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225"/>
  <workbookPr/>
  <mc:AlternateContent xmlns:mc="http://schemas.openxmlformats.org/markup-compatibility/2006">
    <mc:Choice Requires="x15">
      <x15ac:absPath xmlns:x15ac="http://schemas.microsoft.com/office/spreadsheetml/2010/11/ac" url="K:\CD - LGBA\Municipalities\07. IYM\2021-22\01. National Publications\Section 71\03. Q3\04. Final\"/>
    </mc:Choice>
  </mc:AlternateContent>
  <xr:revisionPtr revIDLastSave="0" documentId="8_{2FBF1F64-DFEF-49A2-BE1A-2A78847FFCE5}" xr6:coauthVersionLast="47" xr6:coauthVersionMax="47" xr10:uidLastSave="{00000000-0000-0000-0000-000000000000}"/>
  <bookViews>
    <workbookView xWindow="-110" yWindow="-110" windowWidth="19420" windowHeight="10420" xr2:uid="{00000000-000D-0000-FFFF-FFFF00000000}"/>
  </bookViews>
  <sheets>
    <sheet name="Executive and council" sheetId="1" r:id="rId1"/>
    <sheet name="Finance and administration" sheetId="2" r:id="rId2"/>
    <sheet name="Internal audit" sheetId="3" r:id="rId3"/>
    <sheet name="Community and social services" sheetId="4" r:id="rId4"/>
    <sheet name="Sport and recreation" sheetId="5" r:id="rId5"/>
    <sheet name="Public safety" sheetId="6" r:id="rId6"/>
    <sheet name="Housing" sheetId="7" r:id="rId7"/>
    <sheet name="Health" sheetId="8" r:id="rId8"/>
    <sheet name="Planning and development" sheetId="9" r:id="rId9"/>
    <sheet name="Road transport" sheetId="10" r:id="rId10"/>
    <sheet name="Environmental protection" sheetId="11" r:id="rId11"/>
    <sheet name="Energy sources" sheetId="12" r:id="rId12"/>
    <sheet name="Water management" sheetId="13" r:id="rId13"/>
    <sheet name="Waste water management" sheetId="14" r:id="rId14"/>
    <sheet name="Waste management" sheetId="15" r:id="rId15"/>
    <sheet name="Other" sheetId="16" r:id="rId16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S339" i="16" l="1"/>
  <c r="R339" i="16"/>
  <c r="T339" i="16" s="1"/>
  <c r="Q339" i="16"/>
  <c r="P339" i="16"/>
  <c r="N339" i="16"/>
  <c r="L339" i="16"/>
  <c r="J339" i="16"/>
  <c r="H339" i="16"/>
  <c r="F339" i="16"/>
  <c r="G339" i="16" s="1"/>
  <c r="E339" i="16"/>
  <c r="M339" i="16" s="1"/>
  <c r="D339" i="16"/>
  <c r="S338" i="16"/>
  <c r="T338" i="16" s="1"/>
  <c r="R338" i="16"/>
  <c r="Q338" i="16"/>
  <c r="P338" i="16"/>
  <c r="L338" i="16"/>
  <c r="J338" i="16"/>
  <c r="H338" i="16"/>
  <c r="F338" i="16"/>
  <c r="E338" i="16"/>
  <c r="D338" i="16"/>
  <c r="S337" i="16"/>
  <c r="R337" i="16"/>
  <c r="T337" i="16" s="1"/>
  <c r="Q337" i="16"/>
  <c r="P337" i="16"/>
  <c r="U337" i="16" s="1"/>
  <c r="L337" i="16"/>
  <c r="J337" i="16"/>
  <c r="H337" i="16"/>
  <c r="F337" i="16"/>
  <c r="N337" i="16" s="1"/>
  <c r="E337" i="16"/>
  <c r="M337" i="16" s="1"/>
  <c r="D337" i="16"/>
  <c r="I337" i="16" s="1"/>
  <c r="U336" i="16"/>
  <c r="T336" i="16"/>
  <c r="O336" i="16"/>
  <c r="N336" i="16"/>
  <c r="M336" i="16"/>
  <c r="K336" i="16"/>
  <c r="I336" i="16"/>
  <c r="G336" i="16"/>
  <c r="U335" i="16"/>
  <c r="T335" i="16"/>
  <c r="O335" i="16"/>
  <c r="N335" i="16"/>
  <c r="M335" i="16"/>
  <c r="K335" i="16"/>
  <c r="I335" i="16"/>
  <c r="G335" i="16"/>
  <c r="U334" i="16"/>
  <c r="T334" i="16"/>
  <c r="O334" i="16"/>
  <c r="N334" i="16"/>
  <c r="M334" i="16"/>
  <c r="K334" i="16"/>
  <c r="I334" i="16"/>
  <c r="G334" i="16"/>
  <c r="U333" i="16"/>
  <c r="T333" i="16"/>
  <c r="O333" i="16"/>
  <c r="N333" i="16"/>
  <c r="M333" i="16"/>
  <c r="K333" i="16"/>
  <c r="I333" i="16"/>
  <c r="G333" i="16"/>
  <c r="T332" i="16"/>
  <c r="S332" i="16"/>
  <c r="R332" i="16"/>
  <c r="Q332" i="16"/>
  <c r="P332" i="16"/>
  <c r="L332" i="16"/>
  <c r="M332" i="16" s="1"/>
  <c r="J332" i="16"/>
  <c r="H332" i="16"/>
  <c r="F332" i="16"/>
  <c r="N332" i="16" s="1"/>
  <c r="E332" i="16"/>
  <c r="D332" i="16"/>
  <c r="U331" i="16"/>
  <c r="T331" i="16"/>
  <c r="O331" i="16"/>
  <c r="N331" i="16"/>
  <c r="M331" i="16"/>
  <c r="K331" i="16"/>
  <c r="I331" i="16"/>
  <c r="G331" i="16"/>
  <c r="U330" i="16"/>
  <c r="T330" i="16"/>
  <c r="O330" i="16"/>
  <c r="N330" i="16"/>
  <c r="M330" i="16"/>
  <c r="K330" i="16"/>
  <c r="I330" i="16"/>
  <c r="G330" i="16"/>
  <c r="U329" i="16"/>
  <c r="T329" i="16"/>
  <c r="N329" i="16"/>
  <c r="O329" i="16" s="1"/>
  <c r="M329" i="16"/>
  <c r="K329" i="16"/>
  <c r="I329" i="16"/>
  <c r="G329" i="16"/>
  <c r="U328" i="16"/>
  <c r="T328" i="16"/>
  <c r="O328" i="16"/>
  <c r="N328" i="16"/>
  <c r="M328" i="16"/>
  <c r="K328" i="16"/>
  <c r="I328" i="16"/>
  <c r="G328" i="16"/>
  <c r="U327" i="16"/>
  <c r="T327" i="16"/>
  <c r="N327" i="16"/>
  <c r="O327" i="16" s="1"/>
  <c r="M327" i="16"/>
  <c r="K327" i="16"/>
  <c r="I327" i="16"/>
  <c r="G327" i="16"/>
  <c r="U326" i="16"/>
  <c r="T326" i="16"/>
  <c r="O326" i="16"/>
  <c r="N326" i="16"/>
  <c r="M326" i="16"/>
  <c r="K326" i="16"/>
  <c r="I326" i="16"/>
  <c r="G326" i="16"/>
  <c r="U325" i="16"/>
  <c r="T325" i="16"/>
  <c r="O325" i="16"/>
  <c r="N325" i="16"/>
  <c r="M325" i="16"/>
  <c r="K325" i="16"/>
  <c r="I325" i="16"/>
  <c r="G325" i="16"/>
  <c r="U324" i="16"/>
  <c r="T324" i="16"/>
  <c r="O324" i="16"/>
  <c r="N324" i="16"/>
  <c r="M324" i="16"/>
  <c r="K324" i="16"/>
  <c r="I324" i="16"/>
  <c r="G324" i="16"/>
  <c r="S323" i="16"/>
  <c r="R323" i="16"/>
  <c r="T323" i="16" s="1"/>
  <c r="Q323" i="16"/>
  <c r="P323" i="16"/>
  <c r="U323" i="16" s="1"/>
  <c r="O323" i="16"/>
  <c r="L323" i="16"/>
  <c r="J323" i="16"/>
  <c r="H323" i="16"/>
  <c r="G323" i="16"/>
  <c r="F323" i="16"/>
  <c r="N323" i="16" s="1"/>
  <c r="E323" i="16"/>
  <c r="M323" i="16" s="1"/>
  <c r="D323" i="16"/>
  <c r="I323" i="16" s="1"/>
  <c r="U322" i="16"/>
  <c r="T322" i="16"/>
  <c r="O322" i="16"/>
  <c r="N322" i="16"/>
  <c r="M322" i="16"/>
  <c r="K322" i="16"/>
  <c r="I322" i="16"/>
  <c r="G322" i="16"/>
  <c r="U321" i="16"/>
  <c r="T321" i="16"/>
  <c r="O321" i="16"/>
  <c r="N321" i="16"/>
  <c r="M321" i="16"/>
  <c r="K321" i="16"/>
  <c r="I321" i="16"/>
  <c r="G321" i="16"/>
  <c r="U320" i="16"/>
  <c r="T320" i="16"/>
  <c r="O320" i="16"/>
  <c r="N320" i="16"/>
  <c r="M320" i="16"/>
  <c r="K320" i="16"/>
  <c r="I320" i="16"/>
  <c r="G320" i="16"/>
  <c r="U319" i="16"/>
  <c r="T319" i="16"/>
  <c r="O319" i="16"/>
  <c r="N319" i="16"/>
  <c r="M319" i="16"/>
  <c r="K319" i="16"/>
  <c r="I319" i="16"/>
  <c r="G319" i="16"/>
  <c r="U318" i="16"/>
  <c r="T318" i="16"/>
  <c r="O318" i="16"/>
  <c r="N318" i="16"/>
  <c r="M318" i="16"/>
  <c r="K318" i="16"/>
  <c r="I318" i="16"/>
  <c r="G318" i="16"/>
  <c r="S317" i="16"/>
  <c r="T317" i="16" s="1"/>
  <c r="R317" i="16"/>
  <c r="Q317" i="16"/>
  <c r="P317" i="16"/>
  <c r="L317" i="16"/>
  <c r="J317" i="16"/>
  <c r="H317" i="16"/>
  <c r="F317" i="16"/>
  <c r="E317" i="16"/>
  <c r="D317" i="16"/>
  <c r="U316" i="16"/>
  <c r="T316" i="16"/>
  <c r="O316" i="16"/>
  <c r="N316" i="16"/>
  <c r="M316" i="16"/>
  <c r="K316" i="16"/>
  <c r="I316" i="16"/>
  <c r="G316" i="16"/>
  <c r="U315" i="16"/>
  <c r="T315" i="16"/>
  <c r="N315" i="16"/>
  <c r="O315" i="16" s="1"/>
  <c r="M315" i="16"/>
  <c r="K315" i="16"/>
  <c r="I315" i="16"/>
  <c r="G315" i="16"/>
  <c r="U314" i="16"/>
  <c r="T314" i="16"/>
  <c r="N314" i="16"/>
  <c r="O314" i="16" s="1"/>
  <c r="M314" i="16"/>
  <c r="K314" i="16"/>
  <c r="I314" i="16"/>
  <c r="G314" i="16"/>
  <c r="U313" i="16"/>
  <c r="T313" i="16"/>
  <c r="N313" i="16"/>
  <c r="O313" i="16" s="1"/>
  <c r="M313" i="16"/>
  <c r="K313" i="16"/>
  <c r="I313" i="16"/>
  <c r="G313" i="16"/>
  <c r="U312" i="16"/>
  <c r="T312" i="16"/>
  <c r="O312" i="16"/>
  <c r="N312" i="16"/>
  <c r="M312" i="16"/>
  <c r="K312" i="16"/>
  <c r="I312" i="16"/>
  <c r="G312" i="16"/>
  <c r="U311" i="16"/>
  <c r="T311" i="16"/>
  <c r="N311" i="16"/>
  <c r="O311" i="16" s="1"/>
  <c r="M311" i="16"/>
  <c r="K311" i="16"/>
  <c r="I311" i="16"/>
  <c r="G311" i="16"/>
  <c r="S310" i="16"/>
  <c r="R310" i="16"/>
  <c r="T310" i="16" s="1"/>
  <c r="Q310" i="16"/>
  <c r="P310" i="16"/>
  <c r="U310" i="16" s="1"/>
  <c r="L310" i="16"/>
  <c r="K310" i="16"/>
  <c r="J310" i="16"/>
  <c r="H310" i="16"/>
  <c r="F310" i="16"/>
  <c r="E310" i="16"/>
  <c r="D310" i="16"/>
  <c r="I310" i="16" s="1"/>
  <c r="U309" i="16"/>
  <c r="T309" i="16"/>
  <c r="O309" i="16"/>
  <c r="N309" i="16"/>
  <c r="M309" i="16"/>
  <c r="K309" i="16"/>
  <c r="I309" i="16"/>
  <c r="G309" i="16"/>
  <c r="U308" i="16"/>
  <c r="T308" i="16"/>
  <c r="N308" i="16"/>
  <c r="O308" i="16" s="1"/>
  <c r="M308" i="16"/>
  <c r="K308" i="16"/>
  <c r="I308" i="16"/>
  <c r="G308" i="16"/>
  <c r="U307" i="16"/>
  <c r="T307" i="16"/>
  <c r="O307" i="16"/>
  <c r="N307" i="16"/>
  <c r="M307" i="16"/>
  <c r="K307" i="16"/>
  <c r="I307" i="16"/>
  <c r="G307" i="16"/>
  <c r="U306" i="16"/>
  <c r="T306" i="16"/>
  <c r="O306" i="16"/>
  <c r="N306" i="16"/>
  <c r="M306" i="16"/>
  <c r="K306" i="16"/>
  <c r="I306" i="16"/>
  <c r="G306" i="16"/>
  <c r="U305" i="16"/>
  <c r="T305" i="16"/>
  <c r="O305" i="16"/>
  <c r="N305" i="16"/>
  <c r="M305" i="16"/>
  <c r="K305" i="16"/>
  <c r="I305" i="16"/>
  <c r="G305" i="16"/>
  <c r="U304" i="16"/>
  <c r="T304" i="16"/>
  <c r="O304" i="16"/>
  <c r="N304" i="16"/>
  <c r="M304" i="16"/>
  <c r="K304" i="16"/>
  <c r="I304" i="16"/>
  <c r="G304" i="16"/>
  <c r="U303" i="16"/>
  <c r="S303" i="16"/>
  <c r="R303" i="16"/>
  <c r="T303" i="16" s="1"/>
  <c r="Q303" i="16"/>
  <c r="P303" i="16"/>
  <c r="L303" i="16"/>
  <c r="J303" i="16"/>
  <c r="H303" i="16"/>
  <c r="F303" i="16"/>
  <c r="E303" i="16"/>
  <c r="M303" i="16" s="1"/>
  <c r="D303" i="16"/>
  <c r="U302" i="16"/>
  <c r="T302" i="16"/>
  <c r="N302" i="16"/>
  <c r="O302" i="16" s="1"/>
  <c r="M302" i="16"/>
  <c r="K302" i="16"/>
  <c r="I302" i="16"/>
  <c r="G302" i="16"/>
  <c r="S299" i="16"/>
  <c r="R299" i="16"/>
  <c r="Q299" i="16"/>
  <c r="P299" i="16"/>
  <c r="L299" i="16"/>
  <c r="J299" i="16"/>
  <c r="H299" i="16"/>
  <c r="F299" i="16"/>
  <c r="E299" i="16"/>
  <c r="M299" i="16" s="1"/>
  <c r="D299" i="16"/>
  <c r="S298" i="16"/>
  <c r="R298" i="16"/>
  <c r="T298" i="16" s="1"/>
  <c r="Q298" i="16"/>
  <c r="P298" i="16"/>
  <c r="U298" i="16" s="1"/>
  <c r="L298" i="16"/>
  <c r="J298" i="16"/>
  <c r="H298" i="16"/>
  <c r="F298" i="16"/>
  <c r="E298" i="16"/>
  <c r="D298" i="16"/>
  <c r="G298" i="16" s="1"/>
  <c r="U297" i="16"/>
  <c r="T297" i="16"/>
  <c r="O297" i="16"/>
  <c r="N297" i="16"/>
  <c r="M297" i="16"/>
  <c r="K297" i="16"/>
  <c r="I297" i="16"/>
  <c r="G297" i="16"/>
  <c r="U296" i="16"/>
  <c r="T296" i="16"/>
  <c r="O296" i="16"/>
  <c r="N296" i="16"/>
  <c r="M296" i="16"/>
  <c r="K296" i="16"/>
  <c r="I296" i="16"/>
  <c r="G296" i="16"/>
  <c r="U295" i="16"/>
  <c r="T295" i="16"/>
  <c r="O295" i="16"/>
  <c r="N295" i="16"/>
  <c r="M295" i="16"/>
  <c r="K295" i="16"/>
  <c r="I295" i="16"/>
  <c r="G295" i="16"/>
  <c r="U294" i="16"/>
  <c r="T294" i="16"/>
  <c r="O294" i="16"/>
  <c r="N294" i="16"/>
  <c r="M294" i="16"/>
  <c r="K294" i="16"/>
  <c r="I294" i="16"/>
  <c r="G294" i="16"/>
  <c r="U293" i="16"/>
  <c r="T293" i="16"/>
  <c r="N293" i="16"/>
  <c r="O293" i="16" s="1"/>
  <c r="M293" i="16"/>
  <c r="K293" i="16"/>
  <c r="I293" i="16"/>
  <c r="G293" i="16"/>
  <c r="S292" i="16"/>
  <c r="R292" i="16"/>
  <c r="Q292" i="16"/>
  <c r="P292" i="16"/>
  <c r="U292" i="16" s="1"/>
  <c r="O292" i="16"/>
  <c r="L292" i="16"/>
  <c r="K292" i="16"/>
  <c r="J292" i="16"/>
  <c r="N292" i="16" s="1"/>
  <c r="H292" i="16"/>
  <c r="F292" i="16"/>
  <c r="E292" i="16"/>
  <c r="M292" i="16" s="1"/>
  <c r="D292" i="16"/>
  <c r="I292" i="16" s="1"/>
  <c r="U291" i="16"/>
  <c r="T291" i="16"/>
  <c r="O291" i="16"/>
  <c r="N291" i="16"/>
  <c r="M291" i="16"/>
  <c r="K291" i="16"/>
  <c r="I291" i="16"/>
  <c r="G291" i="16"/>
  <c r="U290" i="16"/>
  <c r="T290" i="16"/>
  <c r="O290" i="16"/>
  <c r="N290" i="16"/>
  <c r="M290" i="16"/>
  <c r="K290" i="16"/>
  <c r="I290" i="16"/>
  <c r="G290" i="16"/>
  <c r="U289" i="16"/>
  <c r="T289" i="16"/>
  <c r="O289" i="16"/>
  <c r="N289" i="16"/>
  <c r="M289" i="16"/>
  <c r="K289" i="16"/>
  <c r="I289" i="16"/>
  <c r="G289" i="16"/>
  <c r="U288" i="16"/>
  <c r="T288" i="16"/>
  <c r="O288" i="16"/>
  <c r="N288" i="16"/>
  <c r="M288" i="16"/>
  <c r="K288" i="16"/>
  <c r="I288" i="16"/>
  <c r="G288" i="16"/>
  <c r="U287" i="16"/>
  <c r="T287" i="16"/>
  <c r="O287" i="16"/>
  <c r="N287" i="16"/>
  <c r="M287" i="16"/>
  <c r="K287" i="16"/>
  <c r="I287" i="16"/>
  <c r="G287" i="16"/>
  <c r="U286" i="16"/>
  <c r="T286" i="16"/>
  <c r="O286" i="16"/>
  <c r="N286" i="16"/>
  <c r="M286" i="16"/>
  <c r="K286" i="16"/>
  <c r="I286" i="16"/>
  <c r="G286" i="16"/>
  <c r="T285" i="16"/>
  <c r="S285" i="16"/>
  <c r="R285" i="16"/>
  <c r="Q285" i="16"/>
  <c r="P285" i="16"/>
  <c r="U285" i="16" s="1"/>
  <c r="L285" i="16"/>
  <c r="J285" i="16"/>
  <c r="H285" i="16"/>
  <c r="F285" i="16"/>
  <c r="E285" i="16"/>
  <c r="D285" i="16"/>
  <c r="U284" i="16"/>
  <c r="T284" i="16"/>
  <c r="O284" i="16"/>
  <c r="N284" i="16"/>
  <c r="M284" i="16"/>
  <c r="K284" i="16"/>
  <c r="I284" i="16"/>
  <c r="G284" i="16"/>
  <c r="U283" i="16"/>
  <c r="T283" i="16"/>
  <c r="O283" i="16"/>
  <c r="N283" i="16"/>
  <c r="M283" i="16"/>
  <c r="K283" i="16"/>
  <c r="I283" i="16"/>
  <c r="G283" i="16"/>
  <c r="U282" i="16"/>
  <c r="T282" i="16"/>
  <c r="N282" i="16"/>
  <c r="O282" i="16" s="1"/>
  <c r="M282" i="16"/>
  <c r="K282" i="16"/>
  <c r="I282" i="16"/>
  <c r="G282" i="16"/>
  <c r="U281" i="16"/>
  <c r="T281" i="16"/>
  <c r="O281" i="16"/>
  <c r="N281" i="16"/>
  <c r="M281" i="16"/>
  <c r="K281" i="16"/>
  <c r="I281" i="16"/>
  <c r="G281" i="16"/>
  <c r="U280" i="16"/>
  <c r="T280" i="16"/>
  <c r="O280" i="16"/>
  <c r="N280" i="16"/>
  <c r="M280" i="16"/>
  <c r="K280" i="16"/>
  <c r="I280" i="16"/>
  <c r="G280" i="16"/>
  <c r="U279" i="16"/>
  <c r="T279" i="16"/>
  <c r="N279" i="16"/>
  <c r="O279" i="16" s="1"/>
  <c r="M279" i="16"/>
  <c r="K279" i="16"/>
  <c r="I279" i="16"/>
  <c r="G279" i="16"/>
  <c r="U278" i="16"/>
  <c r="T278" i="16"/>
  <c r="O278" i="16"/>
  <c r="N278" i="16"/>
  <c r="M278" i="16"/>
  <c r="K278" i="16"/>
  <c r="I278" i="16"/>
  <c r="G278" i="16"/>
  <c r="U277" i="16"/>
  <c r="T277" i="16"/>
  <c r="O277" i="16"/>
  <c r="N277" i="16"/>
  <c r="M277" i="16"/>
  <c r="K277" i="16"/>
  <c r="I277" i="16"/>
  <c r="G277" i="16"/>
  <c r="U276" i="16"/>
  <c r="T276" i="16"/>
  <c r="O276" i="16"/>
  <c r="N276" i="16"/>
  <c r="M276" i="16"/>
  <c r="K276" i="16"/>
  <c r="I276" i="16"/>
  <c r="G276" i="16"/>
  <c r="S275" i="16"/>
  <c r="R275" i="16"/>
  <c r="Q275" i="16"/>
  <c r="P275" i="16"/>
  <c r="L275" i="16"/>
  <c r="J275" i="16"/>
  <c r="H275" i="16"/>
  <c r="F275" i="16"/>
  <c r="E275" i="16"/>
  <c r="M275" i="16" s="1"/>
  <c r="D275" i="16"/>
  <c r="U274" i="16"/>
  <c r="T274" i="16"/>
  <c r="O274" i="16"/>
  <c r="N274" i="16"/>
  <c r="M274" i="16"/>
  <c r="K274" i="16"/>
  <c r="I274" i="16"/>
  <c r="G274" i="16"/>
  <c r="U273" i="16"/>
  <c r="T273" i="16"/>
  <c r="O273" i="16"/>
  <c r="N273" i="16"/>
  <c r="M273" i="16"/>
  <c r="K273" i="16"/>
  <c r="I273" i="16"/>
  <c r="G273" i="16"/>
  <c r="U272" i="16"/>
  <c r="T272" i="16"/>
  <c r="O272" i="16"/>
  <c r="N272" i="16"/>
  <c r="M272" i="16"/>
  <c r="K272" i="16"/>
  <c r="I272" i="16"/>
  <c r="G272" i="16"/>
  <c r="U271" i="16"/>
  <c r="T271" i="16"/>
  <c r="O271" i="16"/>
  <c r="N271" i="16"/>
  <c r="M271" i="16"/>
  <c r="K271" i="16"/>
  <c r="I271" i="16"/>
  <c r="G271" i="16"/>
  <c r="U270" i="16"/>
  <c r="T270" i="16"/>
  <c r="O270" i="16"/>
  <c r="N270" i="16"/>
  <c r="M270" i="16"/>
  <c r="K270" i="16"/>
  <c r="I270" i="16"/>
  <c r="G270" i="16"/>
  <c r="U269" i="16"/>
  <c r="T269" i="16"/>
  <c r="N269" i="16"/>
  <c r="O269" i="16" s="1"/>
  <c r="M269" i="16"/>
  <c r="K269" i="16"/>
  <c r="I269" i="16"/>
  <c r="G269" i="16"/>
  <c r="U268" i="16"/>
  <c r="T268" i="16"/>
  <c r="O268" i="16"/>
  <c r="N268" i="16"/>
  <c r="M268" i="16"/>
  <c r="K268" i="16"/>
  <c r="I268" i="16"/>
  <c r="G268" i="16"/>
  <c r="S267" i="16"/>
  <c r="T267" i="16" s="1"/>
  <c r="R267" i="16"/>
  <c r="Q267" i="16"/>
  <c r="P267" i="16"/>
  <c r="L267" i="16"/>
  <c r="J267" i="16"/>
  <c r="H267" i="16"/>
  <c r="F267" i="16"/>
  <c r="E267" i="16"/>
  <c r="D267" i="16"/>
  <c r="G267" i="16" s="1"/>
  <c r="U266" i="16"/>
  <c r="T266" i="16"/>
  <c r="O266" i="16"/>
  <c r="N266" i="16"/>
  <c r="M266" i="16"/>
  <c r="K266" i="16"/>
  <c r="I266" i="16"/>
  <c r="G266" i="16"/>
  <c r="U265" i="16"/>
  <c r="T265" i="16"/>
  <c r="O265" i="16"/>
  <c r="N265" i="16"/>
  <c r="M265" i="16"/>
  <c r="K265" i="16"/>
  <c r="I265" i="16"/>
  <c r="G265" i="16"/>
  <c r="U264" i="16"/>
  <c r="T264" i="16"/>
  <c r="N264" i="16"/>
  <c r="O264" i="16" s="1"/>
  <c r="M264" i="16"/>
  <c r="K264" i="16"/>
  <c r="I264" i="16"/>
  <c r="G264" i="16"/>
  <c r="U263" i="16"/>
  <c r="T263" i="16"/>
  <c r="O263" i="16"/>
  <c r="N263" i="16"/>
  <c r="M263" i="16"/>
  <c r="K263" i="16"/>
  <c r="I263" i="16"/>
  <c r="G263" i="16"/>
  <c r="S260" i="16"/>
  <c r="R260" i="16"/>
  <c r="T260" i="16" s="1"/>
  <c r="Q260" i="16"/>
  <c r="P260" i="16"/>
  <c r="L260" i="16"/>
  <c r="J260" i="16"/>
  <c r="H260" i="16"/>
  <c r="F260" i="16"/>
  <c r="E260" i="16"/>
  <c r="D260" i="16"/>
  <c r="S259" i="16"/>
  <c r="T259" i="16" s="1"/>
  <c r="R259" i="16"/>
  <c r="Q259" i="16"/>
  <c r="P259" i="16"/>
  <c r="U259" i="16" s="1"/>
  <c r="L259" i="16"/>
  <c r="J259" i="16"/>
  <c r="H259" i="16"/>
  <c r="F259" i="16"/>
  <c r="E259" i="16"/>
  <c r="M259" i="16" s="1"/>
  <c r="D259" i="16"/>
  <c r="U258" i="16"/>
  <c r="T258" i="16"/>
  <c r="O258" i="16"/>
  <c r="N258" i="16"/>
  <c r="M258" i="16"/>
  <c r="K258" i="16"/>
  <c r="I258" i="16"/>
  <c r="G258" i="16"/>
  <c r="U257" i="16"/>
  <c r="T257" i="16"/>
  <c r="N257" i="16"/>
  <c r="O257" i="16" s="1"/>
  <c r="M257" i="16"/>
  <c r="K257" i="16"/>
  <c r="I257" i="16"/>
  <c r="G257" i="16"/>
  <c r="U256" i="16"/>
  <c r="T256" i="16"/>
  <c r="O256" i="16"/>
  <c r="N256" i="16"/>
  <c r="M256" i="16"/>
  <c r="K256" i="16"/>
  <c r="I256" i="16"/>
  <c r="G256" i="16"/>
  <c r="U255" i="16"/>
  <c r="T255" i="16"/>
  <c r="N255" i="16"/>
  <c r="O255" i="16" s="1"/>
  <c r="M255" i="16"/>
  <c r="K255" i="16"/>
  <c r="I255" i="16"/>
  <c r="G255" i="16"/>
  <c r="S254" i="16"/>
  <c r="R254" i="16"/>
  <c r="T254" i="16" s="1"/>
  <c r="Q254" i="16"/>
  <c r="P254" i="16"/>
  <c r="U254" i="16" s="1"/>
  <c r="L254" i="16"/>
  <c r="J254" i="16"/>
  <c r="H254" i="16"/>
  <c r="F254" i="16"/>
  <c r="E254" i="16"/>
  <c r="D254" i="16"/>
  <c r="I254" i="16" s="1"/>
  <c r="U253" i="16"/>
  <c r="T253" i="16"/>
  <c r="O253" i="16"/>
  <c r="N253" i="16"/>
  <c r="M253" i="16"/>
  <c r="K253" i="16"/>
  <c r="I253" i="16"/>
  <c r="G253" i="16"/>
  <c r="U252" i="16"/>
  <c r="T252" i="16"/>
  <c r="O252" i="16"/>
  <c r="N252" i="16"/>
  <c r="M252" i="16"/>
  <c r="K252" i="16"/>
  <c r="I252" i="16"/>
  <c r="G252" i="16"/>
  <c r="U251" i="16"/>
  <c r="T251" i="16"/>
  <c r="O251" i="16"/>
  <c r="N251" i="16"/>
  <c r="M251" i="16"/>
  <c r="K251" i="16"/>
  <c r="I251" i="16"/>
  <c r="G251" i="16"/>
  <c r="U250" i="16"/>
  <c r="T250" i="16"/>
  <c r="O250" i="16"/>
  <c r="N250" i="16"/>
  <c r="M250" i="16"/>
  <c r="K250" i="16"/>
  <c r="I250" i="16"/>
  <c r="G250" i="16"/>
  <c r="U249" i="16"/>
  <c r="T249" i="16"/>
  <c r="O249" i="16"/>
  <c r="N249" i="16"/>
  <c r="M249" i="16"/>
  <c r="K249" i="16"/>
  <c r="I249" i="16"/>
  <c r="G249" i="16"/>
  <c r="U248" i="16"/>
  <c r="T248" i="16"/>
  <c r="O248" i="16"/>
  <c r="N248" i="16"/>
  <c r="M248" i="16"/>
  <c r="K248" i="16"/>
  <c r="I248" i="16"/>
  <c r="G248" i="16"/>
  <c r="T247" i="16"/>
  <c r="S247" i="16"/>
  <c r="R247" i="16"/>
  <c r="Q247" i="16"/>
  <c r="P247" i="16"/>
  <c r="L247" i="16"/>
  <c r="J247" i="16"/>
  <c r="H247" i="16"/>
  <c r="F247" i="16"/>
  <c r="E247" i="16"/>
  <c r="M247" i="16" s="1"/>
  <c r="D247" i="16"/>
  <c r="U246" i="16"/>
  <c r="T246" i="16"/>
  <c r="O246" i="16"/>
  <c r="N246" i="16"/>
  <c r="M246" i="16"/>
  <c r="K246" i="16"/>
  <c r="I246" i="16"/>
  <c r="G246" i="16"/>
  <c r="U245" i="16"/>
  <c r="T245" i="16"/>
  <c r="O245" i="16"/>
  <c r="N245" i="16"/>
  <c r="M245" i="16"/>
  <c r="K245" i="16"/>
  <c r="I245" i="16"/>
  <c r="G245" i="16"/>
  <c r="U244" i="16"/>
  <c r="T244" i="16"/>
  <c r="N244" i="16"/>
  <c r="O244" i="16" s="1"/>
  <c r="M244" i="16"/>
  <c r="K244" i="16"/>
  <c r="I244" i="16"/>
  <c r="G244" i="16"/>
  <c r="U243" i="16"/>
  <c r="T243" i="16"/>
  <c r="O243" i="16"/>
  <c r="N243" i="16"/>
  <c r="M243" i="16"/>
  <c r="K243" i="16"/>
  <c r="I243" i="16"/>
  <c r="G243" i="16"/>
  <c r="U242" i="16"/>
  <c r="T242" i="16"/>
  <c r="N242" i="16"/>
  <c r="O242" i="16" s="1"/>
  <c r="M242" i="16"/>
  <c r="K242" i="16"/>
  <c r="I242" i="16"/>
  <c r="G242" i="16"/>
  <c r="U241" i="16"/>
  <c r="T241" i="16"/>
  <c r="O241" i="16"/>
  <c r="N241" i="16"/>
  <c r="M241" i="16"/>
  <c r="K241" i="16"/>
  <c r="I241" i="16"/>
  <c r="G241" i="16"/>
  <c r="S240" i="16"/>
  <c r="R240" i="16"/>
  <c r="Q240" i="16"/>
  <c r="P240" i="16"/>
  <c r="L240" i="16"/>
  <c r="J240" i="16"/>
  <c r="H240" i="16"/>
  <c r="F240" i="16"/>
  <c r="G240" i="16" s="1"/>
  <c r="E240" i="16"/>
  <c r="D240" i="16"/>
  <c r="U239" i="16"/>
  <c r="T239" i="16"/>
  <c r="O239" i="16"/>
  <c r="N239" i="16"/>
  <c r="M239" i="16"/>
  <c r="K239" i="16"/>
  <c r="I239" i="16"/>
  <c r="G239" i="16"/>
  <c r="U238" i="16"/>
  <c r="T238" i="16"/>
  <c r="O238" i="16"/>
  <c r="N238" i="16"/>
  <c r="M238" i="16"/>
  <c r="K238" i="16"/>
  <c r="I238" i="16"/>
  <c r="G238" i="16"/>
  <c r="U237" i="16"/>
  <c r="T237" i="16"/>
  <c r="O237" i="16"/>
  <c r="N237" i="16"/>
  <c r="M237" i="16"/>
  <c r="K237" i="16"/>
  <c r="I237" i="16"/>
  <c r="G237" i="16"/>
  <c r="U236" i="16"/>
  <c r="T236" i="16"/>
  <c r="N236" i="16"/>
  <c r="O236" i="16" s="1"/>
  <c r="M236" i="16"/>
  <c r="K236" i="16"/>
  <c r="I236" i="16"/>
  <c r="G236" i="16"/>
  <c r="U235" i="16"/>
  <c r="T235" i="16"/>
  <c r="N235" i="16"/>
  <c r="O235" i="16" s="1"/>
  <c r="M235" i="16"/>
  <c r="K235" i="16"/>
  <c r="I235" i="16"/>
  <c r="G235" i="16"/>
  <c r="U234" i="16"/>
  <c r="T234" i="16"/>
  <c r="O234" i="16"/>
  <c r="N234" i="16"/>
  <c r="M234" i="16"/>
  <c r="K234" i="16"/>
  <c r="I234" i="16"/>
  <c r="G234" i="16"/>
  <c r="T231" i="16"/>
  <c r="S231" i="16"/>
  <c r="R231" i="16"/>
  <c r="Q231" i="16"/>
  <c r="P231" i="16"/>
  <c r="L231" i="16"/>
  <c r="M231" i="16" s="1"/>
  <c r="J231" i="16"/>
  <c r="H231" i="16"/>
  <c r="F231" i="16"/>
  <c r="N231" i="16" s="1"/>
  <c r="E231" i="16"/>
  <c r="D231" i="16"/>
  <c r="S230" i="16"/>
  <c r="R230" i="16"/>
  <c r="Q230" i="16"/>
  <c r="P230" i="16"/>
  <c r="U230" i="16" s="1"/>
  <c r="L230" i="16"/>
  <c r="K230" i="16"/>
  <c r="J230" i="16"/>
  <c r="H230" i="16"/>
  <c r="G230" i="16"/>
  <c r="F230" i="16"/>
  <c r="E230" i="16"/>
  <c r="M230" i="16" s="1"/>
  <c r="D230" i="16"/>
  <c r="I230" i="16" s="1"/>
  <c r="U229" i="16"/>
  <c r="T229" i="16"/>
  <c r="O229" i="16"/>
  <c r="N229" i="16"/>
  <c r="M229" i="16"/>
  <c r="K229" i="16"/>
  <c r="I229" i="16"/>
  <c r="G229" i="16"/>
  <c r="U228" i="16"/>
  <c r="T228" i="16"/>
  <c r="O228" i="16"/>
  <c r="N228" i="16"/>
  <c r="M228" i="16"/>
  <c r="K228" i="16"/>
  <c r="I228" i="16"/>
  <c r="G228" i="16"/>
  <c r="U227" i="16"/>
  <c r="T227" i="16"/>
  <c r="O227" i="16"/>
  <c r="N227" i="16"/>
  <c r="M227" i="16"/>
  <c r="K227" i="16"/>
  <c r="I227" i="16"/>
  <c r="G227" i="16"/>
  <c r="U226" i="16"/>
  <c r="T226" i="16"/>
  <c r="O226" i="16"/>
  <c r="N226" i="16"/>
  <c r="M226" i="16"/>
  <c r="K226" i="16"/>
  <c r="I226" i="16"/>
  <c r="G226" i="16"/>
  <c r="U225" i="16"/>
  <c r="T225" i="16"/>
  <c r="N225" i="16"/>
  <c r="O225" i="16" s="1"/>
  <c r="M225" i="16"/>
  <c r="K225" i="16"/>
  <c r="I225" i="16"/>
  <c r="G225" i="16"/>
  <c r="S224" i="16"/>
  <c r="T224" i="16" s="1"/>
  <c r="R224" i="16"/>
  <c r="Q224" i="16"/>
  <c r="P224" i="16"/>
  <c r="U224" i="16" s="1"/>
  <c r="L224" i="16"/>
  <c r="J224" i="16"/>
  <c r="H224" i="16"/>
  <c r="F224" i="16"/>
  <c r="E224" i="16"/>
  <c r="M224" i="16" s="1"/>
  <c r="D224" i="16"/>
  <c r="U223" i="16"/>
  <c r="T223" i="16"/>
  <c r="O223" i="16"/>
  <c r="N223" i="16"/>
  <c r="M223" i="16"/>
  <c r="K223" i="16"/>
  <c r="I223" i="16"/>
  <c r="G223" i="16"/>
  <c r="U222" i="16"/>
  <c r="T222" i="16"/>
  <c r="O222" i="16"/>
  <c r="N222" i="16"/>
  <c r="M222" i="16"/>
  <c r="K222" i="16"/>
  <c r="I222" i="16"/>
  <c r="G222" i="16"/>
  <c r="U221" i="16"/>
  <c r="T221" i="16"/>
  <c r="O221" i="16"/>
  <c r="N221" i="16"/>
  <c r="M221" i="16"/>
  <c r="K221" i="16"/>
  <c r="I221" i="16"/>
  <c r="G221" i="16"/>
  <c r="U220" i="16"/>
  <c r="T220" i="16"/>
  <c r="O220" i="16"/>
  <c r="N220" i="16"/>
  <c r="M220" i="16"/>
  <c r="K220" i="16"/>
  <c r="I220" i="16"/>
  <c r="G220" i="16"/>
  <c r="U219" i="16"/>
  <c r="T219" i="16"/>
  <c r="O219" i="16"/>
  <c r="N219" i="16"/>
  <c r="M219" i="16"/>
  <c r="K219" i="16"/>
  <c r="I219" i="16"/>
  <c r="G219" i="16"/>
  <c r="U218" i="16"/>
  <c r="T218" i="16"/>
  <c r="O218" i="16"/>
  <c r="N218" i="16"/>
  <c r="M218" i="16"/>
  <c r="K218" i="16"/>
  <c r="I218" i="16"/>
  <c r="G218" i="16"/>
  <c r="U217" i="16"/>
  <c r="T217" i="16"/>
  <c r="O217" i="16"/>
  <c r="N217" i="16"/>
  <c r="M217" i="16"/>
  <c r="K217" i="16"/>
  <c r="I217" i="16"/>
  <c r="G217" i="16"/>
  <c r="S216" i="16"/>
  <c r="R216" i="16"/>
  <c r="Q216" i="16"/>
  <c r="P216" i="16"/>
  <c r="L216" i="16"/>
  <c r="J216" i="16"/>
  <c r="H216" i="16"/>
  <c r="F216" i="16"/>
  <c r="E216" i="16"/>
  <c r="D216" i="16"/>
  <c r="I216" i="16" s="1"/>
  <c r="U215" i="16"/>
  <c r="T215" i="16"/>
  <c r="O215" i="16"/>
  <c r="N215" i="16"/>
  <c r="M215" i="16"/>
  <c r="K215" i="16"/>
  <c r="I215" i="16"/>
  <c r="G215" i="16"/>
  <c r="U214" i="16"/>
  <c r="T214" i="16"/>
  <c r="O214" i="16"/>
  <c r="N214" i="16"/>
  <c r="M214" i="16"/>
  <c r="K214" i="16"/>
  <c r="I214" i="16"/>
  <c r="G214" i="16"/>
  <c r="U213" i="16"/>
  <c r="T213" i="16"/>
  <c r="O213" i="16"/>
  <c r="N213" i="16"/>
  <c r="M213" i="16"/>
  <c r="K213" i="16"/>
  <c r="I213" i="16"/>
  <c r="G213" i="16"/>
  <c r="U212" i="16"/>
  <c r="T212" i="16"/>
  <c r="O212" i="16"/>
  <c r="N212" i="16"/>
  <c r="M212" i="16"/>
  <c r="K212" i="16"/>
  <c r="I212" i="16"/>
  <c r="G212" i="16"/>
  <c r="U211" i="16"/>
  <c r="T211" i="16"/>
  <c r="O211" i="16"/>
  <c r="N211" i="16"/>
  <c r="M211" i="16"/>
  <c r="K211" i="16"/>
  <c r="I211" i="16"/>
  <c r="G211" i="16"/>
  <c r="U210" i="16"/>
  <c r="T210" i="16"/>
  <c r="O210" i="16"/>
  <c r="N210" i="16"/>
  <c r="M210" i="16"/>
  <c r="K210" i="16"/>
  <c r="I210" i="16"/>
  <c r="G210" i="16"/>
  <c r="U209" i="16"/>
  <c r="T209" i="16"/>
  <c r="O209" i="16"/>
  <c r="N209" i="16"/>
  <c r="M209" i="16"/>
  <c r="K209" i="16"/>
  <c r="I209" i="16"/>
  <c r="G209" i="16"/>
  <c r="U208" i="16"/>
  <c r="T208" i="16"/>
  <c r="O208" i="16"/>
  <c r="N208" i="16"/>
  <c r="M208" i="16"/>
  <c r="K208" i="16"/>
  <c r="I208" i="16"/>
  <c r="G208" i="16"/>
  <c r="S205" i="16"/>
  <c r="R205" i="16"/>
  <c r="Q205" i="16"/>
  <c r="P205" i="16"/>
  <c r="U205" i="16" s="1"/>
  <c r="L205" i="16"/>
  <c r="J205" i="16"/>
  <c r="H205" i="16"/>
  <c r="F205" i="16"/>
  <c r="E205" i="16"/>
  <c r="D205" i="16"/>
  <c r="G205" i="16" s="1"/>
  <c r="S204" i="16"/>
  <c r="R204" i="16"/>
  <c r="Q204" i="16"/>
  <c r="P204" i="16"/>
  <c r="L204" i="16"/>
  <c r="J204" i="16"/>
  <c r="I204" i="16"/>
  <c r="H204" i="16"/>
  <c r="F204" i="16"/>
  <c r="E204" i="16"/>
  <c r="M204" i="16" s="1"/>
  <c r="D204" i="16"/>
  <c r="U203" i="16"/>
  <c r="T203" i="16"/>
  <c r="O203" i="16"/>
  <c r="N203" i="16"/>
  <c r="M203" i="16"/>
  <c r="K203" i="16"/>
  <c r="I203" i="16"/>
  <c r="G203" i="16"/>
  <c r="U202" i="16"/>
  <c r="T202" i="16"/>
  <c r="O202" i="16"/>
  <c r="N202" i="16"/>
  <c r="M202" i="16"/>
  <c r="K202" i="16"/>
  <c r="I202" i="16"/>
  <c r="G202" i="16"/>
  <c r="U201" i="16"/>
  <c r="T201" i="16"/>
  <c r="O201" i="16"/>
  <c r="N201" i="16"/>
  <c r="M201" i="16"/>
  <c r="K201" i="16"/>
  <c r="I201" i="16"/>
  <c r="G201" i="16"/>
  <c r="U200" i="16"/>
  <c r="T200" i="16"/>
  <c r="O200" i="16"/>
  <c r="N200" i="16"/>
  <c r="M200" i="16"/>
  <c r="K200" i="16"/>
  <c r="I200" i="16"/>
  <c r="G200" i="16"/>
  <c r="U199" i="16"/>
  <c r="T199" i="16"/>
  <c r="N199" i="16"/>
  <c r="O199" i="16" s="1"/>
  <c r="M199" i="16"/>
  <c r="K199" i="16"/>
  <c r="I199" i="16"/>
  <c r="G199" i="16"/>
  <c r="T198" i="16"/>
  <c r="S198" i="16"/>
  <c r="R198" i="16"/>
  <c r="Q198" i="16"/>
  <c r="P198" i="16"/>
  <c r="L198" i="16"/>
  <c r="J198" i="16"/>
  <c r="H198" i="16"/>
  <c r="F198" i="16"/>
  <c r="E198" i="16"/>
  <c r="D198" i="16"/>
  <c r="U197" i="16"/>
  <c r="T197" i="16"/>
  <c r="N197" i="16"/>
  <c r="O197" i="16" s="1"/>
  <c r="M197" i="16"/>
  <c r="K197" i="16"/>
  <c r="I197" i="16"/>
  <c r="G197" i="16"/>
  <c r="U196" i="16"/>
  <c r="T196" i="16"/>
  <c r="N196" i="16"/>
  <c r="O196" i="16" s="1"/>
  <c r="M196" i="16"/>
  <c r="K196" i="16"/>
  <c r="I196" i="16"/>
  <c r="G196" i="16"/>
  <c r="U195" i="16"/>
  <c r="T195" i="16"/>
  <c r="O195" i="16"/>
  <c r="N195" i="16"/>
  <c r="M195" i="16"/>
  <c r="K195" i="16"/>
  <c r="I195" i="16"/>
  <c r="G195" i="16"/>
  <c r="U194" i="16"/>
  <c r="T194" i="16"/>
  <c r="O194" i="16"/>
  <c r="N194" i="16"/>
  <c r="M194" i="16"/>
  <c r="K194" i="16"/>
  <c r="I194" i="16"/>
  <c r="G194" i="16"/>
  <c r="U193" i="16"/>
  <c r="T193" i="16"/>
  <c r="O193" i="16"/>
  <c r="N193" i="16"/>
  <c r="M193" i="16"/>
  <c r="K193" i="16"/>
  <c r="I193" i="16"/>
  <c r="G193" i="16"/>
  <c r="U192" i="16"/>
  <c r="T192" i="16"/>
  <c r="O192" i="16"/>
  <c r="N192" i="16"/>
  <c r="M192" i="16"/>
  <c r="K192" i="16"/>
  <c r="I192" i="16"/>
  <c r="G192" i="16"/>
  <c r="S191" i="16"/>
  <c r="R191" i="16"/>
  <c r="T191" i="16" s="1"/>
  <c r="Q191" i="16"/>
  <c r="P191" i="16"/>
  <c r="U191" i="16" s="1"/>
  <c r="L191" i="16"/>
  <c r="K191" i="16"/>
  <c r="J191" i="16"/>
  <c r="H191" i="16"/>
  <c r="F191" i="16"/>
  <c r="E191" i="16"/>
  <c r="M191" i="16" s="1"/>
  <c r="D191" i="16"/>
  <c r="U190" i="16"/>
  <c r="T190" i="16"/>
  <c r="O190" i="16"/>
  <c r="N190" i="16"/>
  <c r="M190" i="16"/>
  <c r="K190" i="16"/>
  <c r="I190" i="16"/>
  <c r="G190" i="16"/>
  <c r="U189" i="16"/>
  <c r="T189" i="16"/>
  <c r="O189" i="16"/>
  <c r="N189" i="16"/>
  <c r="M189" i="16"/>
  <c r="K189" i="16"/>
  <c r="I189" i="16"/>
  <c r="G189" i="16"/>
  <c r="U188" i="16"/>
  <c r="T188" i="16"/>
  <c r="O188" i="16"/>
  <c r="N188" i="16"/>
  <c r="M188" i="16"/>
  <c r="K188" i="16"/>
  <c r="I188" i="16"/>
  <c r="G188" i="16"/>
  <c r="U187" i="16"/>
  <c r="T187" i="16"/>
  <c r="O187" i="16"/>
  <c r="N187" i="16"/>
  <c r="M187" i="16"/>
  <c r="K187" i="16"/>
  <c r="I187" i="16"/>
  <c r="G187" i="16"/>
  <c r="U186" i="16"/>
  <c r="T186" i="16"/>
  <c r="O186" i="16"/>
  <c r="N186" i="16"/>
  <c r="M186" i="16"/>
  <c r="K186" i="16"/>
  <c r="I186" i="16"/>
  <c r="G186" i="16"/>
  <c r="S185" i="16"/>
  <c r="R185" i="16"/>
  <c r="T185" i="16" s="1"/>
  <c r="Q185" i="16"/>
  <c r="P185" i="16"/>
  <c r="L185" i="16"/>
  <c r="J185" i="16"/>
  <c r="K185" i="16" s="1"/>
  <c r="H185" i="16"/>
  <c r="F185" i="16"/>
  <c r="N185" i="16" s="1"/>
  <c r="O185" i="16" s="1"/>
  <c r="E185" i="16"/>
  <c r="D185" i="16"/>
  <c r="U184" i="16"/>
  <c r="T184" i="16"/>
  <c r="N184" i="16"/>
  <c r="O184" i="16" s="1"/>
  <c r="M184" i="16"/>
  <c r="K184" i="16"/>
  <c r="I184" i="16"/>
  <c r="G184" i="16"/>
  <c r="U183" i="16"/>
  <c r="T183" i="16"/>
  <c r="O183" i="16"/>
  <c r="N183" i="16"/>
  <c r="M183" i="16"/>
  <c r="K183" i="16"/>
  <c r="I183" i="16"/>
  <c r="G183" i="16"/>
  <c r="U182" i="16"/>
  <c r="T182" i="16"/>
  <c r="O182" i="16"/>
  <c r="N182" i="16"/>
  <c r="M182" i="16"/>
  <c r="K182" i="16"/>
  <c r="I182" i="16"/>
  <c r="G182" i="16"/>
  <c r="U181" i="16"/>
  <c r="T181" i="16"/>
  <c r="O181" i="16"/>
  <c r="N181" i="16"/>
  <c r="M181" i="16"/>
  <c r="K181" i="16"/>
  <c r="I181" i="16"/>
  <c r="G181" i="16"/>
  <c r="U180" i="16"/>
  <c r="T180" i="16"/>
  <c r="N180" i="16"/>
  <c r="O180" i="16" s="1"/>
  <c r="M180" i="16"/>
  <c r="K180" i="16"/>
  <c r="I180" i="16"/>
  <c r="G180" i="16"/>
  <c r="S179" i="16"/>
  <c r="R179" i="16"/>
  <c r="T179" i="16" s="1"/>
  <c r="Q179" i="16"/>
  <c r="P179" i="16"/>
  <c r="U179" i="16" s="1"/>
  <c r="L179" i="16"/>
  <c r="J179" i="16"/>
  <c r="H179" i="16"/>
  <c r="F179" i="16"/>
  <c r="E179" i="16"/>
  <c r="M179" i="16" s="1"/>
  <c r="D179" i="16"/>
  <c r="U178" i="16"/>
  <c r="T178" i="16"/>
  <c r="O178" i="16"/>
  <c r="N178" i="16"/>
  <c r="M178" i="16"/>
  <c r="K178" i="16"/>
  <c r="I178" i="16"/>
  <c r="G178" i="16"/>
  <c r="U177" i="16"/>
  <c r="T177" i="16"/>
  <c r="O177" i="16"/>
  <c r="N177" i="16"/>
  <c r="M177" i="16"/>
  <c r="K177" i="16"/>
  <c r="I177" i="16"/>
  <c r="G177" i="16"/>
  <c r="U176" i="16"/>
  <c r="T176" i="16"/>
  <c r="O176" i="16"/>
  <c r="N176" i="16"/>
  <c r="M176" i="16"/>
  <c r="K176" i="16"/>
  <c r="I176" i="16"/>
  <c r="G176" i="16"/>
  <c r="U175" i="16"/>
  <c r="T175" i="16"/>
  <c r="O175" i="16"/>
  <c r="N175" i="16"/>
  <c r="M175" i="16"/>
  <c r="K175" i="16"/>
  <c r="I175" i="16"/>
  <c r="G175" i="16"/>
  <c r="U174" i="16"/>
  <c r="T174" i="16"/>
  <c r="O174" i="16"/>
  <c r="N174" i="16"/>
  <c r="M174" i="16"/>
  <c r="K174" i="16"/>
  <c r="I174" i="16"/>
  <c r="G174" i="16"/>
  <c r="U173" i="16"/>
  <c r="T173" i="16"/>
  <c r="O173" i="16"/>
  <c r="N173" i="16"/>
  <c r="M173" i="16"/>
  <c r="K173" i="16"/>
  <c r="I173" i="16"/>
  <c r="G173" i="16"/>
  <c r="S170" i="16"/>
  <c r="R170" i="16"/>
  <c r="T170" i="16" s="1"/>
  <c r="Q170" i="16"/>
  <c r="P170" i="16"/>
  <c r="U170" i="16" s="1"/>
  <c r="L170" i="16"/>
  <c r="J170" i="16"/>
  <c r="H170" i="16"/>
  <c r="F170" i="16"/>
  <c r="E170" i="16"/>
  <c r="M170" i="16" s="1"/>
  <c r="D170" i="16"/>
  <c r="S169" i="16"/>
  <c r="R169" i="16"/>
  <c r="T169" i="16" s="1"/>
  <c r="Q169" i="16"/>
  <c r="P169" i="16"/>
  <c r="U169" i="16" s="1"/>
  <c r="L169" i="16"/>
  <c r="J169" i="16"/>
  <c r="H169" i="16"/>
  <c r="F169" i="16"/>
  <c r="E169" i="16"/>
  <c r="M169" i="16" s="1"/>
  <c r="D169" i="16"/>
  <c r="U168" i="16"/>
  <c r="T168" i="16"/>
  <c r="O168" i="16"/>
  <c r="N168" i="16"/>
  <c r="M168" i="16"/>
  <c r="K168" i="16"/>
  <c r="I168" i="16"/>
  <c r="G168" i="16"/>
  <c r="U167" i="16"/>
  <c r="T167" i="16"/>
  <c r="O167" i="16"/>
  <c r="N167" i="16"/>
  <c r="M167" i="16"/>
  <c r="K167" i="16"/>
  <c r="I167" i="16"/>
  <c r="G167" i="16"/>
  <c r="U166" i="16"/>
  <c r="T166" i="16"/>
  <c r="N166" i="16"/>
  <c r="O166" i="16" s="1"/>
  <c r="M166" i="16"/>
  <c r="K166" i="16"/>
  <c r="I166" i="16"/>
  <c r="G166" i="16"/>
  <c r="U165" i="16"/>
  <c r="T165" i="16"/>
  <c r="O165" i="16"/>
  <c r="N165" i="16"/>
  <c r="M165" i="16"/>
  <c r="K165" i="16"/>
  <c r="I165" i="16"/>
  <c r="G165" i="16"/>
  <c r="U164" i="16"/>
  <c r="T164" i="16"/>
  <c r="O164" i="16"/>
  <c r="N164" i="16"/>
  <c r="M164" i="16"/>
  <c r="K164" i="16"/>
  <c r="I164" i="16"/>
  <c r="G164" i="16"/>
  <c r="S163" i="16"/>
  <c r="R163" i="16"/>
  <c r="T163" i="16" s="1"/>
  <c r="Q163" i="16"/>
  <c r="P163" i="16"/>
  <c r="U163" i="16" s="1"/>
  <c r="O163" i="16"/>
  <c r="L163" i="16"/>
  <c r="K163" i="16"/>
  <c r="J163" i="16"/>
  <c r="H163" i="16"/>
  <c r="F163" i="16"/>
  <c r="N163" i="16" s="1"/>
  <c r="E163" i="16"/>
  <c r="M163" i="16" s="1"/>
  <c r="D163" i="16"/>
  <c r="U162" i="16"/>
  <c r="T162" i="16"/>
  <c r="O162" i="16"/>
  <c r="N162" i="16"/>
  <c r="M162" i="16"/>
  <c r="K162" i="16"/>
  <c r="I162" i="16"/>
  <c r="G162" i="16"/>
  <c r="U161" i="16"/>
  <c r="T161" i="16"/>
  <c r="O161" i="16"/>
  <c r="N161" i="16"/>
  <c r="M161" i="16"/>
  <c r="K161" i="16"/>
  <c r="I161" i="16"/>
  <c r="G161" i="16"/>
  <c r="U160" i="16"/>
  <c r="T160" i="16"/>
  <c r="O160" i="16"/>
  <c r="N160" i="16"/>
  <c r="M160" i="16"/>
  <c r="K160" i="16"/>
  <c r="I160" i="16"/>
  <c r="G160" i="16"/>
  <c r="U159" i="16"/>
  <c r="T159" i="16"/>
  <c r="O159" i="16"/>
  <c r="N159" i="16"/>
  <c r="M159" i="16"/>
  <c r="K159" i="16"/>
  <c r="I159" i="16"/>
  <c r="G159" i="16"/>
  <c r="U158" i="16"/>
  <c r="T158" i="16"/>
  <c r="O158" i="16"/>
  <c r="N158" i="16"/>
  <c r="M158" i="16"/>
  <c r="K158" i="16"/>
  <c r="I158" i="16"/>
  <c r="G158" i="16"/>
  <c r="S157" i="16"/>
  <c r="R157" i="16"/>
  <c r="Q157" i="16"/>
  <c r="P157" i="16"/>
  <c r="U157" i="16" s="1"/>
  <c r="L157" i="16"/>
  <c r="J157" i="16"/>
  <c r="H157" i="16"/>
  <c r="F157" i="16"/>
  <c r="E157" i="16"/>
  <c r="M157" i="16" s="1"/>
  <c r="D157" i="16"/>
  <c r="U156" i="16"/>
  <c r="T156" i="16"/>
  <c r="O156" i="16"/>
  <c r="N156" i="16"/>
  <c r="M156" i="16"/>
  <c r="K156" i="16"/>
  <c r="I156" i="16"/>
  <c r="G156" i="16"/>
  <c r="U155" i="16"/>
  <c r="T155" i="16"/>
  <c r="O155" i="16"/>
  <c r="N155" i="16"/>
  <c r="M155" i="16"/>
  <c r="K155" i="16"/>
  <c r="I155" i="16"/>
  <c r="G155" i="16"/>
  <c r="U154" i="16"/>
  <c r="T154" i="16"/>
  <c r="O154" i="16"/>
  <c r="N154" i="16"/>
  <c r="M154" i="16"/>
  <c r="K154" i="16"/>
  <c r="I154" i="16"/>
  <c r="G154" i="16"/>
  <c r="U153" i="16"/>
  <c r="T153" i="16"/>
  <c r="O153" i="16"/>
  <c r="N153" i="16"/>
  <c r="M153" i="16"/>
  <c r="K153" i="16"/>
  <c r="I153" i="16"/>
  <c r="G153" i="16"/>
  <c r="U152" i="16"/>
  <c r="T152" i="16"/>
  <c r="N152" i="16"/>
  <c r="O152" i="16" s="1"/>
  <c r="M152" i="16"/>
  <c r="K152" i="16"/>
  <c r="I152" i="16"/>
  <c r="G152" i="16"/>
  <c r="U151" i="16"/>
  <c r="T151" i="16"/>
  <c r="O151" i="16"/>
  <c r="N151" i="16"/>
  <c r="M151" i="16"/>
  <c r="K151" i="16"/>
  <c r="I151" i="16"/>
  <c r="G151" i="16"/>
  <c r="S150" i="16"/>
  <c r="R150" i="16"/>
  <c r="T150" i="16" s="1"/>
  <c r="Q150" i="16"/>
  <c r="P150" i="16"/>
  <c r="U150" i="16" s="1"/>
  <c r="L150" i="16"/>
  <c r="J150" i="16"/>
  <c r="H150" i="16"/>
  <c r="F150" i="16"/>
  <c r="E150" i="16"/>
  <c r="D150" i="16"/>
  <c r="U149" i="16"/>
  <c r="T149" i="16"/>
  <c r="O149" i="16"/>
  <c r="N149" i="16"/>
  <c r="M149" i="16"/>
  <c r="K149" i="16"/>
  <c r="I149" i="16"/>
  <c r="G149" i="16"/>
  <c r="U148" i="16"/>
  <c r="T148" i="16"/>
  <c r="N148" i="16"/>
  <c r="O148" i="16" s="1"/>
  <c r="M148" i="16"/>
  <c r="K148" i="16"/>
  <c r="I148" i="16"/>
  <c r="G148" i="16"/>
  <c r="U147" i="16"/>
  <c r="T147" i="16"/>
  <c r="O147" i="16"/>
  <c r="N147" i="16"/>
  <c r="M147" i="16"/>
  <c r="K147" i="16"/>
  <c r="I147" i="16"/>
  <c r="G147" i="16"/>
  <c r="U146" i="16"/>
  <c r="T146" i="16"/>
  <c r="O146" i="16"/>
  <c r="N146" i="16"/>
  <c r="M146" i="16"/>
  <c r="K146" i="16"/>
  <c r="I146" i="16"/>
  <c r="G146" i="16"/>
  <c r="U145" i="16"/>
  <c r="T145" i="16"/>
  <c r="O145" i="16"/>
  <c r="N145" i="16"/>
  <c r="M145" i="16"/>
  <c r="K145" i="16"/>
  <c r="I145" i="16"/>
  <c r="G145" i="16"/>
  <c r="S144" i="16"/>
  <c r="R144" i="16"/>
  <c r="T144" i="16" s="1"/>
  <c r="Q144" i="16"/>
  <c r="P144" i="16"/>
  <c r="U144" i="16" s="1"/>
  <c r="L144" i="16"/>
  <c r="J144" i="16"/>
  <c r="H144" i="16"/>
  <c r="F144" i="16"/>
  <c r="E144" i="16"/>
  <c r="D144" i="16"/>
  <c r="U143" i="16"/>
  <c r="T143" i="16"/>
  <c r="N143" i="16"/>
  <c r="O143" i="16" s="1"/>
  <c r="M143" i="16"/>
  <c r="K143" i="16"/>
  <c r="I143" i="16"/>
  <c r="G143" i="16"/>
  <c r="U142" i="16"/>
  <c r="T142" i="16"/>
  <c r="O142" i="16"/>
  <c r="N142" i="16"/>
  <c r="M142" i="16"/>
  <c r="K142" i="16"/>
  <c r="I142" i="16"/>
  <c r="G142" i="16"/>
  <c r="U141" i="16"/>
  <c r="T141" i="16"/>
  <c r="O141" i="16"/>
  <c r="N141" i="16"/>
  <c r="M141" i="16"/>
  <c r="K141" i="16"/>
  <c r="I141" i="16"/>
  <c r="G141" i="16"/>
  <c r="U140" i="16"/>
  <c r="T140" i="16"/>
  <c r="N140" i="16"/>
  <c r="O140" i="16" s="1"/>
  <c r="M140" i="16"/>
  <c r="K140" i="16"/>
  <c r="I140" i="16"/>
  <c r="G140" i="16"/>
  <c r="U139" i="16"/>
  <c r="T139" i="16"/>
  <c r="N139" i="16"/>
  <c r="O139" i="16" s="1"/>
  <c r="M139" i="16"/>
  <c r="K139" i="16"/>
  <c r="I139" i="16"/>
  <c r="G139" i="16"/>
  <c r="U138" i="16"/>
  <c r="T138" i="16"/>
  <c r="N138" i="16"/>
  <c r="O138" i="16" s="1"/>
  <c r="M138" i="16"/>
  <c r="K138" i="16"/>
  <c r="I138" i="16"/>
  <c r="G138" i="16"/>
  <c r="T137" i="16"/>
  <c r="S137" i="16"/>
  <c r="R137" i="16"/>
  <c r="Q137" i="16"/>
  <c r="P137" i="16"/>
  <c r="L137" i="16"/>
  <c r="J137" i="16"/>
  <c r="H137" i="16"/>
  <c r="F137" i="16"/>
  <c r="N137" i="16" s="1"/>
  <c r="E137" i="16"/>
  <c r="D137" i="16"/>
  <c r="U136" i="16"/>
  <c r="T136" i="16"/>
  <c r="O136" i="16"/>
  <c r="N136" i="16"/>
  <c r="M136" i="16"/>
  <c r="K136" i="16"/>
  <c r="I136" i="16"/>
  <c r="G136" i="16"/>
  <c r="U135" i="16"/>
  <c r="T135" i="16"/>
  <c r="O135" i="16"/>
  <c r="N135" i="16"/>
  <c r="M135" i="16"/>
  <c r="K135" i="16"/>
  <c r="I135" i="16"/>
  <c r="G135" i="16"/>
  <c r="U134" i="16"/>
  <c r="T134" i="16"/>
  <c r="N134" i="16"/>
  <c r="O134" i="16" s="1"/>
  <c r="M134" i="16"/>
  <c r="K134" i="16"/>
  <c r="I134" i="16"/>
  <c r="G134" i="16"/>
  <c r="U133" i="16"/>
  <c r="T133" i="16"/>
  <c r="N133" i="16"/>
  <c r="O133" i="16" s="1"/>
  <c r="M133" i="16"/>
  <c r="K133" i="16"/>
  <c r="I133" i="16"/>
  <c r="G133" i="16"/>
  <c r="S132" i="16"/>
  <c r="R132" i="16"/>
  <c r="T132" i="16" s="1"/>
  <c r="Q132" i="16"/>
  <c r="P132" i="16"/>
  <c r="L132" i="16"/>
  <c r="J132" i="16"/>
  <c r="H132" i="16"/>
  <c r="F132" i="16"/>
  <c r="N132" i="16" s="1"/>
  <c r="E132" i="16"/>
  <c r="D132" i="16"/>
  <c r="U131" i="16"/>
  <c r="T131" i="16"/>
  <c r="O131" i="16"/>
  <c r="N131" i="16"/>
  <c r="M131" i="16"/>
  <c r="K131" i="16"/>
  <c r="I131" i="16"/>
  <c r="G131" i="16"/>
  <c r="U130" i="16"/>
  <c r="T130" i="16"/>
  <c r="O130" i="16"/>
  <c r="N130" i="16"/>
  <c r="M130" i="16"/>
  <c r="K130" i="16"/>
  <c r="I130" i="16"/>
  <c r="G130" i="16"/>
  <c r="U129" i="16"/>
  <c r="T129" i="16"/>
  <c r="O129" i="16"/>
  <c r="N129" i="16"/>
  <c r="M129" i="16"/>
  <c r="K129" i="16"/>
  <c r="I129" i="16"/>
  <c r="G129" i="16"/>
  <c r="U128" i="16"/>
  <c r="T128" i="16"/>
  <c r="O128" i="16"/>
  <c r="N128" i="16"/>
  <c r="M128" i="16"/>
  <c r="K128" i="16"/>
  <c r="I128" i="16"/>
  <c r="G128" i="16"/>
  <c r="U127" i="16"/>
  <c r="T127" i="16"/>
  <c r="N127" i="16"/>
  <c r="O127" i="16" s="1"/>
  <c r="M127" i="16"/>
  <c r="K127" i="16"/>
  <c r="I127" i="16"/>
  <c r="G127" i="16"/>
  <c r="S126" i="16"/>
  <c r="T126" i="16" s="1"/>
  <c r="R126" i="16"/>
  <c r="Q126" i="16"/>
  <c r="P126" i="16"/>
  <c r="L126" i="16"/>
  <c r="J126" i="16"/>
  <c r="H126" i="16"/>
  <c r="F126" i="16"/>
  <c r="E126" i="16"/>
  <c r="D126" i="16"/>
  <c r="U125" i="16"/>
  <c r="T125" i="16"/>
  <c r="O125" i="16"/>
  <c r="N125" i="16"/>
  <c r="M125" i="16"/>
  <c r="K125" i="16"/>
  <c r="I125" i="16"/>
  <c r="G125" i="16"/>
  <c r="U124" i="16"/>
  <c r="T124" i="16"/>
  <c r="N124" i="16"/>
  <c r="O124" i="16" s="1"/>
  <c r="M124" i="16"/>
  <c r="K124" i="16"/>
  <c r="I124" i="16"/>
  <c r="G124" i="16"/>
  <c r="U123" i="16"/>
  <c r="T123" i="16"/>
  <c r="N123" i="16"/>
  <c r="O123" i="16" s="1"/>
  <c r="M123" i="16"/>
  <c r="K123" i="16"/>
  <c r="I123" i="16"/>
  <c r="G123" i="16"/>
  <c r="U122" i="16"/>
  <c r="T122" i="16"/>
  <c r="N122" i="16"/>
  <c r="O122" i="16" s="1"/>
  <c r="M122" i="16"/>
  <c r="K122" i="16"/>
  <c r="I122" i="16"/>
  <c r="G122" i="16"/>
  <c r="S121" i="16"/>
  <c r="R121" i="16"/>
  <c r="T121" i="16" s="1"/>
  <c r="Q121" i="16"/>
  <c r="P121" i="16"/>
  <c r="L121" i="16"/>
  <c r="J121" i="16"/>
  <c r="H121" i="16"/>
  <c r="F121" i="16"/>
  <c r="E121" i="16"/>
  <c r="D121" i="16"/>
  <c r="U120" i="16"/>
  <c r="T120" i="16"/>
  <c r="O120" i="16"/>
  <c r="N120" i="16"/>
  <c r="M120" i="16"/>
  <c r="K120" i="16"/>
  <c r="I120" i="16"/>
  <c r="G120" i="16"/>
  <c r="U119" i="16"/>
  <c r="T119" i="16"/>
  <c r="O119" i="16"/>
  <c r="N119" i="16"/>
  <c r="M119" i="16"/>
  <c r="K119" i="16"/>
  <c r="I119" i="16"/>
  <c r="G119" i="16"/>
  <c r="U118" i="16"/>
  <c r="T118" i="16"/>
  <c r="N118" i="16"/>
  <c r="O118" i="16" s="1"/>
  <c r="M118" i="16"/>
  <c r="K118" i="16"/>
  <c r="I118" i="16"/>
  <c r="G118" i="16"/>
  <c r="U117" i="16"/>
  <c r="T117" i="16"/>
  <c r="N117" i="16"/>
  <c r="O117" i="16" s="1"/>
  <c r="M117" i="16"/>
  <c r="K117" i="16"/>
  <c r="I117" i="16"/>
  <c r="G117" i="16"/>
  <c r="U116" i="16"/>
  <c r="T116" i="16"/>
  <c r="O116" i="16"/>
  <c r="N116" i="16"/>
  <c r="M116" i="16"/>
  <c r="K116" i="16"/>
  <c r="I116" i="16"/>
  <c r="G116" i="16"/>
  <c r="U115" i="16"/>
  <c r="T115" i="16"/>
  <c r="O115" i="16"/>
  <c r="N115" i="16"/>
  <c r="M115" i="16"/>
  <c r="K115" i="16"/>
  <c r="I115" i="16"/>
  <c r="G115" i="16"/>
  <c r="U114" i="16"/>
  <c r="T114" i="16"/>
  <c r="N114" i="16"/>
  <c r="O114" i="16" s="1"/>
  <c r="M114" i="16"/>
  <c r="K114" i="16"/>
  <c r="I114" i="16"/>
  <c r="G114" i="16"/>
  <c r="U113" i="16"/>
  <c r="T113" i="16"/>
  <c r="N113" i="16"/>
  <c r="O113" i="16" s="1"/>
  <c r="M113" i="16"/>
  <c r="K113" i="16"/>
  <c r="I113" i="16"/>
  <c r="G113" i="16"/>
  <c r="S112" i="16"/>
  <c r="R112" i="16"/>
  <c r="Q112" i="16"/>
  <c r="P112" i="16"/>
  <c r="L112" i="16"/>
  <c r="J112" i="16"/>
  <c r="H112" i="16"/>
  <c r="F112" i="16"/>
  <c r="E112" i="16"/>
  <c r="D112" i="16"/>
  <c r="U111" i="16"/>
  <c r="T111" i="16"/>
  <c r="O111" i="16"/>
  <c r="N111" i="16"/>
  <c r="M111" i="16"/>
  <c r="K111" i="16"/>
  <c r="I111" i="16"/>
  <c r="G111" i="16"/>
  <c r="U110" i="16"/>
  <c r="T110" i="16"/>
  <c r="N110" i="16"/>
  <c r="O110" i="16" s="1"/>
  <c r="M110" i="16"/>
  <c r="K110" i="16"/>
  <c r="I110" i="16"/>
  <c r="G110" i="16"/>
  <c r="U109" i="16"/>
  <c r="T109" i="16"/>
  <c r="O109" i="16"/>
  <c r="N109" i="16"/>
  <c r="M109" i="16"/>
  <c r="K109" i="16"/>
  <c r="I109" i="16"/>
  <c r="G109" i="16"/>
  <c r="U108" i="16"/>
  <c r="T108" i="16"/>
  <c r="O108" i="16"/>
  <c r="N108" i="16"/>
  <c r="M108" i="16"/>
  <c r="K108" i="16"/>
  <c r="I108" i="16"/>
  <c r="G108" i="16"/>
  <c r="U107" i="16"/>
  <c r="T107" i="16"/>
  <c r="O107" i="16"/>
  <c r="N107" i="16"/>
  <c r="M107" i="16"/>
  <c r="K107" i="16"/>
  <c r="I107" i="16"/>
  <c r="G107" i="16"/>
  <c r="S106" i="16"/>
  <c r="R106" i="16"/>
  <c r="T106" i="16" s="1"/>
  <c r="Q106" i="16"/>
  <c r="P106" i="16"/>
  <c r="L106" i="16"/>
  <c r="J106" i="16"/>
  <c r="I106" i="16"/>
  <c r="H106" i="16"/>
  <c r="F106" i="16"/>
  <c r="N106" i="16" s="1"/>
  <c r="E106" i="16"/>
  <c r="D106" i="16"/>
  <c r="U105" i="16"/>
  <c r="T105" i="16"/>
  <c r="N105" i="16"/>
  <c r="O105" i="16" s="1"/>
  <c r="M105" i="16"/>
  <c r="K105" i="16"/>
  <c r="I105" i="16"/>
  <c r="G105" i="16"/>
  <c r="T102" i="16"/>
  <c r="S102" i="16"/>
  <c r="R102" i="16"/>
  <c r="Q102" i="16"/>
  <c r="P102" i="16"/>
  <c r="L102" i="16"/>
  <c r="J102" i="16"/>
  <c r="H102" i="16"/>
  <c r="F102" i="16"/>
  <c r="E102" i="16"/>
  <c r="D102" i="16"/>
  <c r="S101" i="16"/>
  <c r="R101" i="16"/>
  <c r="Q101" i="16"/>
  <c r="P101" i="16"/>
  <c r="L101" i="16"/>
  <c r="J101" i="16"/>
  <c r="I101" i="16"/>
  <c r="H101" i="16"/>
  <c r="F101" i="16"/>
  <c r="G101" i="16" s="1"/>
  <c r="E101" i="16"/>
  <c r="M101" i="16" s="1"/>
  <c r="D101" i="16"/>
  <c r="U100" i="16"/>
  <c r="T100" i="16"/>
  <c r="O100" i="16"/>
  <c r="N100" i="16"/>
  <c r="M100" i="16"/>
  <c r="K100" i="16"/>
  <c r="I100" i="16"/>
  <c r="G100" i="16"/>
  <c r="U99" i="16"/>
  <c r="T99" i="16"/>
  <c r="O99" i="16"/>
  <c r="N99" i="16"/>
  <c r="M99" i="16"/>
  <c r="K99" i="16"/>
  <c r="I99" i="16"/>
  <c r="G99" i="16"/>
  <c r="U98" i="16"/>
  <c r="T98" i="16"/>
  <c r="O98" i="16"/>
  <c r="N98" i="16"/>
  <c r="M98" i="16"/>
  <c r="K98" i="16"/>
  <c r="I98" i="16"/>
  <c r="G98" i="16"/>
  <c r="U97" i="16"/>
  <c r="T97" i="16"/>
  <c r="O97" i="16"/>
  <c r="N97" i="16"/>
  <c r="M97" i="16"/>
  <c r="K97" i="16"/>
  <c r="I97" i="16"/>
  <c r="G97" i="16"/>
  <c r="T96" i="16"/>
  <c r="S96" i="16"/>
  <c r="R96" i="16"/>
  <c r="Q96" i="16"/>
  <c r="P96" i="16"/>
  <c r="L96" i="16"/>
  <c r="J96" i="16"/>
  <c r="H96" i="16"/>
  <c r="F96" i="16"/>
  <c r="N96" i="16" s="1"/>
  <c r="E96" i="16"/>
  <c r="D96" i="16"/>
  <c r="U95" i="16"/>
  <c r="T95" i="16"/>
  <c r="N95" i="16"/>
  <c r="O95" i="16" s="1"/>
  <c r="M95" i="16"/>
  <c r="K95" i="16"/>
  <c r="I95" i="16"/>
  <c r="G95" i="16"/>
  <c r="U94" i="16"/>
  <c r="T94" i="16"/>
  <c r="O94" i="16"/>
  <c r="N94" i="16"/>
  <c r="M94" i="16"/>
  <c r="K94" i="16"/>
  <c r="I94" i="16"/>
  <c r="G94" i="16"/>
  <c r="U93" i="16"/>
  <c r="T93" i="16"/>
  <c r="O93" i="16"/>
  <c r="N93" i="16"/>
  <c r="M93" i="16"/>
  <c r="K93" i="16"/>
  <c r="I93" i="16"/>
  <c r="G93" i="16"/>
  <c r="U92" i="16"/>
  <c r="T92" i="16"/>
  <c r="O92" i="16"/>
  <c r="N92" i="16"/>
  <c r="M92" i="16"/>
  <c r="K92" i="16"/>
  <c r="I92" i="16"/>
  <c r="G92" i="16"/>
  <c r="S91" i="16"/>
  <c r="R91" i="16"/>
  <c r="Q91" i="16"/>
  <c r="P91" i="16"/>
  <c r="L91" i="16"/>
  <c r="J91" i="16"/>
  <c r="I91" i="16"/>
  <c r="H91" i="16"/>
  <c r="F91" i="16"/>
  <c r="G91" i="16" s="1"/>
  <c r="E91" i="16"/>
  <c r="M91" i="16" s="1"/>
  <c r="D91" i="16"/>
  <c r="U90" i="16"/>
  <c r="T90" i="16"/>
  <c r="N90" i="16"/>
  <c r="O90" i="16" s="1"/>
  <c r="M90" i="16"/>
  <c r="K90" i="16"/>
  <c r="I90" i="16"/>
  <c r="G90" i="16"/>
  <c r="U89" i="16"/>
  <c r="T89" i="16"/>
  <c r="N89" i="16"/>
  <c r="O89" i="16" s="1"/>
  <c r="M89" i="16"/>
  <c r="K89" i="16"/>
  <c r="I89" i="16"/>
  <c r="G89" i="16"/>
  <c r="U88" i="16"/>
  <c r="T88" i="16"/>
  <c r="N88" i="16"/>
  <c r="O88" i="16" s="1"/>
  <c r="M88" i="16"/>
  <c r="K88" i="16"/>
  <c r="I88" i="16"/>
  <c r="G88" i="16"/>
  <c r="T85" i="16"/>
  <c r="S85" i="16"/>
  <c r="R85" i="16"/>
  <c r="Q85" i="16"/>
  <c r="P85" i="16"/>
  <c r="L85" i="16"/>
  <c r="J85" i="16"/>
  <c r="H85" i="16"/>
  <c r="F85" i="16"/>
  <c r="N85" i="16" s="1"/>
  <c r="E85" i="16"/>
  <c r="D85" i="16"/>
  <c r="S84" i="16"/>
  <c r="R84" i="16"/>
  <c r="T84" i="16" s="1"/>
  <c r="Q84" i="16"/>
  <c r="P84" i="16"/>
  <c r="U84" i="16" s="1"/>
  <c r="L84" i="16"/>
  <c r="J84" i="16"/>
  <c r="H84" i="16"/>
  <c r="F84" i="16"/>
  <c r="E84" i="16"/>
  <c r="M84" i="16" s="1"/>
  <c r="D84" i="16"/>
  <c r="I84" i="16" s="1"/>
  <c r="U83" i="16"/>
  <c r="T83" i="16"/>
  <c r="O83" i="16"/>
  <c r="N83" i="16"/>
  <c r="M83" i="16"/>
  <c r="K83" i="16"/>
  <c r="I83" i="16"/>
  <c r="G83" i="16"/>
  <c r="U82" i="16"/>
  <c r="T82" i="16"/>
  <c r="O82" i="16"/>
  <c r="N82" i="16"/>
  <c r="M82" i="16"/>
  <c r="K82" i="16"/>
  <c r="I82" i="16"/>
  <c r="G82" i="16"/>
  <c r="U81" i="16"/>
  <c r="T81" i="16"/>
  <c r="O81" i="16"/>
  <c r="N81" i="16"/>
  <c r="M81" i="16"/>
  <c r="K81" i="16"/>
  <c r="I81" i="16"/>
  <c r="G81" i="16"/>
  <c r="U80" i="16"/>
  <c r="T80" i="16"/>
  <c r="O80" i="16"/>
  <c r="N80" i="16"/>
  <c r="M80" i="16"/>
  <c r="K80" i="16"/>
  <c r="I80" i="16"/>
  <c r="G80" i="16"/>
  <c r="U79" i="16"/>
  <c r="T79" i="16"/>
  <c r="O79" i="16"/>
  <c r="N79" i="16"/>
  <c r="M79" i="16"/>
  <c r="K79" i="16"/>
  <c r="I79" i="16"/>
  <c r="G79" i="16"/>
  <c r="T78" i="16"/>
  <c r="S78" i="16"/>
  <c r="R78" i="16"/>
  <c r="Q78" i="16"/>
  <c r="P78" i="16"/>
  <c r="L78" i="16"/>
  <c r="J78" i="16"/>
  <c r="H78" i="16"/>
  <c r="F78" i="16"/>
  <c r="N78" i="16" s="1"/>
  <c r="E78" i="16"/>
  <c r="D78" i="16"/>
  <c r="G78" i="16" s="1"/>
  <c r="U77" i="16"/>
  <c r="T77" i="16"/>
  <c r="O77" i="16"/>
  <c r="N77" i="16"/>
  <c r="M77" i="16"/>
  <c r="K77" i="16"/>
  <c r="I77" i="16"/>
  <c r="G77" i="16"/>
  <c r="U76" i="16"/>
  <c r="T76" i="16"/>
  <c r="O76" i="16"/>
  <c r="N76" i="16"/>
  <c r="M76" i="16"/>
  <c r="K76" i="16"/>
  <c r="I76" i="16"/>
  <c r="G76" i="16"/>
  <c r="U75" i="16"/>
  <c r="T75" i="16"/>
  <c r="O75" i="16"/>
  <c r="N75" i="16"/>
  <c r="M75" i="16"/>
  <c r="K75" i="16"/>
  <c r="I75" i="16"/>
  <c r="G75" i="16"/>
  <c r="U74" i="16"/>
  <c r="T74" i="16"/>
  <c r="O74" i="16"/>
  <c r="N74" i="16"/>
  <c r="M74" i="16"/>
  <c r="K74" i="16"/>
  <c r="I74" i="16"/>
  <c r="G74" i="16"/>
  <c r="U73" i="16"/>
  <c r="T73" i="16"/>
  <c r="O73" i="16"/>
  <c r="N73" i="16"/>
  <c r="M73" i="16"/>
  <c r="K73" i="16"/>
  <c r="I73" i="16"/>
  <c r="G73" i="16"/>
  <c r="U72" i="16"/>
  <c r="T72" i="16"/>
  <c r="N72" i="16"/>
  <c r="O72" i="16" s="1"/>
  <c r="M72" i="16"/>
  <c r="K72" i="16"/>
  <c r="I72" i="16"/>
  <c r="G72" i="16"/>
  <c r="U71" i="16"/>
  <c r="T71" i="16"/>
  <c r="O71" i="16"/>
  <c r="N71" i="16"/>
  <c r="M71" i="16"/>
  <c r="K71" i="16"/>
  <c r="I71" i="16"/>
  <c r="G71" i="16"/>
  <c r="S70" i="16"/>
  <c r="R70" i="16"/>
  <c r="T70" i="16" s="1"/>
  <c r="Q70" i="16"/>
  <c r="P70" i="16"/>
  <c r="U70" i="16" s="1"/>
  <c r="L70" i="16"/>
  <c r="J70" i="16"/>
  <c r="H70" i="16"/>
  <c r="F70" i="16"/>
  <c r="E70" i="16"/>
  <c r="D70" i="16"/>
  <c r="I70" i="16" s="1"/>
  <c r="U69" i="16"/>
  <c r="T69" i="16"/>
  <c r="O69" i="16"/>
  <c r="N69" i="16"/>
  <c r="M69" i="16"/>
  <c r="K69" i="16"/>
  <c r="I69" i="16"/>
  <c r="G69" i="16"/>
  <c r="U68" i="16"/>
  <c r="T68" i="16"/>
  <c r="O68" i="16"/>
  <c r="N68" i="16"/>
  <c r="M68" i="16"/>
  <c r="K68" i="16"/>
  <c r="I68" i="16"/>
  <c r="G68" i="16"/>
  <c r="U67" i="16"/>
  <c r="T67" i="16"/>
  <c r="N67" i="16"/>
  <c r="O67" i="16" s="1"/>
  <c r="M67" i="16"/>
  <c r="K67" i="16"/>
  <c r="I67" i="16"/>
  <c r="G67" i="16"/>
  <c r="U66" i="16"/>
  <c r="T66" i="16"/>
  <c r="O66" i="16"/>
  <c r="N66" i="16"/>
  <c r="M66" i="16"/>
  <c r="K66" i="16"/>
  <c r="I66" i="16"/>
  <c r="G66" i="16"/>
  <c r="U65" i="16"/>
  <c r="T65" i="16"/>
  <c r="O65" i="16"/>
  <c r="N65" i="16"/>
  <c r="M65" i="16"/>
  <c r="K65" i="16"/>
  <c r="I65" i="16"/>
  <c r="G65" i="16"/>
  <c r="U64" i="16"/>
  <c r="T64" i="16"/>
  <c r="O64" i="16"/>
  <c r="N64" i="16"/>
  <c r="M64" i="16"/>
  <c r="K64" i="16"/>
  <c r="I64" i="16"/>
  <c r="G64" i="16"/>
  <c r="T63" i="16"/>
  <c r="S63" i="16"/>
  <c r="R63" i="16"/>
  <c r="Q63" i="16"/>
  <c r="P63" i="16"/>
  <c r="U63" i="16" s="1"/>
  <c r="L63" i="16"/>
  <c r="J63" i="16"/>
  <c r="H63" i="16"/>
  <c r="F63" i="16"/>
  <c r="N63" i="16" s="1"/>
  <c r="E63" i="16"/>
  <c r="O63" i="16" s="1"/>
  <c r="D63" i="16"/>
  <c r="G63" i="16" s="1"/>
  <c r="U62" i="16"/>
  <c r="T62" i="16"/>
  <c r="O62" i="16"/>
  <c r="N62" i="16"/>
  <c r="M62" i="16"/>
  <c r="K62" i="16"/>
  <c r="I62" i="16"/>
  <c r="G62" i="16"/>
  <c r="U61" i="16"/>
  <c r="T61" i="16"/>
  <c r="O61" i="16"/>
  <c r="N61" i="16"/>
  <c r="M61" i="16"/>
  <c r="K61" i="16"/>
  <c r="I61" i="16"/>
  <c r="G61" i="16"/>
  <c r="U60" i="16"/>
  <c r="T60" i="16"/>
  <c r="O60" i="16"/>
  <c r="N60" i="16"/>
  <c r="M60" i="16"/>
  <c r="K60" i="16"/>
  <c r="I60" i="16"/>
  <c r="G60" i="16"/>
  <c r="U59" i="16"/>
  <c r="T59" i="16"/>
  <c r="O59" i="16"/>
  <c r="N59" i="16"/>
  <c r="M59" i="16"/>
  <c r="K59" i="16"/>
  <c r="I59" i="16"/>
  <c r="G59" i="16"/>
  <c r="S58" i="16"/>
  <c r="R58" i="16"/>
  <c r="Q58" i="16"/>
  <c r="P58" i="16"/>
  <c r="U58" i="16" s="1"/>
  <c r="L58" i="16"/>
  <c r="J58" i="16"/>
  <c r="K58" i="16" s="1"/>
  <c r="H58" i="16"/>
  <c r="F58" i="16"/>
  <c r="G58" i="16" s="1"/>
  <c r="E58" i="16"/>
  <c r="M58" i="16" s="1"/>
  <c r="D58" i="16"/>
  <c r="I58" i="16" s="1"/>
  <c r="U57" i="16"/>
  <c r="T57" i="16"/>
  <c r="N57" i="16"/>
  <c r="O57" i="16" s="1"/>
  <c r="M57" i="16"/>
  <c r="K57" i="16"/>
  <c r="I57" i="16"/>
  <c r="G57" i="16"/>
  <c r="T54" i="16"/>
  <c r="S54" i="16"/>
  <c r="R54" i="16"/>
  <c r="Q54" i="16"/>
  <c r="P54" i="16"/>
  <c r="L54" i="16"/>
  <c r="J54" i="16"/>
  <c r="H54" i="16"/>
  <c r="F54" i="16"/>
  <c r="N54" i="16" s="1"/>
  <c r="E54" i="16"/>
  <c r="D54" i="16"/>
  <c r="S53" i="16"/>
  <c r="R53" i="16"/>
  <c r="T53" i="16" s="1"/>
  <c r="Q53" i="16"/>
  <c r="P53" i="16"/>
  <c r="U53" i="16" s="1"/>
  <c r="L53" i="16"/>
  <c r="J53" i="16"/>
  <c r="H53" i="16"/>
  <c r="F53" i="16"/>
  <c r="E53" i="16"/>
  <c r="M53" i="16" s="1"/>
  <c r="D53" i="16"/>
  <c r="I53" i="16" s="1"/>
  <c r="U52" i="16"/>
  <c r="T52" i="16"/>
  <c r="O52" i="16"/>
  <c r="N52" i="16"/>
  <c r="M52" i="16"/>
  <c r="K52" i="16"/>
  <c r="I52" i="16"/>
  <c r="G52" i="16"/>
  <c r="U51" i="16"/>
  <c r="T51" i="16"/>
  <c r="O51" i="16"/>
  <c r="N51" i="16"/>
  <c r="M51" i="16"/>
  <c r="K51" i="16"/>
  <c r="I51" i="16"/>
  <c r="G51" i="16"/>
  <c r="U50" i="16"/>
  <c r="T50" i="16"/>
  <c r="O50" i="16"/>
  <c r="N50" i="16"/>
  <c r="M50" i="16"/>
  <c r="K50" i="16"/>
  <c r="I50" i="16"/>
  <c r="G50" i="16"/>
  <c r="U49" i="16"/>
  <c r="T49" i="16"/>
  <c r="O49" i="16"/>
  <c r="N49" i="16"/>
  <c r="M49" i="16"/>
  <c r="K49" i="16"/>
  <c r="I49" i="16"/>
  <c r="G49" i="16"/>
  <c r="U48" i="16"/>
  <c r="T48" i="16"/>
  <c r="O48" i="16"/>
  <c r="N48" i="16"/>
  <c r="M48" i="16"/>
  <c r="K48" i="16"/>
  <c r="I48" i="16"/>
  <c r="G48" i="16"/>
  <c r="T47" i="16"/>
  <c r="S47" i="16"/>
  <c r="R47" i="16"/>
  <c r="Q47" i="16"/>
  <c r="P47" i="16"/>
  <c r="L47" i="16"/>
  <c r="J47" i="16"/>
  <c r="H47" i="16"/>
  <c r="F47" i="16"/>
  <c r="N47" i="16" s="1"/>
  <c r="E47" i="16"/>
  <c r="D47" i="16"/>
  <c r="U46" i="16"/>
  <c r="T46" i="16"/>
  <c r="N46" i="16"/>
  <c r="O46" i="16" s="1"/>
  <c r="M46" i="16"/>
  <c r="K46" i="16"/>
  <c r="I46" i="16"/>
  <c r="G46" i="16"/>
  <c r="U45" i="16"/>
  <c r="T45" i="16"/>
  <c r="N45" i="16"/>
  <c r="O45" i="16" s="1"/>
  <c r="M45" i="16"/>
  <c r="K45" i="16"/>
  <c r="I45" i="16"/>
  <c r="G45" i="16"/>
  <c r="U44" i="16"/>
  <c r="T44" i="16"/>
  <c r="O44" i="16"/>
  <c r="N44" i="16"/>
  <c r="M44" i="16"/>
  <c r="K44" i="16"/>
  <c r="I44" i="16"/>
  <c r="G44" i="16"/>
  <c r="U43" i="16"/>
  <c r="T43" i="16"/>
  <c r="O43" i="16"/>
  <c r="N43" i="16"/>
  <c r="M43" i="16"/>
  <c r="K43" i="16"/>
  <c r="I43" i="16"/>
  <c r="G43" i="16"/>
  <c r="U42" i="16"/>
  <c r="T42" i="16"/>
  <c r="O42" i="16"/>
  <c r="N42" i="16"/>
  <c r="M42" i="16"/>
  <c r="K42" i="16"/>
  <c r="I42" i="16"/>
  <c r="G42" i="16"/>
  <c r="U41" i="16"/>
  <c r="T41" i="16"/>
  <c r="O41" i="16"/>
  <c r="N41" i="16"/>
  <c r="M41" i="16"/>
  <c r="K41" i="16"/>
  <c r="I41" i="16"/>
  <c r="G41" i="16"/>
  <c r="S40" i="16"/>
  <c r="R40" i="16"/>
  <c r="T40" i="16" s="1"/>
  <c r="Q40" i="16"/>
  <c r="P40" i="16"/>
  <c r="L40" i="16"/>
  <c r="J40" i="16"/>
  <c r="U40" i="16" s="1"/>
  <c r="H40" i="16"/>
  <c r="F40" i="16"/>
  <c r="E40" i="16"/>
  <c r="D40" i="16"/>
  <c r="U39" i="16"/>
  <c r="T39" i="16"/>
  <c r="O39" i="16"/>
  <c r="N39" i="16"/>
  <c r="M39" i="16"/>
  <c r="K39" i="16"/>
  <c r="I39" i="16"/>
  <c r="G39" i="16"/>
  <c r="U38" i="16"/>
  <c r="T38" i="16"/>
  <c r="O38" i="16"/>
  <c r="N38" i="16"/>
  <c r="M38" i="16"/>
  <c r="K38" i="16"/>
  <c r="I38" i="16"/>
  <c r="G38" i="16"/>
  <c r="U37" i="16"/>
  <c r="T37" i="16"/>
  <c r="O37" i="16"/>
  <c r="N37" i="16"/>
  <c r="M37" i="16"/>
  <c r="K37" i="16"/>
  <c r="I37" i="16"/>
  <c r="G37" i="16"/>
  <c r="U36" i="16"/>
  <c r="T36" i="16"/>
  <c r="O36" i="16"/>
  <c r="N36" i="16"/>
  <c r="M36" i="16"/>
  <c r="K36" i="16"/>
  <c r="I36" i="16"/>
  <c r="G36" i="16"/>
  <c r="S35" i="16"/>
  <c r="R35" i="16"/>
  <c r="T35" i="16" s="1"/>
  <c r="Q35" i="16"/>
  <c r="P35" i="16"/>
  <c r="U35" i="16" s="1"/>
  <c r="L35" i="16"/>
  <c r="J35" i="16"/>
  <c r="H35" i="16"/>
  <c r="F35" i="16"/>
  <c r="E35" i="16"/>
  <c r="D35" i="16"/>
  <c r="G35" i="16" s="1"/>
  <c r="U34" i="16"/>
  <c r="T34" i="16"/>
  <c r="O34" i="16"/>
  <c r="N34" i="16"/>
  <c r="M34" i="16"/>
  <c r="K34" i="16"/>
  <c r="I34" i="16"/>
  <c r="G34" i="16"/>
  <c r="U33" i="16"/>
  <c r="T33" i="16"/>
  <c r="N33" i="16"/>
  <c r="O33" i="16" s="1"/>
  <c r="M33" i="16"/>
  <c r="K33" i="16"/>
  <c r="I33" i="16"/>
  <c r="G33" i="16"/>
  <c r="U32" i="16"/>
  <c r="T32" i="16"/>
  <c r="O32" i="16"/>
  <c r="N32" i="16"/>
  <c r="M32" i="16"/>
  <c r="K32" i="16"/>
  <c r="I32" i="16"/>
  <c r="G32" i="16"/>
  <c r="U31" i="16"/>
  <c r="T31" i="16"/>
  <c r="N31" i="16"/>
  <c r="O31" i="16" s="1"/>
  <c r="M31" i="16"/>
  <c r="K31" i="16"/>
  <c r="I31" i="16"/>
  <c r="G31" i="16"/>
  <c r="U30" i="16"/>
  <c r="T30" i="16"/>
  <c r="N30" i="16"/>
  <c r="O30" i="16" s="1"/>
  <c r="M30" i="16"/>
  <c r="K30" i="16"/>
  <c r="I30" i="16"/>
  <c r="G30" i="16"/>
  <c r="U29" i="16"/>
  <c r="T29" i="16"/>
  <c r="O29" i="16"/>
  <c r="N29" i="16"/>
  <c r="M29" i="16"/>
  <c r="K29" i="16"/>
  <c r="I29" i="16"/>
  <c r="G29" i="16"/>
  <c r="U28" i="16"/>
  <c r="T28" i="16"/>
  <c r="O28" i="16"/>
  <c r="N28" i="16"/>
  <c r="M28" i="16"/>
  <c r="K28" i="16"/>
  <c r="I28" i="16"/>
  <c r="G28" i="16"/>
  <c r="S27" i="16"/>
  <c r="R27" i="16"/>
  <c r="T27" i="16" s="1"/>
  <c r="Q27" i="16"/>
  <c r="P27" i="16"/>
  <c r="U27" i="16" s="1"/>
  <c r="L27" i="16"/>
  <c r="K27" i="16"/>
  <c r="J27" i="16"/>
  <c r="I27" i="16"/>
  <c r="H27" i="16"/>
  <c r="F27" i="16"/>
  <c r="N27" i="16" s="1"/>
  <c r="E27" i="16"/>
  <c r="M27" i="16" s="1"/>
  <c r="D27" i="16"/>
  <c r="G27" i="16" s="1"/>
  <c r="U26" i="16"/>
  <c r="T26" i="16"/>
  <c r="O26" i="16"/>
  <c r="N26" i="16"/>
  <c r="M26" i="16"/>
  <c r="K26" i="16"/>
  <c r="I26" i="16"/>
  <c r="G26" i="16"/>
  <c r="U25" i="16"/>
  <c r="T25" i="16"/>
  <c r="O25" i="16"/>
  <c r="N25" i="16"/>
  <c r="M25" i="16"/>
  <c r="K25" i="16"/>
  <c r="I25" i="16"/>
  <c r="G25" i="16"/>
  <c r="U24" i="16"/>
  <c r="T24" i="16"/>
  <c r="O24" i="16"/>
  <c r="N24" i="16"/>
  <c r="M24" i="16"/>
  <c r="K24" i="16"/>
  <c r="I24" i="16"/>
  <c r="G24" i="16"/>
  <c r="U23" i="16"/>
  <c r="T23" i="16"/>
  <c r="O23" i="16"/>
  <c r="N23" i="16"/>
  <c r="M23" i="16"/>
  <c r="K23" i="16"/>
  <c r="I23" i="16"/>
  <c r="G23" i="16"/>
  <c r="U22" i="16"/>
  <c r="T22" i="16"/>
  <c r="O22" i="16"/>
  <c r="N22" i="16"/>
  <c r="M22" i="16"/>
  <c r="K22" i="16"/>
  <c r="I22" i="16"/>
  <c r="G22" i="16"/>
  <c r="U21" i="16"/>
  <c r="T21" i="16"/>
  <c r="O21" i="16"/>
  <c r="N21" i="16"/>
  <c r="M21" i="16"/>
  <c r="K21" i="16"/>
  <c r="I21" i="16"/>
  <c r="G21" i="16"/>
  <c r="U20" i="16"/>
  <c r="T20" i="16"/>
  <c r="O20" i="16"/>
  <c r="N20" i="16"/>
  <c r="M20" i="16"/>
  <c r="K20" i="16"/>
  <c r="I20" i="16"/>
  <c r="G20" i="16"/>
  <c r="T19" i="16"/>
  <c r="S19" i="16"/>
  <c r="R19" i="16"/>
  <c r="Q19" i="16"/>
  <c r="P19" i="16"/>
  <c r="U19" i="16" s="1"/>
  <c r="L19" i="16"/>
  <c r="J19" i="16"/>
  <c r="H19" i="16"/>
  <c r="F19" i="16"/>
  <c r="N19" i="16" s="1"/>
  <c r="E19" i="16"/>
  <c r="D19" i="16"/>
  <c r="U18" i="16"/>
  <c r="T18" i="16"/>
  <c r="O18" i="16"/>
  <c r="N18" i="16"/>
  <c r="M18" i="16"/>
  <c r="K18" i="16"/>
  <c r="I18" i="16"/>
  <c r="G18" i="16"/>
  <c r="U17" i="16"/>
  <c r="T17" i="16"/>
  <c r="O17" i="16"/>
  <c r="N17" i="16"/>
  <c r="M17" i="16"/>
  <c r="K17" i="16"/>
  <c r="I17" i="16"/>
  <c r="G17" i="16"/>
  <c r="U16" i="16"/>
  <c r="T16" i="16"/>
  <c r="O16" i="16"/>
  <c r="N16" i="16"/>
  <c r="M16" i="16"/>
  <c r="K16" i="16"/>
  <c r="I16" i="16"/>
  <c r="G16" i="16"/>
  <c r="U15" i="16"/>
  <c r="T15" i="16"/>
  <c r="O15" i="16"/>
  <c r="N15" i="16"/>
  <c r="M15" i="16"/>
  <c r="K15" i="16"/>
  <c r="I15" i="16"/>
  <c r="G15" i="16"/>
  <c r="U14" i="16"/>
  <c r="T14" i="16"/>
  <c r="N14" i="16"/>
  <c r="O14" i="16" s="1"/>
  <c r="M14" i="16"/>
  <c r="K14" i="16"/>
  <c r="I14" i="16"/>
  <c r="G14" i="16"/>
  <c r="U13" i="16"/>
  <c r="T13" i="16"/>
  <c r="O13" i="16"/>
  <c r="N13" i="16"/>
  <c r="M13" i="16"/>
  <c r="K13" i="16"/>
  <c r="I13" i="16"/>
  <c r="G13" i="16"/>
  <c r="U12" i="16"/>
  <c r="T12" i="16"/>
  <c r="O12" i="16"/>
  <c r="N12" i="16"/>
  <c r="M12" i="16"/>
  <c r="K12" i="16"/>
  <c r="I12" i="16"/>
  <c r="G12" i="16"/>
  <c r="U11" i="16"/>
  <c r="T11" i="16"/>
  <c r="N11" i="16"/>
  <c r="O11" i="16" s="1"/>
  <c r="M11" i="16"/>
  <c r="K11" i="16"/>
  <c r="I11" i="16"/>
  <c r="G11" i="16"/>
  <c r="S10" i="16"/>
  <c r="R10" i="16"/>
  <c r="T10" i="16" s="1"/>
  <c r="Q10" i="16"/>
  <c r="P10" i="16"/>
  <c r="L10" i="16"/>
  <c r="J10" i="16"/>
  <c r="H10" i="16"/>
  <c r="F10" i="16"/>
  <c r="E10" i="16"/>
  <c r="D10" i="16"/>
  <c r="U9" i="16"/>
  <c r="T9" i="16"/>
  <c r="N9" i="16"/>
  <c r="O9" i="16" s="1"/>
  <c r="M9" i="16"/>
  <c r="K9" i="16"/>
  <c r="I9" i="16"/>
  <c r="G9" i="16"/>
  <c r="U8" i="16"/>
  <c r="T8" i="16"/>
  <c r="N8" i="16"/>
  <c r="O8" i="16" s="1"/>
  <c r="M8" i="16"/>
  <c r="K8" i="16"/>
  <c r="I8" i="16"/>
  <c r="G8" i="16"/>
  <c r="S339" i="15"/>
  <c r="R339" i="15"/>
  <c r="Q339" i="15"/>
  <c r="P339" i="15"/>
  <c r="U339" i="15" s="1"/>
  <c r="L339" i="15"/>
  <c r="J339" i="15"/>
  <c r="H339" i="15"/>
  <c r="F339" i="15"/>
  <c r="E339" i="15"/>
  <c r="D339" i="15"/>
  <c r="G339" i="15" s="1"/>
  <c r="S338" i="15"/>
  <c r="R338" i="15"/>
  <c r="T338" i="15" s="1"/>
  <c r="Q338" i="15"/>
  <c r="P338" i="15"/>
  <c r="L338" i="15"/>
  <c r="J338" i="15"/>
  <c r="H338" i="15"/>
  <c r="F338" i="15"/>
  <c r="E338" i="15"/>
  <c r="D338" i="15"/>
  <c r="T337" i="15"/>
  <c r="S337" i="15"/>
  <c r="R337" i="15"/>
  <c r="Q337" i="15"/>
  <c r="P337" i="15"/>
  <c r="L337" i="15"/>
  <c r="J337" i="15"/>
  <c r="H337" i="15"/>
  <c r="F337" i="15"/>
  <c r="E337" i="15"/>
  <c r="D337" i="15"/>
  <c r="U336" i="15"/>
  <c r="T336" i="15"/>
  <c r="O336" i="15"/>
  <c r="N336" i="15"/>
  <c r="M336" i="15"/>
  <c r="K336" i="15"/>
  <c r="I336" i="15"/>
  <c r="G336" i="15"/>
  <c r="U335" i="15"/>
  <c r="T335" i="15"/>
  <c r="N335" i="15"/>
  <c r="O335" i="15" s="1"/>
  <c r="M335" i="15"/>
  <c r="K335" i="15"/>
  <c r="I335" i="15"/>
  <c r="G335" i="15"/>
  <c r="U334" i="15"/>
  <c r="T334" i="15"/>
  <c r="N334" i="15"/>
  <c r="O334" i="15" s="1"/>
  <c r="M334" i="15"/>
  <c r="K334" i="15"/>
  <c r="I334" i="15"/>
  <c r="G334" i="15"/>
  <c r="U333" i="15"/>
  <c r="T333" i="15"/>
  <c r="N333" i="15"/>
  <c r="O333" i="15" s="1"/>
  <c r="M333" i="15"/>
  <c r="K333" i="15"/>
  <c r="I333" i="15"/>
  <c r="G333" i="15"/>
  <c r="S332" i="15"/>
  <c r="R332" i="15"/>
  <c r="Q332" i="15"/>
  <c r="P332" i="15"/>
  <c r="U332" i="15" s="1"/>
  <c r="L332" i="15"/>
  <c r="J332" i="15"/>
  <c r="K332" i="15" s="1"/>
  <c r="H332" i="15"/>
  <c r="F332" i="15"/>
  <c r="E332" i="15"/>
  <c r="D332" i="15"/>
  <c r="I332" i="15" s="1"/>
  <c r="U331" i="15"/>
  <c r="T331" i="15"/>
  <c r="O331" i="15"/>
  <c r="N331" i="15"/>
  <c r="M331" i="15"/>
  <c r="K331" i="15"/>
  <c r="I331" i="15"/>
  <c r="G331" i="15"/>
  <c r="U330" i="15"/>
  <c r="T330" i="15"/>
  <c r="N330" i="15"/>
  <c r="O330" i="15" s="1"/>
  <c r="M330" i="15"/>
  <c r="K330" i="15"/>
  <c r="I330" i="15"/>
  <c r="G330" i="15"/>
  <c r="U329" i="15"/>
  <c r="T329" i="15"/>
  <c r="N329" i="15"/>
  <c r="O329" i="15" s="1"/>
  <c r="M329" i="15"/>
  <c r="K329" i="15"/>
  <c r="I329" i="15"/>
  <c r="G329" i="15"/>
  <c r="U328" i="15"/>
  <c r="T328" i="15"/>
  <c r="N328" i="15"/>
  <c r="O328" i="15" s="1"/>
  <c r="M328" i="15"/>
  <c r="K328" i="15"/>
  <c r="I328" i="15"/>
  <c r="G328" i="15"/>
  <c r="U327" i="15"/>
  <c r="T327" i="15"/>
  <c r="N327" i="15"/>
  <c r="O327" i="15" s="1"/>
  <c r="M327" i="15"/>
  <c r="K327" i="15"/>
  <c r="I327" i="15"/>
  <c r="G327" i="15"/>
  <c r="U326" i="15"/>
  <c r="T326" i="15"/>
  <c r="N326" i="15"/>
  <c r="O326" i="15" s="1"/>
  <c r="M326" i="15"/>
  <c r="K326" i="15"/>
  <c r="I326" i="15"/>
  <c r="G326" i="15"/>
  <c r="U325" i="15"/>
  <c r="T325" i="15"/>
  <c r="N325" i="15"/>
  <c r="O325" i="15" s="1"/>
  <c r="M325" i="15"/>
  <c r="K325" i="15"/>
  <c r="I325" i="15"/>
  <c r="G325" i="15"/>
  <c r="U324" i="15"/>
  <c r="T324" i="15"/>
  <c r="N324" i="15"/>
  <c r="O324" i="15" s="1"/>
  <c r="M324" i="15"/>
  <c r="K324" i="15"/>
  <c r="I324" i="15"/>
  <c r="G324" i="15"/>
  <c r="S323" i="15"/>
  <c r="T323" i="15" s="1"/>
  <c r="R323" i="15"/>
  <c r="Q323" i="15"/>
  <c r="P323" i="15"/>
  <c r="L323" i="15"/>
  <c r="J323" i="15"/>
  <c r="U323" i="15" s="1"/>
  <c r="H323" i="15"/>
  <c r="F323" i="15"/>
  <c r="E323" i="15"/>
  <c r="D323" i="15"/>
  <c r="G323" i="15" s="1"/>
  <c r="U322" i="15"/>
  <c r="T322" i="15"/>
  <c r="N322" i="15"/>
  <c r="O322" i="15" s="1"/>
  <c r="M322" i="15"/>
  <c r="K322" i="15"/>
  <c r="I322" i="15"/>
  <c r="G322" i="15"/>
  <c r="U321" i="15"/>
  <c r="T321" i="15"/>
  <c r="N321" i="15"/>
  <c r="O321" i="15" s="1"/>
  <c r="M321" i="15"/>
  <c r="K321" i="15"/>
  <c r="I321" i="15"/>
  <c r="G321" i="15"/>
  <c r="U320" i="15"/>
  <c r="T320" i="15"/>
  <c r="N320" i="15"/>
  <c r="O320" i="15" s="1"/>
  <c r="M320" i="15"/>
  <c r="K320" i="15"/>
  <c r="I320" i="15"/>
  <c r="G320" i="15"/>
  <c r="U319" i="15"/>
  <c r="T319" i="15"/>
  <c r="N319" i="15"/>
  <c r="O319" i="15" s="1"/>
  <c r="M319" i="15"/>
  <c r="K319" i="15"/>
  <c r="I319" i="15"/>
  <c r="G319" i="15"/>
  <c r="U318" i="15"/>
  <c r="T318" i="15"/>
  <c r="N318" i="15"/>
  <c r="O318" i="15" s="1"/>
  <c r="M318" i="15"/>
  <c r="K318" i="15"/>
  <c r="I318" i="15"/>
  <c r="G318" i="15"/>
  <c r="S317" i="15"/>
  <c r="R317" i="15"/>
  <c r="Q317" i="15"/>
  <c r="P317" i="15"/>
  <c r="L317" i="15"/>
  <c r="J317" i="15"/>
  <c r="H317" i="15"/>
  <c r="F317" i="15"/>
  <c r="E317" i="15"/>
  <c r="D317" i="15"/>
  <c r="G317" i="15" s="1"/>
  <c r="U316" i="15"/>
  <c r="T316" i="15"/>
  <c r="O316" i="15"/>
  <c r="N316" i="15"/>
  <c r="M316" i="15"/>
  <c r="K316" i="15"/>
  <c r="I316" i="15"/>
  <c r="G316" i="15"/>
  <c r="U315" i="15"/>
  <c r="T315" i="15"/>
  <c r="N315" i="15"/>
  <c r="O315" i="15" s="1"/>
  <c r="M315" i="15"/>
  <c r="K315" i="15"/>
  <c r="I315" i="15"/>
  <c r="G315" i="15"/>
  <c r="U314" i="15"/>
  <c r="T314" i="15"/>
  <c r="N314" i="15"/>
  <c r="O314" i="15" s="1"/>
  <c r="M314" i="15"/>
  <c r="K314" i="15"/>
  <c r="I314" i="15"/>
  <c r="G314" i="15"/>
  <c r="U313" i="15"/>
  <c r="T313" i="15"/>
  <c r="N313" i="15"/>
  <c r="O313" i="15" s="1"/>
  <c r="M313" i="15"/>
  <c r="K313" i="15"/>
  <c r="I313" i="15"/>
  <c r="G313" i="15"/>
  <c r="U312" i="15"/>
  <c r="T312" i="15"/>
  <c r="N312" i="15"/>
  <c r="O312" i="15" s="1"/>
  <c r="M312" i="15"/>
  <c r="K312" i="15"/>
  <c r="I312" i="15"/>
  <c r="G312" i="15"/>
  <c r="U311" i="15"/>
  <c r="T311" i="15"/>
  <c r="N311" i="15"/>
  <c r="O311" i="15" s="1"/>
  <c r="M311" i="15"/>
  <c r="K311" i="15"/>
  <c r="I311" i="15"/>
  <c r="G311" i="15"/>
  <c r="T310" i="15"/>
  <c r="S310" i="15"/>
  <c r="R310" i="15"/>
  <c r="Q310" i="15"/>
  <c r="P310" i="15"/>
  <c r="L310" i="15"/>
  <c r="J310" i="15"/>
  <c r="H310" i="15"/>
  <c r="F310" i="15"/>
  <c r="N310" i="15" s="1"/>
  <c r="E310" i="15"/>
  <c r="D310" i="15"/>
  <c r="U309" i="15"/>
  <c r="T309" i="15"/>
  <c r="O309" i="15"/>
  <c r="N309" i="15"/>
  <c r="M309" i="15"/>
  <c r="K309" i="15"/>
  <c r="I309" i="15"/>
  <c r="G309" i="15"/>
  <c r="U308" i="15"/>
  <c r="T308" i="15"/>
  <c r="N308" i="15"/>
  <c r="O308" i="15" s="1"/>
  <c r="M308" i="15"/>
  <c r="K308" i="15"/>
  <c r="I308" i="15"/>
  <c r="G308" i="15"/>
  <c r="U307" i="15"/>
  <c r="T307" i="15"/>
  <c r="N307" i="15"/>
  <c r="O307" i="15" s="1"/>
  <c r="M307" i="15"/>
  <c r="K307" i="15"/>
  <c r="I307" i="15"/>
  <c r="G307" i="15"/>
  <c r="U306" i="15"/>
  <c r="T306" i="15"/>
  <c r="N306" i="15"/>
  <c r="O306" i="15" s="1"/>
  <c r="M306" i="15"/>
  <c r="K306" i="15"/>
  <c r="I306" i="15"/>
  <c r="G306" i="15"/>
  <c r="U305" i="15"/>
  <c r="T305" i="15"/>
  <c r="N305" i="15"/>
  <c r="O305" i="15" s="1"/>
  <c r="M305" i="15"/>
  <c r="K305" i="15"/>
  <c r="I305" i="15"/>
  <c r="G305" i="15"/>
  <c r="U304" i="15"/>
  <c r="T304" i="15"/>
  <c r="N304" i="15"/>
  <c r="O304" i="15" s="1"/>
  <c r="M304" i="15"/>
  <c r="K304" i="15"/>
  <c r="I304" i="15"/>
  <c r="G304" i="15"/>
  <c r="S303" i="15"/>
  <c r="R303" i="15"/>
  <c r="Q303" i="15"/>
  <c r="P303" i="15"/>
  <c r="U303" i="15" s="1"/>
  <c r="L303" i="15"/>
  <c r="J303" i="15"/>
  <c r="K303" i="15" s="1"/>
  <c r="H303" i="15"/>
  <c r="F303" i="15"/>
  <c r="E303" i="15"/>
  <c r="D303" i="15"/>
  <c r="I303" i="15" s="1"/>
  <c r="U302" i="15"/>
  <c r="T302" i="15"/>
  <c r="N302" i="15"/>
  <c r="O302" i="15" s="1"/>
  <c r="M302" i="15"/>
  <c r="K302" i="15"/>
  <c r="I302" i="15"/>
  <c r="G302" i="15"/>
  <c r="U299" i="15"/>
  <c r="S299" i="15"/>
  <c r="T299" i="15" s="1"/>
  <c r="R299" i="15"/>
  <c r="Q299" i="15"/>
  <c r="P299" i="15"/>
  <c r="L299" i="15"/>
  <c r="J299" i="15"/>
  <c r="H299" i="15"/>
  <c r="F299" i="15"/>
  <c r="E299" i="15"/>
  <c r="M299" i="15" s="1"/>
  <c r="D299" i="15"/>
  <c r="S298" i="15"/>
  <c r="R298" i="15"/>
  <c r="Q298" i="15"/>
  <c r="P298" i="15"/>
  <c r="L298" i="15"/>
  <c r="J298" i="15"/>
  <c r="K298" i="15" s="1"/>
  <c r="H298" i="15"/>
  <c r="F298" i="15"/>
  <c r="E298" i="15"/>
  <c r="D298" i="15"/>
  <c r="U297" i="15"/>
  <c r="T297" i="15"/>
  <c r="O297" i="15"/>
  <c r="N297" i="15"/>
  <c r="M297" i="15"/>
  <c r="K297" i="15"/>
  <c r="I297" i="15"/>
  <c r="G297" i="15"/>
  <c r="U296" i="15"/>
  <c r="T296" i="15"/>
  <c r="N296" i="15"/>
  <c r="O296" i="15" s="1"/>
  <c r="M296" i="15"/>
  <c r="K296" i="15"/>
  <c r="I296" i="15"/>
  <c r="G296" i="15"/>
  <c r="U295" i="15"/>
  <c r="T295" i="15"/>
  <c r="N295" i="15"/>
  <c r="O295" i="15" s="1"/>
  <c r="M295" i="15"/>
  <c r="K295" i="15"/>
  <c r="I295" i="15"/>
  <c r="G295" i="15"/>
  <c r="U294" i="15"/>
  <c r="T294" i="15"/>
  <c r="N294" i="15"/>
  <c r="O294" i="15" s="1"/>
  <c r="M294" i="15"/>
  <c r="K294" i="15"/>
  <c r="I294" i="15"/>
  <c r="G294" i="15"/>
  <c r="U293" i="15"/>
  <c r="T293" i="15"/>
  <c r="N293" i="15"/>
  <c r="O293" i="15" s="1"/>
  <c r="M293" i="15"/>
  <c r="K293" i="15"/>
  <c r="I293" i="15"/>
  <c r="G293" i="15"/>
  <c r="T292" i="15"/>
  <c r="S292" i="15"/>
  <c r="R292" i="15"/>
  <c r="Q292" i="15"/>
  <c r="P292" i="15"/>
  <c r="U292" i="15" s="1"/>
  <c r="M292" i="15"/>
  <c r="L292" i="15"/>
  <c r="J292" i="15"/>
  <c r="H292" i="15"/>
  <c r="F292" i="15"/>
  <c r="E292" i="15"/>
  <c r="D292" i="15"/>
  <c r="G292" i="15" s="1"/>
  <c r="U291" i="15"/>
  <c r="T291" i="15"/>
  <c r="O291" i="15"/>
  <c r="N291" i="15"/>
  <c r="M291" i="15"/>
  <c r="K291" i="15"/>
  <c r="I291" i="15"/>
  <c r="G291" i="15"/>
  <c r="U290" i="15"/>
  <c r="T290" i="15"/>
  <c r="N290" i="15"/>
  <c r="O290" i="15" s="1"/>
  <c r="M290" i="15"/>
  <c r="K290" i="15"/>
  <c r="I290" i="15"/>
  <c r="G290" i="15"/>
  <c r="U289" i="15"/>
  <c r="T289" i="15"/>
  <c r="N289" i="15"/>
  <c r="O289" i="15" s="1"/>
  <c r="M289" i="15"/>
  <c r="K289" i="15"/>
  <c r="I289" i="15"/>
  <c r="G289" i="15"/>
  <c r="U288" i="15"/>
  <c r="T288" i="15"/>
  <c r="N288" i="15"/>
  <c r="O288" i="15" s="1"/>
  <c r="M288" i="15"/>
  <c r="K288" i="15"/>
  <c r="I288" i="15"/>
  <c r="G288" i="15"/>
  <c r="U287" i="15"/>
  <c r="T287" i="15"/>
  <c r="N287" i="15"/>
  <c r="O287" i="15" s="1"/>
  <c r="M287" i="15"/>
  <c r="K287" i="15"/>
  <c r="I287" i="15"/>
  <c r="G287" i="15"/>
  <c r="U286" i="15"/>
  <c r="T286" i="15"/>
  <c r="O286" i="15"/>
  <c r="N286" i="15"/>
  <c r="M286" i="15"/>
  <c r="K286" i="15"/>
  <c r="I286" i="15"/>
  <c r="G286" i="15"/>
  <c r="S285" i="15"/>
  <c r="R285" i="15"/>
  <c r="Q285" i="15"/>
  <c r="P285" i="15"/>
  <c r="L285" i="15"/>
  <c r="J285" i="15"/>
  <c r="H285" i="15"/>
  <c r="G285" i="15"/>
  <c r="F285" i="15"/>
  <c r="N285" i="15" s="1"/>
  <c r="E285" i="15"/>
  <c r="D285" i="15"/>
  <c r="I285" i="15" s="1"/>
  <c r="U284" i="15"/>
  <c r="T284" i="15"/>
  <c r="O284" i="15"/>
  <c r="N284" i="15"/>
  <c r="M284" i="15"/>
  <c r="K284" i="15"/>
  <c r="I284" i="15"/>
  <c r="G284" i="15"/>
  <c r="U283" i="15"/>
  <c r="T283" i="15"/>
  <c r="N283" i="15"/>
  <c r="O283" i="15" s="1"/>
  <c r="M283" i="15"/>
  <c r="K283" i="15"/>
  <c r="I283" i="15"/>
  <c r="G283" i="15"/>
  <c r="U282" i="15"/>
  <c r="T282" i="15"/>
  <c r="N282" i="15"/>
  <c r="O282" i="15" s="1"/>
  <c r="M282" i="15"/>
  <c r="K282" i="15"/>
  <c r="I282" i="15"/>
  <c r="G282" i="15"/>
  <c r="U281" i="15"/>
  <c r="T281" i="15"/>
  <c r="N281" i="15"/>
  <c r="O281" i="15" s="1"/>
  <c r="M281" i="15"/>
  <c r="K281" i="15"/>
  <c r="I281" i="15"/>
  <c r="G281" i="15"/>
  <c r="U280" i="15"/>
  <c r="T280" i="15"/>
  <c r="N280" i="15"/>
  <c r="O280" i="15" s="1"/>
  <c r="M280" i="15"/>
  <c r="K280" i="15"/>
  <c r="I280" i="15"/>
  <c r="G280" i="15"/>
  <c r="U279" i="15"/>
  <c r="T279" i="15"/>
  <c r="N279" i="15"/>
  <c r="O279" i="15" s="1"/>
  <c r="M279" i="15"/>
  <c r="K279" i="15"/>
  <c r="I279" i="15"/>
  <c r="G279" i="15"/>
  <c r="U278" i="15"/>
  <c r="T278" i="15"/>
  <c r="N278" i="15"/>
  <c r="O278" i="15" s="1"/>
  <c r="M278" i="15"/>
  <c r="K278" i="15"/>
  <c r="I278" i="15"/>
  <c r="G278" i="15"/>
  <c r="U277" i="15"/>
  <c r="T277" i="15"/>
  <c r="N277" i="15"/>
  <c r="O277" i="15" s="1"/>
  <c r="M277" i="15"/>
  <c r="K277" i="15"/>
  <c r="I277" i="15"/>
  <c r="G277" i="15"/>
  <c r="U276" i="15"/>
  <c r="T276" i="15"/>
  <c r="N276" i="15"/>
  <c r="O276" i="15" s="1"/>
  <c r="M276" i="15"/>
  <c r="K276" i="15"/>
  <c r="I276" i="15"/>
  <c r="G276" i="15"/>
  <c r="T275" i="15"/>
  <c r="S275" i="15"/>
  <c r="R275" i="15"/>
  <c r="Q275" i="15"/>
  <c r="P275" i="15"/>
  <c r="U275" i="15" s="1"/>
  <c r="M275" i="15"/>
  <c r="L275" i="15"/>
  <c r="J275" i="15"/>
  <c r="H275" i="15"/>
  <c r="F275" i="15"/>
  <c r="E275" i="15"/>
  <c r="D275" i="15"/>
  <c r="G275" i="15" s="1"/>
  <c r="U274" i="15"/>
  <c r="T274" i="15"/>
  <c r="O274" i="15"/>
  <c r="N274" i="15"/>
  <c r="M274" i="15"/>
  <c r="K274" i="15"/>
  <c r="I274" i="15"/>
  <c r="G274" i="15"/>
  <c r="U273" i="15"/>
  <c r="T273" i="15"/>
  <c r="O273" i="15"/>
  <c r="N273" i="15"/>
  <c r="M273" i="15"/>
  <c r="K273" i="15"/>
  <c r="I273" i="15"/>
  <c r="G273" i="15"/>
  <c r="U272" i="15"/>
  <c r="T272" i="15"/>
  <c r="O272" i="15"/>
  <c r="N272" i="15"/>
  <c r="M272" i="15"/>
  <c r="K272" i="15"/>
  <c r="I272" i="15"/>
  <c r="G272" i="15"/>
  <c r="U271" i="15"/>
  <c r="T271" i="15"/>
  <c r="O271" i="15"/>
  <c r="N271" i="15"/>
  <c r="M271" i="15"/>
  <c r="K271" i="15"/>
  <c r="I271" i="15"/>
  <c r="G271" i="15"/>
  <c r="U270" i="15"/>
  <c r="T270" i="15"/>
  <c r="O270" i="15"/>
  <c r="N270" i="15"/>
  <c r="M270" i="15"/>
  <c r="K270" i="15"/>
  <c r="I270" i="15"/>
  <c r="G270" i="15"/>
  <c r="U269" i="15"/>
  <c r="T269" i="15"/>
  <c r="O269" i="15"/>
  <c r="N269" i="15"/>
  <c r="M269" i="15"/>
  <c r="K269" i="15"/>
  <c r="I269" i="15"/>
  <c r="G269" i="15"/>
  <c r="U268" i="15"/>
  <c r="T268" i="15"/>
  <c r="O268" i="15"/>
  <c r="N268" i="15"/>
  <c r="M268" i="15"/>
  <c r="K268" i="15"/>
  <c r="I268" i="15"/>
  <c r="G268" i="15"/>
  <c r="S267" i="15"/>
  <c r="R267" i="15"/>
  <c r="Q267" i="15"/>
  <c r="P267" i="15"/>
  <c r="L267" i="15"/>
  <c r="J267" i="15"/>
  <c r="H267" i="15"/>
  <c r="G267" i="15"/>
  <c r="F267" i="15"/>
  <c r="N267" i="15" s="1"/>
  <c r="E267" i="15"/>
  <c r="D267" i="15"/>
  <c r="I267" i="15" s="1"/>
  <c r="U266" i="15"/>
  <c r="T266" i="15"/>
  <c r="O266" i="15"/>
  <c r="N266" i="15"/>
  <c r="M266" i="15"/>
  <c r="K266" i="15"/>
  <c r="I266" i="15"/>
  <c r="G266" i="15"/>
  <c r="U265" i="15"/>
  <c r="T265" i="15"/>
  <c r="N265" i="15"/>
  <c r="O265" i="15" s="1"/>
  <c r="M265" i="15"/>
  <c r="K265" i="15"/>
  <c r="I265" i="15"/>
  <c r="G265" i="15"/>
  <c r="U264" i="15"/>
  <c r="T264" i="15"/>
  <c r="N264" i="15"/>
  <c r="O264" i="15" s="1"/>
  <c r="M264" i="15"/>
  <c r="K264" i="15"/>
  <c r="I264" i="15"/>
  <c r="G264" i="15"/>
  <c r="U263" i="15"/>
  <c r="T263" i="15"/>
  <c r="N263" i="15"/>
  <c r="O263" i="15" s="1"/>
  <c r="M263" i="15"/>
  <c r="K263" i="15"/>
  <c r="I263" i="15"/>
  <c r="G263" i="15"/>
  <c r="S260" i="15"/>
  <c r="T260" i="15" s="1"/>
  <c r="R260" i="15"/>
  <c r="Q260" i="15"/>
  <c r="P260" i="15"/>
  <c r="U260" i="15" s="1"/>
  <c r="L260" i="15"/>
  <c r="J260" i="15"/>
  <c r="H260" i="15"/>
  <c r="F260" i="15"/>
  <c r="E260" i="15"/>
  <c r="D260" i="15"/>
  <c r="S259" i="15"/>
  <c r="R259" i="15"/>
  <c r="T259" i="15" s="1"/>
  <c r="Q259" i="15"/>
  <c r="P259" i="15"/>
  <c r="L259" i="15"/>
  <c r="J259" i="15"/>
  <c r="H259" i="15"/>
  <c r="F259" i="15"/>
  <c r="E259" i="15"/>
  <c r="D259" i="15"/>
  <c r="U258" i="15"/>
  <c r="T258" i="15"/>
  <c r="O258" i="15"/>
  <c r="N258" i="15"/>
  <c r="M258" i="15"/>
  <c r="K258" i="15"/>
  <c r="I258" i="15"/>
  <c r="G258" i="15"/>
  <c r="U257" i="15"/>
  <c r="T257" i="15"/>
  <c r="N257" i="15"/>
  <c r="O257" i="15" s="1"/>
  <c r="M257" i="15"/>
  <c r="K257" i="15"/>
  <c r="I257" i="15"/>
  <c r="G257" i="15"/>
  <c r="U256" i="15"/>
  <c r="T256" i="15"/>
  <c r="N256" i="15"/>
  <c r="O256" i="15" s="1"/>
  <c r="M256" i="15"/>
  <c r="K256" i="15"/>
  <c r="I256" i="15"/>
  <c r="G256" i="15"/>
  <c r="U255" i="15"/>
  <c r="T255" i="15"/>
  <c r="N255" i="15"/>
  <c r="O255" i="15" s="1"/>
  <c r="M255" i="15"/>
  <c r="K255" i="15"/>
  <c r="I255" i="15"/>
  <c r="G255" i="15"/>
  <c r="T254" i="15"/>
  <c r="S254" i="15"/>
  <c r="R254" i="15"/>
  <c r="Q254" i="15"/>
  <c r="P254" i="15"/>
  <c r="U254" i="15" s="1"/>
  <c r="L254" i="15"/>
  <c r="J254" i="15"/>
  <c r="H254" i="15"/>
  <c r="N254" i="15" s="1"/>
  <c r="F254" i="15"/>
  <c r="E254" i="15"/>
  <c r="D254" i="15"/>
  <c r="G254" i="15" s="1"/>
  <c r="U253" i="15"/>
  <c r="T253" i="15"/>
  <c r="O253" i="15"/>
  <c r="N253" i="15"/>
  <c r="M253" i="15"/>
  <c r="K253" i="15"/>
  <c r="I253" i="15"/>
  <c r="G253" i="15"/>
  <c r="U252" i="15"/>
  <c r="T252" i="15"/>
  <c r="O252" i="15"/>
  <c r="N252" i="15"/>
  <c r="M252" i="15"/>
  <c r="K252" i="15"/>
  <c r="I252" i="15"/>
  <c r="G252" i="15"/>
  <c r="U251" i="15"/>
  <c r="T251" i="15"/>
  <c r="N251" i="15"/>
  <c r="O251" i="15" s="1"/>
  <c r="M251" i="15"/>
  <c r="K251" i="15"/>
  <c r="I251" i="15"/>
  <c r="G251" i="15"/>
  <c r="U250" i="15"/>
  <c r="T250" i="15"/>
  <c r="N250" i="15"/>
  <c r="O250" i="15" s="1"/>
  <c r="M250" i="15"/>
  <c r="K250" i="15"/>
  <c r="I250" i="15"/>
  <c r="G250" i="15"/>
  <c r="U249" i="15"/>
  <c r="T249" i="15"/>
  <c r="N249" i="15"/>
  <c r="O249" i="15" s="1"/>
  <c r="M249" i="15"/>
  <c r="K249" i="15"/>
  <c r="I249" i="15"/>
  <c r="G249" i="15"/>
  <c r="U248" i="15"/>
  <c r="T248" i="15"/>
  <c r="N248" i="15"/>
  <c r="O248" i="15" s="1"/>
  <c r="M248" i="15"/>
  <c r="K248" i="15"/>
  <c r="I248" i="15"/>
  <c r="G248" i="15"/>
  <c r="S247" i="15"/>
  <c r="R247" i="15"/>
  <c r="Q247" i="15"/>
  <c r="P247" i="15"/>
  <c r="L247" i="15"/>
  <c r="J247" i="15"/>
  <c r="H247" i="15"/>
  <c r="F247" i="15"/>
  <c r="E247" i="15"/>
  <c r="D247" i="15"/>
  <c r="U246" i="15"/>
  <c r="T246" i="15"/>
  <c r="O246" i="15"/>
  <c r="N246" i="15"/>
  <c r="M246" i="15"/>
  <c r="K246" i="15"/>
  <c r="I246" i="15"/>
  <c r="G246" i="15"/>
  <c r="U245" i="15"/>
  <c r="T245" i="15"/>
  <c r="O245" i="15"/>
  <c r="N245" i="15"/>
  <c r="M245" i="15"/>
  <c r="K245" i="15"/>
  <c r="I245" i="15"/>
  <c r="G245" i="15"/>
  <c r="U244" i="15"/>
  <c r="T244" i="15"/>
  <c r="O244" i="15"/>
  <c r="N244" i="15"/>
  <c r="M244" i="15"/>
  <c r="K244" i="15"/>
  <c r="I244" i="15"/>
  <c r="G244" i="15"/>
  <c r="U243" i="15"/>
  <c r="T243" i="15"/>
  <c r="O243" i="15"/>
  <c r="N243" i="15"/>
  <c r="M243" i="15"/>
  <c r="K243" i="15"/>
  <c r="I243" i="15"/>
  <c r="G243" i="15"/>
  <c r="U242" i="15"/>
  <c r="T242" i="15"/>
  <c r="O242" i="15"/>
  <c r="N242" i="15"/>
  <c r="M242" i="15"/>
  <c r="K242" i="15"/>
  <c r="I242" i="15"/>
  <c r="G242" i="15"/>
  <c r="U241" i="15"/>
  <c r="T241" i="15"/>
  <c r="O241" i="15"/>
  <c r="N241" i="15"/>
  <c r="M241" i="15"/>
  <c r="K241" i="15"/>
  <c r="I241" i="15"/>
  <c r="G241" i="15"/>
  <c r="U240" i="15"/>
  <c r="S240" i="15"/>
  <c r="R240" i="15"/>
  <c r="T240" i="15" s="1"/>
  <c r="Q240" i="15"/>
  <c r="P240" i="15"/>
  <c r="L240" i="15"/>
  <c r="J240" i="15"/>
  <c r="H240" i="15"/>
  <c r="I240" i="15" s="1"/>
  <c r="F240" i="15"/>
  <c r="E240" i="15"/>
  <c r="D240" i="15"/>
  <c r="U239" i="15"/>
  <c r="T239" i="15"/>
  <c r="O239" i="15"/>
  <c r="N239" i="15"/>
  <c r="M239" i="15"/>
  <c r="K239" i="15"/>
  <c r="I239" i="15"/>
  <c r="G239" i="15"/>
  <c r="U238" i="15"/>
  <c r="T238" i="15"/>
  <c r="N238" i="15"/>
  <c r="O238" i="15" s="1"/>
  <c r="M238" i="15"/>
  <c r="K238" i="15"/>
  <c r="I238" i="15"/>
  <c r="G238" i="15"/>
  <c r="U237" i="15"/>
  <c r="T237" i="15"/>
  <c r="N237" i="15"/>
  <c r="O237" i="15" s="1"/>
  <c r="M237" i="15"/>
  <c r="K237" i="15"/>
  <c r="I237" i="15"/>
  <c r="G237" i="15"/>
  <c r="U236" i="15"/>
  <c r="T236" i="15"/>
  <c r="N236" i="15"/>
  <c r="O236" i="15" s="1"/>
  <c r="M236" i="15"/>
  <c r="K236" i="15"/>
  <c r="I236" i="15"/>
  <c r="G236" i="15"/>
  <c r="U235" i="15"/>
  <c r="T235" i="15"/>
  <c r="N235" i="15"/>
  <c r="O235" i="15" s="1"/>
  <c r="M235" i="15"/>
  <c r="K235" i="15"/>
  <c r="I235" i="15"/>
  <c r="G235" i="15"/>
  <c r="U234" i="15"/>
  <c r="T234" i="15"/>
  <c r="O234" i="15"/>
  <c r="N234" i="15"/>
  <c r="M234" i="15"/>
  <c r="K234" i="15"/>
  <c r="I234" i="15"/>
  <c r="G234" i="15"/>
  <c r="U231" i="15"/>
  <c r="S231" i="15"/>
  <c r="R231" i="15"/>
  <c r="Q231" i="15"/>
  <c r="P231" i="15"/>
  <c r="L231" i="15"/>
  <c r="J231" i="15"/>
  <c r="I231" i="15"/>
  <c r="H231" i="15"/>
  <c r="F231" i="15"/>
  <c r="N231" i="15" s="1"/>
  <c r="O231" i="15" s="1"/>
  <c r="E231" i="15"/>
  <c r="K231" i="15" s="1"/>
  <c r="D231" i="15"/>
  <c r="G231" i="15" s="1"/>
  <c r="S230" i="15"/>
  <c r="R230" i="15"/>
  <c r="T230" i="15" s="1"/>
  <c r="Q230" i="15"/>
  <c r="P230" i="15"/>
  <c r="U230" i="15" s="1"/>
  <c r="L230" i="15"/>
  <c r="J230" i="15"/>
  <c r="I230" i="15"/>
  <c r="H230" i="15"/>
  <c r="F230" i="15"/>
  <c r="N230" i="15" s="1"/>
  <c r="E230" i="15"/>
  <c r="D230" i="15"/>
  <c r="U229" i="15"/>
  <c r="T229" i="15"/>
  <c r="O229" i="15"/>
  <c r="N229" i="15"/>
  <c r="M229" i="15"/>
  <c r="K229" i="15"/>
  <c r="I229" i="15"/>
  <c r="G229" i="15"/>
  <c r="U228" i="15"/>
  <c r="T228" i="15"/>
  <c r="O228" i="15"/>
  <c r="N228" i="15"/>
  <c r="M228" i="15"/>
  <c r="K228" i="15"/>
  <c r="I228" i="15"/>
  <c r="G228" i="15"/>
  <c r="U227" i="15"/>
  <c r="T227" i="15"/>
  <c r="O227" i="15"/>
  <c r="N227" i="15"/>
  <c r="M227" i="15"/>
  <c r="K227" i="15"/>
  <c r="I227" i="15"/>
  <c r="G227" i="15"/>
  <c r="U226" i="15"/>
  <c r="T226" i="15"/>
  <c r="O226" i="15"/>
  <c r="N226" i="15"/>
  <c r="M226" i="15"/>
  <c r="K226" i="15"/>
  <c r="I226" i="15"/>
  <c r="G226" i="15"/>
  <c r="U225" i="15"/>
  <c r="T225" i="15"/>
  <c r="O225" i="15"/>
  <c r="N225" i="15"/>
  <c r="M225" i="15"/>
  <c r="K225" i="15"/>
  <c r="I225" i="15"/>
  <c r="G225" i="15"/>
  <c r="U224" i="15"/>
  <c r="S224" i="15"/>
  <c r="R224" i="15"/>
  <c r="Q224" i="15"/>
  <c r="P224" i="15"/>
  <c r="L224" i="15"/>
  <c r="J224" i="15"/>
  <c r="K224" i="15" s="1"/>
  <c r="H224" i="15"/>
  <c r="F224" i="15"/>
  <c r="E224" i="15"/>
  <c r="D224" i="15"/>
  <c r="G224" i="15" s="1"/>
  <c r="U223" i="15"/>
  <c r="T223" i="15"/>
  <c r="O223" i="15"/>
  <c r="N223" i="15"/>
  <c r="M223" i="15"/>
  <c r="K223" i="15"/>
  <c r="I223" i="15"/>
  <c r="G223" i="15"/>
  <c r="U222" i="15"/>
  <c r="T222" i="15"/>
  <c r="O222" i="15"/>
  <c r="N222" i="15"/>
  <c r="M222" i="15"/>
  <c r="K222" i="15"/>
  <c r="I222" i="15"/>
  <c r="G222" i="15"/>
  <c r="U221" i="15"/>
  <c r="T221" i="15"/>
  <c r="O221" i="15"/>
  <c r="N221" i="15"/>
  <c r="M221" i="15"/>
  <c r="K221" i="15"/>
  <c r="I221" i="15"/>
  <c r="G221" i="15"/>
  <c r="U220" i="15"/>
  <c r="T220" i="15"/>
  <c r="O220" i="15"/>
  <c r="N220" i="15"/>
  <c r="M220" i="15"/>
  <c r="K220" i="15"/>
  <c r="I220" i="15"/>
  <c r="G220" i="15"/>
  <c r="U219" i="15"/>
  <c r="T219" i="15"/>
  <c r="O219" i="15"/>
  <c r="N219" i="15"/>
  <c r="M219" i="15"/>
  <c r="K219" i="15"/>
  <c r="I219" i="15"/>
  <c r="G219" i="15"/>
  <c r="U218" i="15"/>
  <c r="T218" i="15"/>
  <c r="O218" i="15"/>
  <c r="N218" i="15"/>
  <c r="M218" i="15"/>
  <c r="K218" i="15"/>
  <c r="I218" i="15"/>
  <c r="G218" i="15"/>
  <c r="U217" i="15"/>
  <c r="T217" i="15"/>
  <c r="O217" i="15"/>
  <c r="N217" i="15"/>
  <c r="M217" i="15"/>
  <c r="K217" i="15"/>
  <c r="I217" i="15"/>
  <c r="G217" i="15"/>
  <c r="S216" i="15"/>
  <c r="R216" i="15"/>
  <c r="T216" i="15" s="1"/>
  <c r="Q216" i="15"/>
  <c r="P216" i="15"/>
  <c r="U216" i="15" s="1"/>
  <c r="L216" i="15"/>
  <c r="J216" i="15"/>
  <c r="H216" i="15"/>
  <c r="F216" i="15"/>
  <c r="N216" i="15" s="1"/>
  <c r="E216" i="15"/>
  <c r="D216" i="15"/>
  <c r="I216" i="15" s="1"/>
  <c r="U215" i="15"/>
  <c r="T215" i="15"/>
  <c r="O215" i="15"/>
  <c r="N215" i="15"/>
  <c r="M215" i="15"/>
  <c r="K215" i="15"/>
  <c r="I215" i="15"/>
  <c r="G215" i="15"/>
  <c r="U214" i="15"/>
  <c r="T214" i="15"/>
  <c r="O214" i="15"/>
  <c r="N214" i="15"/>
  <c r="M214" i="15"/>
  <c r="K214" i="15"/>
  <c r="I214" i="15"/>
  <c r="G214" i="15"/>
  <c r="U213" i="15"/>
  <c r="T213" i="15"/>
  <c r="O213" i="15"/>
  <c r="N213" i="15"/>
  <c r="M213" i="15"/>
  <c r="K213" i="15"/>
  <c r="I213" i="15"/>
  <c r="G213" i="15"/>
  <c r="U212" i="15"/>
  <c r="T212" i="15"/>
  <c r="O212" i="15"/>
  <c r="N212" i="15"/>
  <c r="M212" i="15"/>
  <c r="K212" i="15"/>
  <c r="I212" i="15"/>
  <c r="G212" i="15"/>
  <c r="U211" i="15"/>
  <c r="T211" i="15"/>
  <c r="O211" i="15"/>
  <c r="N211" i="15"/>
  <c r="M211" i="15"/>
  <c r="K211" i="15"/>
  <c r="I211" i="15"/>
  <c r="G211" i="15"/>
  <c r="U210" i="15"/>
  <c r="T210" i="15"/>
  <c r="O210" i="15"/>
  <c r="N210" i="15"/>
  <c r="M210" i="15"/>
  <c r="K210" i="15"/>
  <c r="I210" i="15"/>
  <c r="G210" i="15"/>
  <c r="U209" i="15"/>
  <c r="T209" i="15"/>
  <c r="O209" i="15"/>
  <c r="N209" i="15"/>
  <c r="M209" i="15"/>
  <c r="K209" i="15"/>
  <c r="I209" i="15"/>
  <c r="G209" i="15"/>
  <c r="U208" i="15"/>
  <c r="T208" i="15"/>
  <c r="O208" i="15"/>
  <c r="N208" i="15"/>
  <c r="M208" i="15"/>
  <c r="K208" i="15"/>
  <c r="I208" i="15"/>
  <c r="G208" i="15"/>
  <c r="S205" i="15"/>
  <c r="R205" i="15"/>
  <c r="T205" i="15" s="1"/>
  <c r="Q205" i="15"/>
  <c r="P205" i="15"/>
  <c r="L205" i="15"/>
  <c r="J205" i="15"/>
  <c r="H205" i="15"/>
  <c r="G205" i="15"/>
  <c r="F205" i="15"/>
  <c r="E205" i="15"/>
  <c r="D205" i="15"/>
  <c r="I205" i="15" s="1"/>
  <c r="S204" i="15"/>
  <c r="T204" i="15" s="1"/>
  <c r="R204" i="15"/>
  <c r="Q204" i="15"/>
  <c r="P204" i="15"/>
  <c r="U204" i="15" s="1"/>
  <c r="L204" i="15"/>
  <c r="J204" i="15"/>
  <c r="I204" i="15"/>
  <c r="H204" i="15"/>
  <c r="F204" i="15"/>
  <c r="E204" i="15"/>
  <c r="D204" i="15"/>
  <c r="G204" i="15" s="1"/>
  <c r="U203" i="15"/>
  <c r="T203" i="15"/>
  <c r="O203" i="15"/>
  <c r="N203" i="15"/>
  <c r="M203" i="15"/>
  <c r="K203" i="15"/>
  <c r="I203" i="15"/>
  <c r="G203" i="15"/>
  <c r="U202" i="15"/>
  <c r="T202" i="15"/>
  <c r="O202" i="15"/>
  <c r="N202" i="15"/>
  <c r="M202" i="15"/>
  <c r="K202" i="15"/>
  <c r="I202" i="15"/>
  <c r="G202" i="15"/>
  <c r="U201" i="15"/>
  <c r="T201" i="15"/>
  <c r="O201" i="15"/>
  <c r="N201" i="15"/>
  <c r="M201" i="15"/>
  <c r="K201" i="15"/>
  <c r="I201" i="15"/>
  <c r="G201" i="15"/>
  <c r="U200" i="15"/>
  <c r="T200" i="15"/>
  <c r="O200" i="15"/>
  <c r="N200" i="15"/>
  <c r="M200" i="15"/>
  <c r="K200" i="15"/>
  <c r="I200" i="15"/>
  <c r="G200" i="15"/>
  <c r="U199" i="15"/>
  <c r="T199" i="15"/>
  <c r="O199" i="15"/>
  <c r="N199" i="15"/>
  <c r="M199" i="15"/>
  <c r="K199" i="15"/>
  <c r="I199" i="15"/>
  <c r="G199" i="15"/>
  <c r="S198" i="15"/>
  <c r="R198" i="15"/>
  <c r="T198" i="15" s="1"/>
  <c r="Q198" i="15"/>
  <c r="P198" i="15"/>
  <c r="L198" i="15"/>
  <c r="J198" i="15"/>
  <c r="H198" i="15"/>
  <c r="G198" i="15"/>
  <c r="F198" i="15"/>
  <c r="E198" i="15"/>
  <c r="D198" i="15"/>
  <c r="I198" i="15" s="1"/>
  <c r="U197" i="15"/>
  <c r="T197" i="15"/>
  <c r="O197" i="15"/>
  <c r="N197" i="15"/>
  <c r="M197" i="15"/>
  <c r="K197" i="15"/>
  <c r="I197" i="15"/>
  <c r="G197" i="15"/>
  <c r="U196" i="15"/>
  <c r="T196" i="15"/>
  <c r="N196" i="15"/>
  <c r="O196" i="15" s="1"/>
  <c r="M196" i="15"/>
  <c r="K196" i="15"/>
  <c r="I196" i="15"/>
  <c r="G196" i="15"/>
  <c r="U195" i="15"/>
  <c r="T195" i="15"/>
  <c r="N195" i="15"/>
  <c r="O195" i="15" s="1"/>
  <c r="M195" i="15"/>
  <c r="K195" i="15"/>
  <c r="I195" i="15"/>
  <c r="G195" i="15"/>
  <c r="U194" i="15"/>
  <c r="T194" i="15"/>
  <c r="N194" i="15"/>
  <c r="O194" i="15" s="1"/>
  <c r="M194" i="15"/>
  <c r="K194" i="15"/>
  <c r="I194" i="15"/>
  <c r="G194" i="15"/>
  <c r="U193" i="15"/>
  <c r="T193" i="15"/>
  <c r="N193" i="15"/>
  <c r="O193" i="15" s="1"/>
  <c r="M193" i="15"/>
  <c r="K193" i="15"/>
  <c r="I193" i="15"/>
  <c r="G193" i="15"/>
  <c r="U192" i="15"/>
  <c r="T192" i="15"/>
  <c r="N192" i="15"/>
  <c r="O192" i="15" s="1"/>
  <c r="M192" i="15"/>
  <c r="K192" i="15"/>
  <c r="I192" i="15"/>
  <c r="G192" i="15"/>
  <c r="S191" i="15"/>
  <c r="T191" i="15" s="1"/>
  <c r="R191" i="15"/>
  <c r="Q191" i="15"/>
  <c r="P191" i="15"/>
  <c r="U191" i="15" s="1"/>
  <c r="L191" i="15"/>
  <c r="J191" i="15"/>
  <c r="H191" i="15"/>
  <c r="G191" i="15"/>
  <c r="F191" i="15"/>
  <c r="E191" i="15"/>
  <c r="D191" i="15"/>
  <c r="I191" i="15" s="1"/>
  <c r="U190" i="15"/>
  <c r="T190" i="15"/>
  <c r="O190" i="15"/>
  <c r="N190" i="15"/>
  <c r="M190" i="15"/>
  <c r="K190" i="15"/>
  <c r="I190" i="15"/>
  <c r="G190" i="15"/>
  <c r="U189" i="15"/>
  <c r="T189" i="15"/>
  <c r="O189" i="15"/>
  <c r="N189" i="15"/>
  <c r="M189" i="15"/>
  <c r="K189" i="15"/>
  <c r="I189" i="15"/>
  <c r="G189" i="15"/>
  <c r="U188" i="15"/>
  <c r="T188" i="15"/>
  <c r="O188" i="15"/>
  <c r="N188" i="15"/>
  <c r="M188" i="15"/>
  <c r="K188" i="15"/>
  <c r="I188" i="15"/>
  <c r="G188" i="15"/>
  <c r="U187" i="15"/>
  <c r="T187" i="15"/>
  <c r="O187" i="15"/>
  <c r="N187" i="15"/>
  <c r="M187" i="15"/>
  <c r="K187" i="15"/>
  <c r="I187" i="15"/>
  <c r="G187" i="15"/>
  <c r="U186" i="15"/>
  <c r="T186" i="15"/>
  <c r="O186" i="15"/>
  <c r="N186" i="15"/>
  <c r="M186" i="15"/>
  <c r="K186" i="15"/>
  <c r="I186" i="15"/>
  <c r="G186" i="15"/>
  <c r="S185" i="15"/>
  <c r="R185" i="15"/>
  <c r="Q185" i="15"/>
  <c r="P185" i="15"/>
  <c r="L185" i="15"/>
  <c r="J185" i="15"/>
  <c r="H185" i="15"/>
  <c r="I185" i="15" s="1"/>
  <c r="G185" i="15"/>
  <c r="F185" i="15"/>
  <c r="E185" i="15"/>
  <c r="D185" i="15"/>
  <c r="U184" i="15"/>
  <c r="T184" i="15"/>
  <c r="O184" i="15"/>
  <c r="N184" i="15"/>
  <c r="M184" i="15"/>
  <c r="K184" i="15"/>
  <c r="I184" i="15"/>
  <c r="G184" i="15"/>
  <c r="U183" i="15"/>
  <c r="T183" i="15"/>
  <c r="N183" i="15"/>
  <c r="O183" i="15" s="1"/>
  <c r="M183" i="15"/>
  <c r="K183" i="15"/>
  <c r="I183" i="15"/>
  <c r="G183" i="15"/>
  <c r="U182" i="15"/>
  <c r="T182" i="15"/>
  <c r="N182" i="15"/>
  <c r="O182" i="15" s="1"/>
  <c r="M182" i="15"/>
  <c r="K182" i="15"/>
  <c r="I182" i="15"/>
  <c r="G182" i="15"/>
  <c r="U181" i="15"/>
  <c r="T181" i="15"/>
  <c r="N181" i="15"/>
  <c r="O181" i="15" s="1"/>
  <c r="M181" i="15"/>
  <c r="K181" i="15"/>
  <c r="I181" i="15"/>
  <c r="G181" i="15"/>
  <c r="U180" i="15"/>
  <c r="T180" i="15"/>
  <c r="N180" i="15"/>
  <c r="O180" i="15" s="1"/>
  <c r="M180" i="15"/>
  <c r="K180" i="15"/>
  <c r="I180" i="15"/>
  <c r="G180" i="15"/>
  <c r="S179" i="15"/>
  <c r="T179" i="15" s="1"/>
  <c r="R179" i="15"/>
  <c r="Q179" i="15"/>
  <c r="P179" i="15"/>
  <c r="L179" i="15"/>
  <c r="J179" i="15"/>
  <c r="U179" i="15" s="1"/>
  <c r="H179" i="15"/>
  <c r="G179" i="15"/>
  <c r="F179" i="15"/>
  <c r="E179" i="15"/>
  <c r="D179" i="15"/>
  <c r="I179" i="15" s="1"/>
  <c r="U178" i="15"/>
  <c r="T178" i="15"/>
  <c r="O178" i="15"/>
  <c r="N178" i="15"/>
  <c r="M178" i="15"/>
  <c r="K178" i="15"/>
  <c r="I178" i="15"/>
  <c r="G178" i="15"/>
  <c r="U177" i="15"/>
  <c r="T177" i="15"/>
  <c r="N177" i="15"/>
  <c r="O177" i="15" s="1"/>
  <c r="M177" i="15"/>
  <c r="K177" i="15"/>
  <c r="I177" i="15"/>
  <c r="G177" i="15"/>
  <c r="U176" i="15"/>
  <c r="T176" i="15"/>
  <c r="N176" i="15"/>
  <c r="O176" i="15" s="1"/>
  <c r="M176" i="15"/>
  <c r="K176" i="15"/>
  <c r="I176" i="15"/>
  <c r="G176" i="15"/>
  <c r="U175" i="15"/>
  <c r="T175" i="15"/>
  <c r="N175" i="15"/>
  <c r="O175" i="15" s="1"/>
  <c r="M175" i="15"/>
  <c r="K175" i="15"/>
  <c r="I175" i="15"/>
  <c r="G175" i="15"/>
  <c r="U174" i="15"/>
  <c r="T174" i="15"/>
  <c r="N174" i="15"/>
  <c r="O174" i="15" s="1"/>
  <c r="M174" i="15"/>
  <c r="K174" i="15"/>
  <c r="I174" i="15"/>
  <c r="G174" i="15"/>
  <c r="U173" i="15"/>
  <c r="T173" i="15"/>
  <c r="N173" i="15"/>
  <c r="O173" i="15" s="1"/>
  <c r="M173" i="15"/>
  <c r="K173" i="15"/>
  <c r="I173" i="15"/>
  <c r="G173" i="15"/>
  <c r="S170" i="15"/>
  <c r="R170" i="15"/>
  <c r="Q170" i="15"/>
  <c r="P170" i="15"/>
  <c r="U170" i="15" s="1"/>
  <c r="L170" i="15"/>
  <c r="J170" i="15"/>
  <c r="H170" i="15"/>
  <c r="F170" i="15"/>
  <c r="E170" i="15"/>
  <c r="M170" i="15" s="1"/>
  <c r="D170" i="15"/>
  <c r="S169" i="15"/>
  <c r="R169" i="15"/>
  <c r="Q169" i="15"/>
  <c r="P169" i="15"/>
  <c r="L169" i="15"/>
  <c r="J169" i="15"/>
  <c r="U169" i="15" s="1"/>
  <c r="H169" i="15"/>
  <c r="I169" i="15" s="1"/>
  <c r="G169" i="15"/>
  <c r="F169" i="15"/>
  <c r="E169" i="15"/>
  <c r="D169" i="15"/>
  <c r="U168" i="15"/>
  <c r="T168" i="15"/>
  <c r="O168" i="15"/>
  <c r="N168" i="15"/>
  <c r="M168" i="15"/>
  <c r="K168" i="15"/>
  <c r="I168" i="15"/>
  <c r="G168" i="15"/>
  <c r="U167" i="15"/>
  <c r="T167" i="15"/>
  <c r="N167" i="15"/>
  <c r="O167" i="15" s="1"/>
  <c r="M167" i="15"/>
  <c r="K167" i="15"/>
  <c r="I167" i="15"/>
  <c r="G167" i="15"/>
  <c r="U166" i="15"/>
  <c r="T166" i="15"/>
  <c r="N166" i="15"/>
  <c r="O166" i="15" s="1"/>
  <c r="M166" i="15"/>
  <c r="K166" i="15"/>
  <c r="I166" i="15"/>
  <c r="G166" i="15"/>
  <c r="U165" i="15"/>
  <c r="T165" i="15"/>
  <c r="N165" i="15"/>
  <c r="O165" i="15" s="1"/>
  <c r="M165" i="15"/>
  <c r="K165" i="15"/>
  <c r="I165" i="15"/>
  <c r="G165" i="15"/>
  <c r="U164" i="15"/>
  <c r="T164" i="15"/>
  <c r="N164" i="15"/>
  <c r="O164" i="15" s="1"/>
  <c r="M164" i="15"/>
  <c r="K164" i="15"/>
  <c r="I164" i="15"/>
  <c r="G164" i="15"/>
  <c r="S163" i="15"/>
  <c r="T163" i="15" s="1"/>
  <c r="R163" i="15"/>
  <c r="Q163" i="15"/>
  <c r="P163" i="15"/>
  <c r="L163" i="15"/>
  <c r="J163" i="15"/>
  <c r="U163" i="15" s="1"/>
  <c r="H163" i="15"/>
  <c r="G163" i="15"/>
  <c r="F163" i="15"/>
  <c r="E163" i="15"/>
  <c r="M163" i="15" s="1"/>
  <c r="D163" i="15"/>
  <c r="I163" i="15" s="1"/>
  <c r="U162" i="15"/>
  <c r="T162" i="15"/>
  <c r="O162" i="15"/>
  <c r="N162" i="15"/>
  <c r="M162" i="15"/>
  <c r="K162" i="15"/>
  <c r="I162" i="15"/>
  <c r="G162" i="15"/>
  <c r="U161" i="15"/>
  <c r="T161" i="15"/>
  <c r="O161" i="15"/>
  <c r="N161" i="15"/>
  <c r="M161" i="15"/>
  <c r="K161" i="15"/>
  <c r="I161" i="15"/>
  <c r="G161" i="15"/>
  <c r="U160" i="15"/>
  <c r="T160" i="15"/>
  <c r="N160" i="15"/>
  <c r="O160" i="15" s="1"/>
  <c r="M160" i="15"/>
  <c r="K160" i="15"/>
  <c r="I160" i="15"/>
  <c r="G160" i="15"/>
  <c r="U159" i="15"/>
  <c r="T159" i="15"/>
  <c r="N159" i="15"/>
  <c r="O159" i="15" s="1"/>
  <c r="M159" i="15"/>
  <c r="K159" i="15"/>
  <c r="I159" i="15"/>
  <c r="G159" i="15"/>
  <c r="U158" i="15"/>
  <c r="T158" i="15"/>
  <c r="N158" i="15"/>
  <c r="O158" i="15" s="1"/>
  <c r="M158" i="15"/>
  <c r="K158" i="15"/>
  <c r="I158" i="15"/>
  <c r="G158" i="15"/>
  <c r="S157" i="15"/>
  <c r="R157" i="15"/>
  <c r="Q157" i="15"/>
  <c r="P157" i="15"/>
  <c r="U157" i="15" s="1"/>
  <c r="L157" i="15"/>
  <c r="J157" i="15"/>
  <c r="H157" i="15"/>
  <c r="F157" i="15"/>
  <c r="E157" i="15"/>
  <c r="D157" i="15"/>
  <c r="U156" i="15"/>
  <c r="T156" i="15"/>
  <c r="N156" i="15"/>
  <c r="O156" i="15" s="1"/>
  <c r="M156" i="15"/>
  <c r="K156" i="15"/>
  <c r="I156" i="15"/>
  <c r="G156" i="15"/>
  <c r="U155" i="15"/>
  <c r="T155" i="15"/>
  <c r="N155" i="15"/>
  <c r="O155" i="15" s="1"/>
  <c r="M155" i="15"/>
  <c r="K155" i="15"/>
  <c r="I155" i="15"/>
  <c r="G155" i="15"/>
  <c r="U154" i="15"/>
  <c r="T154" i="15"/>
  <c r="N154" i="15"/>
  <c r="O154" i="15" s="1"/>
  <c r="M154" i="15"/>
  <c r="K154" i="15"/>
  <c r="I154" i="15"/>
  <c r="G154" i="15"/>
  <c r="U153" i="15"/>
  <c r="T153" i="15"/>
  <c r="N153" i="15"/>
  <c r="O153" i="15" s="1"/>
  <c r="M153" i="15"/>
  <c r="K153" i="15"/>
  <c r="I153" i="15"/>
  <c r="G153" i="15"/>
  <c r="U152" i="15"/>
  <c r="T152" i="15"/>
  <c r="N152" i="15"/>
  <c r="O152" i="15" s="1"/>
  <c r="M152" i="15"/>
  <c r="K152" i="15"/>
  <c r="I152" i="15"/>
  <c r="G152" i="15"/>
  <c r="U151" i="15"/>
  <c r="T151" i="15"/>
  <c r="N151" i="15"/>
  <c r="O151" i="15" s="1"/>
  <c r="M151" i="15"/>
  <c r="K151" i="15"/>
  <c r="I151" i="15"/>
  <c r="G151" i="15"/>
  <c r="U150" i="15"/>
  <c r="S150" i="15"/>
  <c r="T150" i="15" s="1"/>
  <c r="R150" i="15"/>
  <c r="Q150" i="15"/>
  <c r="P150" i="15"/>
  <c r="L150" i="15"/>
  <c r="J150" i="15"/>
  <c r="I150" i="15"/>
  <c r="H150" i="15"/>
  <c r="G150" i="15"/>
  <c r="F150" i="15"/>
  <c r="E150" i="15"/>
  <c r="M150" i="15" s="1"/>
  <c r="D150" i="15"/>
  <c r="U149" i="15"/>
  <c r="T149" i="15"/>
  <c r="O149" i="15"/>
  <c r="N149" i="15"/>
  <c r="M149" i="15"/>
  <c r="K149" i="15"/>
  <c r="I149" i="15"/>
  <c r="G149" i="15"/>
  <c r="U148" i="15"/>
  <c r="T148" i="15"/>
  <c r="O148" i="15"/>
  <c r="N148" i="15"/>
  <c r="M148" i="15"/>
  <c r="K148" i="15"/>
  <c r="I148" i="15"/>
  <c r="G148" i="15"/>
  <c r="U147" i="15"/>
  <c r="T147" i="15"/>
  <c r="O147" i="15"/>
  <c r="N147" i="15"/>
  <c r="M147" i="15"/>
  <c r="K147" i="15"/>
  <c r="I147" i="15"/>
  <c r="G147" i="15"/>
  <c r="U146" i="15"/>
  <c r="T146" i="15"/>
  <c r="O146" i="15"/>
  <c r="N146" i="15"/>
  <c r="M146" i="15"/>
  <c r="K146" i="15"/>
  <c r="I146" i="15"/>
  <c r="G146" i="15"/>
  <c r="U145" i="15"/>
  <c r="T145" i="15"/>
  <c r="O145" i="15"/>
  <c r="N145" i="15"/>
  <c r="M145" i="15"/>
  <c r="K145" i="15"/>
  <c r="I145" i="15"/>
  <c r="G145" i="15"/>
  <c r="U144" i="15"/>
  <c r="S144" i="15"/>
  <c r="R144" i="15"/>
  <c r="T144" i="15" s="1"/>
  <c r="Q144" i="15"/>
  <c r="P144" i="15"/>
  <c r="L144" i="15"/>
  <c r="K144" i="15"/>
  <c r="J144" i="15"/>
  <c r="H144" i="15"/>
  <c r="I144" i="15" s="1"/>
  <c r="F144" i="15"/>
  <c r="N144" i="15" s="1"/>
  <c r="O144" i="15" s="1"/>
  <c r="E144" i="15"/>
  <c r="M144" i="15" s="1"/>
  <c r="D144" i="15"/>
  <c r="U143" i="15"/>
  <c r="T143" i="15"/>
  <c r="O143" i="15"/>
  <c r="N143" i="15"/>
  <c r="M143" i="15"/>
  <c r="K143" i="15"/>
  <c r="I143" i="15"/>
  <c r="G143" i="15"/>
  <c r="U142" i="15"/>
  <c r="T142" i="15"/>
  <c r="N142" i="15"/>
  <c r="O142" i="15" s="1"/>
  <c r="M142" i="15"/>
  <c r="K142" i="15"/>
  <c r="I142" i="15"/>
  <c r="G142" i="15"/>
  <c r="U141" i="15"/>
  <c r="T141" i="15"/>
  <c r="N141" i="15"/>
  <c r="O141" i="15" s="1"/>
  <c r="M141" i="15"/>
  <c r="K141" i="15"/>
  <c r="I141" i="15"/>
  <c r="G141" i="15"/>
  <c r="U140" i="15"/>
  <c r="T140" i="15"/>
  <c r="N140" i="15"/>
  <c r="O140" i="15" s="1"/>
  <c r="M140" i="15"/>
  <c r="K140" i="15"/>
  <c r="I140" i="15"/>
  <c r="G140" i="15"/>
  <c r="U139" i="15"/>
  <c r="T139" i="15"/>
  <c r="N139" i="15"/>
  <c r="O139" i="15" s="1"/>
  <c r="M139" i="15"/>
  <c r="K139" i="15"/>
  <c r="I139" i="15"/>
  <c r="G139" i="15"/>
  <c r="U138" i="15"/>
  <c r="T138" i="15"/>
  <c r="O138" i="15"/>
  <c r="N138" i="15"/>
  <c r="M138" i="15"/>
  <c r="K138" i="15"/>
  <c r="I138" i="15"/>
  <c r="G138" i="15"/>
  <c r="S137" i="15"/>
  <c r="R137" i="15"/>
  <c r="T137" i="15" s="1"/>
  <c r="Q137" i="15"/>
  <c r="P137" i="15"/>
  <c r="U137" i="15" s="1"/>
  <c r="L137" i="15"/>
  <c r="J137" i="15"/>
  <c r="H137" i="15"/>
  <c r="F137" i="15"/>
  <c r="E137" i="15"/>
  <c r="M137" i="15" s="1"/>
  <c r="D137" i="15"/>
  <c r="U136" i="15"/>
  <c r="T136" i="15"/>
  <c r="O136" i="15"/>
  <c r="N136" i="15"/>
  <c r="M136" i="15"/>
  <c r="K136" i="15"/>
  <c r="I136" i="15"/>
  <c r="G136" i="15"/>
  <c r="U135" i="15"/>
  <c r="T135" i="15"/>
  <c r="N135" i="15"/>
  <c r="O135" i="15" s="1"/>
  <c r="M135" i="15"/>
  <c r="K135" i="15"/>
  <c r="I135" i="15"/>
  <c r="G135" i="15"/>
  <c r="U134" i="15"/>
  <c r="T134" i="15"/>
  <c r="N134" i="15"/>
  <c r="O134" i="15" s="1"/>
  <c r="M134" i="15"/>
  <c r="K134" i="15"/>
  <c r="I134" i="15"/>
  <c r="G134" i="15"/>
  <c r="U133" i="15"/>
  <c r="T133" i="15"/>
  <c r="N133" i="15"/>
  <c r="O133" i="15" s="1"/>
  <c r="M133" i="15"/>
  <c r="K133" i="15"/>
  <c r="I133" i="15"/>
  <c r="G133" i="15"/>
  <c r="U132" i="15"/>
  <c r="S132" i="15"/>
  <c r="R132" i="15"/>
  <c r="Q132" i="15"/>
  <c r="P132" i="15"/>
  <c r="L132" i="15"/>
  <c r="K132" i="15"/>
  <c r="J132" i="15"/>
  <c r="I132" i="15"/>
  <c r="H132" i="15"/>
  <c r="F132" i="15"/>
  <c r="N132" i="15" s="1"/>
  <c r="O132" i="15" s="1"/>
  <c r="E132" i="15"/>
  <c r="D132" i="15"/>
  <c r="U131" i="15"/>
  <c r="T131" i="15"/>
  <c r="O131" i="15"/>
  <c r="N131" i="15"/>
  <c r="M131" i="15"/>
  <c r="K131" i="15"/>
  <c r="I131" i="15"/>
  <c r="G131" i="15"/>
  <c r="U130" i="15"/>
  <c r="T130" i="15"/>
  <c r="O130" i="15"/>
  <c r="N130" i="15"/>
  <c r="M130" i="15"/>
  <c r="K130" i="15"/>
  <c r="I130" i="15"/>
  <c r="G130" i="15"/>
  <c r="U129" i="15"/>
  <c r="T129" i="15"/>
  <c r="O129" i="15"/>
  <c r="N129" i="15"/>
  <c r="M129" i="15"/>
  <c r="K129" i="15"/>
  <c r="I129" i="15"/>
  <c r="G129" i="15"/>
  <c r="U128" i="15"/>
  <c r="T128" i="15"/>
  <c r="O128" i="15"/>
  <c r="N128" i="15"/>
  <c r="M128" i="15"/>
  <c r="K128" i="15"/>
  <c r="I128" i="15"/>
  <c r="G128" i="15"/>
  <c r="U127" i="15"/>
  <c r="T127" i="15"/>
  <c r="O127" i="15"/>
  <c r="N127" i="15"/>
  <c r="M127" i="15"/>
  <c r="K127" i="15"/>
  <c r="I127" i="15"/>
  <c r="G127" i="15"/>
  <c r="U126" i="15"/>
  <c r="S126" i="15"/>
  <c r="T126" i="15" s="1"/>
  <c r="R126" i="15"/>
  <c r="Q126" i="15"/>
  <c r="P126" i="15"/>
  <c r="L126" i="15"/>
  <c r="J126" i="15"/>
  <c r="H126" i="15"/>
  <c r="I126" i="15" s="1"/>
  <c r="F126" i="15"/>
  <c r="E126" i="15"/>
  <c r="D126" i="15"/>
  <c r="U125" i="15"/>
  <c r="T125" i="15"/>
  <c r="O125" i="15"/>
  <c r="N125" i="15"/>
  <c r="M125" i="15"/>
  <c r="K125" i="15"/>
  <c r="I125" i="15"/>
  <c r="G125" i="15"/>
  <c r="U124" i="15"/>
  <c r="T124" i="15"/>
  <c r="N124" i="15"/>
  <c r="O124" i="15" s="1"/>
  <c r="M124" i="15"/>
  <c r="K124" i="15"/>
  <c r="I124" i="15"/>
  <c r="G124" i="15"/>
  <c r="U123" i="15"/>
  <c r="T123" i="15"/>
  <c r="N123" i="15"/>
  <c r="O123" i="15" s="1"/>
  <c r="M123" i="15"/>
  <c r="K123" i="15"/>
  <c r="I123" i="15"/>
  <c r="G123" i="15"/>
  <c r="U122" i="15"/>
  <c r="T122" i="15"/>
  <c r="N122" i="15"/>
  <c r="O122" i="15" s="1"/>
  <c r="M122" i="15"/>
  <c r="K122" i="15"/>
  <c r="I122" i="15"/>
  <c r="G122" i="15"/>
  <c r="U121" i="15"/>
  <c r="S121" i="15"/>
  <c r="R121" i="15"/>
  <c r="T121" i="15" s="1"/>
  <c r="Q121" i="15"/>
  <c r="P121" i="15"/>
  <c r="L121" i="15"/>
  <c r="J121" i="15"/>
  <c r="H121" i="15"/>
  <c r="F121" i="15"/>
  <c r="N121" i="15" s="1"/>
  <c r="E121" i="15"/>
  <c r="D121" i="15"/>
  <c r="G121" i="15" s="1"/>
  <c r="U120" i="15"/>
  <c r="T120" i="15"/>
  <c r="O120" i="15"/>
  <c r="N120" i="15"/>
  <c r="M120" i="15"/>
  <c r="K120" i="15"/>
  <c r="I120" i="15"/>
  <c r="G120" i="15"/>
  <c r="U119" i="15"/>
  <c r="T119" i="15"/>
  <c r="O119" i="15"/>
  <c r="N119" i="15"/>
  <c r="M119" i="15"/>
  <c r="K119" i="15"/>
  <c r="I119" i="15"/>
  <c r="G119" i="15"/>
  <c r="U118" i="15"/>
  <c r="T118" i="15"/>
  <c r="O118" i="15"/>
  <c r="N118" i="15"/>
  <c r="M118" i="15"/>
  <c r="K118" i="15"/>
  <c r="I118" i="15"/>
  <c r="G118" i="15"/>
  <c r="U117" i="15"/>
  <c r="T117" i="15"/>
  <c r="O117" i="15"/>
  <c r="N117" i="15"/>
  <c r="M117" i="15"/>
  <c r="K117" i="15"/>
  <c r="I117" i="15"/>
  <c r="G117" i="15"/>
  <c r="U116" i="15"/>
  <c r="T116" i="15"/>
  <c r="O116" i="15"/>
  <c r="N116" i="15"/>
  <c r="M116" i="15"/>
  <c r="K116" i="15"/>
  <c r="I116" i="15"/>
  <c r="G116" i="15"/>
  <c r="U115" i="15"/>
  <c r="T115" i="15"/>
  <c r="O115" i="15"/>
  <c r="N115" i="15"/>
  <c r="M115" i="15"/>
  <c r="K115" i="15"/>
  <c r="I115" i="15"/>
  <c r="G115" i="15"/>
  <c r="U114" i="15"/>
  <c r="T114" i="15"/>
  <c r="O114" i="15"/>
  <c r="N114" i="15"/>
  <c r="M114" i="15"/>
  <c r="K114" i="15"/>
  <c r="I114" i="15"/>
  <c r="G114" i="15"/>
  <c r="U113" i="15"/>
  <c r="T113" i="15"/>
  <c r="O113" i="15"/>
  <c r="N113" i="15"/>
  <c r="M113" i="15"/>
  <c r="K113" i="15"/>
  <c r="I113" i="15"/>
  <c r="G113" i="15"/>
  <c r="S112" i="15"/>
  <c r="R112" i="15"/>
  <c r="Q112" i="15"/>
  <c r="P112" i="15"/>
  <c r="U112" i="15" s="1"/>
  <c r="L112" i="15"/>
  <c r="J112" i="15"/>
  <c r="I112" i="15"/>
  <c r="H112" i="15"/>
  <c r="F112" i="15"/>
  <c r="N112" i="15" s="1"/>
  <c r="E112" i="15"/>
  <c r="D112" i="15"/>
  <c r="U111" i="15"/>
  <c r="T111" i="15"/>
  <c r="O111" i="15"/>
  <c r="N111" i="15"/>
  <c r="M111" i="15"/>
  <c r="K111" i="15"/>
  <c r="I111" i="15"/>
  <c r="G111" i="15"/>
  <c r="U110" i="15"/>
  <c r="T110" i="15"/>
  <c r="O110" i="15"/>
  <c r="N110" i="15"/>
  <c r="M110" i="15"/>
  <c r="K110" i="15"/>
  <c r="I110" i="15"/>
  <c r="G110" i="15"/>
  <c r="U109" i="15"/>
  <c r="T109" i="15"/>
  <c r="O109" i="15"/>
  <c r="N109" i="15"/>
  <c r="M109" i="15"/>
  <c r="K109" i="15"/>
  <c r="I109" i="15"/>
  <c r="G109" i="15"/>
  <c r="U108" i="15"/>
  <c r="T108" i="15"/>
  <c r="O108" i="15"/>
  <c r="N108" i="15"/>
  <c r="M108" i="15"/>
  <c r="K108" i="15"/>
  <c r="I108" i="15"/>
  <c r="G108" i="15"/>
  <c r="U107" i="15"/>
  <c r="T107" i="15"/>
  <c r="O107" i="15"/>
  <c r="N107" i="15"/>
  <c r="M107" i="15"/>
  <c r="K107" i="15"/>
  <c r="I107" i="15"/>
  <c r="G107" i="15"/>
  <c r="U106" i="15"/>
  <c r="S106" i="15"/>
  <c r="T106" i="15" s="1"/>
  <c r="R106" i="15"/>
  <c r="Q106" i="15"/>
  <c r="P106" i="15"/>
  <c r="L106" i="15"/>
  <c r="J106" i="15"/>
  <c r="K106" i="15" s="1"/>
  <c r="H106" i="15"/>
  <c r="G106" i="15"/>
  <c r="F106" i="15"/>
  <c r="E106" i="15"/>
  <c r="D106" i="15"/>
  <c r="I106" i="15" s="1"/>
  <c r="U105" i="15"/>
  <c r="T105" i="15"/>
  <c r="N105" i="15"/>
  <c r="O105" i="15" s="1"/>
  <c r="M105" i="15"/>
  <c r="K105" i="15"/>
  <c r="I105" i="15"/>
  <c r="G105" i="15"/>
  <c r="S102" i="15"/>
  <c r="R102" i="15"/>
  <c r="T102" i="15" s="1"/>
  <c r="Q102" i="15"/>
  <c r="P102" i="15"/>
  <c r="U102" i="15" s="1"/>
  <c r="L102" i="15"/>
  <c r="J102" i="15"/>
  <c r="H102" i="15"/>
  <c r="F102" i="15"/>
  <c r="N102" i="15" s="1"/>
  <c r="E102" i="15"/>
  <c r="M102" i="15" s="1"/>
  <c r="D102" i="15"/>
  <c r="I102" i="15" s="1"/>
  <c r="S101" i="15"/>
  <c r="R101" i="15"/>
  <c r="Q101" i="15"/>
  <c r="P101" i="15"/>
  <c r="L101" i="15"/>
  <c r="K101" i="15"/>
  <c r="J101" i="15"/>
  <c r="H101" i="15"/>
  <c r="G101" i="15"/>
  <c r="F101" i="15"/>
  <c r="E101" i="15"/>
  <c r="D101" i="15"/>
  <c r="I101" i="15" s="1"/>
  <c r="U100" i="15"/>
  <c r="T100" i="15"/>
  <c r="O100" i="15"/>
  <c r="N100" i="15"/>
  <c r="M100" i="15"/>
  <c r="K100" i="15"/>
  <c r="I100" i="15"/>
  <c r="G100" i="15"/>
  <c r="U99" i="15"/>
  <c r="T99" i="15"/>
  <c r="O99" i="15"/>
  <c r="N99" i="15"/>
  <c r="M99" i="15"/>
  <c r="K99" i="15"/>
  <c r="I99" i="15"/>
  <c r="G99" i="15"/>
  <c r="U98" i="15"/>
  <c r="T98" i="15"/>
  <c r="O98" i="15"/>
  <c r="N98" i="15"/>
  <c r="M98" i="15"/>
  <c r="K98" i="15"/>
  <c r="I98" i="15"/>
  <c r="G98" i="15"/>
  <c r="U97" i="15"/>
  <c r="T97" i="15"/>
  <c r="O97" i="15"/>
  <c r="N97" i="15"/>
  <c r="M97" i="15"/>
  <c r="K97" i="15"/>
  <c r="I97" i="15"/>
  <c r="G97" i="15"/>
  <c r="U96" i="15"/>
  <c r="S96" i="15"/>
  <c r="R96" i="15"/>
  <c r="Q96" i="15"/>
  <c r="P96" i="15"/>
  <c r="L96" i="15"/>
  <c r="J96" i="15"/>
  <c r="H96" i="15"/>
  <c r="G96" i="15"/>
  <c r="F96" i="15"/>
  <c r="E96" i="15"/>
  <c r="M96" i="15" s="1"/>
  <c r="D96" i="15"/>
  <c r="I96" i="15" s="1"/>
  <c r="U95" i="15"/>
  <c r="T95" i="15"/>
  <c r="O95" i="15"/>
  <c r="N95" i="15"/>
  <c r="M95" i="15"/>
  <c r="K95" i="15"/>
  <c r="I95" i="15"/>
  <c r="G95" i="15"/>
  <c r="U94" i="15"/>
  <c r="T94" i="15"/>
  <c r="N94" i="15"/>
  <c r="O94" i="15" s="1"/>
  <c r="M94" i="15"/>
  <c r="K94" i="15"/>
  <c r="I94" i="15"/>
  <c r="G94" i="15"/>
  <c r="U93" i="15"/>
  <c r="T93" i="15"/>
  <c r="N93" i="15"/>
  <c r="O93" i="15" s="1"/>
  <c r="M93" i="15"/>
  <c r="K93" i="15"/>
  <c r="I93" i="15"/>
  <c r="G93" i="15"/>
  <c r="U92" i="15"/>
  <c r="T92" i="15"/>
  <c r="N92" i="15"/>
  <c r="O92" i="15" s="1"/>
  <c r="M92" i="15"/>
  <c r="K92" i="15"/>
  <c r="I92" i="15"/>
  <c r="G92" i="15"/>
  <c r="S91" i="15"/>
  <c r="R91" i="15"/>
  <c r="Q91" i="15"/>
  <c r="P91" i="15"/>
  <c r="U91" i="15" s="1"/>
  <c r="L91" i="15"/>
  <c r="J91" i="15"/>
  <c r="H91" i="15"/>
  <c r="F91" i="15"/>
  <c r="E91" i="15"/>
  <c r="D91" i="15"/>
  <c r="I91" i="15" s="1"/>
  <c r="U90" i="15"/>
  <c r="T90" i="15"/>
  <c r="N90" i="15"/>
  <c r="O90" i="15" s="1"/>
  <c r="M90" i="15"/>
  <c r="K90" i="15"/>
  <c r="I90" i="15"/>
  <c r="G90" i="15"/>
  <c r="U89" i="15"/>
  <c r="T89" i="15"/>
  <c r="N89" i="15"/>
  <c r="O89" i="15" s="1"/>
  <c r="M89" i="15"/>
  <c r="K89" i="15"/>
  <c r="I89" i="15"/>
  <c r="G89" i="15"/>
  <c r="U88" i="15"/>
  <c r="T88" i="15"/>
  <c r="N88" i="15"/>
  <c r="O88" i="15" s="1"/>
  <c r="M88" i="15"/>
  <c r="K88" i="15"/>
  <c r="I88" i="15"/>
  <c r="G88" i="15"/>
  <c r="S85" i="15"/>
  <c r="R85" i="15"/>
  <c r="Q85" i="15"/>
  <c r="P85" i="15"/>
  <c r="U85" i="15" s="1"/>
  <c r="L85" i="15"/>
  <c r="J85" i="15"/>
  <c r="H85" i="15"/>
  <c r="G85" i="15"/>
  <c r="F85" i="15"/>
  <c r="E85" i="15"/>
  <c r="D85" i="15"/>
  <c r="I85" i="15" s="1"/>
  <c r="U84" i="15"/>
  <c r="S84" i="15"/>
  <c r="T84" i="15" s="1"/>
  <c r="R84" i="15"/>
  <c r="Q84" i="15"/>
  <c r="P84" i="15"/>
  <c r="L84" i="15"/>
  <c r="J84" i="15"/>
  <c r="I84" i="15"/>
  <c r="H84" i="15"/>
  <c r="G84" i="15"/>
  <c r="F84" i="15"/>
  <c r="E84" i="15"/>
  <c r="M84" i="15" s="1"/>
  <c r="D84" i="15"/>
  <c r="U83" i="15"/>
  <c r="T83" i="15"/>
  <c r="O83" i="15"/>
  <c r="N83" i="15"/>
  <c r="M83" i="15"/>
  <c r="K83" i="15"/>
  <c r="I83" i="15"/>
  <c r="G83" i="15"/>
  <c r="U82" i="15"/>
  <c r="T82" i="15"/>
  <c r="O82" i="15"/>
  <c r="N82" i="15"/>
  <c r="M82" i="15"/>
  <c r="K82" i="15"/>
  <c r="I82" i="15"/>
  <c r="G82" i="15"/>
  <c r="U81" i="15"/>
  <c r="T81" i="15"/>
  <c r="O81" i="15"/>
  <c r="N81" i="15"/>
  <c r="M81" i="15"/>
  <c r="K81" i="15"/>
  <c r="I81" i="15"/>
  <c r="G81" i="15"/>
  <c r="U80" i="15"/>
  <c r="T80" i="15"/>
  <c r="O80" i="15"/>
  <c r="N80" i="15"/>
  <c r="M80" i="15"/>
  <c r="K80" i="15"/>
  <c r="I80" i="15"/>
  <c r="G80" i="15"/>
  <c r="U79" i="15"/>
  <c r="T79" i="15"/>
  <c r="O79" i="15"/>
  <c r="N79" i="15"/>
  <c r="M79" i="15"/>
  <c r="K79" i="15"/>
  <c r="I79" i="15"/>
  <c r="G79" i="15"/>
  <c r="S78" i="15"/>
  <c r="R78" i="15"/>
  <c r="T78" i="15" s="1"/>
  <c r="Q78" i="15"/>
  <c r="P78" i="15"/>
  <c r="L78" i="15"/>
  <c r="J78" i="15"/>
  <c r="U78" i="15" s="1"/>
  <c r="H78" i="15"/>
  <c r="F78" i="15"/>
  <c r="E78" i="15"/>
  <c r="M78" i="15" s="1"/>
  <c r="D78" i="15"/>
  <c r="U77" i="15"/>
  <c r="T77" i="15"/>
  <c r="O77" i="15"/>
  <c r="N77" i="15"/>
  <c r="M77" i="15"/>
  <c r="K77" i="15"/>
  <c r="I77" i="15"/>
  <c r="G77" i="15"/>
  <c r="U76" i="15"/>
  <c r="T76" i="15"/>
  <c r="N76" i="15"/>
  <c r="O76" i="15" s="1"/>
  <c r="M76" i="15"/>
  <c r="K76" i="15"/>
  <c r="I76" i="15"/>
  <c r="G76" i="15"/>
  <c r="U75" i="15"/>
  <c r="T75" i="15"/>
  <c r="N75" i="15"/>
  <c r="O75" i="15" s="1"/>
  <c r="M75" i="15"/>
  <c r="K75" i="15"/>
  <c r="I75" i="15"/>
  <c r="G75" i="15"/>
  <c r="U74" i="15"/>
  <c r="T74" i="15"/>
  <c r="N74" i="15"/>
  <c r="O74" i="15" s="1"/>
  <c r="M74" i="15"/>
  <c r="K74" i="15"/>
  <c r="I74" i="15"/>
  <c r="G74" i="15"/>
  <c r="U73" i="15"/>
  <c r="T73" i="15"/>
  <c r="O73" i="15"/>
  <c r="N73" i="15"/>
  <c r="M73" i="15"/>
  <c r="K73" i="15"/>
  <c r="I73" i="15"/>
  <c r="G73" i="15"/>
  <c r="U72" i="15"/>
  <c r="T72" i="15"/>
  <c r="O72" i="15"/>
  <c r="N72" i="15"/>
  <c r="M72" i="15"/>
  <c r="K72" i="15"/>
  <c r="I72" i="15"/>
  <c r="G72" i="15"/>
  <c r="U71" i="15"/>
  <c r="T71" i="15"/>
  <c r="O71" i="15"/>
  <c r="N71" i="15"/>
  <c r="M71" i="15"/>
  <c r="K71" i="15"/>
  <c r="I71" i="15"/>
  <c r="G71" i="15"/>
  <c r="U70" i="15"/>
  <c r="S70" i="15"/>
  <c r="T70" i="15" s="1"/>
  <c r="R70" i="15"/>
  <c r="Q70" i="15"/>
  <c r="P70" i="15"/>
  <c r="L70" i="15"/>
  <c r="K70" i="15"/>
  <c r="J70" i="15"/>
  <c r="H70" i="15"/>
  <c r="G70" i="15"/>
  <c r="F70" i="15"/>
  <c r="E70" i="15"/>
  <c r="D70" i="15"/>
  <c r="I70" i="15" s="1"/>
  <c r="U69" i="15"/>
  <c r="T69" i="15"/>
  <c r="O69" i="15"/>
  <c r="N69" i="15"/>
  <c r="M69" i="15"/>
  <c r="K69" i="15"/>
  <c r="I69" i="15"/>
  <c r="G69" i="15"/>
  <c r="U68" i="15"/>
  <c r="T68" i="15"/>
  <c r="N68" i="15"/>
  <c r="O68" i="15" s="1"/>
  <c r="M68" i="15"/>
  <c r="K68" i="15"/>
  <c r="I68" i="15"/>
  <c r="G68" i="15"/>
  <c r="U67" i="15"/>
  <c r="T67" i="15"/>
  <c r="N67" i="15"/>
  <c r="O67" i="15" s="1"/>
  <c r="M67" i="15"/>
  <c r="K67" i="15"/>
  <c r="I67" i="15"/>
  <c r="G67" i="15"/>
  <c r="U66" i="15"/>
  <c r="T66" i="15"/>
  <c r="N66" i="15"/>
  <c r="O66" i="15" s="1"/>
  <c r="M66" i="15"/>
  <c r="K66" i="15"/>
  <c r="I66" i="15"/>
  <c r="G66" i="15"/>
  <c r="U65" i="15"/>
  <c r="T65" i="15"/>
  <c r="N65" i="15"/>
  <c r="O65" i="15" s="1"/>
  <c r="M65" i="15"/>
  <c r="K65" i="15"/>
  <c r="I65" i="15"/>
  <c r="G65" i="15"/>
  <c r="U64" i="15"/>
  <c r="T64" i="15"/>
  <c r="N64" i="15"/>
  <c r="O64" i="15" s="1"/>
  <c r="M64" i="15"/>
  <c r="K64" i="15"/>
  <c r="I64" i="15"/>
  <c r="G64" i="15"/>
  <c r="U63" i="15"/>
  <c r="S63" i="15"/>
  <c r="R63" i="15"/>
  <c r="T63" i="15" s="1"/>
  <c r="Q63" i="15"/>
  <c r="P63" i="15"/>
  <c r="L63" i="15"/>
  <c r="J63" i="15"/>
  <c r="H63" i="15"/>
  <c r="F63" i="15"/>
  <c r="E63" i="15"/>
  <c r="M63" i="15" s="1"/>
  <c r="D63" i="15"/>
  <c r="U62" i="15"/>
  <c r="T62" i="15"/>
  <c r="O62" i="15"/>
  <c r="N62" i="15"/>
  <c r="M62" i="15"/>
  <c r="K62" i="15"/>
  <c r="I62" i="15"/>
  <c r="G62" i="15"/>
  <c r="U61" i="15"/>
  <c r="T61" i="15"/>
  <c r="N61" i="15"/>
  <c r="O61" i="15" s="1"/>
  <c r="M61" i="15"/>
  <c r="K61" i="15"/>
  <c r="I61" i="15"/>
  <c r="G61" i="15"/>
  <c r="U60" i="15"/>
  <c r="T60" i="15"/>
  <c r="N60" i="15"/>
  <c r="O60" i="15" s="1"/>
  <c r="M60" i="15"/>
  <c r="K60" i="15"/>
  <c r="I60" i="15"/>
  <c r="G60" i="15"/>
  <c r="U59" i="15"/>
  <c r="T59" i="15"/>
  <c r="N59" i="15"/>
  <c r="O59" i="15" s="1"/>
  <c r="M59" i="15"/>
  <c r="K59" i="15"/>
  <c r="I59" i="15"/>
  <c r="G59" i="15"/>
  <c r="S58" i="15"/>
  <c r="R58" i="15"/>
  <c r="Q58" i="15"/>
  <c r="P58" i="15"/>
  <c r="L58" i="15"/>
  <c r="K58" i="15"/>
  <c r="J58" i="15"/>
  <c r="U58" i="15" s="1"/>
  <c r="I58" i="15"/>
  <c r="H58" i="15"/>
  <c r="F58" i="15"/>
  <c r="E58" i="15"/>
  <c r="D58" i="15"/>
  <c r="U57" i="15"/>
  <c r="T57" i="15"/>
  <c r="O57" i="15"/>
  <c r="N57" i="15"/>
  <c r="M57" i="15"/>
  <c r="K57" i="15"/>
  <c r="I57" i="15"/>
  <c r="G57" i="15"/>
  <c r="U54" i="15"/>
  <c r="S54" i="15"/>
  <c r="R54" i="15"/>
  <c r="Q54" i="15"/>
  <c r="P54" i="15"/>
  <c r="L54" i="15"/>
  <c r="J54" i="15"/>
  <c r="H54" i="15"/>
  <c r="G54" i="15"/>
  <c r="F54" i="15"/>
  <c r="E54" i="15"/>
  <c r="D54" i="15"/>
  <c r="I54" i="15" s="1"/>
  <c r="U53" i="15"/>
  <c r="S53" i="15"/>
  <c r="R53" i="15"/>
  <c r="Q53" i="15"/>
  <c r="P53" i="15"/>
  <c r="L53" i="15"/>
  <c r="J53" i="15"/>
  <c r="I53" i="15"/>
  <c r="H53" i="15"/>
  <c r="F53" i="15"/>
  <c r="N53" i="15" s="1"/>
  <c r="O53" i="15" s="1"/>
  <c r="E53" i="15"/>
  <c r="M53" i="15" s="1"/>
  <c r="D53" i="15"/>
  <c r="G53" i="15" s="1"/>
  <c r="U52" i="15"/>
  <c r="T52" i="15"/>
  <c r="O52" i="15"/>
  <c r="N52" i="15"/>
  <c r="M52" i="15"/>
  <c r="K52" i="15"/>
  <c r="I52" i="15"/>
  <c r="G52" i="15"/>
  <c r="U51" i="15"/>
  <c r="T51" i="15"/>
  <c r="O51" i="15"/>
  <c r="N51" i="15"/>
  <c r="M51" i="15"/>
  <c r="K51" i="15"/>
  <c r="I51" i="15"/>
  <c r="G51" i="15"/>
  <c r="U50" i="15"/>
  <c r="T50" i="15"/>
  <c r="O50" i="15"/>
  <c r="N50" i="15"/>
  <c r="M50" i="15"/>
  <c r="K50" i="15"/>
  <c r="I50" i="15"/>
  <c r="G50" i="15"/>
  <c r="U49" i="15"/>
  <c r="T49" i="15"/>
  <c r="O49" i="15"/>
  <c r="N49" i="15"/>
  <c r="M49" i="15"/>
  <c r="K49" i="15"/>
  <c r="I49" i="15"/>
  <c r="G49" i="15"/>
  <c r="U48" i="15"/>
  <c r="T48" i="15"/>
  <c r="O48" i="15"/>
  <c r="N48" i="15"/>
  <c r="M48" i="15"/>
  <c r="K48" i="15"/>
  <c r="I48" i="15"/>
  <c r="G48" i="15"/>
  <c r="S47" i="15"/>
  <c r="R47" i="15"/>
  <c r="T47" i="15" s="1"/>
  <c r="Q47" i="15"/>
  <c r="P47" i="15"/>
  <c r="L47" i="15"/>
  <c r="J47" i="15"/>
  <c r="U47" i="15" s="1"/>
  <c r="I47" i="15"/>
  <c r="H47" i="15"/>
  <c r="F47" i="15"/>
  <c r="E47" i="15"/>
  <c r="D47" i="15"/>
  <c r="U46" i="15"/>
  <c r="T46" i="15"/>
  <c r="O46" i="15"/>
  <c r="N46" i="15"/>
  <c r="M46" i="15"/>
  <c r="K46" i="15"/>
  <c r="I46" i="15"/>
  <c r="G46" i="15"/>
  <c r="U45" i="15"/>
  <c r="T45" i="15"/>
  <c r="O45" i="15"/>
  <c r="N45" i="15"/>
  <c r="M45" i="15"/>
  <c r="K45" i="15"/>
  <c r="I45" i="15"/>
  <c r="G45" i="15"/>
  <c r="U44" i="15"/>
  <c r="T44" i="15"/>
  <c r="O44" i="15"/>
  <c r="N44" i="15"/>
  <c r="M44" i="15"/>
  <c r="K44" i="15"/>
  <c r="I44" i="15"/>
  <c r="G44" i="15"/>
  <c r="U43" i="15"/>
  <c r="T43" i="15"/>
  <c r="O43" i="15"/>
  <c r="N43" i="15"/>
  <c r="M43" i="15"/>
  <c r="K43" i="15"/>
  <c r="I43" i="15"/>
  <c r="G43" i="15"/>
  <c r="U42" i="15"/>
  <c r="T42" i="15"/>
  <c r="O42" i="15"/>
  <c r="N42" i="15"/>
  <c r="M42" i="15"/>
  <c r="K42" i="15"/>
  <c r="I42" i="15"/>
  <c r="G42" i="15"/>
  <c r="U41" i="15"/>
  <c r="T41" i="15"/>
  <c r="O41" i="15"/>
  <c r="N41" i="15"/>
  <c r="M41" i="15"/>
  <c r="K41" i="15"/>
  <c r="I41" i="15"/>
  <c r="G41" i="15"/>
  <c r="U40" i="15"/>
  <c r="S40" i="15"/>
  <c r="T40" i="15" s="1"/>
  <c r="R40" i="15"/>
  <c r="Q40" i="15"/>
  <c r="P40" i="15"/>
  <c r="L40" i="15"/>
  <c r="J40" i="15"/>
  <c r="H40" i="15"/>
  <c r="F40" i="15"/>
  <c r="E40" i="15"/>
  <c r="K40" i="15" s="1"/>
  <c r="D40" i="15"/>
  <c r="U39" i="15"/>
  <c r="T39" i="15"/>
  <c r="O39" i="15"/>
  <c r="N39" i="15"/>
  <c r="M39" i="15"/>
  <c r="K39" i="15"/>
  <c r="I39" i="15"/>
  <c r="G39" i="15"/>
  <c r="U38" i="15"/>
  <c r="T38" i="15"/>
  <c r="O38" i="15"/>
  <c r="N38" i="15"/>
  <c r="M38" i="15"/>
  <c r="K38" i="15"/>
  <c r="I38" i="15"/>
  <c r="G38" i="15"/>
  <c r="U37" i="15"/>
  <c r="T37" i="15"/>
  <c r="O37" i="15"/>
  <c r="N37" i="15"/>
  <c r="M37" i="15"/>
  <c r="K37" i="15"/>
  <c r="I37" i="15"/>
  <c r="G37" i="15"/>
  <c r="U36" i="15"/>
  <c r="T36" i="15"/>
  <c r="O36" i="15"/>
  <c r="N36" i="15"/>
  <c r="M36" i="15"/>
  <c r="K36" i="15"/>
  <c r="I36" i="15"/>
  <c r="G36" i="15"/>
  <c r="S35" i="15"/>
  <c r="R35" i="15"/>
  <c r="T35" i="15" s="1"/>
  <c r="Q35" i="15"/>
  <c r="P35" i="15"/>
  <c r="U35" i="15" s="1"/>
  <c r="L35" i="15"/>
  <c r="J35" i="15"/>
  <c r="I35" i="15"/>
  <c r="H35" i="15"/>
  <c r="F35" i="15"/>
  <c r="N35" i="15" s="1"/>
  <c r="E35" i="15"/>
  <c r="M35" i="15" s="1"/>
  <c r="D35" i="15"/>
  <c r="G35" i="15" s="1"/>
  <c r="U34" i="15"/>
  <c r="T34" i="15"/>
  <c r="O34" i="15"/>
  <c r="N34" i="15"/>
  <c r="M34" i="15"/>
  <c r="K34" i="15"/>
  <c r="I34" i="15"/>
  <c r="G34" i="15"/>
  <c r="U33" i="15"/>
  <c r="T33" i="15"/>
  <c r="O33" i="15"/>
  <c r="N33" i="15"/>
  <c r="M33" i="15"/>
  <c r="K33" i="15"/>
  <c r="I33" i="15"/>
  <c r="G33" i="15"/>
  <c r="U32" i="15"/>
  <c r="T32" i="15"/>
  <c r="O32" i="15"/>
  <c r="N32" i="15"/>
  <c r="M32" i="15"/>
  <c r="K32" i="15"/>
  <c r="I32" i="15"/>
  <c r="G32" i="15"/>
  <c r="U31" i="15"/>
  <c r="T31" i="15"/>
  <c r="O31" i="15"/>
  <c r="N31" i="15"/>
  <c r="M31" i="15"/>
  <c r="K31" i="15"/>
  <c r="I31" i="15"/>
  <c r="G31" i="15"/>
  <c r="U30" i="15"/>
  <c r="T30" i="15"/>
  <c r="O30" i="15"/>
  <c r="N30" i="15"/>
  <c r="M30" i="15"/>
  <c r="K30" i="15"/>
  <c r="I30" i="15"/>
  <c r="G30" i="15"/>
  <c r="U29" i="15"/>
  <c r="T29" i="15"/>
  <c r="O29" i="15"/>
  <c r="N29" i="15"/>
  <c r="M29" i="15"/>
  <c r="K29" i="15"/>
  <c r="I29" i="15"/>
  <c r="G29" i="15"/>
  <c r="U28" i="15"/>
  <c r="T28" i="15"/>
  <c r="O28" i="15"/>
  <c r="N28" i="15"/>
  <c r="M28" i="15"/>
  <c r="K28" i="15"/>
  <c r="I28" i="15"/>
  <c r="G28" i="15"/>
  <c r="S27" i="15"/>
  <c r="R27" i="15"/>
  <c r="Q27" i="15"/>
  <c r="P27" i="15"/>
  <c r="L27" i="15"/>
  <c r="K27" i="15"/>
  <c r="J27" i="15"/>
  <c r="U27" i="15" s="1"/>
  <c r="H27" i="15"/>
  <c r="G27" i="15"/>
  <c r="F27" i="15"/>
  <c r="E27" i="15"/>
  <c r="D27" i="15"/>
  <c r="I27" i="15" s="1"/>
  <c r="U26" i="15"/>
  <c r="T26" i="15"/>
  <c r="O26" i="15"/>
  <c r="N26" i="15"/>
  <c r="M26" i="15"/>
  <c r="K26" i="15"/>
  <c r="I26" i="15"/>
  <c r="G26" i="15"/>
  <c r="U25" i="15"/>
  <c r="T25" i="15"/>
  <c r="N25" i="15"/>
  <c r="O25" i="15" s="1"/>
  <c r="M25" i="15"/>
  <c r="K25" i="15"/>
  <c r="I25" i="15"/>
  <c r="G25" i="15"/>
  <c r="U24" i="15"/>
  <c r="T24" i="15"/>
  <c r="N24" i="15"/>
  <c r="O24" i="15" s="1"/>
  <c r="M24" i="15"/>
  <c r="K24" i="15"/>
  <c r="I24" i="15"/>
  <c r="G24" i="15"/>
  <c r="U23" i="15"/>
  <c r="T23" i="15"/>
  <c r="N23" i="15"/>
  <c r="O23" i="15" s="1"/>
  <c r="M23" i="15"/>
  <c r="K23" i="15"/>
  <c r="I23" i="15"/>
  <c r="G23" i="15"/>
  <c r="U22" i="15"/>
  <c r="T22" i="15"/>
  <c r="N22" i="15"/>
  <c r="O22" i="15" s="1"/>
  <c r="M22" i="15"/>
  <c r="K22" i="15"/>
  <c r="I22" i="15"/>
  <c r="G22" i="15"/>
  <c r="U21" i="15"/>
  <c r="T21" i="15"/>
  <c r="O21" i="15"/>
  <c r="N21" i="15"/>
  <c r="M21" i="15"/>
  <c r="K21" i="15"/>
  <c r="I21" i="15"/>
  <c r="G21" i="15"/>
  <c r="U20" i="15"/>
  <c r="T20" i="15"/>
  <c r="N20" i="15"/>
  <c r="O20" i="15" s="1"/>
  <c r="M20" i="15"/>
  <c r="K20" i="15"/>
  <c r="I20" i="15"/>
  <c r="G20" i="15"/>
  <c r="S19" i="15"/>
  <c r="R19" i="15"/>
  <c r="Q19" i="15"/>
  <c r="P19" i="15"/>
  <c r="U19" i="15" s="1"/>
  <c r="L19" i="15"/>
  <c r="J19" i="15"/>
  <c r="H19" i="15"/>
  <c r="F19" i="15"/>
  <c r="E19" i="15"/>
  <c r="M19" i="15" s="1"/>
  <c r="D19" i="15"/>
  <c r="U18" i="15"/>
  <c r="T18" i="15"/>
  <c r="O18" i="15"/>
  <c r="N18" i="15"/>
  <c r="M18" i="15"/>
  <c r="K18" i="15"/>
  <c r="I18" i="15"/>
  <c r="G18" i="15"/>
  <c r="U17" i="15"/>
  <c r="T17" i="15"/>
  <c r="O17" i="15"/>
  <c r="N17" i="15"/>
  <c r="M17" i="15"/>
  <c r="K17" i="15"/>
  <c r="I17" i="15"/>
  <c r="G17" i="15"/>
  <c r="U16" i="15"/>
  <c r="T16" i="15"/>
  <c r="O16" i="15"/>
  <c r="N16" i="15"/>
  <c r="M16" i="15"/>
  <c r="K16" i="15"/>
  <c r="I16" i="15"/>
  <c r="G16" i="15"/>
  <c r="U15" i="15"/>
  <c r="T15" i="15"/>
  <c r="O15" i="15"/>
  <c r="N15" i="15"/>
  <c r="M15" i="15"/>
  <c r="K15" i="15"/>
  <c r="I15" i="15"/>
  <c r="G15" i="15"/>
  <c r="U14" i="15"/>
  <c r="T14" i="15"/>
  <c r="O14" i="15"/>
  <c r="N14" i="15"/>
  <c r="M14" i="15"/>
  <c r="K14" i="15"/>
  <c r="I14" i="15"/>
  <c r="G14" i="15"/>
  <c r="U13" i="15"/>
  <c r="T13" i="15"/>
  <c r="O13" i="15"/>
  <c r="N13" i="15"/>
  <c r="M13" i="15"/>
  <c r="K13" i="15"/>
  <c r="I13" i="15"/>
  <c r="G13" i="15"/>
  <c r="U12" i="15"/>
  <c r="T12" i="15"/>
  <c r="O12" i="15"/>
  <c r="N12" i="15"/>
  <c r="M12" i="15"/>
  <c r="K12" i="15"/>
  <c r="I12" i="15"/>
  <c r="G12" i="15"/>
  <c r="U11" i="15"/>
  <c r="T11" i="15"/>
  <c r="O11" i="15"/>
  <c r="N11" i="15"/>
  <c r="M11" i="15"/>
  <c r="K11" i="15"/>
  <c r="I11" i="15"/>
  <c r="G11" i="15"/>
  <c r="S10" i="15"/>
  <c r="R10" i="15"/>
  <c r="Q10" i="15"/>
  <c r="P10" i="15"/>
  <c r="L10" i="15"/>
  <c r="J10" i="15"/>
  <c r="K10" i="15" s="1"/>
  <c r="H10" i="15"/>
  <c r="G10" i="15"/>
  <c r="F10" i="15"/>
  <c r="E10" i="15"/>
  <c r="M10" i="15" s="1"/>
  <c r="D10" i="15"/>
  <c r="I10" i="15" s="1"/>
  <c r="U9" i="15"/>
  <c r="T9" i="15"/>
  <c r="N9" i="15"/>
  <c r="O9" i="15" s="1"/>
  <c r="M9" i="15"/>
  <c r="K9" i="15"/>
  <c r="I9" i="15"/>
  <c r="G9" i="15"/>
  <c r="U8" i="15"/>
  <c r="T8" i="15"/>
  <c r="N8" i="15"/>
  <c r="O8" i="15" s="1"/>
  <c r="M8" i="15"/>
  <c r="K8" i="15"/>
  <c r="I8" i="15"/>
  <c r="G8" i="15"/>
  <c r="S339" i="14"/>
  <c r="R339" i="14"/>
  <c r="T339" i="14" s="1"/>
  <c r="Q339" i="14"/>
  <c r="P339" i="14"/>
  <c r="L339" i="14"/>
  <c r="J339" i="14"/>
  <c r="H339" i="14"/>
  <c r="F339" i="14"/>
  <c r="E339" i="14"/>
  <c r="M339" i="14" s="1"/>
  <c r="D339" i="14"/>
  <c r="I339" i="14" s="1"/>
  <c r="S338" i="14"/>
  <c r="R338" i="14"/>
  <c r="T338" i="14" s="1"/>
  <c r="Q338" i="14"/>
  <c r="P338" i="14"/>
  <c r="L338" i="14"/>
  <c r="J338" i="14"/>
  <c r="K338" i="14" s="1"/>
  <c r="H338" i="14"/>
  <c r="F338" i="14"/>
  <c r="E338" i="14"/>
  <c r="M338" i="14" s="1"/>
  <c r="D338" i="14"/>
  <c r="S337" i="14"/>
  <c r="R337" i="14"/>
  <c r="Q337" i="14"/>
  <c r="P337" i="14"/>
  <c r="U337" i="14" s="1"/>
  <c r="L337" i="14"/>
  <c r="J337" i="14"/>
  <c r="H337" i="14"/>
  <c r="F337" i="14"/>
  <c r="N337" i="14" s="1"/>
  <c r="E337" i="14"/>
  <c r="D337" i="14"/>
  <c r="U336" i="14"/>
  <c r="T336" i="14"/>
  <c r="O336" i="14"/>
  <c r="N336" i="14"/>
  <c r="M336" i="14"/>
  <c r="K336" i="14"/>
  <c r="I336" i="14"/>
  <c r="G336" i="14"/>
  <c r="U335" i="14"/>
  <c r="T335" i="14"/>
  <c r="N335" i="14"/>
  <c r="O335" i="14" s="1"/>
  <c r="M335" i="14"/>
  <c r="K335" i="14"/>
  <c r="I335" i="14"/>
  <c r="G335" i="14"/>
  <c r="U334" i="14"/>
  <c r="T334" i="14"/>
  <c r="N334" i="14"/>
  <c r="O334" i="14" s="1"/>
  <c r="M334" i="14"/>
  <c r="K334" i="14"/>
  <c r="I334" i="14"/>
  <c r="G334" i="14"/>
  <c r="U333" i="14"/>
  <c r="T333" i="14"/>
  <c r="N333" i="14"/>
  <c r="O333" i="14" s="1"/>
  <c r="M333" i="14"/>
  <c r="K333" i="14"/>
  <c r="I333" i="14"/>
  <c r="G333" i="14"/>
  <c r="T332" i="14"/>
  <c r="S332" i="14"/>
  <c r="R332" i="14"/>
  <c r="Q332" i="14"/>
  <c r="P332" i="14"/>
  <c r="U332" i="14" s="1"/>
  <c r="L332" i="14"/>
  <c r="J332" i="14"/>
  <c r="H332" i="14"/>
  <c r="F332" i="14"/>
  <c r="N332" i="14" s="1"/>
  <c r="E332" i="14"/>
  <c r="D332" i="14"/>
  <c r="U331" i="14"/>
  <c r="T331" i="14"/>
  <c r="O331" i="14"/>
  <c r="N331" i="14"/>
  <c r="M331" i="14"/>
  <c r="K331" i="14"/>
  <c r="I331" i="14"/>
  <c r="G331" i="14"/>
  <c r="U330" i="14"/>
  <c r="T330" i="14"/>
  <c r="N330" i="14"/>
  <c r="O330" i="14" s="1"/>
  <c r="M330" i="14"/>
  <c r="K330" i="14"/>
  <c r="I330" i="14"/>
  <c r="G330" i="14"/>
  <c r="U329" i="14"/>
  <c r="T329" i="14"/>
  <c r="N329" i="14"/>
  <c r="O329" i="14" s="1"/>
  <c r="M329" i="14"/>
  <c r="K329" i="14"/>
  <c r="I329" i="14"/>
  <c r="G329" i="14"/>
  <c r="U328" i="14"/>
  <c r="T328" i="14"/>
  <c r="N328" i="14"/>
  <c r="O328" i="14" s="1"/>
  <c r="M328" i="14"/>
  <c r="K328" i="14"/>
  <c r="I328" i="14"/>
  <c r="G328" i="14"/>
  <c r="U327" i="14"/>
  <c r="T327" i="14"/>
  <c r="N327" i="14"/>
  <c r="O327" i="14" s="1"/>
  <c r="M327" i="14"/>
  <c r="K327" i="14"/>
  <c r="I327" i="14"/>
  <c r="G327" i="14"/>
  <c r="U326" i="14"/>
  <c r="T326" i="14"/>
  <c r="N326" i="14"/>
  <c r="O326" i="14" s="1"/>
  <c r="M326" i="14"/>
  <c r="K326" i="14"/>
  <c r="I326" i="14"/>
  <c r="G326" i="14"/>
  <c r="U325" i="14"/>
  <c r="T325" i="14"/>
  <c r="N325" i="14"/>
  <c r="O325" i="14" s="1"/>
  <c r="M325" i="14"/>
  <c r="K325" i="14"/>
  <c r="I325" i="14"/>
  <c r="G325" i="14"/>
  <c r="U324" i="14"/>
  <c r="T324" i="14"/>
  <c r="N324" i="14"/>
  <c r="O324" i="14" s="1"/>
  <c r="M324" i="14"/>
  <c r="K324" i="14"/>
  <c r="I324" i="14"/>
  <c r="G324" i="14"/>
  <c r="S323" i="14"/>
  <c r="R323" i="14"/>
  <c r="T323" i="14" s="1"/>
  <c r="Q323" i="14"/>
  <c r="P323" i="14"/>
  <c r="L323" i="14"/>
  <c r="J323" i="14"/>
  <c r="H323" i="14"/>
  <c r="F323" i="14"/>
  <c r="E323" i="14"/>
  <c r="M323" i="14" s="1"/>
  <c r="D323" i="14"/>
  <c r="I323" i="14" s="1"/>
  <c r="U322" i="14"/>
  <c r="T322" i="14"/>
  <c r="O322" i="14"/>
  <c r="N322" i="14"/>
  <c r="M322" i="14"/>
  <c r="K322" i="14"/>
  <c r="I322" i="14"/>
  <c r="G322" i="14"/>
  <c r="U321" i="14"/>
  <c r="T321" i="14"/>
  <c r="N321" i="14"/>
  <c r="O321" i="14" s="1"/>
  <c r="M321" i="14"/>
  <c r="K321" i="14"/>
  <c r="I321" i="14"/>
  <c r="G321" i="14"/>
  <c r="U320" i="14"/>
  <c r="T320" i="14"/>
  <c r="N320" i="14"/>
  <c r="O320" i="14" s="1"/>
  <c r="M320" i="14"/>
  <c r="K320" i="14"/>
  <c r="I320" i="14"/>
  <c r="G320" i="14"/>
  <c r="U319" i="14"/>
  <c r="T319" i="14"/>
  <c r="N319" i="14"/>
  <c r="O319" i="14" s="1"/>
  <c r="M319" i="14"/>
  <c r="K319" i="14"/>
  <c r="I319" i="14"/>
  <c r="G319" i="14"/>
  <c r="U318" i="14"/>
  <c r="T318" i="14"/>
  <c r="N318" i="14"/>
  <c r="O318" i="14" s="1"/>
  <c r="M318" i="14"/>
  <c r="K318" i="14"/>
  <c r="I318" i="14"/>
  <c r="G318" i="14"/>
  <c r="S317" i="14"/>
  <c r="R317" i="14"/>
  <c r="T317" i="14" s="1"/>
  <c r="Q317" i="14"/>
  <c r="P317" i="14"/>
  <c r="L317" i="14"/>
  <c r="J317" i="14"/>
  <c r="H317" i="14"/>
  <c r="F317" i="14"/>
  <c r="E317" i="14"/>
  <c r="D317" i="14"/>
  <c r="U316" i="14"/>
  <c r="T316" i="14"/>
  <c r="O316" i="14"/>
  <c r="N316" i="14"/>
  <c r="M316" i="14"/>
  <c r="K316" i="14"/>
  <c r="I316" i="14"/>
  <c r="G316" i="14"/>
  <c r="U315" i="14"/>
  <c r="T315" i="14"/>
  <c r="N315" i="14"/>
  <c r="O315" i="14" s="1"/>
  <c r="M315" i="14"/>
  <c r="K315" i="14"/>
  <c r="I315" i="14"/>
  <c r="G315" i="14"/>
  <c r="U314" i="14"/>
  <c r="T314" i="14"/>
  <c r="N314" i="14"/>
  <c r="O314" i="14" s="1"/>
  <c r="M314" i="14"/>
  <c r="K314" i="14"/>
  <c r="I314" i="14"/>
  <c r="G314" i="14"/>
  <c r="U313" i="14"/>
  <c r="T313" i="14"/>
  <c r="N313" i="14"/>
  <c r="O313" i="14" s="1"/>
  <c r="M313" i="14"/>
  <c r="K313" i="14"/>
  <c r="I313" i="14"/>
  <c r="G313" i="14"/>
  <c r="U312" i="14"/>
  <c r="T312" i="14"/>
  <c r="N312" i="14"/>
  <c r="O312" i="14" s="1"/>
  <c r="M312" i="14"/>
  <c r="K312" i="14"/>
  <c r="I312" i="14"/>
  <c r="G312" i="14"/>
  <c r="U311" i="14"/>
  <c r="T311" i="14"/>
  <c r="N311" i="14"/>
  <c r="O311" i="14" s="1"/>
  <c r="M311" i="14"/>
  <c r="K311" i="14"/>
  <c r="I311" i="14"/>
  <c r="G311" i="14"/>
  <c r="S310" i="14"/>
  <c r="R310" i="14"/>
  <c r="Q310" i="14"/>
  <c r="P310" i="14"/>
  <c r="L310" i="14"/>
  <c r="J310" i="14"/>
  <c r="K310" i="14" s="1"/>
  <c r="H310" i="14"/>
  <c r="F310" i="14"/>
  <c r="E310" i="14"/>
  <c r="D310" i="14"/>
  <c r="I310" i="14" s="1"/>
  <c r="U309" i="14"/>
  <c r="T309" i="14"/>
  <c r="O309" i="14"/>
  <c r="N309" i="14"/>
  <c r="M309" i="14"/>
  <c r="K309" i="14"/>
  <c r="I309" i="14"/>
  <c r="G309" i="14"/>
  <c r="U308" i="14"/>
  <c r="T308" i="14"/>
  <c r="N308" i="14"/>
  <c r="O308" i="14" s="1"/>
  <c r="M308" i="14"/>
  <c r="K308" i="14"/>
  <c r="I308" i="14"/>
  <c r="G308" i="14"/>
  <c r="U307" i="14"/>
  <c r="T307" i="14"/>
  <c r="N307" i="14"/>
  <c r="O307" i="14" s="1"/>
  <c r="M307" i="14"/>
  <c r="K307" i="14"/>
  <c r="I307" i="14"/>
  <c r="G307" i="14"/>
  <c r="U306" i="14"/>
  <c r="T306" i="14"/>
  <c r="N306" i="14"/>
  <c r="O306" i="14" s="1"/>
  <c r="M306" i="14"/>
  <c r="K306" i="14"/>
  <c r="I306" i="14"/>
  <c r="G306" i="14"/>
  <c r="U305" i="14"/>
  <c r="T305" i="14"/>
  <c r="N305" i="14"/>
  <c r="O305" i="14" s="1"/>
  <c r="M305" i="14"/>
  <c r="K305" i="14"/>
  <c r="I305" i="14"/>
  <c r="G305" i="14"/>
  <c r="U304" i="14"/>
  <c r="T304" i="14"/>
  <c r="N304" i="14"/>
  <c r="O304" i="14" s="1"/>
  <c r="M304" i="14"/>
  <c r="K304" i="14"/>
  <c r="I304" i="14"/>
  <c r="G304" i="14"/>
  <c r="T303" i="14"/>
  <c r="S303" i="14"/>
  <c r="R303" i="14"/>
  <c r="Q303" i="14"/>
  <c r="P303" i="14"/>
  <c r="U303" i="14" s="1"/>
  <c r="L303" i="14"/>
  <c r="J303" i="14"/>
  <c r="H303" i="14"/>
  <c r="F303" i="14"/>
  <c r="N303" i="14" s="1"/>
  <c r="E303" i="14"/>
  <c r="D303" i="14"/>
  <c r="U302" i="14"/>
  <c r="T302" i="14"/>
  <c r="N302" i="14"/>
  <c r="O302" i="14" s="1"/>
  <c r="M302" i="14"/>
  <c r="K302" i="14"/>
  <c r="I302" i="14"/>
  <c r="G302" i="14"/>
  <c r="S299" i="14"/>
  <c r="R299" i="14"/>
  <c r="T299" i="14" s="1"/>
  <c r="Q299" i="14"/>
  <c r="P299" i="14"/>
  <c r="L299" i="14"/>
  <c r="J299" i="14"/>
  <c r="K299" i="14" s="1"/>
  <c r="H299" i="14"/>
  <c r="F299" i="14"/>
  <c r="E299" i="14"/>
  <c r="M299" i="14" s="1"/>
  <c r="D299" i="14"/>
  <c r="T298" i="14"/>
  <c r="S298" i="14"/>
  <c r="R298" i="14"/>
  <c r="Q298" i="14"/>
  <c r="P298" i="14"/>
  <c r="L298" i="14"/>
  <c r="J298" i="14"/>
  <c r="H298" i="14"/>
  <c r="F298" i="14"/>
  <c r="E298" i="14"/>
  <c r="D298" i="14"/>
  <c r="U297" i="14"/>
  <c r="T297" i="14"/>
  <c r="O297" i="14"/>
  <c r="N297" i="14"/>
  <c r="M297" i="14"/>
  <c r="K297" i="14"/>
  <c r="I297" i="14"/>
  <c r="G297" i="14"/>
  <c r="U296" i="14"/>
  <c r="T296" i="14"/>
  <c r="N296" i="14"/>
  <c r="O296" i="14" s="1"/>
  <c r="M296" i="14"/>
  <c r="K296" i="14"/>
  <c r="I296" i="14"/>
  <c r="G296" i="14"/>
  <c r="U295" i="14"/>
  <c r="T295" i="14"/>
  <c r="N295" i="14"/>
  <c r="O295" i="14" s="1"/>
  <c r="M295" i="14"/>
  <c r="K295" i="14"/>
  <c r="I295" i="14"/>
  <c r="G295" i="14"/>
  <c r="U294" i="14"/>
  <c r="T294" i="14"/>
  <c r="N294" i="14"/>
  <c r="O294" i="14" s="1"/>
  <c r="M294" i="14"/>
  <c r="K294" i="14"/>
  <c r="I294" i="14"/>
  <c r="G294" i="14"/>
  <c r="U293" i="14"/>
  <c r="T293" i="14"/>
  <c r="N293" i="14"/>
  <c r="O293" i="14" s="1"/>
  <c r="M293" i="14"/>
  <c r="K293" i="14"/>
  <c r="I293" i="14"/>
  <c r="G293" i="14"/>
  <c r="T292" i="14"/>
  <c r="S292" i="14"/>
  <c r="R292" i="14"/>
  <c r="Q292" i="14"/>
  <c r="P292" i="14"/>
  <c r="L292" i="14"/>
  <c r="J292" i="14"/>
  <c r="H292" i="14"/>
  <c r="F292" i="14"/>
  <c r="N292" i="14" s="1"/>
  <c r="O292" i="14" s="1"/>
  <c r="E292" i="14"/>
  <c r="D292" i="14"/>
  <c r="U291" i="14"/>
  <c r="T291" i="14"/>
  <c r="O291" i="14"/>
  <c r="N291" i="14"/>
  <c r="M291" i="14"/>
  <c r="K291" i="14"/>
  <c r="I291" i="14"/>
  <c r="G291" i="14"/>
  <c r="U290" i="14"/>
  <c r="T290" i="14"/>
  <c r="N290" i="14"/>
  <c r="O290" i="14" s="1"/>
  <c r="M290" i="14"/>
  <c r="K290" i="14"/>
  <c r="I290" i="14"/>
  <c r="G290" i="14"/>
  <c r="U289" i="14"/>
  <c r="T289" i="14"/>
  <c r="N289" i="14"/>
  <c r="O289" i="14" s="1"/>
  <c r="M289" i="14"/>
  <c r="K289" i="14"/>
  <c r="I289" i="14"/>
  <c r="G289" i="14"/>
  <c r="U288" i="14"/>
  <c r="T288" i="14"/>
  <c r="N288" i="14"/>
  <c r="O288" i="14" s="1"/>
  <c r="M288" i="14"/>
  <c r="K288" i="14"/>
  <c r="I288" i="14"/>
  <c r="G288" i="14"/>
  <c r="U287" i="14"/>
  <c r="T287" i="14"/>
  <c r="N287" i="14"/>
  <c r="O287" i="14" s="1"/>
  <c r="M287" i="14"/>
  <c r="K287" i="14"/>
  <c r="I287" i="14"/>
  <c r="G287" i="14"/>
  <c r="U286" i="14"/>
  <c r="T286" i="14"/>
  <c r="N286" i="14"/>
  <c r="O286" i="14" s="1"/>
  <c r="M286" i="14"/>
  <c r="K286" i="14"/>
  <c r="I286" i="14"/>
  <c r="G286" i="14"/>
  <c r="S285" i="14"/>
  <c r="R285" i="14"/>
  <c r="T285" i="14" s="1"/>
  <c r="Q285" i="14"/>
  <c r="P285" i="14"/>
  <c r="L285" i="14"/>
  <c r="J285" i="14"/>
  <c r="H285" i="14"/>
  <c r="F285" i="14"/>
  <c r="E285" i="14"/>
  <c r="D285" i="14"/>
  <c r="U284" i="14"/>
  <c r="T284" i="14"/>
  <c r="O284" i="14"/>
  <c r="N284" i="14"/>
  <c r="M284" i="14"/>
  <c r="K284" i="14"/>
  <c r="I284" i="14"/>
  <c r="G284" i="14"/>
  <c r="U283" i="14"/>
  <c r="T283" i="14"/>
  <c r="N283" i="14"/>
  <c r="O283" i="14" s="1"/>
  <c r="M283" i="14"/>
  <c r="K283" i="14"/>
  <c r="I283" i="14"/>
  <c r="G283" i="14"/>
  <c r="U282" i="14"/>
  <c r="T282" i="14"/>
  <c r="N282" i="14"/>
  <c r="O282" i="14" s="1"/>
  <c r="M282" i="14"/>
  <c r="K282" i="14"/>
  <c r="I282" i="14"/>
  <c r="G282" i="14"/>
  <c r="U281" i="14"/>
  <c r="T281" i="14"/>
  <c r="N281" i="14"/>
  <c r="O281" i="14" s="1"/>
  <c r="M281" i="14"/>
  <c r="K281" i="14"/>
  <c r="I281" i="14"/>
  <c r="G281" i="14"/>
  <c r="U280" i="14"/>
  <c r="T280" i="14"/>
  <c r="N280" i="14"/>
  <c r="O280" i="14" s="1"/>
  <c r="M280" i="14"/>
  <c r="K280" i="14"/>
  <c r="I280" i="14"/>
  <c r="G280" i="14"/>
  <c r="U279" i="14"/>
  <c r="T279" i="14"/>
  <c r="N279" i="14"/>
  <c r="O279" i="14" s="1"/>
  <c r="M279" i="14"/>
  <c r="K279" i="14"/>
  <c r="I279" i="14"/>
  <c r="G279" i="14"/>
  <c r="U278" i="14"/>
  <c r="T278" i="14"/>
  <c r="N278" i="14"/>
  <c r="O278" i="14" s="1"/>
  <c r="M278" i="14"/>
  <c r="K278" i="14"/>
  <c r="I278" i="14"/>
  <c r="G278" i="14"/>
  <c r="U277" i="14"/>
  <c r="T277" i="14"/>
  <c r="N277" i="14"/>
  <c r="O277" i="14" s="1"/>
  <c r="M277" i="14"/>
  <c r="K277" i="14"/>
  <c r="I277" i="14"/>
  <c r="G277" i="14"/>
  <c r="U276" i="14"/>
  <c r="T276" i="14"/>
  <c r="N276" i="14"/>
  <c r="O276" i="14" s="1"/>
  <c r="M276" i="14"/>
  <c r="K276" i="14"/>
  <c r="I276" i="14"/>
  <c r="G276" i="14"/>
  <c r="T275" i="14"/>
  <c r="S275" i="14"/>
  <c r="R275" i="14"/>
  <c r="Q275" i="14"/>
  <c r="P275" i="14"/>
  <c r="U275" i="14" s="1"/>
  <c r="L275" i="14"/>
  <c r="J275" i="14"/>
  <c r="K275" i="14" s="1"/>
  <c r="H275" i="14"/>
  <c r="F275" i="14"/>
  <c r="E275" i="14"/>
  <c r="M275" i="14" s="1"/>
  <c r="D275" i="14"/>
  <c r="U274" i="14"/>
  <c r="T274" i="14"/>
  <c r="O274" i="14"/>
  <c r="N274" i="14"/>
  <c r="M274" i="14"/>
  <c r="K274" i="14"/>
  <c r="I274" i="14"/>
  <c r="G274" i="14"/>
  <c r="U273" i="14"/>
  <c r="T273" i="14"/>
  <c r="N273" i="14"/>
  <c r="O273" i="14" s="1"/>
  <c r="M273" i="14"/>
  <c r="K273" i="14"/>
  <c r="I273" i="14"/>
  <c r="G273" i="14"/>
  <c r="U272" i="14"/>
  <c r="T272" i="14"/>
  <c r="N272" i="14"/>
  <c r="O272" i="14" s="1"/>
  <c r="M272" i="14"/>
  <c r="K272" i="14"/>
  <c r="I272" i="14"/>
  <c r="G272" i="14"/>
  <c r="U271" i="14"/>
  <c r="T271" i="14"/>
  <c r="N271" i="14"/>
  <c r="O271" i="14" s="1"/>
  <c r="M271" i="14"/>
  <c r="K271" i="14"/>
  <c r="I271" i="14"/>
  <c r="G271" i="14"/>
  <c r="U270" i="14"/>
  <c r="T270" i="14"/>
  <c r="N270" i="14"/>
  <c r="O270" i="14" s="1"/>
  <c r="M270" i="14"/>
  <c r="K270" i="14"/>
  <c r="I270" i="14"/>
  <c r="G270" i="14"/>
  <c r="U269" i="14"/>
  <c r="T269" i="14"/>
  <c r="N269" i="14"/>
  <c r="O269" i="14" s="1"/>
  <c r="M269" i="14"/>
  <c r="K269" i="14"/>
  <c r="I269" i="14"/>
  <c r="G269" i="14"/>
  <c r="U268" i="14"/>
  <c r="T268" i="14"/>
  <c r="N268" i="14"/>
  <c r="O268" i="14" s="1"/>
  <c r="M268" i="14"/>
  <c r="K268" i="14"/>
  <c r="I268" i="14"/>
  <c r="G268" i="14"/>
  <c r="S267" i="14"/>
  <c r="R267" i="14"/>
  <c r="T267" i="14" s="1"/>
  <c r="Q267" i="14"/>
  <c r="P267" i="14"/>
  <c r="L267" i="14"/>
  <c r="J267" i="14"/>
  <c r="H267" i="14"/>
  <c r="F267" i="14"/>
  <c r="E267" i="14"/>
  <c r="M267" i="14" s="1"/>
  <c r="D267" i="14"/>
  <c r="G267" i="14" s="1"/>
  <c r="U266" i="14"/>
  <c r="T266" i="14"/>
  <c r="O266" i="14"/>
  <c r="N266" i="14"/>
  <c r="M266" i="14"/>
  <c r="K266" i="14"/>
  <c r="I266" i="14"/>
  <c r="G266" i="14"/>
  <c r="U265" i="14"/>
  <c r="T265" i="14"/>
  <c r="N265" i="14"/>
  <c r="O265" i="14" s="1"/>
  <c r="M265" i="14"/>
  <c r="K265" i="14"/>
  <c r="I265" i="14"/>
  <c r="G265" i="14"/>
  <c r="U264" i="14"/>
  <c r="T264" i="14"/>
  <c r="N264" i="14"/>
  <c r="O264" i="14" s="1"/>
  <c r="M264" i="14"/>
  <c r="K264" i="14"/>
  <c r="I264" i="14"/>
  <c r="G264" i="14"/>
  <c r="U263" i="14"/>
  <c r="T263" i="14"/>
  <c r="N263" i="14"/>
  <c r="O263" i="14" s="1"/>
  <c r="M263" i="14"/>
  <c r="K263" i="14"/>
  <c r="I263" i="14"/>
  <c r="G263" i="14"/>
  <c r="S260" i="14"/>
  <c r="R260" i="14"/>
  <c r="T260" i="14" s="1"/>
  <c r="Q260" i="14"/>
  <c r="P260" i="14"/>
  <c r="U260" i="14" s="1"/>
  <c r="L260" i="14"/>
  <c r="K260" i="14"/>
  <c r="J260" i="14"/>
  <c r="H260" i="14"/>
  <c r="F260" i="14"/>
  <c r="G260" i="14" s="1"/>
  <c r="E260" i="14"/>
  <c r="D260" i="14"/>
  <c r="I260" i="14" s="1"/>
  <c r="S259" i="14"/>
  <c r="R259" i="14"/>
  <c r="T259" i="14" s="1"/>
  <c r="Q259" i="14"/>
  <c r="P259" i="14"/>
  <c r="L259" i="14"/>
  <c r="J259" i="14"/>
  <c r="H259" i="14"/>
  <c r="F259" i="14"/>
  <c r="E259" i="14"/>
  <c r="M259" i="14" s="1"/>
  <c r="D259" i="14"/>
  <c r="U258" i="14"/>
  <c r="T258" i="14"/>
  <c r="O258" i="14"/>
  <c r="N258" i="14"/>
  <c r="M258" i="14"/>
  <c r="K258" i="14"/>
  <c r="I258" i="14"/>
  <c r="G258" i="14"/>
  <c r="U257" i="14"/>
  <c r="T257" i="14"/>
  <c r="O257" i="14"/>
  <c r="N257" i="14"/>
  <c r="M257" i="14"/>
  <c r="K257" i="14"/>
  <c r="I257" i="14"/>
  <c r="G257" i="14"/>
  <c r="U256" i="14"/>
  <c r="T256" i="14"/>
  <c r="O256" i="14"/>
  <c r="N256" i="14"/>
  <c r="M256" i="14"/>
  <c r="K256" i="14"/>
  <c r="I256" i="14"/>
  <c r="G256" i="14"/>
  <c r="U255" i="14"/>
  <c r="T255" i="14"/>
  <c r="O255" i="14"/>
  <c r="N255" i="14"/>
  <c r="M255" i="14"/>
  <c r="K255" i="14"/>
  <c r="I255" i="14"/>
  <c r="G255" i="14"/>
  <c r="S254" i="14"/>
  <c r="R254" i="14"/>
  <c r="T254" i="14" s="1"/>
  <c r="Q254" i="14"/>
  <c r="P254" i="14"/>
  <c r="L254" i="14"/>
  <c r="J254" i="14"/>
  <c r="K254" i="14" s="1"/>
  <c r="H254" i="14"/>
  <c r="F254" i="14"/>
  <c r="E254" i="14"/>
  <c r="D254" i="14"/>
  <c r="U253" i="14"/>
  <c r="T253" i="14"/>
  <c r="O253" i="14"/>
  <c r="N253" i="14"/>
  <c r="M253" i="14"/>
  <c r="K253" i="14"/>
  <c r="I253" i="14"/>
  <c r="G253" i="14"/>
  <c r="U252" i="14"/>
  <c r="T252" i="14"/>
  <c r="O252" i="14"/>
  <c r="N252" i="14"/>
  <c r="M252" i="14"/>
  <c r="K252" i="14"/>
  <c r="I252" i="14"/>
  <c r="G252" i="14"/>
  <c r="U251" i="14"/>
  <c r="T251" i="14"/>
  <c r="N251" i="14"/>
  <c r="O251" i="14" s="1"/>
  <c r="M251" i="14"/>
  <c r="K251" i="14"/>
  <c r="I251" i="14"/>
  <c r="G251" i="14"/>
  <c r="U250" i="14"/>
  <c r="T250" i="14"/>
  <c r="N250" i="14"/>
  <c r="O250" i="14" s="1"/>
  <c r="M250" i="14"/>
  <c r="K250" i="14"/>
  <c r="I250" i="14"/>
  <c r="G250" i="14"/>
  <c r="U249" i="14"/>
  <c r="T249" i="14"/>
  <c r="N249" i="14"/>
  <c r="O249" i="14" s="1"/>
  <c r="M249" i="14"/>
  <c r="K249" i="14"/>
  <c r="I249" i="14"/>
  <c r="G249" i="14"/>
  <c r="U248" i="14"/>
  <c r="T248" i="14"/>
  <c r="N248" i="14"/>
  <c r="O248" i="14" s="1"/>
  <c r="M248" i="14"/>
  <c r="K248" i="14"/>
  <c r="I248" i="14"/>
  <c r="G248" i="14"/>
  <c r="S247" i="14"/>
  <c r="R247" i="14"/>
  <c r="Q247" i="14"/>
  <c r="P247" i="14"/>
  <c r="U247" i="14" s="1"/>
  <c r="L247" i="14"/>
  <c r="M247" i="14" s="1"/>
  <c r="J247" i="14"/>
  <c r="H247" i="14"/>
  <c r="F247" i="14"/>
  <c r="E247" i="14"/>
  <c r="D247" i="14"/>
  <c r="U246" i="14"/>
  <c r="T246" i="14"/>
  <c r="O246" i="14"/>
  <c r="N246" i="14"/>
  <c r="M246" i="14"/>
  <c r="K246" i="14"/>
  <c r="I246" i="14"/>
  <c r="G246" i="14"/>
  <c r="U245" i="14"/>
  <c r="T245" i="14"/>
  <c r="N245" i="14"/>
  <c r="O245" i="14" s="1"/>
  <c r="M245" i="14"/>
  <c r="K245" i="14"/>
  <c r="I245" i="14"/>
  <c r="G245" i="14"/>
  <c r="U244" i="14"/>
  <c r="T244" i="14"/>
  <c r="N244" i="14"/>
  <c r="O244" i="14" s="1"/>
  <c r="M244" i="14"/>
  <c r="K244" i="14"/>
  <c r="I244" i="14"/>
  <c r="G244" i="14"/>
  <c r="U243" i="14"/>
  <c r="T243" i="14"/>
  <c r="N243" i="14"/>
  <c r="O243" i="14" s="1"/>
  <c r="M243" i="14"/>
  <c r="K243" i="14"/>
  <c r="I243" i="14"/>
  <c r="G243" i="14"/>
  <c r="U242" i="14"/>
  <c r="T242" i="14"/>
  <c r="N242" i="14"/>
  <c r="O242" i="14" s="1"/>
  <c r="M242" i="14"/>
  <c r="K242" i="14"/>
  <c r="I242" i="14"/>
  <c r="G242" i="14"/>
  <c r="U241" i="14"/>
  <c r="T241" i="14"/>
  <c r="O241" i="14"/>
  <c r="N241" i="14"/>
  <c r="M241" i="14"/>
  <c r="K241" i="14"/>
  <c r="I241" i="14"/>
  <c r="G241" i="14"/>
  <c r="S240" i="14"/>
  <c r="T240" i="14" s="1"/>
  <c r="R240" i="14"/>
  <c r="Q240" i="14"/>
  <c r="P240" i="14"/>
  <c r="U240" i="14" s="1"/>
  <c r="L240" i="14"/>
  <c r="K240" i="14"/>
  <c r="J240" i="14"/>
  <c r="H240" i="14"/>
  <c r="G240" i="14"/>
  <c r="F240" i="14"/>
  <c r="E240" i="14"/>
  <c r="D240" i="14"/>
  <c r="I240" i="14" s="1"/>
  <c r="U239" i="14"/>
  <c r="T239" i="14"/>
  <c r="O239" i="14"/>
  <c r="N239" i="14"/>
  <c r="M239" i="14"/>
  <c r="K239" i="14"/>
  <c r="I239" i="14"/>
  <c r="G239" i="14"/>
  <c r="U238" i="14"/>
  <c r="T238" i="14"/>
  <c r="N238" i="14"/>
  <c r="O238" i="14" s="1"/>
  <c r="M238" i="14"/>
  <c r="K238" i="14"/>
  <c r="I238" i="14"/>
  <c r="G238" i="14"/>
  <c r="U237" i="14"/>
  <c r="T237" i="14"/>
  <c r="O237" i="14"/>
  <c r="N237" i="14"/>
  <c r="M237" i="14"/>
  <c r="K237" i="14"/>
  <c r="I237" i="14"/>
  <c r="G237" i="14"/>
  <c r="U236" i="14"/>
  <c r="T236" i="14"/>
  <c r="O236" i="14"/>
  <c r="N236" i="14"/>
  <c r="M236" i="14"/>
  <c r="K236" i="14"/>
  <c r="I236" i="14"/>
  <c r="G236" i="14"/>
  <c r="U235" i="14"/>
  <c r="T235" i="14"/>
  <c r="O235" i="14"/>
  <c r="N235" i="14"/>
  <c r="M235" i="14"/>
  <c r="K235" i="14"/>
  <c r="I235" i="14"/>
  <c r="G235" i="14"/>
  <c r="U234" i="14"/>
  <c r="T234" i="14"/>
  <c r="O234" i="14"/>
  <c r="N234" i="14"/>
  <c r="M234" i="14"/>
  <c r="K234" i="14"/>
  <c r="I234" i="14"/>
  <c r="G234" i="14"/>
  <c r="S231" i="14"/>
  <c r="T231" i="14" s="1"/>
  <c r="R231" i="14"/>
  <c r="Q231" i="14"/>
  <c r="P231" i="14"/>
  <c r="U231" i="14" s="1"/>
  <c r="L231" i="14"/>
  <c r="K231" i="14"/>
  <c r="J231" i="14"/>
  <c r="H231" i="14"/>
  <c r="F231" i="14"/>
  <c r="N231" i="14" s="1"/>
  <c r="O231" i="14" s="1"/>
  <c r="E231" i="14"/>
  <c r="D231" i="14"/>
  <c r="S230" i="14"/>
  <c r="R230" i="14"/>
  <c r="T230" i="14" s="1"/>
  <c r="Q230" i="14"/>
  <c r="P230" i="14"/>
  <c r="L230" i="14"/>
  <c r="J230" i="14"/>
  <c r="U230" i="14" s="1"/>
  <c r="H230" i="14"/>
  <c r="F230" i="14"/>
  <c r="E230" i="14"/>
  <c r="M230" i="14" s="1"/>
  <c r="D230" i="14"/>
  <c r="U229" i="14"/>
  <c r="T229" i="14"/>
  <c r="O229" i="14"/>
  <c r="N229" i="14"/>
  <c r="M229" i="14"/>
  <c r="K229" i="14"/>
  <c r="I229" i="14"/>
  <c r="G229" i="14"/>
  <c r="U228" i="14"/>
  <c r="T228" i="14"/>
  <c r="O228" i="14"/>
  <c r="N228" i="14"/>
  <c r="M228" i="14"/>
  <c r="K228" i="14"/>
  <c r="I228" i="14"/>
  <c r="G228" i="14"/>
  <c r="U227" i="14"/>
  <c r="T227" i="14"/>
  <c r="O227" i="14"/>
  <c r="N227" i="14"/>
  <c r="M227" i="14"/>
  <c r="K227" i="14"/>
  <c r="I227" i="14"/>
  <c r="G227" i="14"/>
  <c r="U226" i="14"/>
  <c r="T226" i="14"/>
  <c r="O226" i="14"/>
  <c r="N226" i="14"/>
  <c r="M226" i="14"/>
  <c r="K226" i="14"/>
  <c r="I226" i="14"/>
  <c r="G226" i="14"/>
  <c r="U225" i="14"/>
  <c r="T225" i="14"/>
  <c r="O225" i="14"/>
  <c r="N225" i="14"/>
  <c r="M225" i="14"/>
  <c r="K225" i="14"/>
  <c r="I225" i="14"/>
  <c r="G225" i="14"/>
  <c r="S224" i="14"/>
  <c r="R224" i="14"/>
  <c r="T224" i="14" s="1"/>
  <c r="Q224" i="14"/>
  <c r="P224" i="14"/>
  <c r="L224" i="14"/>
  <c r="J224" i="14"/>
  <c r="H224" i="14"/>
  <c r="F224" i="14"/>
  <c r="E224" i="14"/>
  <c r="M224" i="14" s="1"/>
  <c r="D224" i="14"/>
  <c r="G224" i="14" s="1"/>
  <c r="U223" i="14"/>
  <c r="T223" i="14"/>
  <c r="O223" i="14"/>
  <c r="N223" i="14"/>
  <c r="M223" i="14"/>
  <c r="K223" i="14"/>
  <c r="I223" i="14"/>
  <c r="G223" i="14"/>
  <c r="U222" i="14"/>
  <c r="T222" i="14"/>
  <c r="N222" i="14"/>
  <c r="O222" i="14" s="1"/>
  <c r="M222" i="14"/>
  <c r="K222" i="14"/>
  <c r="I222" i="14"/>
  <c r="G222" i="14"/>
  <c r="U221" i="14"/>
  <c r="T221" i="14"/>
  <c r="N221" i="14"/>
  <c r="O221" i="14" s="1"/>
  <c r="M221" i="14"/>
  <c r="K221" i="14"/>
  <c r="I221" i="14"/>
  <c r="G221" i="14"/>
  <c r="U220" i="14"/>
  <c r="T220" i="14"/>
  <c r="N220" i="14"/>
  <c r="O220" i="14" s="1"/>
  <c r="M220" i="14"/>
  <c r="K220" i="14"/>
  <c r="I220" i="14"/>
  <c r="G220" i="14"/>
  <c r="U219" i="14"/>
  <c r="T219" i="14"/>
  <c r="N219" i="14"/>
  <c r="O219" i="14" s="1"/>
  <c r="M219" i="14"/>
  <c r="K219" i="14"/>
  <c r="I219" i="14"/>
  <c r="G219" i="14"/>
  <c r="U218" i="14"/>
  <c r="T218" i="14"/>
  <c r="N218" i="14"/>
  <c r="O218" i="14" s="1"/>
  <c r="M218" i="14"/>
  <c r="K218" i="14"/>
  <c r="I218" i="14"/>
  <c r="G218" i="14"/>
  <c r="U217" i="14"/>
  <c r="T217" i="14"/>
  <c r="N217" i="14"/>
  <c r="O217" i="14" s="1"/>
  <c r="M217" i="14"/>
  <c r="K217" i="14"/>
  <c r="I217" i="14"/>
  <c r="G217" i="14"/>
  <c r="S216" i="14"/>
  <c r="R216" i="14"/>
  <c r="T216" i="14" s="1"/>
  <c r="Q216" i="14"/>
  <c r="P216" i="14"/>
  <c r="L216" i="14"/>
  <c r="J216" i="14"/>
  <c r="U216" i="14" s="1"/>
  <c r="I216" i="14"/>
  <c r="H216" i="14"/>
  <c r="F216" i="14"/>
  <c r="N216" i="14" s="1"/>
  <c r="E216" i="14"/>
  <c r="M216" i="14" s="1"/>
  <c r="D216" i="14"/>
  <c r="U215" i="14"/>
  <c r="T215" i="14"/>
  <c r="O215" i="14"/>
  <c r="N215" i="14"/>
  <c r="M215" i="14"/>
  <c r="K215" i="14"/>
  <c r="I215" i="14"/>
  <c r="G215" i="14"/>
  <c r="U214" i="14"/>
  <c r="T214" i="14"/>
  <c r="N214" i="14"/>
  <c r="O214" i="14" s="1"/>
  <c r="M214" i="14"/>
  <c r="K214" i="14"/>
  <c r="I214" i="14"/>
  <c r="G214" i="14"/>
  <c r="U213" i="14"/>
  <c r="T213" i="14"/>
  <c r="N213" i="14"/>
  <c r="O213" i="14" s="1"/>
  <c r="M213" i="14"/>
  <c r="K213" i="14"/>
  <c r="I213" i="14"/>
  <c r="G213" i="14"/>
  <c r="U212" i="14"/>
  <c r="T212" i="14"/>
  <c r="N212" i="14"/>
  <c r="O212" i="14" s="1"/>
  <c r="M212" i="14"/>
  <c r="K212" i="14"/>
  <c r="I212" i="14"/>
  <c r="G212" i="14"/>
  <c r="U211" i="14"/>
  <c r="T211" i="14"/>
  <c r="N211" i="14"/>
  <c r="O211" i="14" s="1"/>
  <c r="M211" i="14"/>
  <c r="K211" i="14"/>
  <c r="I211" i="14"/>
  <c r="G211" i="14"/>
  <c r="U210" i="14"/>
  <c r="T210" i="14"/>
  <c r="N210" i="14"/>
  <c r="O210" i="14" s="1"/>
  <c r="M210" i="14"/>
  <c r="K210" i="14"/>
  <c r="I210" i="14"/>
  <c r="G210" i="14"/>
  <c r="U209" i="14"/>
  <c r="T209" i="14"/>
  <c r="N209" i="14"/>
  <c r="O209" i="14" s="1"/>
  <c r="M209" i="14"/>
  <c r="K209" i="14"/>
  <c r="I209" i="14"/>
  <c r="G209" i="14"/>
  <c r="U208" i="14"/>
  <c r="T208" i="14"/>
  <c r="N208" i="14"/>
  <c r="O208" i="14" s="1"/>
  <c r="M208" i="14"/>
  <c r="K208" i="14"/>
  <c r="I208" i="14"/>
  <c r="G208" i="14"/>
  <c r="S205" i="14"/>
  <c r="R205" i="14"/>
  <c r="Q205" i="14"/>
  <c r="P205" i="14"/>
  <c r="L205" i="14"/>
  <c r="J205" i="14"/>
  <c r="H205" i="14"/>
  <c r="F205" i="14"/>
  <c r="E205" i="14"/>
  <c r="K205" i="14" s="1"/>
  <c r="D205" i="14"/>
  <c r="I205" i="14" s="1"/>
  <c r="S204" i="14"/>
  <c r="R204" i="14"/>
  <c r="T204" i="14" s="1"/>
  <c r="Q204" i="14"/>
  <c r="P204" i="14"/>
  <c r="U204" i="14" s="1"/>
  <c r="L204" i="14"/>
  <c r="J204" i="14"/>
  <c r="I204" i="14"/>
  <c r="H204" i="14"/>
  <c r="F204" i="14"/>
  <c r="E204" i="14"/>
  <c r="M204" i="14" s="1"/>
  <c r="D204" i="14"/>
  <c r="G204" i="14" s="1"/>
  <c r="U203" i="14"/>
  <c r="T203" i="14"/>
  <c r="O203" i="14"/>
  <c r="N203" i="14"/>
  <c r="M203" i="14"/>
  <c r="K203" i="14"/>
  <c r="I203" i="14"/>
  <c r="G203" i="14"/>
  <c r="U202" i="14"/>
  <c r="T202" i="14"/>
  <c r="O202" i="14"/>
  <c r="N202" i="14"/>
  <c r="M202" i="14"/>
  <c r="K202" i="14"/>
  <c r="I202" i="14"/>
  <c r="G202" i="14"/>
  <c r="U201" i="14"/>
  <c r="T201" i="14"/>
  <c r="O201" i="14"/>
  <c r="N201" i="14"/>
  <c r="M201" i="14"/>
  <c r="K201" i="14"/>
  <c r="I201" i="14"/>
  <c r="G201" i="14"/>
  <c r="U200" i="14"/>
  <c r="T200" i="14"/>
  <c r="O200" i="14"/>
  <c r="N200" i="14"/>
  <c r="M200" i="14"/>
  <c r="K200" i="14"/>
  <c r="I200" i="14"/>
  <c r="G200" i="14"/>
  <c r="U199" i="14"/>
  <c r="T199" i="14"/>
  <c r="O199" i="14"/>
  <c r="N199" i="14"/>
  <c r="M199" i="14"/>
  <c r="K199" i="14"/>
  <c r="I199" i="14"/>
  <c r="G199" i="14"/>
  <c r="S198" i="14"/>
  <c r="R198" i="14"/>
  <c r="Q198" i="14"/>
  <c r="P198" i="14"/>
  <c r="L198" i="14"/>
  <c r="J198" i="14"/>
  <c r="H198" i="14"/>
  <c r="F198" i="14"/>
  <c r="E198" i="14"/>
  <c r="K198" i="14" s="1"/>
  <c r="D198" i="14"/>
  <c r="I198" i="14" s="1"/>
  <c r="U197" i="14"/>
  <c r="T197" i="14"/>
  <c r="O197" i="14"/>
  <c r="N197" i="14"/>
  <c r="M197" i="14"/>
  <c r="K197" i="14"/>
  <c r="I197" i="14"/>
  <c r="G197" i="14"/>
  <c r="U196" i="14"/>
  <c r="T196" i="14"/>
  <c r="N196" i="14"/>
  <c r="O196" i="14" s="1"/>
  <c r="M196" i="14"/>
  <c r="K196" i="14"/>
  <c r="I196" i="14"/>
  <c r="G196" i="14"/>
  <c r="U195" i="14"/>
  <c r="T195" i="14"/>
  <c r="N195" i="14"/>
  <c r="O195" i="14" s="1"/>
  <c r="M195" i="14"/>
  <c r="K195" i="14"/>
  <c r="I195" i="14"/>
  <c r="G195" i="14"/>
  <c r="U194" i="14"/>
  <c r="T194" i="14"/>
  <c r="N194" i="14"/>
  <c r="O194" i="14" s="1"/>
  <c r="M194" i="14"/>
  <c r="K194" i="14"/>
  <c r="I194" i="14"/>
  <c r="G194" i="14"/>
  <c r="U193" i="14"/>
  <c r="T193" i="14"/>
  <c r="N193" i="14"/>
  <c r="O193" i="14" s="1"/>
  <c r="M193" i="14"/>
  <c r="K193" i="14"/>
  <c r="I193" i="14"/>
  <c r="G193" i="14"/>
  <c r="U192" i="14"/>
  <c r="T192" i="14"/>
  <c r="N192" i="14"/>
  <c r="O192" i="14" s="1"/>
  <c r="M192" i="14"/>
  <c r="K192" i="14"/>
  <c r="I192" i="14"/>
  <c r="G192" i="14"/>
  <c r="S191" i="14"/>
  <c r="R191" i="14"/>
  <c r="T191" i="14" s="1"/>
  <c r="Q191" i="14"/>
  <c r="P191" i="14"/>
  <c r="N191" i="14"/>
  <c r="L191" i="14"/>
  <c r="J191" i="14"/>
  <c r="I191" i="14"/>
  <c r="H191" i="14"/>
  <c r="F191" i="14"/>
  <c r="E191" i="14"/>
  <c r="M191" i="14" s="1"/>
  <c r="D191" i="14"/>
  <c r="G191" i="14" s="1"/>
  <c r="U190" i="14"/>
  <c r="T190" i="14"/>
  <c r="N190" i="14"/>
  <c r="O190" i="14" s="1"/>
  <c r="M190" i="14"/>
  <c r="K190" i="14"/>
  <c r="I190" i="14"/>
  <c r="G190" i="14"/>
  <c r="U189" i="14"/>
  <c r="T189" i="14"/>
  <c r="O189" i="14"/>
  <c r="N189" i="14"/>
  <c r="M189" i="14"/>
  <c r="K189" i="14"/>
  <c r="I189" i="14"/>
  <c r="G189" i="14"/>
  <c r="U188" i="14"/>
  <c r="T188" i="14"/>
  <c r="N188" i="14"/>
  <c r="O188" i="14" s="1"/>
  <c r="M188" i="14"/>
  <c r="K188" i="14"/>
  <c r="I188" i="14"/>
  <c r="G188" i="14"/>
  <c r="U187" i="14"/>
  <c r="T187" i="14"/>
  <c r="N187" i="14"/>
  <c r="O187" i="14" s="1"/>
  <c r="M187" i="14"/>
  <c r="K187" i="14"/>
  <c r="I187" i="14"/>
  <c r="G187" i="14"/>
  <c r="U186" i="14"/>
  <c r="T186" i="14"/>
  <c r="O186" i="14"/>
  <c r="N186" i="14"/>
  <c r="M186" i="14"/>
  <c r="K186" i="14"/>
  <c r="I186" i="14"/>
  <c r="G186" i="14"/>
  <c r="T185" i="14"/>
  <c r="S185" i="14"/>
  <c r="R185" i="14"/>
  <c r="Q185" i="14"/>
  <c r="P185" i="14"/>
  <c r="L185" i="14"/>
  <c r="J185" i="14"/>
  <c r="H185" i="14"/>
  <c r="F185" i="14"/>
  <c r="E185" i="14"/>
  <c r="K185" i="14" s="1"/>
  <c r="D185" i="14"/>
  <c r="U184" i="14"/>
  <c r="T184" i="14"/>
  <c r="N184" i="14"/>
  <c r="O184" i="14" s="1"/>
  <c r="M184" i="14"/>
  <c r="K184" i="14"/>
  <c r="I184" i="14"/>
  <c r="G184" i="14"/>
  <c r="U183" i="14"/>
  <c r="T183" i="14"/>
  <c r="O183" i="14"/>
  <c r="N183" i="14"/>
  <c r="M183" i="14"/>
  <c r="K183" i="14"/>
  <c r="I183" i="14"/>
  <c r="G183" i="14"/>
  <c r="U182" i="14"/>
  <c r="T182" i="14"/>
  <c r="O182" i="14"/>
  <c r="N182" i="14"/>
  <c r="M182" i="14"/>
  <c r="K182" i="14"/>
  <c r="I182" i="14"/>
  <c r="G182" i="14"/>
  <c r="U181" i="14"/>
  <c r="T181" i="14"/>
  <c r="O181" i="14"/>
  <c r="N181" i="14"/>
  <c r="M181" i="14"/>
  <c r="K181" i="14"/>
  <c r="I181" i="14"/>
  <c r="G181" i="14"/>
  <c r="U180" i="14"/>
  <c r="T180" i="14"/>
  <c r="O180" i="14"/>
  <c r="N180" i="14"/>
  <c r="M180" i="14"/>
  <c r="K180" i="14"/>
  <c r="I180" i="14"/>
  <c r="G180" i="14"/>
  <c r="S179" i="14"/>
  <c r="R179" i="14"/>
  <c r="T179" i="14" s="1"/>
  <c r="Q179" i="14"/>
  <c r="P179" i="14"/>
  <c r="L179" i="14"/>
  <c r="J179" i="14"/>
  <c r="H179" i="14"/>
  <c r="F179" i="14"/>
  <c r="E179" i="14"/>
  <c r="M179" i="14" s="1"/>
  <c r="D179" i="14"/>
  <c r="G179" i="14" s="1"/>
  <c r="U178" i="14"/>
  <c r="T178" i="14"/>
  <c r="O178" i="14"/>
  <c r="N178" i="14"/>
  <c r="M178" i="14"/>
  <c r="K178" i="14"/>
  <c r="I178" i="14"/>
  <c r="G178" i="14"/>
  <c r="U177" i="14"/>
  <c r="T177" i="14"/>
  <c r="O177" i="14"/>
  <c r="N177" i="14"/>
  <c r="M177" i="14"/>
  <c r="K177" i="14"/>
  <c r="I177" i="14"/>
  <c r="G177" i="14"/>
  <c r="U176" i="14"/>
  <c r="T176" i="14"/>
  <c r="O176" i="14"/>
  <c r="N176" i="14"/>
  <c r="M176" i="14"/>
  <c r="K176" i="14"/>
  <c r="I176" i="14"/>
  <c r="G176" i="14"/>
  <c r="U175" i="14"/>
  <c r="T175" i="14"/>
  <c r="O175" i="14"/>
  <c r="N175" i="14"/>
  <c r="M175" i="14"/>
  <c r="K175" i="14"/>
  <c r="I175" i="14"/>
  <c r="G175" i="14"/>
  <c r="U174" i="14"/>
  <c r="T174" i="14"/>
  <c r="O174" i="14"/>
  <c r="N174" i="14"/>
  <c r="M174" i="14"/>
  <c r="K174" i="14"/>
  <c r="I174" i="14"/>
  <c r="G174" i="14"/>
  <c r="U173" i="14"/>
  <c r="T173" i="14"/>
  <c r="O173" i="14"/>
  <c r="N173" i="14"/>
  <c r="M173" i="14"/>
  <c r="K173" i="14"/>
  <c r="I173" i="14"/>
  <c r="G173" i="14"/>
  <c r="S170" i="14"/>
  <c r="R170" i="14"/>
  <c r="T170" i="14" s="1"/>
  <c r="Q170" i="14"/>
  <c r="P170" i="14"/>
  <c r="L170" i="14"/>
  <c r="J170" i="14"/>
  <c r="H170" i="14"/>
  <c r="F170" i="14"/>
  <c r="E170" i="14"/>
  <c r="D170" i="14"/>
  <c r="S169" i="14"/>
  <c r="R169" i="14"/>
  <c r="T169" i="14" s="1"/>
  <c r="Q169" i="14"/>
  <c r="P169" i="14"/>
  <c r="L169" i="14"/>
  <c r="J169" i="14"/>
  <c r="H169" i="14"/>
  <c r="F169" i="14"/>
  <c r="N169" i="14" s="1"/>
  <c r="E169" i="14"/>
  <c r="D169" i="14"/>
  <c r="I169" i="14" s="1"/>
  <c r="U168" i="14"/>
  <c r="T168" i="14"/>
  <c r="N168" i="14"/>
  <c r="O168" i="14" s="1"/>
  <c r="M168" i="14"/>
  <c r="K168" i="14"/>
  <c r="I168" i="14"/>
  <c r="G168" i="14"/>
  <c r="U167" i="14"/>
  <c r="T167" i="14"/>
  <c r="O167" i="14"/>
  <c r="N167" i="14"/>
  <c r="M167" i="14"/>
  <c r="K167" i="14"/>
  <c r="I167" i="14"/>
  <c r="G167" i="14"/>
  <c r="U166" i="14"/>
  <c r="T166" i="14"/>
  <c r="O166" i="14"/>
  <c r="N166" i="14"/>
  <c r="M166" i="14"/>
  <c r="K166" i="14"/>
  <c r="I166" i="14"/>
  <c r="G166" i="14"/>
  <c r="U165" i="14"/>
  <c r="T165" i="14"/>
  <c r="O165" i="14"/>
  <c r="N165" i="14"/>
  <c r="M165" i="14"/>
  <c r="K165" i="14"/>
  <c r="I165" i="14"/>
  <c r="G165" i="14"/>
  <c r="U164" i="14"/>
  <c r="T164" i="14"/>
  <c r="O164" i="14"/>
  <c r="N164" i="14"/>
  <c r="M164" i="14"/>
  <c r="K164" i="14"/>
  <c r="I164" i="14"/>
  <c r="G164" i="14"/>
  <c r="S163" i="14"/>
  <c r="T163" i="14" s="1"/>
  <c r="R163" i="14"/>
  <c r="Q163" i="14"/>
  <c r="P163" i="14"/>
  <c r="U163" i="14" s="1"/>
  <c r="L163" i="14"/>
  <c r="K163" i="14"/>
  <c r="J163" i="14"/>
  <c r="H163" i="14"/>
  <c r="F163" i="14"/>
  <c r="N163" i="14" s="1"/>
  <c r="O163" i="14" s="1"/>
  <c r="E163" i="14"/>
  <c r="D163" i="14"/>
  <c r="U162" i="14"/>
  <c r="T162" i="14"/>
  <c r="N162" i="14"/>
  <c r="O162" i="14" s="1"/>
  <c r="M162" i="14"/>
  <c r="K162" i="14"/>
  <c r="I162" i="14"/>
  <c r="G162" i="14"/>
  <c r="U161" i="14"/>
  <c r="T161" i="14"/>
  <c r="O161" i="14"/>
  <c r="N161" i="14"/>
  <c r="M161" i="14"/>
  <c r="K161" i="14"/>
  <c r="I161" i="14"/>
  <c r="G161" i="14"/>
  <c r="U160" i="14"/>
  <c r="T160" i="14"/>
  <c r="O160" i="14"/>
  <c r="N160" i="14"/>
  <c r="M160" i="14"/>
  <c r="K160" i="14"/>
  <c r="I160" i="14"/>
  <c r="G160" i="14"/>
  <c r="U159" i="14"/>
  <c r="T159" i="14"/>
  <c r="O159" i="14"/>
  <c r="N159" i="14"/>
  <c r="M159" i="14"/>
  <c r="K159" i="14"/>
  <c r="I159" i="14"/>
  <c r="G159" i="14"/>
  <c r="U158" i="14"/>
  <c r="T158" i="14"/>
  <c r="O158" i="14"/>
  <c r="N158" i="14"/>
  <c r="M158" i="14"/>
  <c r="K158" i="14"/>
  <c r="I158" i="14"/>
  <c r="G158" i="14"/>
  <c r="U157" i="14"/>
  <c r="S157" i="14"/>
  <c r="R157" i="14"/>
  <c r="Q157" i="14"/>
  <c r="P157" i="14"/>
  <c r="L157" i="14"/>
  <c r="M157" i="14" s="1"/>
  <c r="J157" i="14"/>
  <c r="H157" i="14"/>
  <c r="F157" i="14"/>
  <c r="E157" i="14"/>
  <c r="D157" i="14"/>
  <c r="G157" i="14" s="1"/>
  <c r="U156" i="14"/>
  <c r="T156" i="14"/>
  <c r="N156" i="14"/>
  <c r="O156" i="14" s="1"/>
  <c r="M156" i="14"/>
  <c r="K156" i="14"/>
  <c r="I156" i="14"/>
  <c r="G156" i="14"/>
  <c r="U155" i="14"/>
  <c r="T155" i="14"/>
  <c r="O155" i="14"/>
  <c r="N155" i="14"/>
  <c r="M155" i="14"/>
  <c r="K155" i="14"/>
  <c r="I155" i="14"/>
  <c r="G155" i="14"/>
  <c r="U154" i="14"/>
  <c r="T154" i="14"/>
  <c r="O154" i="14"/>
  <c r="N154" i="14"/>
  <c r="M154" i="14"/>
  <c r="K154" i="14"/>
  <c r="I154" i="14"/>
  <c r="G154" i="14"/>
  <c r="U153" i="14"/>
  <c r="T153" i="14"/>
  <c r="N153" i="14"/>
  <c r="O153" i="14" s="1"/>
  <c r="M153" i="14"/>
  <c r="K153" i="14"/>
  <c r="I153" i="14"/>
  <c r="G153" i="14"/>
  <c r="U152" i="14"/>
  <c r="T152" i="14"/>
  <c r="N152" i="14"/>
  <c r="O152" i="14" s="1"/>
  <c r="M152" i="14"/>
  <c r="K152" i="14"/>
  <c r="I152" i="14"/>
  <c r="G152" i="14"/>
  <c r="U151" i="14"/>
  <c r="T151" i="14"/>
  <c r="O151" i="14"/>
  <c r="N151" i="14"/>
  <c r="M151" i="14"/>
  <c r="K151" i="14"/>
  <c r="I151" i="14"/>
  <c r="G151" i="14"/>
  <c r="S150" i="14"/>
  <c r="R150" i="14"/>
  <c r="T150" i="14" s="1"/>
  <c r="Q150" i="14"/>
  <c r="P150" i="14"/>
  <c r="U150" i="14" s="1"/>
  <c r="L150" i="14"/>
  <c r="J150" i="14"/>
  <c r="H150" i="14"/>
  <c r="F150" i="14"/>
  <c r="G150" i="14" s="1"/>
  <c r="E150" i="14"/>
  <c r="K150" i="14" s="1"/>
  <c r="D150" i="14"/>
  <c r="U149" i="14"/>
  <c r="T149" i="14"/>
  <c r="N149" i="14"/>
  <c r="O149" i="14" s="1"/>
  <c r="M149" i="14"/>
  <c r="K149" i="14"/>
  <c r="I149" i="14"/>
  <c r="G149" i="14"/>
  <c r="U148" i="14"/>
  <c r="T148" i="14"/>
  <c r="O148" i="14"/>
  <c r="N148" i="14"/>
  <c r="M148" i="14"/>
  <c r="K148" i="14"/>
  <c r="I148" i="14"/>
  <c r="G148" i="14"/>
  <c r="U147" i="14"/>
  <c r="T147" i="14"/>
  <c r="O147" i="14"/>
  <c r="N147" i="14"/>
  <c r="M147" i="14"/>
  <c r="K147" i="14"/>
  <c r="I147" i="14"/>
  <c r="G147" i="14"/>
  <c r="U146" i="14"/>
  <c r="T146" i="14"/>
  <c r="O146" i="14"/>
  <c r="N146" i="14"/>
  <c r="M146" i="14"/>
  <c r="K146" i="14"/>
  <c r="I146" i="14"/>
  <c r="G146" i="14"/>
  <c r="U145" i="14"/>
  <c r="T145" i="14"/>
  <c r="O145" i="14"/>
  <c r="N145" i="14"/>
  <c r="M145" i="14"/>
  <c r="K145" i="14"/>
  <c r="I145" i="14"/>
  <c r="G145" i="14"/>
  <c r="S144" i="14"/>
  <c r="R144" i="14"/>
  <c r="T144" i="14" s="1"/>
  <c r="Q144" i="14"/>
  <c r="P144" i="14"/>
  <c r="L144" i="14"/>
  <c r="J144" i="14"/>
  <c r="H144" i="14"/>
  <c r="F144" i="14"/>
  <c r="N144" i="14" s="1"/>
  <c r="E144" i="14"/>
  <c r="M144" i="14" s="1"/>
  <c r="D144" i="14"/>
  <c r="U143" i="14"/>
  <c r="T143" i="14"/>
  <c r="N143" i="14"/>
  <c r="O143" i="14" s="1"/>
  <c r="M143" i="14"/>
  <c r="K143" i="14"/>
  <c r="I143" i="14"/>
  <c r="G143" i="14"/>
  <c r="U142" i="14"/>
  <c r="T142" i="14"/>
  <c r="O142" i="14"/>
  <c r="N142" i="14"/>
  <c r="M142" i="14"/>
  <c r="K142" i="14"/>
  <c r="I142" i="14"/>
  <c r="G142" i="14"/>
  <c r="U141" i="14"/>
  <c r="T141" i="14"/>
  <c r="O141" i="14"/>
  <c r="N141" i="14"/>
  <c r="M141" i="14"/>
  <c r="K141" i="14"/>
  <c r="I141" i="14"/>
  <c r="G141" i="14"/>
  <c r="U140" i="14"/>
  <c r="T140" i="14"/>
  <c r="N140" i="14"/>
  <c r="O140" i="14" s="1"/>
  <c r="M140" i="14"/>
  <c r="K140" i="14"/>
  <c r="I140" i="14"/>
  <c r="G140" i="14"/>
  <c r="U139" i="14"/>
  <c r="T139" i="14"/>
  <c r="O139" i="14"/>
  <c r="N139" i="14"/>
  <c r="M139" i="14"/>
  <c r="K139" i="14"/>
  <c r="I139" i="14"/>
  <c r="G139" i="14"/>
  <c r="U138" i="14"/>
  <c r="T138" i="14"/>
  <c r="O138" i="14"/>
  <c r="N138" i="14"/>
  <c r="M138" i="14"/>
  <c r="K138" i="14"/>
  <c r="I138" i="14"/>
  <c r="G138" i="14"/>
  <c r="S137" i="14"/>
  <c r="R137" i="14"/>
  <c r="Q137" i="14"/>
  <c r="P137" i="14"/>
  <c r="U137" i="14" s="1"/>
  <c r="L137" i="14"/>
  <c r="K137" i="14"/>
  <c r="J137" i="14"/>
  <c r="H137" i="14"/>
  <c r="N137" i="14" s="1"/>
  <c r="O137" i="14" s="1"/>
  <c r="G137" i="14"/>
  <c r="F137" i="14"/>
  <c r="E137" i="14"/>
  <c r="D137" i="14"/>
  <c r="I137" i="14" s="1"/>
  <c r="U136" i="14"/>
  <c r="T136" i="14"/>
  <c r="O136" i="14"/>
  <c r="N136" i="14"/>
  <c r="M136" i="14"/>
  <c r="K136" i="14"/>
  <c r="I136" i="14"/>
  <c r="G136" i="14"/>
  <c r="U135" i="14"/>
  <c r="T135" i="14"/>
  <c r="O135" i="14"/>
  <c r="N135" i="14"/>
  <c r="M135" i="14"/>
  <c r="K135" i="14"/>
  <c r="I135" i="14"/>
  <c r="G135" i="14"/>
  <c r="U134" i="14"/>
  <c r="T134" i="14"/>
  <c r="O134" i="14"/>
  <c r="N134" i="14"/>
  <c r="M134" i="14"/>
  <c r="K134" i="14"/>
  <c r="I134" i="14"/>
  <c r="G134" i="14"/>
  <c r="U133" i="14"/>
  <c r="T133" i="14"/>
  <c r="N133" i="14"/>
  <c r="O133" i="14" s="1"/>
  <c r="M133" i="14"/>
  <c r="K133" i="14"/>
  <c r="I133" i="14"/>
  <c r="G133" i="14"/>
  <c r="S132" i="14"/>
  <c r="R132" i="14"/>
  <c r="T132" i="14" s="1"/>
  <c r="Q132" i="14"/>
  <c r="P132" i="14"/>
  <c r="U132" i="14" s="1"/>
  <c r="L132" i="14"/>
  <c r="J132" i="14"/>
  <c r="H132" i="14"/>
  <c r="F132" i="14"/>
  <c r="N132" i="14" s="1"/>
  <c r="E132" i="14"/>
  <c r="K132" i="14" s="1"/>
  <c r="D132" i="14"/>
  <c r="I132" i="14" s="1"/>
  <c r="U131" i="14"/>
  <c r="T131" i="14"/>
  <c r="N131" i="14"/>
  <c r="O131" i="14" s="1"/>
  <c r="M131" i="14"/>
  <c r="K131" i="14"/>
  <c r="I131" i="14"/>
  <c r="G131" i="14"/>
  <c r="U130" i="14"/>
  <c r="T130" i="14"/>
  <c r="O130" i="14"/>
  <c r="N130" i="14"/>
  <c r="M130" i="14"/>
  <c r="K130" i="14"/>
  <c r="I130" i="14"/>
  <c r="G130" i="14"/>
  <c r="U129" i="14"/>
  <c r="T129" i="14"/>
  <c r="O129" i="14"/>
  <c r="N129" i="14"/>
  <c r="M129" i="14"/>
  <c r="K129" i="14"/>
  <c r="I129" i="14"/>
  <c r="G129" i="14"/>
  <c r="U128" i="14"/>
  <c r="T128" i="14"/>
  <c r="O128" i="14"/>
  <c r="N128" i="14"/>
  <c r="M128" i="14"/>
  <c r="K128" i="14"/>
  <c r="I128" i="14"/>
  <c r="G128" i="14"/>
  <c r="U127" i="14"/>
  <c r="T127" i="14"/>
  <c r="O127" i="14"/>
  <c r="N127" i="14"/>
  <c r="M127" i="14"/>
  <c r="K127" i="14"/>
  <c r="I127" i="14"/>
  <c r="G127" i="14"/>
  <c r="U126" i="14"/>
  <c r="S126" i="14"/>
  <c r="R126" i="14"/>
  <c r="T126" i="14" s="1"/>
  <c r="Q126" i="14"/>
  <c r="P126" i="14"/>
  <c r="L126" i="14"/>
  <c r="J126" i="14"/>
  <c r="H126" i="14"/>
  <c r="F126" i="14"/>
  <c r="N126" i="14" s="1"/>
  <c r="E126" i="14"/>
  <c r="M126" i="14" s="1"/>
  <c r="D126" i="14"/>
  <c r="G126" i="14" s="1"/>
  <c r="U125" i="14"/>
  <c r="T125" i="14"/>
  <c r="O125" i="14"/>
  <c r="N125" i="14"/>
  <c r="M125" i="14"/>
  <c r="K125" i="14"/>
  <c r="I125" i="14"/>
  <c r="G125" i="14"/>
  <c r="U124" i="14"/>
  <c r="T124" i="14"/>
  <c r="O124" i="14"/>
  <c r="N124" i="14"/>
  <c r="M124" i="14"/>
  <c r="K124" i="14"/>
  <c r="I124" i="14"/>
  <c r="G124" i="14"/>
  <c r="U123" i="14"/>
  <c r="T123" i="14"/>
  <c r="O123" i="14"/>
  <c r="N123" i="14"/>
  <c r="M123" i="14"/>
  <c r="K123" i="14"/>
  <c r="I123" i="14"/>
  <c r="G123" i="14"/>
  <c r="U122" i="14"/>
  <c r="T122" i="14"/>
  <c r="O122" i="14"/>
  <c r="N122" i="14"/>
  <c r="M122" i="14"/>
  <c r="K122" i="14"/>
  <c r="I122" i="14"/>
  <c r="G122" i="14"/>
  <c r="S121" i="14"/>
  <c r="T121" i="14" s="1"/>
  <c r="R121" i="14"/>
  <c r="Q121" i="14"/>
  <c r="P121" i="14"/>
  <c r="U121" i="14" s="1"/>
  <c r="L121" i="14"/>
  <c r="K121" i="14"/>
  <c r="J121" i="14"/>
  <c r="H121" i="14"/>
  <c r="G121" i="14"/>
  <c r="F121" i="14"/>
  <c r="N121" i="14" s="1"/>
  <c r="E121" i="14"/>
  <c r="D121" i="14"/>
  <c r="U120" i="14"/>
  <c r="T120" i="14"/>
  <c r="N120" i="14"/>
  <c r="O120" i="14" s="1"/>
  <c r="M120" i="14"/>
  <c r="K120" i="14"/>
  <c r="I120" i="14"/>
  <c r="G120" i="14"/>
  <c r="U119" i="14"/>
  <c r="T119" i="14"/>
  <c r="O119" i="14"/>
  <c r="N119" i="14"/>
  <c r="M119" i="14"/>
  <c r="K119" i="14"/>
  <c r="I119" i="14"/>
  <c r="G119" i="14"/>
  <c r="U118" i="14"/>
  <c r="T118" i="14"/>
  <c r="O118" i="14"/>
  <c r="N118" i="14"/>
  <c r="M118" i="14"/>
  <c r="K118" i="14"/>
  <c r="I118" i="14"/>
  <c r="G118" i="14"/>
  <c r="U117" i="14"/>
  <c r="T117" i="14"/>
  <c r="N117" i="14"/>
  <c r="O117" i="14" s="1"/>
  <c r="M117" i="14"/>
  <c r="K117" i="14"/>
  <c r="I117" i="14"/>
  <c r="G117" i="14"/>
  <c r="U116" i="14"/>
  <c r="T116" i="14"/>
  <c r="O116" i="14"/>
  <c r="N116" i="14"/>
  <c r="M116" i="14"/>
  <c r="K116" i="14"/>
  <c r="I116" i="14"/>
  <c r="G116" i="14"/>
  <c r="U115" i="14"/>
  <c r="T115" i="14"/>
  <c r="O115" i="14"/>
  <c r="N115" i="14"/>
  <c r="M115" i="14"/>
  <c r="K115" i="14"/>
  <c r="I115" i="14"/>
  <c r="G115" i="14"/>
  <c r="U114" i="14"/>
  <c r="T114" i="14"/>
  <c r="O114" i="14"/>
  <c r="N114" i="14"/>
  <c r="M114" i="14"/>
  <c r="K114" i="14"/>
  <c r="I114" i="14"/>
  <c r="G114" i="14"/>
  <c r="U113" i="14"/>
  <c r="T113" i="14"/>
  <c r="O113" i="14"/>
  <c r="N113" i="14"/>
  <c r="M113" i="14"/>
  <c r="K113" i="14"/>
  <c r="I113" i="14"/>
  <c r="G113" i="14"/>
  <c r="S112" i="14"/>
  <c r="R112" i="14"/>
  <c r="T112" i="14" s="1"/>
  <c r="Q112" i="14"/>
  <c r="P112" i="14"/>
  <c r="L112" i="14"/>
  <c r="J112" i="14"/>
  <c r="U112" i="14" s="1"/>
  <c r="H112" i="14"/>
  <c r="F112" i="14"/>
  <c r="E112" i="14"/>
  <c r="M112" i="14" s="1"/>
  <c r="D112" i="14"/>
  <c r="U111" i="14"/>
  <c r="T111" i="14"/>
  <c r="O111" i="14"/>
  <c r="N111" i="14"/>
  <c r="M111" i="14"/>
  <c r="K111" i="14"/>
  <c r="I111" i="14"/>
  <c r="G111" i="14"/>
  <c r="U110" i="14"/>
  <c r="T110" i="14"/>
  <c r="O110" i="14"/>
  <c r="N110" i="14"/>
  <c r="M110" i="14"/>
  <c r="K110" i="14"/>
  <c r="I110" i="14"/>
  <c r="G110" i="14"/>
  <c r="U109" i="14"/>
  <c r="T109" i="14"/>
  <c r="O109" i="14"/>
  <c r="N109" i="14"/>
  <c r="M109" i="14"/>
  <c r="K109" i="14"/>
  <c r="I109" i="14"/>
  <c r="G109" i="14"/>
  <c r="U108" i="14"/>
  <c r="T108" i="14"/>
  <c r="O108" i="14"/>
  <c r="N108" i="14"/>
  <c r="M108" i="14"/>
  <c r="K108" i="14"/>
  <c r="I108" i="14"/>
  <c r="G108" i="14"/>
  <c r="U107" i="14"/>
  <c r="T107" i="14"/>
  <c r="O107" i="14"/>
  <c r="N107" i="14"/>
  <c r="M107" i="14"/>
  <c r="K107" i="14"/>
  <c r="I107" i="14"/>
  <c r="G107" i="14"/>
  <c r="S106" i="14"/>
  <c r="R106" i="14"/>
  <c r="Q106" i="14"/>
  <c r="P106" i="14"/>
  <c r="L106" i="14"/>
  <c r="J106" i="14"/>
  <c r="H106" i="14"/>
  <c r="F106" i="14"/>
  <c r="E106" i="14"/>
  <c r="M106" i="14" s="1"/>
  <c r="D106" i="14"/>
  <c r="G106" i="14" s="1"/>
  <c r="U105" i="14"/>
  <c r="T105" i="14"/>
  <c r="N105" i="14"/>
  <c r="O105" i="14" s="1"/>
  <c r="M105" i="14"/>
  <c r="K105" i="14"/>
  <c r="I105" i="14"/>
  <c r="G105" i="14"/>
  <c r="S102" i="14"/>
  <c r="R102" i="14"/>
  <c r="Q102" i="14"/>
  <c r="P102" i="14"/>
  <c r="U102" i="14" s="1"/>
  <c r="L102" i="14"/>
  <c r="J102" i="14"/>
  <c r="H102" i="14"/>
  <c r="F102" i="14"/>
  <c r="N102" i="14" s="1"/>
  <c r="E102" i="14"/>
  <c r="M102" i="14" s="1"/>
  <c r="D102" i="14"/>
  <c r="I102" i="14" s="1"/>
  <c r="S101" i="14"/>
  <c r="T101" i="14" s="1"/>
  <c r="R101" i="14"/>
  <c r="Q101" i="14"/>
  <c r="P101" i="14"/>
  <c r="U101" i="14" s="1"/>
  <c r="L101" i="14"/>
  <c r="K101" i="14"/>
  <c r="J101" i="14"/>
  <c r="H101" i="14"/>
  <c r="G101" i="14"/>
  <c r="F101" i="14"/>
  <c r="E101" i="14"/>
  <c r="D101" i="14"/>
  <c r="U100" i="14"/>
  <c r="T100" i="14"/>
  <c r="O100" i="14"/>
  <c r="N100" i="14"/>
  <c r="M100" i="14"/>
  <c r="K100" i="14"/>
  <c r="I100" i="14"/>
  <c r="G100" i="14"/>
  <c r="U99" i="14"/>
  <c r="T99" i="14"/>
  <c r="N99" i="14"/>
  <c r="O99" i="14" s="1"/>
  <c r="M99" i="14"/>
  <c r="K99" i="14"/>
  <c r="I99" i="14"/>
  <c r="G99" i="14"/>
  <c r="U98" i="14"/>
  <c r="T98" i="14"/>
  <c r="N98" i="14"/>
  <c r="O98" i="14" s="1"/>
  <c r="M98" i="14"/>
  <c r="K98" i="14"/>
  <c r="I98" i="14"/>
  <c r="G98" i="14"/>
  <c r="U97" i="14"/>
  <c r="T97" i="14"/>
  <c r="N97" i="14"/>
  <c r="O97" i="14" s="1"/>
  <c r="M97" i="14"/>
  <c r="K97" i="14"/>
  <c r="I97" i="14"/>
  <c r="G97" i="14"/>
  <c r="S96" i="14"/>
  <c r="R96" i="14"/>
  <c r="T96" i="14" s="1"/>
  <c r="Q96" i="14"/>
  <c r="P96" i="14"/>
  <c r="U96" i="14" s="1"/>
  <c r="L96" i="14"/>
  <c r="J96" i="14"/>
  <c r="I96" i="14"/>
  <c r="H96" i="14"/>
  <c r="F96" i="14"/>
  <c r="E96" i="14"/>
  <c r="M96" i="14" s="1"/>
  <c r="D96" i="14"/>
  <c r="U95" i="14"/>
  <c r="T95" i="14"/>
  <c r="O95" i="14"/>
  <c r="N95" i="14"/>
  <c r="M95" i="14"/>
  <c r="K95" i="14"/>
  <c r="I95" i="14"/>
  <c r="G95" i="14"/>
  <c r="U94" i="14"/>
  <c r="T94" i="14"/>
  <c r="N94" i="14"/>
  <c r="O94" i="14" s="1"/>
  <c r="M94" i="14"/>
  <c r="K94" i="14"/>
  <c r="I94" i="14"/>
  <c r="G94" i="14"/>
  <c r="U93" i="14"/>
  <c r="T93" i="14"/>
  <c r="N93" i="14"/>
  <c r="O93" i="14" s="1"/>
  <c r="M93" i="14"/>
  <c r="K93" i="14"/>
  <c r="I93" i="14"/>
  <c r="G93" i="14"/>
  <c r="U92" i="14"/>
  <c r="T92" i="14"/>
  <c r="N92" i="14"/>
  <c r="O92" i="14" s="1"/>
  <c r="M92" i="14"/>
  <c r="K92" i="14"/>
  <c r="I92" i="14"/>
  <c r="G92" i="14"/>
  <c r="S91" i="14"/>
  <c r="T91" i="14" s="1"/>
  <c r="R91" i="14"/>
  <c r="Q91" i="14"/>
  <c r="P91" i="14"/>
  <c r="U91" i="14" s="1"/>
  <c r="L91" i="14"/>
  <c r="J91" i="14"/>
  <c r="H91" i="14"/>
  <c r="F91" i="14"/>
  <c r="E91" i="14"/>
  <c r="M91" i="14" s="1"/>
  <c r="D91" i="14"/>
  <c r="U90" i="14"/>
  <c r="T90" i="14"/>
  <c r="N90" i="14"/>
  <c r="O90" i="14" s="1"/>
  <c r="M90" i="14"/>
  <c r="K90" i="14"/>
  <c r="I90" i="14"/>
  <c r="G90" i="14"/>
  <c r="U89" i="14"/>
  <c r="T89" i="14"/>
  <c r="O89" i="14"/>
  <c r="N89" i="14"/>
  <c r="M89" i="14"/>
  <c r="K89" i="14"/>
  <c r="I89" i="14"/>
  <c r="G89" i="14"/>
  <c r="U88" i="14"/>
  <c r="T88" i="14"/>
  <c r="N88" i="14"/>
  <c r="O88" i="14" s="1"/>
  <c r="M88" i="14"/>
  <c r="K88" i="14"/>
  <c r="I88" i="14"/>
  <c r="G88" i="14"/>
  <c r="S85" i="14"/>
  <c r="R85" i="14"/>
  <c r="Q85" i="14"/>
  <c r="P85" i="14"/>
  <c r="U85" i="14" s="1"/>
  <c r="L85" i="14"/>
  <c r="J85" i="14"/>
  <c r="H85" i="14"/>
  <c r="F85" i="14"/>
  <c r="N85" i="14" s="1"/>
  <c r="E85" i="14"/>
  <c r="D85" i="14"/>
  <c r="I85" i="14" s="1"/>
  <c r="S84" i="14"/>
  <c r="T84" i="14" s="1"/>
  <c r="R84" i="14"/>
  <c r="Q84" i="14"/>
  <c r="P84" i="14"/>
  <c r="U84" i="14" s="1"/>
  <c r="L84" i="14"/>
  <c r="K84" i="14"/>
  <c r="J84" i="14"/>
  <c r="H84" i="14"/>
  <c r="G84" i="14"/>
  <c r="F84" i="14"/>
  <c r="N84" i="14" s="1"/>
  <c r="E84" i="14"/>
  <c r="M84" i="14" s="1"/>
  <c r="D84" i="14"/>
  <c r="I84" i="14" s="1"/>
  <c r="U83" i="14"/>
  <c r="T83" i="14"/>
  <c r="O83" i="14"/>
  <c r="N83" i="14"/>
  <c r="M83" i="14"/>
  <c r="K83" i="14"/>
  <c r="I83" i="14"/>
  <c r="G83" i="14"/>
  <c r="U82" i="14"/>
  <c r="T82" i="14"/>
  <c r="N82" i="14"/>
  <c r="O82" i="14" s="1"/>
  <c r="M82" i="14"/>
  <c r="K82" i="14"/>
  <c r="I82" i="14"/>
  <c r="G82" i="14"/>
  <c r="U81" i="14"/>
  <c r="T81" i="14"/>
  <c r="N81" i="14"/>
  <c r="O81" i="14" s="1"/>
  <c r="M81" i="14"/>
  <c r="K81" i="14"/>
  <c r="I81" i="14"/>
  <c r="G81" i="14"/>
  <c r="U80" i="14"/>
  <c r="T80" i="14"/>
  <c r="N80" i="14"/>
  <c r="O80" i="14" s="1"/>
  <c r="M80" i="14"/>
  <c r="K80" i="14"/>
  <c r="I80" i="14"/>
  <c r="G80" i="14"/>
  <c r="U79" i="14"/>
  <c r="T79" i="14"/>
  <c r="N79" i="14"/>
  <c r="O79" i="14" s="1"/>
  <c r="M79" i="14"/>
  <c r="K79" i="14"/>
  <c r="I79" i="14"/>
  <c r="G79" i="14"/>
  <c r="S78" i="14"/>
  <c r="R78" i="14"/>
  <c r="T78" i="14" s="1"/>
  <c r="Q78" i="14"/>
  <c r="P78" i="14"/>
  <c r="U78" i="14" s="1"/>
  <c r="L78" i="14"/>
  <c r="J78" i="14"/>
  <c r="H78" i="14"/>
  <c r="F78" i="14"/>
  <c r="E78" i="14"/>
  <c r="D78" i="14"/>
  <c r="I78" i="14" s="1"/>
  <c r="U77" i="14"/>
  <c r="T77" i="14"/>
  <c r="O77" i="14"/>
  <c r="N77" i="14"/>
  <c r="M77" i="14"/>
  <c r="K77" i="14"/>
  <c r="I77" i="14"/>
  <c r="G77" i="14"/>
  <c r="U76" i="14"/>
  <c r="T76" i="14"/>
  <c r="N76" i="14"/>
  <c r="O76" i="14" s="1"/>
  <c r="M76" i="14"/>
  <c r="K76" i="14"/>
  <c r="I76" i="14"/>
  <c r="G76" i="14"/>
  <c r="U75" i="14"/>
  <c r="T75" i="14"/>
  <c r="N75" i="14"/>
  <c r="O75" i="14" s="1"/>
  <c r="M75" i="14"/>
  <c r="K75" i="14"/>
  <c r="I75" i="14"/>
  <c r="G75" i="14"/>
  <c r="U74" i="14"/>
  <c r="T74" i="14"/>
  <c r="N74" i="14"/>
  <c r="O74" i="14" s="1"/>
  <c r="M74" i="14"/>
  <c r="K74" i="14"/>
  <c r="I74" i="14"/>
  <c r="G74" i="14"/>
  <c r="U73" i="14"/>
  <c r="T73" i="14"/>
  <c r="N73" i="14"/>
  <c r="O73" i="14" s="1"/>
  <c r="M73" i="14"/>
  <c r="K73" i="14"/>
  <c r="I73" i="14"/>
  <c r="G73" i="14"/>
  <c r="U72" i="14"/>
  <c r="T72" i="14"/>
  <c r="N72" i="14"/>
  <c r="O72" i="14" s="1"/>
  <c r="M72" i="14"/>
  <c r="K72" i="14"/>
  <c r="I72" i="14"/>
  <c r="G72" i="14"/>
  <c r="U71" i="14"/>
  <c r="T71" i="14"/>
  <c r="N71" i="14"/>
  <c r="O71" i="14" s="1"/>
  <c r="M71" i="14"/>
  <c r="K71" i="14"/>
  <c r="I71" i="14"/>
  <c r="G71" i="14"/>
  <c r="S70" i="14"/>
  <c r="R70" i="14"/>
  <c r="Q70" i="14"/>
  <c r="P70" i="14"/>
  <c r="L70" i="14"/>
  <c r="J70" i="14"/>
  <c r="K70" i="14" s="1"/>
  <c r="H70" i="14"/>
  <c r="F70" i="14"/>
  <c r="E70" i="14"/>
  <c r="D70" i="14"/>
  <c r="U69" i="14"/>
  <c r="T69" i="14"/>
  <c r="O69" i="14"/>
  <c r="N69" i="14"/>
  <c r="M69" i="14"/>
  <c r="K69" i="14"/>
  <c r="I69" i="14"/>
  <c r="G69" i="14"/>
  <c r="U68" i="14"/>
  <c r="T68" i="14"/>
  <c r="N68" i="14"/>
  <c r="O68" i="14" s="1"/>
  <c r="M68" i="14"/>
  <c r="K68" i="14"/>
  <c r="I68" i="14"/>
  <c r="G68" i="14"/>
  <c r="U67" i="14"/>
  <c r="T67" i="14"/>
  <c r="N67" i="14"/>
  <c r="O67" i="14" s="1"/>
  <c r="M67" i="14"/>
  <c r="K67" i="14"/>
  <c r="I67" i="14"/>
  <c r="G67" i="14"/>
  <c r="U66" i="14"/>
  <c r="T66" i="14"/>
  <c r="N66" i="14"/>
  <c r="O66" i="14" s="1"/>
  <c r="M66" i="14"/>
  <c r="K66" i="14"/>
  <c r="I66" i="14"/>
  <c r="G66" i="14"/>
  <c r="U65" i="14"/>
  <c r="T65" i="14"/>
  <c r="N65" i="14"/>
  <c r="O65" i="14" s="1"/>
  <c r="M65" i="14"/>
  <c r="K65" i="14"/>
  <c r="I65" i="14"/>
  <c r="G65" i="14"/>
  <c r="U64" i="14"/>
  <c r="T64" i="14"/>
  <c r="N64" i="14"/>
  <c r="O64" i="14" s="1"/>
  <c r="M64" i="14"/>
  <c r="K64" i="14"/>
  <c r="I64" i="14"/>
  <c r="G64" i="14"/>
  <c r="S63" i="14"/>
  <c r="R63" i="14"/>
  <c r="T63" i="14" s="1"/>
  <c r="Q63" i="14"/>
  <c r="P63" i="14"/>
  <c r="U63" i="14" s="1"/>
  <c r="L63" i="14"/>
  <c r="J63" i="14"/>
  <c r="I63" i="14"/>
  <c r="H63" i="14"/>
  <c r="F63" i="14"/>
  <c r="N63" i="14" s="1"/>
  <c r="E63" i="14"/>
  <c r="M63" i="14" s="1"/>
  <c r="D63" i="14"/>
  <c r="U62" i="14"/>
  <c r="T62" i="14"/>
  <c r="O62" i="14"/>
  <c r="N62" i="14"/>
  <c r="M62" i="14"/>
  <c r="K62" i="14"/>
  <c r="I62" i="14"/>
  <c r="G62" i="14"/>
  <c r="U61" i="14"/>
  <c r="T61" i="14"/>
  <c r="N61" i="14"/>
  <c r="O61" i="14" s="1"/>
  <c r="M61" i="14"/>
  <c r="K61" i="14"/>
  <c r="I61" i="14"/>
  <c r="G61" i="14"/>
  <c r="U60" i="14"/>
  <c r="T60" i="14"/>
  <c r="O60" i="14"/>
  <c r="N60" i="14"/>
  <c r="M60" i="14"/>
  <c r="K60" i="14"/>
  <c r="I60" i="14"/>
  <c r="G60" i="14"/>
  <c r="U59" i="14"/>
  <c r="T59" i="14"/>
  <c r="N59" i="14"/>
  <c r="O59" i="14" s="1"/>
  <c r="M59" i="14"/>
  <c r="K59" i="14"/>
  <c r="I59" i="14"/>
  <c r="G59" i="14"/>
  <c r="S58" i="14"/>
  <c r="R58" i="14"/>
  <c r="Q58" i="14"/>
  <c r="P58" i="14"/>
  <c r="L58" i="14"/>
  <c r="J58" i="14"/>
  <c r="K58" i="14" s="1"/>
  <c r="H58" i="14"/>
  <c r="F58" i="14"/>
  <c r="E58" i="14"/>
  <c r="M58" i="14" s="1"/>
  <c r="D58" i="14"/>
  <c r="I58" i="14" s="1"/>
  <c r="U57" i="14"/>
  <c r="T57" i="14"/>
  <c r="N57" i="14"/>
  <c r="O57" i="14" s="1"/>
  <c r="M57" i="14"/>
  <c r="K57" i="14"/>
  <c r="I57" i="14"/>
  <c r="G57" i="14"/>
  <c r="S54" i="14"/>
  <c r="R54" i="14"/>
  <c r="T54" i="14" s="1"/>
  <c r="Q54" i="14"/>
  <c r="P54" i="14"/>
  <c r="L54" i="14"/>
  <c r="J54" i="14"/>
  <c r="U54" i="14" s="1"/>
  <c r="H54" i="14"/>
  <c r="F54" i="14"/>
  <c r="E54" i="14"/>
  <c r="M54" i="14" s="1"/>
  <c r="D54" i="14"/>
  <c r="I54" i="14" s="1"/>
  <c r="S53" i="14"/>
  <c r="R53" i="14"/>
  <c r="Q53" i="14"/>
  <c r="P53" i="14"/>
  <c r="L53" i="14"/>
  <c r="J53" i="14"/>
  <c r="H53" i="14"/>
  <c r="F53" i="14"/>
  <c r="E53" i="14"/>
  <c r="K53" i="14" s="1"/>
  <c r="D53" i="14"/>
  <c r="G53" i="14" s="1"/>
  <c r="U52" i="14"/>
  <c r="T52" i="14"/>
  <c r="N52" i="14"/>
  <c r="O52" i="14" s="1"/>
  <c r="M52" i="14"/>
  <c r="K52" i="14"/>
  <c r="I52" i="14"/>
  <c r="G52" i="14"/>
  <c r="U51" i="14"/>
  <c r="T51" i="14"/>
  <c r="O51" i="14"/>
  <c r="N51" i="14"/>
  <c r="M51" i="14"/>
  <c r="K51" i="14"/>
  <c r="I51" i="14"/>
  <c r="G51" i="14"/>
  <c r="U50" i="14"/>
  <c r="T50" i="14"/>
  <c r="O50" i="14"/>
  <c r="N50" i="14"/>
  <c r="M50" i="14"/>
  <c r="K50" i="14"/>
  <c r="I50" i="14"/>
  <c r="G50" i="14"/>
  <c r="U49" i="14"/>
  <c r="T49" i="14"/>
  <c r="O49" i="14"/>
  <c r="N49" i="14"/>
  <c r="M49" i="14"/>
  <c r="K49" i="14"/>
  <c r="I49" i="14"/>
  <c r="G49" i="14"/>
  <c r="U48" i="14"/>
  <c r="T48" i="14"/>
  <c r="O48" i="14"/>
  <c r="N48" i="14"/>
  <c r="M48" i="14"/>
  <c r="K48" i="14"/>
  <c r="I48" i="14"/>
  <c r="G48" i="14"/>
  <c r="S47" i="14"/>
  <c r="R47" i="14"/>
  <c r="T47" i="14" s="1"/>
  <c r="Q47" i="14"/>
  <c r="P47" i="14"/>
  <c r="U47" i="14" s="1"/>
  <c r="L47" i="14"/>
  <c r="J47" i="14"/>
  <c r="H47" i="14"/>
  <c r="F47" i="14"/>
  <c r="N47" i="14" s="1"/>
  <c r="E47" i="14"/>
  <c r="M47" i="14" s="1"/>
  <c r="D47" i="14"/>
  <c r="U46" i="14"/>
  <c r="T46" i="14"/>
  <c r="O46" i="14"/>
  <c r="N46" i="14"/>
  <c r="M46" i="14"/>
  <c r="K46" i="14"/>
  <c r="I46" i="14"/>
  <c r="G46" i="14"/>
  <c r="U45" i="14"/>
  <c r="T45" i="14"/>
  <c r="O45" i="14"/>
  <c r="N45" i="14"/>
  <c r="M45" i="14"/>
  <c r="K45" i="14"/>
  <c r="I45" i="14"/>
  <c r="G45" i="14"/>
  <c r="U44" i="14"/>
  <c r="T44" i="14"/>
  <c r="O44" i="14"/>
  <c r="N44" i="14"/>
  <c r="M44" i="14"/>
  <c r="K44" i="14"/>
  <c r="I44" i="14"/>
  <c r="G44" i="14"/>
  <c r="U43" i="14"/>
  <c r="T43" i="14"/>
  <c r="O43" i="14"/>
  <c r="N43" i="14"/>
  <c r="M43" i="14"/>
  <c r="K43" i="14"/>
  <c r="I43" i="14"/>
  <c r="G43" i="14"/>
  <c r="U42" i="14"/>
  <c r="T42" i="14"/>
  <c r="O42" i="14"/>
  <c r="N42" i="14"/>
  <c r="M42" i="14"/>
  <c r="K42" i="14"/>
  <c r="I42" i="14"/>
  <c r="G42" i="14"/>
  <c r="U41" i="14"/>
  <c r="T41" i="14"/>
  <c r="O41" i="14"/>
  <c r="N41" i="14"/>
  <c r="M41" i="14"/>
  <c r="K41" i="14"/>
  <c r="I41" i="14"/>
  <c r="G41" i="14"/>
  <c r="S40" i="14"/>
  <c r="R40" i="14"/>
  <c r="Q40" i="14"/>
  <c r="P40" i="14"/>
  <c r="L40" i="14"/>
  <c r="J40" i="14"/>
  <c r="H40" i="14"/>
  <c r="F40" i="14"/>
  <c r="E40" i="14"/>
  <c r="K40" i="14" s="1"/>
  <c r="D40" i="14"/>
  <c r="G40" i="14" s="1"/>
  <c r="U39" i="14"/>
  <c r="T39" i="14"/>
  <c r="N39" i="14"/>
  <c r="O39" i="14" s="1"/>
  <c r="M39" i="14"/>
  <c r="K39" i="14"/>
  <c r="I39" i="14"/>
  <c r="G39" i="14"/>
  <c r="U38" i="14"/>
  <c r="T38" i="14"/>
  <c r="O38" i="14"/>
  <c r="N38" i="14"/>
  <c r="M38" i="14"/>
  <c r="K38" i="14"/>
  <c r="I38" i="14"/>
  <c r="G38" i="14"/>
  <c r="U37" i="14"/>
  <c r="T37" i="14"/>
  <c r="O37" i="14"/>
  <c r="N37" i="14"/>
  <c r="M37" i="14"/>
  <c r="K37" i="14"/>
  <c r="I37" i="14"/>
  <c r="G37" i="14"/>
  <c r="U36" i="14"/>
  <c r="T36" i="14"/>
  <c r="O36" i="14"/>
  <c r="N36" i="14"/>
  <c r="M36" i="14"/>
  <c r="K36" i="14"/>
  <c r="I36" i="14"/>
  <c r="G36" i="14"/>
  <c r="S35" i="14"/>
  <c r="R35" i="14"/>
  <c r="Q35" i="14"/>
  <c r="P35" i="14"/>
  <c r="U35" i="14" s="1"/>
  <c r="L35" i="14"/>
  <c r="J35" i="14"/>
  <c r="H35" i="14"/>
  <c r="F35" i="14"/>
  <c r="N35" i="14" s="1"/>
  <c r="E35" i="14"/>
  <c r="M35" i="14" s="1"/>
  <c r="D35" i="14"/>
  <c r="I35" i="14" s="1"/>
  <c r="U34" i="14"/>
  <c r="T34" i="14"/>
  <c r="N34" i="14"/>
  <c r="O34" i="14" s="1"/>
  <c r="M34" i="14"/>
  <c r="K34" i="14"/>
  <c r="I34" i="14"/>
  <c r="G34" i="14"/>
  <c r="U33" i="14"/>
  <c r="T33" i="14"/>
  <c r="O33" i="14"/>
  <c r="N33" i="14"/>
  <c r="M33" i="14"/>
  <c r="K33" i="14"/>
  <c r="I33" i="14"/>
  <c r="G33" i="14"/>
  <c r="U32" i="14"/>
  <c r="T32" i="14"/>
  <c r="O32" i="14"/>
  <c r="N32" i="14"/>
  <c r="M32" i="14"/>
  <c r="K32" i="14"/>
  <c r="I32" i="14"/>
  <c r="G32" i="14"/>
  <c r="U31" i="14"/>
  <c r="T31" i="14"/>
  <c r="N31" i="14"/>
  <c r="O31" i="14" s="1"/>
  <c r="M31" i="14"/>
  <c r="K31" i="14"/>
  <c r="I31" i="14"/>
  <c r="G31" i="14"/>
  <c r="U30" i="14"/>
  <c r="T30" i="14"/>
  <c r="O30" i="14"/>
  <c r="N30" i="14"/>
  <c r="M30" i="14"/>
  <c r="K30" i="14"/>
  <c r="I30" i="14"/>
  <c r="G30" i="14"/>
  <c r="U29" i="14"/>
  <c r="T29" i="14"/>
  <c r="O29" i="14"/>
  <c r="N29" i="14"/>
  <c r="M29" i="14"/>
  <c r="K29" i="14"/>
  <c r="I29" i="14"/>
  <c r="G29" i="14"/>
  <c r="U28" i="14"/>
  <c r="T28" i="14"/>
  <c r="O28" i="14"/>
  <c r="N28" i="14"/>
  <c r="M28" i="14"/>
  <c r="K28" i="14"/>
  <c r="I28" i="14"/>
  <c r="G28" i="14"/>
  <c r="S27" i="14"/>
  <c r="T27" i="14" s="1"/>
  <c r="R27" i="14"/>
  <c r="Q27" i="14"/>
  <c r="P27" i="14"/>
  <c r="U27" i="14" s="1"/>
  <c r="L27" i="14"/>
  <c r="K27" i="14"/>
  <c r="J27" i="14"/>
  <c r="H27" i="14"/>
  <c r="G27" i="14"/>
  <c r="F27" i="14"/>
  <c r="E27" i="14"/>
  <c r="D27" i="14"/>
  <c r="U26" i="14"/>
  <c r="T26" i="14"/>
  <c r="N26" i="14"/>
  <c r="O26" i="14" s="1"/>
  <c r="M26" i="14"/>
  <c r="K26" i="14"/>
  <c r="I26" i="14"/>
  <c r="G26" i="14"/>
  <c r="U25" i="14"/>
  <c r="T25" i="14"/>
  <c r="O25" i="14"/>
  <c r="N25" i="14"/>
  <c r="M25" i="14"/>
  <c r="K25" i="14"/>
  <c r="I25" i="14"/>
  <c r="G25" i="14"/>
  <c r="U24" i="14"/>
  <c r="T24" i="14"/>
  <c r="N24" i="14"/>
  <c r="O24" i="14" s="1"/>
  <c r="M24" i="14"/>
  <c r="K24" i="14"/>
  <c r="I24" i="14"/>
  <c r="G24" i="14"/>
  <c r="U23" i="14"/>
  <c r="T23" i="14"/>
  <c r="O23" i="14"/>
  <c r="N23" i="14"/>
  <c r="M23" i="14"/>
  <c r="K23" i="14"/>
  <c r="I23" i="14"/>
  <c r="G23" i="14"/>
  <c r="U22" i="14"/>
  <c r="T22" i="14"/>
  <c r="O22" i="14"/>
  <c r="N22" i="14"/>
  <c r="M22" i="14"/>
  <c r="K22" i="14"/>
  <c r="I22" i="14"/>
  <c r="G22" i="14"/>
  <c r="U21" i="14"/>
  <c r="T21" i="14"/>
  <c r="O21" i="14"/>
  <c r="N21" i="14"/>
  <c r="M21" i="14"/>
  <c r="K21" i="14"/>
  <c r="I21" i="14"/>
  <c r="G21" i="14"/>
  <c r="U20" i="14"/>
  <c r="T20" i="14"/>
  <c r="O20" i="14"/>
  <c r="N20" i="14"/>
  <c r="M20" i="14"/>
  <c r="K20" i="14"/>
  <c r="I20" i="14"/>
  <c r="G20" i="14"/>
  <c r="S19" i="14"/>
  <c r="R19" i="14"/>
  <c r="Q19" i="14"/>
  <c r="P19" i="14"/>
  <c r="U19" i="14" s="1"/>
  <c r="L19" i="14"/>
  <c r="J19" i="14"/>
  <c r="H19" i="14"/>
  <c r="F19" i="14"/>
  <c r="E19" i="14"/>
  <c r="D19" i="14"/>
  <c r="I19" i="14" s="1"/>
  <c r="U18" i="14"/>
  <c r="T18" i="14"/>
  <c r="O18" i="14"/>
  <c r="N18" i="14"/>
  <c r="M18" i="14"/>
  <c r="K18" i="14"/>
  <c r="I18" i="14"/>
  <c r="G18" i="14"/>
  <c r="U17" i="14"/>
  <c r="T17" i="14"/>
  <c r="O17" i="14"/>
  <c r="N17" i="14"/>
  <c r="M17" i="14"/>
  <c r="K17" i="14"/>
  <c r="I17" i="14"/>
  <c r="G17" i="14"/>
  <c r="U16" i="14"/>
  <c r="T16" i="14"/>
  <c r="O16" i="14"/>
  <c r="N16" i="14"/>
  <c r="M16" i="14"/>
  <c r="K16" i="14"/>
  <c r="I16" i="14"/>
  <c r="G16" i="14"/>
  <c r="U15" i="14"/>
  <c r="T15" i="14"/>
  <c r="O15" i="14"/>
  <c r="N15" i="14"/>
  <c r="M15" i="14"/>
  <c r="K15" i="14"/>
  <c r="I15" i="14"/>
  <c r="G15" i="14"/>
  <c r="U14" i="14"/>
  <c r="T14" i="14"/>
  <c r="O14" i="14"/>
  <c r="N14" i="14"/>
  <c r="M14" i="14"/>
  <c r="K14" i="14"/>
  <c r="I14" i="14"/>
  <c r="G14" i="14"/>
  <c r="U13" i="14"/>
  <c r="T13" i="14"/>
  <c r="O13" i="14"/>
  <c r="N13" i="14"/>
  <c r="M13" i="14"/>
  <c r="K13" i="14"/>
  <c r="I13" i="14"/>
  <c r="G13" i="14"/>
  <c r="U12" i="14"/>
  <c r="T12" i="14"/>
  <c r="O12" i="14"/>
  <c r="N12" i="14"/>
  <c r="M12" i="14"/>
  <c r="K12" i="14"/>
  <c r="I12" i="14"/>
  <c r="G12" i="14"/>
  <c r="U11" i="14"/>
  <c r="T11" i="14"/>
  <c r="O11" i="14"/>
  <c r="N11" i="14"/>
  <c r="M11" i="14"/>
  <c r="K11" i="14"/>
  <c r="I11" i="14"/>
  <c r="G11" i="14"/>
  <c r="S10" i="14"/>
  <c r="R10" i="14"/>
  <c r="Q10" i="14"/>
  <c r="P10" i="14"/>
  <c r="L10" i="14"/>
  <c r="J10" i="14"/>
  <c r="H10" i="14"/>
  <c r="F10" i="14"/>
  <c r="N10" i="14" s="1"/>
  <c r="E10" i="14"/>
  <c r="D10" i="14"/>
  <c r="U9" i="14"/>
  <c r="T9" i="14"/>
  <c r="N9" i="14"/>
  <c r="O9" i="14" s="1"/>
  <c r="M9" i="14"/>
  <c r="K9" i="14"/>
  <c r="I9" i="14"/>
  <c r="G9" i="14"/>
  <c r="U8" i="14"/>
  <c r="T8" i="14"/>
  <c r="N8" i="14"/>
  <c r="O8" i="14" s="1"/>
  <c r="M8" i="14"/>
  <c r="K8" i="14"/>
  <c r="I8" i="14"/>
  <c r="G8" i="14"/>
  <c r="T339" i="13"/>
  <c r="S339" i="13"/>
  <c r="R339" i="13"/>
  <c r="Q339" i="13"/>
  <c r="P339" i="13"/>
  <c r="L339" i="13"/>
  <c r="J339" i="13"/>
  <c r="H339" i="13"/>
  <c r="F339" i="13"/>
  <c r="N339" i="13" s="1"/>
  <c r="E339" i="13"/>
  <c r="D339" i="13"/>
  <c r="S338" i="13"/>
  <c r="R338" i="13"/>
  <c r="T338" i="13" s="1"/>
  <c r="Q338" i="13"/>
  <c r="P338" i="13"/>
  <c r="L338" i="13"/>
  <c r="K338" i="13"/>
  <c r="J338" i="13"/>
  <c r="H338" i="13"/>
  <c r="F338" i="13"/>
  <c r="E338" i="13"/>
  <c r="M338" i="13" s="1"/>
  <c r="D338" i="13"/>
  <c r="S337" i="13"/>
  <c r="R337" i="13"/>
  <c r="T337" i="13" s="1"/>
  <c r="Q337" i="13"/>
  <c r="P337" i="13"/>
  <c r="U337" i="13" s="1"/>
  <c r="L337" i="13"/>
  <c r="J337" i="13"/>
  <c r="H337" i="13"/>
  <c r="F337" i="13"/>
  <c r="E337" i="13"/>
  <c r="D337" i="13"/>
  <c r="G337" i="13" s="1"/>
  <c r="U336" i="13"/>
  <c r="T336" i="13"/>
  <c r="O336" i="13"/>
  <c r="N336" i="13"/>
  <c r="M336" i="13"/>
  <c r="K336" i="13"/>
  <c r="I336" i="13"/>
  <c r="G336" i="13"/>
  <c r="U335" i="13"/>
  <c r="T335" i="13"/>
  <c r="N335" i="13"/>
  <c r="O335" i="13" s="1"/>
  <c r="M335" i="13"/>
  <c r="K335" i="13"/>
  <c r="I335" i="13"/>
  <c r="G335" i="13"/>
  <c r="U334" i="13"/>
  <c r="T334" i="13"/>
  <c r="N334" i="13"/>
  <c r="O334" i="13" s="1"/>
  <c r="M334" i="13"/>
  <c r="K334" i="13"/>
  <c r="I334" i="13"/>
  <c r="G334" i="13"/>
  <c r="U333" i="13"/>
  <c r="T333" i="13"/>
  <c r="N333" i="13"/>
  <c r="O333" i="13" s="1"/>
  <c r="M333" i="13"/>
  <c r="K333" i="13"/>
  <c r="I333" i="13"/>
  <c r="G333" i="13"/>
  <c r="S332" i="13"/>
  <c r="R332" i="13"/>
  <c r="Q332" i="13"/>
  <c r="P332" i="13"/>
  <c r="U332" i="13" s="1"/>
  <c r="L332" i="13"/>
  <c r="J332" i="13"/>
  <c r="H332" i="13"/>
  <c r="F332" i="13"/>
  <c r="E332" i="13"/>
  <c r="D332" i="13"/>
  <c r="I332" i="13" s="1"/>
  <c r="U331" i="13"/>
  <c r="T331" i="13"/>
  <c r="O331" i="13"/>
  <c r="N331" i="13"/>
  <c r="M331" i="13"/>
  <c r="K331" i="13"/>
  <c r="I331" i="13"/>
  <c r="G331" i="13"/>
  <c r="U330" i="13"/>
  <c r="T330" i="13"/>
  <c r="N330" i="13"/>
  <c r="O330" i="13" s="1"/>
  <c r="M330" i="13"/>
  <c r="K330" i="13"/>
  <c r="I330" i="13"/>
  <c r="G330" i="13"/>
  <c r="U329" i="13"/>
  <c r="T329" i="13"/>
  <c r="N329" i="13"/>
  <c r="O329" i="13" s="1"/>
  <c r="M329" i="13"/>
  <c r="K329" i="13"/>
  <c r="I329" i="13"/>
  <c r="G329" i="13"/>
  <c r="U328" i="13"/>
  <c r="T328" i="13"/>
  <c r="N328" i="13"/>
  <c r="O328" i="13" s="1"/>
  <c r="M328" i="13"/>
  <c r="K328" i="13"/>
  <c r="I328" i="13"/>
  <c r="G328" i="13"/>
  <c r="U327" i="13"/>
  <c r="T327" i="13"/>
  <c r="N327" i="13"/>
  <c r="O327" i="13" s="1"/>
  <c r="M327" i="13"/>
  <c r="K327" i="13"/>
  <c r="I327" i="13"/>
  <c r="G327" i="13"/>
  <c r="U326" i="13"/>
  <c r="T326" i="13"/>
  <c r="N326" i="13"/>
  <c r="O326" i="13" s="1"/>
  <c r="M326" i="13"/>
  <c r="K326" i="13"/>
  <c r="I326" i="13"/>
  <c r="G326" i="13"/>
  <c r="U325" i="13"/>
  <c r="T325" i="13"/>
  <c r="N325" i="13"/>
  <c r="O325" i="13" s="1"/>
  <c r="M325" i="13"/>
  <c r="K325" i="13"/>
  <c r="I325" i="13"/>
  <c r="G325" i="13"/>
  <c r="U324" i="13"/>
  <c r="T324" i="13"/>
  <c r="N324" i="13"/>
  <c r="O324" i="13" s="1"/>
  <c r="M324" i="13"/>
  <c r="K324" i="13"/>
  <c r="I324" i="13"/>
  <c r="G324" i="13"/>
  <c r="U323" i="13"/>
  <c r="S323" i="13"/>
  <c r="R323" i="13"/>
  <c r="T323" i="13" s="1"/>
  <c r="Q323" i="13"/>
  <c r="P323" i="13"/>
  <c r="L323" i="13"/>
  <c r="J323" i="13"/>
  <c r="H323" i="13"/>
  <c r="F323" i="13"/>
  <c r="E323" i="13"/>
  <c r="D323" i="13"/>
  <c r="G323" i="13" s="1"/>
  <c r="U322" i="13"/>
  <c r="T322" i="13"/>
  <c r="O322" i="13"/>
  <c r="N322" i="13"/>
  <c r="M322" i="13"/>
  <c r="K322" i="13"/>
  <c r="I322" i="13"/>
  <c r="G322" i="13"/>
  <c r="U321" i="13"/>
  <c r="T321" i="13"/>
  <c r="O321" i="13"/>
  <c r="N321" i="13"/>
  <c r="M321" i="13"/>
  <c r="K321" i="13"/>
  <c r="I321" i="13"/>
  <c r="G321" i="13"/>
  <c r="U320" i="13"/>
  <c r="T320" i="13"/>
  <c r="O320" i="13"/>
  <c r="N320" i="13"/>
  <c r="M320" i="13"/>
  <c r="K320" i="13"/>
  <c r="I320" i="13"/>
  <c r="G320" i="13"/>
  <c r="U319" i="13"/>
  <c r="T319" i="13"/>
  <c r="O319" i="13"/>
  <c r="N319" i="13"/>
  <c r="M319" i="13"/>
  <c r="K319" i="13"/>
  <c r="I319" i="13"/>
  <c r="G319" i="13"/>
  <c r="U318" i="13"/>
  <c r="T318" i="13"/>
  <c r="O318" i="13"/>
  <c r="N318" i="13"/>
  <c r="M318" i="13"/>
  <c r="K318" i="13"/>
  <c r="I318" i="13"/>
  <c r="G318" i="13"/>
  <c r="S317" i="13"/>
  <c r="R317" i="13"/>
  <c r="T317" i="13" s="1"/>
  <c r="Q317" i="13"/>
  <c r="P317" i="13"/>
  <c r="U317" i="13" s="1"/>
  <c r="L317" i="13"/>
  <c r="J317" i="13"/>
  <c r="H317" i="13"/>
  <c r="F317" i="13"/>
  <c r="N317" i="13" s="1"/>
  <c r="O317" i="13" s="1"/>
  <c r="E317" i="13"/>
  <c r="M317" i="13" s="1"/>
  <c r="D317" i="13"/>
  <c r="I317" i="13" s="1"/>
  <c r="U316" i="13"/>
  <c r="T316" i="13"/>
  <c r="O316" i="13"/>
  <c r="N316" i="13"/>
  <c r="M316" i="13"/>
  <c r="K316" i="13"/>
  <c r="I316" i="13"/>
  <c r="G316" i="13"/>
  <c r="U315" i="13"/>
  <c r="T315" i="13"/>
  <c r="N315" i="13"/>
  <c r="O315" i="13" s="1"/>
  <c r="M315" i="13"/>
  <c r="K315" i="13"/>
  <c r="I315" i="13"/>
  <c r="G315" i="13"/>
  <c r="U314" i="13"/>
  <c r="T314" i="13"/>
  <c r="N314" i="13"/>
  <c r="O314" i="13" s="1"/>
  <c r="M314" i="13"/>
  <c r="K314" i="13"/>
  <c r="I314" i="13"/>
  <c r="G314" i="13"/>
  <c r="U313" i="13"/>
  <c r="T313" i="13"/>
  <c r="N313" i="13"/>
  <c r="O313" i="13" s="1"/>
  <c r="M313" i="13"/>
  <c r="K313" i="13"/>
  <c r="I313" i="13"/>
  <c r="G313" i="13"/>
  <c r="U312" i="13"/>
  <c r="T312" i="13"/>
  <c r="N312" i="13"/>
  <c r="O312" i="13" s="1"/>
  <c r="M312" i="13"/>
  <c r="K312" i="13"/>
  <c r="I312" i="13"/>
  <c r="G312" i="13"/>
  <c r="U311" i="13"/>
  <c r="T311" i="13"/>
  <c r="N311" i="13"/>
  <c r="O311" i="13" s="1"/>
  <c r="M311" i="13"/>
  <c r="K311" i="13"/>
  <c r="I311" i="13"/>
  <c r="G311" i="13"/>
  <c r="S310" i="13"/>
  <c r="R310" i="13"/>
  <c r="T310" i="13" s="1"/>
  <c r="Q310" i="13"/>
  <c r="P310" i="13"/>
  <c r="U310" i="13" s="1"/>
  <c r="L310" i="13"/>
  <c r="J310" i="13"/>
  <c r="H310" i="13"/>
  <c r="F310" i="13"/>
  <c r="E310" i="13"/>
  <c r="D310" i="13"/>
  <c r="G310" i="13" s="1"/>
  <c r="U309" i="13"/>
  <c r="T309" i="13"/>
  <c r="N309" i="13"/>
  <c r="O309" i="13" s="1"/>
  <c r="M309" i="13"/>
  <c r="K309" i="13"/>
  <c r="I309" i="13"/>
  <c r="G309" i="13"/>
  <c r="U308" i="13"/>
  <c r="T308" i="13"/>
  <c r="N308" i="13"/>
  <c r="O308" i="13" s="1"/>
  <c r="M308" i="13"/>
  <c r="K308" i="13"/>
  <c r="I308" i="13"/>
  <c r="G308" i="13"/>
  <c r="U307" i="13"/>
  <c r="T307" i="13"/>
  <c r="N307" i="13"/>
  <c r="O307" i="13" s="1"/>
  <c r="M307" i="13"/>
  <c r="K307" i="13"/>
  <c r="I307" i="13"/>
  <c r="G307" i="13"/>
  <c r="U306" i="13"/>
  <c r="T306" i="13"/>
  <c r="N306" i="13"/>
  <c r="O306" i="13" s="1"/>
  <c r="M306" i="13"/>
  <c r="K306" i="13"/>
  <c r="I306" i="13"/>
  <c r="G306" i="13"/>
  <c r="U305" i="13"/>
  <c r="T305" i="13"/>
  <c r="N305" i="13"/>
  <c r="O305" i="13" s="1"/>
  <c r="M305" i="13"/>
  <c r="K305" i="13"/>
  <c r="I305" i="13"/>
  <c r="G305" i="13"/>
  <c r="U304" i="13"/>
  <c r="T304" i="13"/>
  <c r="N304" i="13"/>
  <c r="O304" i="13" s="1"/>
  <c r="M304" i="13"/>
  <c r="K304" i="13"/>
  <c r="I304" i="13"/>
  <c r="G304" i="13"/>
  <c r="S303" i="13"/>
  <c r="R303" i="13"/>
  <c r="Q303" i="13"/>
  <c r="P303" i="13"/>
  <c r="L303" i="13"/>
  <c r="K303" i="13"/>
  <c r="J303" i="13"/>
  <c r="H303" i="13"/>
  <c r="F303" i="13"/>
  <c r="E303" i="13"/>
  <c r="M303" i="13" s="1"/>
  <c r="D303" i="13"/>
  <c r="U302" i="13"/>
  <c r="T302" i="13"/>
  <c r="N302" i="13"/>
  <c r="O302" i="13" s="1"/>
  <c r="M302" i="13"/>
  <c r="K302" i="13"/>
  <c r="I302" i="13"/>
  <c r="G302" i="13"/>
  <c r="S299" i="13"/>
  <c r="R299" i="13"/>
  <c r="T299" i="13" s="1"/>
  <c r="Q299" i="13"/>
  <c r="P299" i="13"/>
  <c r="U299" i="13" s="1"/>
  <c r="M299" i="13"/>
  <c r="L299" i="13"/>
  <c r="J299" i="13"/>
  <c r="H299" i="13"/>
  <c r="F299" i="13"/>
  <c r="E299" i="13"/>
  <c r="D299" i="13"/>
  <c r="G299" i="13" s="1"/>
  <c r="S298" i="13"/>
  <c r="R298" i="13"/>
  <c r="Q298" i="13"/>
  <c r="P298" i="13"/>
  <c r="L298" i="13"/>
  <c r="J298" i="13"/>
  <c r="H298" i="13"/>
  <c r="F298" i="13"/>
  <c r="N298" i="13" s="1"/>
  <c r="O298" i="13" s="1"/>
  <c r="E298" i="13"/>
  <c r="M298" i="13" s="1"/>
  <c r="D298" i="13"/>
  <c r="I298" i="13" s="1"/>
  <c r="U297" i="13"/>
  <c r="T297" i="13"/>
  <c r="O297" i="13"/>
  <c r="N297" i="13"/>
  <c r="M297" i="13"/>
  <c r="K297" i="13"/>
  <c r="I297" i="13"/>
  <c r="G297" i="13"/>
  <c r="U296" i="13"/>
  <c r="T296" i="13"/>
  <c r="N296" i="13"/>
  <c r="O296" i="13" s="1"/>
  <c r="M296" i="13"/>
  <c r="K296" i="13"/>
  <c r="I296" i="13"/>
  <c r="G296" i="13"/>
  <c r="U295" i="13"/>
  <c r="T295" i="13"/>
  <c r="N295" i="13"/>
  <c r="O295" i="13" s="1"/>
  <c r="M295" i="13"/>
  <c r="K295" i="13"/>
  <c r="I295" i="13"/>
  <c r="G295" i="13"/>
  <c r="U294" i="13"/>
  <c r="T294" i="13"/>
  <c r="N294" i="13"/>
  <c r="O294" i="13" s="1"/>
  <c r="M294" i="13"/>
  <c r="K294" i="13"/>
  <c r="I294" i="13"/>
  <c r="G294" i="13"/>
  <c r="U293" i="13"/>
  <c r="T293" i="13"/>
  <c r="N293" i="13"/>
  <c r="O293" i="13" s="1"/>
  <c r="M293" i="13"/>
  <c r="K293" i="13"/>
  <c r="I293" i="13"/>
  <c r="G293" i="13"/>
  <c r="S292" i="13"/>
  <c r="R292" i="13"/>
  <c r="T292" i="13" s="1"/>
  <c r="Q292" i="13"/>
  <c r="P292" i="13"/>
  <c r="L292" i="13"/>
  <c r="J292" i="13"/>
  <c r="H292" i="13"/>
  <c r="F292" i="13"/>
  <c r="E292" i="13"/>
  <c r="M292" i="13" s="1"/>
  <c r="D292" i="13"/>
  <c r="U291" i="13"/>
  <c r="T291" i="13"/>
  <c r="O291" i="13"/>
  <c r="N291" i="13"/>
  <c r="M291" i="13"/>
  <c r="K291" i="13"/>
  <c r="I291" i="13"/>
  <c r="G291" i="13"/>
  <c r="U290" i="13"/>
  <c r="T290" i="13"/>
  <c r="N290" i="13"/>
  <c r="O290" i="13" s="1"/>
  <c r="M290" i="13"/>
  <c r="K290" i="13"/>
  <c r="I290" i="13"/>
  <c r="G290" i="13"/>
  <c r="U289" i="13"/>
  <c r="T289" i="13"/>
  <c r="N289" i="13"/>
  <c r="O289" i="13" s="1"/>
  <c r="M289" i="13"/>
  <c r="K289" i="13"/>
  <c r="I289" i="13"/>
  <c r="G289" i="13"/>
  <c r="U288" i="13"/>
  <c r="T288" i="13"/>
  <c r="N288" i="13"/>
  <c r="O288" i="13" s="1"/>
  <c r="M288" i="13"/>
  <c r="K288" i="13"/>
  <c r="I288" i="13"/>
  <c r="G288" i="13"/>
  <c r="U287" i="13"/>
  <c r="T287" i="13"/>
  <c r="N287" i="13"/>
  <c r="O287" i="13" s="1"/>
  <c r="M287" i="13"/>
  <c r="K287" i="13"/>
  <c r="I287" i="13"/>
  <c r="G287" i="13"/>
  <c r="U286" i="13"/>
  <c r="T286" i="13"/>
  <c r="N286" i="13"/>
  <c r="O286" i="13" s="1"/>
  <c r="M286" i="13"/>
  <c r="K286" i="13"/>
  <c r="I286" i="13"/>
  <c r="G286" i="13"/>
  <c r="S285" i="13"/>
  <c r="R285" i="13"/>
  <c r="Q285" i="13"/>
  <c r="P285" i="13"/>
  <c r="L285" i="13"/>
  <c r="J285" i="13"/>
  <c r="H285" i="13"/>
  <c r="F285" i="13"/>
  <c r="E285" i="13"/>
  <c r="D285" i="13"/>
  <c r="U284" i="13"/>
  <c r="T284" i="13"/>
  <c r="O284" i="13"/>
  <c r="N284" i="13"/>
  <c r="M284" i="13"/>
  <c r="K284" i="13"/>
  <c r="I284" i="13"/>
  <c r="G284" i="13"/>
  <c r="U283" i="13"/>
  <c r="T283" i="13"/>
  <c r="N283" i="13"/>
  <c r="O283" i="13" s="1"/>
  <c r="M283" i="13"/>
  <c r="K283" i="13"/>
  <c r="I283" i="13"/>
  <c r="G283" i="13"/>
  <c r="U282" i="13"/>
  <c r="T282" i="13"/>
  <c r="N282" i="13"/>
  <c r="O282" i="13" s="1"/>
  <c r="M282" i="13"/>
  <c r="K282" i="13"/>
  <c r="I282" i="13"/>
  <c r="G282" i="13"/>
  <c r="U281" i="13"/>
  <c r="T281" i="13"/>
  <c r="N281" i="13"/>
  <c r="O281" i="13" s="1"/>
  <c r="M281" i="13"/>
  <c r="K281" i="13"/>
  <c r="I281" i="13"/>
  <c r="G281" i="13"/>
  <c r="U280" i="13"/>
  <c r="T280" i="13"/>
  <c r="N280" i="13"/>
  <c r="O280" i="13" s="1"/>
  <c r="M280" i="13"/>
  <c r="K280" i="13"/>
  <c r="I280" i="13"/>
  <c r="G280" i="13"/>
  <c r="U279" i="13"/>
  <c r="T279" i="13"/>
  <c r="N279" i="13"/>
  <c r="O279" i="13" s="1"/>
  <c r="M279" i="13"/>
  <c r="K279" i="13"/>
  <c r="I279" i="13"/>
  <c r="G279" i="13"/>
  <c r="U278" i="13"/>
  <c r="T278" i="13"/>
  <c r="N278" i="13"/>
  <c r="O278" i="13" s="1"/>
  <c r="M278" i="13"/>
  <c r="K278" i="13"/>
  <c r="I278" i="13"/>
  <c r="G278" i="13"/>
  <c r="U277" i="13"/>
  <c r="T277" i="13"/>
  <c r="N277" i="13"/>
  <c r="O277" i="13" s="1"/>
  <c r="M277" i="13"/>
  <c r="K277" i="13"/>
  <c r="I277" i="13"/>
  <c r="G277" i="13"/>
  <c r="U276" i="13"/>
  <c r="T276" i="13"/>
  <c r="N276" i="13"/>
  <c r="O276" i="13" s="1"/>
  <c r="M276" i="13"/>
  <c r="K276" i="13"/>
  <c r="I276" i="13"/>
  <c r="G276" i="13"/>
  <c r="T275" i="13"/>
  <c r="S275" i="13"/>
  <c r="R275" i="13"/>
  <c r="Q275" i="13"/>
  <c r="P275" i="13"/>
  <c r="U275" i="13" s="1"/>
  <c r="L275" i="13"/>
  <c r="J275" i="13"/>
  <c r="H275" i="13"/>
  <c r="F275" i="13"/>
  <c r="E275" i="13"/>
  <c r="M275" i="13" s="1"/>
  <c r="D275" i="13"/>
  <c r="U274" i="13"/>
  <c r="T274" i="13"/>
  <c r="O274" i="13"/>
  <c r="N274" i="13"/>
  <c r="M274" i="13"/>
  <c r="K274" i="13"/>
  <c r="I274" i="13"/>
  <c r="G274" i="13"/>
  <c r="U273" i="13"/>
  <c r="T273" i="13"/>
  <c r="N273" i="13"/>
  <c r="O273" i="13" s="1"/>
  <c r="M273" i="13"/>
  <c r="K273" i="13"/>
  <c r="I273" i="13"/>
  <c r="G273" i="13"/>
  <c r="U272" i="13"/>
  <c r="T272" i="13"/>
  <c r="N272" i="13"/>
  <c r="O272" i="13" s="1"/>
  <c r="M272" i="13"/>
  <c r="K272" i="13"/>
  <c r="I272" i="13"/>
  <c r="G272" i="13"/>
  <c r="U271" i="13"/>
  <c r="T271" i="13"/>
  <c r="N271" i="13"/>
  <c r="O271" i="13" s="1"/>
  <c r="M271" i="13"/>
  <c r="K271" i="13"/>
  <c r="I271" i="13"/>
  <c r="G271" i="13"/>
  <c r="U270" i="13"/>
  <c r="T270" i="13"/>
  <c r="N270" i="13"/>
  <c r="O270" i="13" s="1"/>
  <c r="M270" i="13"/>
  <c r="K270" i="13"/>
  <c r="I270" i="13"/>
  <c r="G270" i="13"/>
  <c r="U269" i="13"/>
  <c r="T269" i="13"/>
  <c r="N269" i="13"/>
  <c r="O269" i="13" s="1"/>
  <c r="M269" i="13"/>
  <c r="K269" i="13"/>
  <c r="I269" i="13"/>
  <c r="G269" i="13"/>
  <c r="U268" i="13"/>
  <c r="T268" i="13"/>
  <c r="N268" i="13"/>
  <c r="O268" i="13" s="1"/>
  <c r="M268" i="13"/>
  <c r="K268" i="13"/>
  <c r="I268" i="13"/>
  <c r="G268" i="13"/>
  <c r="S267" i="13"/>
  <c r="R267" i="13"/>
  <c r="Q267" i="13"/>
  <c r="P267" i="13"/>
  <c r="L267" i="13"/>
  <c r="J267" i="13"/>
  <c r="H267" i="13"/>
  <c r="F267" i="13"/>
  <c r="E267" i="13"/>
  <c r="D267" i="13"/>
  <c r="U266" i="13"/>
  <c r="T266" i="13"/>
  <c r="O266" i="13"/>
  <c r="N266" i="13"/>
  <c r="M266" i="13"/>
  <c r="K266" i="13"/>
  <c r="I266" i="13"/>
  <c r="G266" i="13"/>
  <c r="U265" i="13"/>
  <c r="T265" i="13"/>
  <c r="N265" i="13"/>
  <c r="O265" i="13" s="1"/>
  <c r="M265" i="13"/>
  <c r="K265" i="13"/>
  <c r="I265" i="13"/>
  <c r="G265" i="13"/>
  <c r="U264" i="13"/>
  <c r="T264" i="13"/>
  <c r="N264" i="13"/>
  <c r="O264" i="13" s="1"/>
  <c r="M264" i="13"/>
  <c r="K264" i="13"/>
  <c r="I264" i="13"/>
  <c r="G264" i="13"/>
  <c r="U263" i="13"/>
  <c r="T263" i="13"/>
  <c r="N263" i="13"/>
  <c r="O263" i="13" s="1"/>
  <c r="M263" i="13"/>
  <c r="K263" i="13"/>
  <c r="I263" i="13"/>
  <c r="G263" i="13"/>
  <c r="S260" i="13"/>
  <c r="R260" i="13"/>
  <c r="T260" i="13" s="1"/>
  <c r="Q260" i="13"/>
  <c r="P260" i="13"/>
  <c r="U260" i="13" s="1"/>
  <c r="L260" i="13"/>
  <c r="J260" i="13"/>
  <c r="H260" i="13"/>
  <c r="F260" i="13"/>
  <c r="N260" i="13" s="1"/>
  <c r="E260" i="13"/>
  <c r="D260" i="13"/>
  <c r="G260" i="13" s="1"/>
  <c r="S259" i="13"/>
  <c r="R259" i="13"/>
  <c r="Q259" i="13"/>
  <c r="P259" i="13"/>
  <c r="L259" i="13"/>
  <c r="J259" i="13"/>
  <c r="H259" i="13"/>
  <c r="F259" i="13"/>
  <c r="E259" i="13"/>
  <c r="M259" i="13" s="1"/>
  <c r="D259" i="13"/>
  <c r="I259" i="13" s="1"/>
  <c r="U258" i="13"/>
  <c r="T258" i="13"/>
  <c r="O258" i="13"/>
  <c r="N258" i="13"/>
  <c r="M258" i="13"/>
  <c r="K258" i="13"/>
  <c r="I258" i="13"/>
  <c r="G258" i="13"/>
  <c r="U257" i="13"/>
  <c r="T257" i="13"/>
  <c r="N257" i="13"/>
  <c r="O257" i="13" s="1"/>
  <c r="M257" i="13"/>
  <c r="K257" i="13"/>
  <c r="I257" i="13"/>
  <c r="G257" i="13"/>
  <c r="U256" i="13"/>
  <c r="T256" i="13"/>
  <c r="N256" i="13"/>
  <c r="O256" i="13" s="1"/>
  <c r="M256" i="13"/>
  <c r="K256" i="13"/>
  <c r="I256" i="13"/>
  <c r="G256" i="13"/>
  <c r="U255" i="13"/>
  <c r="T255" i="13"/>
  <c r="N255" i="13"/>
  <c r="O255" i="13" s="1"/>
  <c r="M255" i="13"/>
  <c r="K255" i="13"/>
  <c r="I255" i="13"/>
  <c r="G255" i="13"/>
  <c r="U254" i="13"/>
  <c r="T254" i="13"/>
  <c r="S254" i="13"/>
  <c r="R254" i="13"/>
  <c r="Q254" i="13"/>
  <c r="P254" i="13"/>
  <c r="L254" i="13"/>
  <c r="J254" i="13"/>
  <c r="H254" i="13"/>
  <c r="F254" i="13"/>
  <c r="E254" i="13"/>
  <c r="D254" i="13"/>
  <c r="U253" i="13"/>
  <c r="T253" i="13"/>
  <c r="O253" i="13"/>
  <c r="N253" i="13"/>
  <c r="M253" i="13"/>
  <c r="K253" i="13"/>
  <c r="I253" i="13"/>
  <c r="G253" i="13"/>
  <c r="U252" i="13"/>
  <c r="T252" i="13"/>
  <c r="O252" i="13"/>
  <c r="N252" i="13"/>
  <c r="M252" i="13"/>
  <c r="K252" i="13"/>
  <c r="I252" i="13"/>
  <c r="G252" i="13"/>
  <c r="U251" i="13"/>
  <c r="T251" i="13"/>
  <c r="O251" i="13"/>
  <c r="N251" i="13"/>
  <c r="M251" i="13"/>
  <c r="K251" i="13"/>
  <c r="I251" i="13"/>
  <c r="G251" i="13"/>
  <c r="U250" i="13"/>
  <c r="T250" i="13"/>
  <c r="O250" i="13"/>
  <c r="N250" i="13"/>
  <c r="M250" i="13"/>
  <c r="K250" i="13"/>
  <c r="I250" i="13"/>
  <c r="G250" i="13"/>
  <c r="U249" i="13"/>
  <c r="T249" i="13"/>
  <c r="O249" i="13"/>
  <c r="N249" i="13"/>
  <c r="M249" i="13"/>
  <c r="K249" i="13"/>
  <c r="I249" i="13"/>
  <c r="G249" i="13"/>
  <c r="U248" i="13"/>
  <c r="T248" i="13"/>
  <c r="O248" i="13"/>
  <c r="N248" i="13"/>
  <c r="M248" i="13"/>
  <c r="K248" i="13"/>
  <c r="I248" i="13"/>
  <c r="G248" i="13"/>
  <c r="S247" i="13"/>
  <c r="R247" i="13"/>
  <c r="T247" i="13" s="1"/>
  <c r="Q247" i="13"/>
  <c r="P247" i="13"/>
  <c r="N247" i="13"/>
  <c r="L247" i="13"/>
  <c r="J247" i="13"/>
  <c r="H247" i="13"/>
  <c r="F247" i="13"/>
  <c r="E247" i="13"/>
  <c r="D247" i="13"/>
  <c r="U246" i="13"/>
  <c r="T246" i="13"/>
  <c r="O246" i="13"/>
  <c r="N246" i="13"/>
  <c r="M246" i="13"/>
  <c r="K246" i="13"/>
  <c r="I246" i="13"/>
  <c r="G246" i="13"/>
  <c r="U245" i="13"/>
  <c r="T245" i="13"/>
  <c r="N245" i="13"/>
  <c r="O245" i="13" s="1"/>
  <c r="M245" i="13"/>
  <c r="K245" i="13"/>
  <c r="I245" i="13"/>
  <c r="G245" i="13"/>
  <c r="U244" i="13"/>
  <c r="T244" i="13"/>
  <c r="N244" i="13"/>
  <c r="O244" i="13" s="1"/>
  <c r="M244" i="13"/>
  <c r="K244" i="13"/>
  <c r="I244" i="13"/>
  <c r="G244" i="13"/>
  <c r="U243" i="13"/>
  <c r="T243" i="13"/>
  <c r="N243" i="13"/>
  <c r="O243" i="13" s="1"/>
  <c r="M243" i="13"/>
  <c r="K243" i="13"/>
  <c r="I243" i="13"/>
  <c r="G243" i="13"/>
  <c r="U242" i="13"/>
  <c r="T242" i="13"/>
  <c r="N242" i="13"/>
  <c r="O242" i="13" s="1"/>
  <c r="M242" i="13"/>
  <c r="K242" i="13"/>
  <c r="I242" i="13"/>
  <c r="G242" i="13"/>
  <c r="U241" i="13"/>
  <c r="T241" i="13"/>
  <c r="O241" i="13"/>
  <c r="N241" i="13"/>
  <c r="M241" i="13"/>
  <c r="K241" i="13"/>
  <c r="I241" i="13"/>
  <c r="G241" i="13"/>
  <c r="S240" i="13"/>
  <c r="R240" i="13"/>
  <c r="T240" i="13" s="1"/>
  <c r="Q240" i="13"/>
  <c r="P240" i="13"/>
  <c r="L240" i="13"/>
  <c r="J240" i="13"/>
  <c r="K240" i="13" s="1"/>
  <c r="H240" i="13"/>
  <c r="F240" i="13"/>
  <c r="G240" i="13" s="1"/>
  <c r="E240" i="13"/>
  <c r="D240" i="13"/>
  <c r="U239" i="13"/>
  <c r="T239" i="13"/>
  <c r="O239" i="13"/>
  <c r="N239" i="13"/>
  <c r="M239" i="13"/>
  <c r="K239" i="13"/>
  <c r="I239" i="13"/>
  <c r="G239" i="13"/>
  <c r="U238" i="13"/>
  <c r="T238" i="13"/>
  <c r="N238" i="13"/>
  <c r="O238" i="13" s="1"/>
  <c r="M238" i="13"/>
  <c r="K238" i="13"/>
  <c r="I238" i="13"/>
  <c r="G238" i="13"/>
  <c r="U237" i="13"/>
  <c r="T237" i="13"/>
  <c r="N237" i="13"/>
  <c r="O237" i="13" s="1"/>
  <c r="M237" i="13"/>
  <c r="K237" i="13"/>
  <c r="I237" i="13"/>
  <c r="G237" i="13"/>
  <c r="U236" i="13"/>
  <c r="T236" i="13"/>
  <c r="N236" i="13"/>
  <c r="O236" i="13" s="1"/>
  <c r="M236" i="13"/>
  <c r="K236" i="13"/>
  <c r="I236" i="13"/>
  <c r="G236" i="13"/>
  <c r="U235" i="13"/>
  <c r="T235" i="13"/>
  <c r="N235" i="13"/>
  <c r="O235" i="13" s="1"/>
  <c r="M235" i="13"/>
  <c r="K235" i="13"/>
  <c r="I235" i="13"/>
  <c r="G235" i="13"/>
  <c r="U234" i="13"/>
  <c r="T234" i="13"/>
  <c r="N234" i="13"/>
  <c r="O234" i="13" s="1"/>
  <c r="M234" i="13"/>
  <c r="K234" i="13"/>
  <c r="I234" i="13"/>
  <c r="G234" i="13"/>
  <c r="T231" i="13"/>
  <c r="S231" i="13"/>
  <c r="R231" i="13"/>
  <c r="Q231" i="13"/>
  <c r="P231" i="13"/>
  <c r="U231" i="13" s="1"/>
  <c r="L231" i="13"/>
  <c r="J231" i="13"/>
  <c r="H231" i="13"/>
  <c r="F231" i="13"/>
  <c r="N231" i="13" s="1"/>
  <c r="E231" i="13"/>
  <c r="D231" i="13"/>
  <c r="S230" i="13"/>
  <c r="R230" i="13"/>
  <c r="T230" i="13" s="1"/>
  <c r="Q230" i="13"/>
  <c r="P230" i="13"/>
  <c r="L230" i="13"/>
  <c r="J230" i="13"/>
  <c r="K230" i="13" s="1"/>
  <c r="H230" i="13"/>
  <c r="F230" i="13"/>
  <c r="G230" i="13" s="1"/>
  <c r="E230" i="13"/>
  <c r="D230" i="13"/>
  <c r="U229" i="13"/>
  <c r="T229" i="13"/>
  <c r="O229" i="13"/>
  <c r="N229" i="13"/>
  <c r="M229" i="13"/>
  <c r="K229" i="13"/>
  <c r="I229" i="13"/>
  <c r="G229" i="13"/>
  <c r="U228" i="13"/>
  <c r="T228" i="13"/>
  <c r="N228" i="13"/>
  <c r="O228" i="13" s="1"/>
  <c r="M228" i="13"/>
  <c r="K228" i="13"/>
  <c r="I228" i="13"/>
  <c r="G228" i="13"/>
  <c r="U227" i="13"/>
  <c r="T227" i="13"/>
  <c r="N227" i="13"/>
  <c r="O227" i="13" s="1"/>
  <c r="M227" i="13"/>
  <c r="K227" i="13"/>
  <c r="I227" i="13"/>
  <c r="G227" i="13"/>
  <c r="U226" i="13"/>
  <c r="T226" i="13"/>
  <c r="N226" i="13"/>
  <c r="O226" i="13" s="1"/>
  <c r="M226" i="13"/>
  <c r="K226" i="13"/>
  <c r="I226" i="13"/>
  <c r="G226" i="13"/>
  <c r="U225" i="13"/>
  <c r="T225" i="13"/>
  <c r="N225" i="13"/>
  <c r="O225" i="13" s="1"/>
  <c r="M225" i="13"/>
  <c r="K225" i="13"/>
  <c r="I225" i="13"/>
  <c r="G225" i="13"/>
  <c r="T224" i="13"/>
  <c r="S224" i="13"/>
  <c r="R224" i="13"/>
  <c r="Q224" i="13"/>
  <c r="P224" i="13"/>
  <c r="U224" i="13" s="1"/>
  <c r="L224" i="13"/>
  <c r="J224" i="13"/>
  <c r="H224" i="13"/>
  <c r="F224" i="13"/>
  <c r="E224" i="13"/>
  <c r="D224" i="13"/>
  <c r="U223" i="13"/>
  <c r="T223" i="13"/>
  <c r="O223" i="13"/>
  <c r="N223" i="13"/>
  <c r="M223" i="13"/>
  <c r="K223" i="13"/>
  <c r="I223" i="13"/>
  <c r="G223" i="13"/>
  <c r="U222" i="13"/>
  <c r="T222" i="13"/>
  <c r="N222" i="13"/>
  <c r="O222" i="13" s="1"/>
  <c r="M222" i="13"/>
  <c r="K222" i="13"/>
  <c r="I222" i="13"/>
  <c r="G222" i="13"/>
  <c r="U221" i="13"/>
  <c r="T221" i="13"/>
  <c r="N221" i="13"/>
  <c r="O221" i="13" s="1"/>
  <c r="M221" i="13"/>
  <c r="K221" i="13"/>
  <c r="I221" i="13"/>
  <c r="G221" i="13"/>
  <c r="U220" i="13"/>
  <c r="T220" i="13"/>
  <c r="N220" i="13"/>
  <c r="O220" i="13" s="1"/>
  <c r="M220" i="13"/>
  <c r="K220" i="13"/>
  <c r="I220" i="13"/>
  <c r="G220" i="13"/>
  <c r="U219" i="13"/>
  <c r="T219" i="13"/>
  <c r="N219" i="13"/>
  <c r="O219" i="13" s="1"/>
  <c r="M219" i="13"/>
  <c r="K219" i="13"/>
  <c r="I219" i="13"/>
  <c r="G219" i="13"/>
  <c r="U218" i="13"/>
  <c r="T218" i="13"/>
  <c r="N218" i="13"/>
  <c r="O218" i="13" s="1"/>
  <c r="M218" i="13"/>
  <c r="K218" i="13"/>
  <c r="I218" i="13"/>
  <c r="G218" i="13"/>
  <c r="U217" i="13"/>
  <c r="T217" i="13"/>
  <c r="N217" i="13"/>
  <c r="O217" i="13" s="1"/>
  <c r="M217" i="13"/>
  <c r="K217" i="13"/>
  <c r="I217" i="13"/>
  <c r="G217" i="13"/>
  <c r="S216" i="13"/>
  <c r="R216" i="13"/>
  <c r="T216" i="13" s="1"/>
  <c r="Q216" i="13"/>
  <c r="P216" i="13"/>
  <c r="L216" i="13"/>
  <c r="J216" i="13"/>
  <c r="H216" i="13"/>
  <c r="F216" i="13"/>
  <c r="G216" i="13" s="1"/>
  <c r="E216" i="13"/>
  <c r="D216" i="13"/>
  <c r="U215" i="13"/>
  <c r="T215" i="13"/>
  <c r="N215" i="13"/>
  <c r="O215" i="13" s="1"/>
  <c r="M215" i="13"/>
  <c r="K215" i="13"/>
  <c r="I215" i="13"/>
  <c r="G215" i="13"/>
  <c r="U214" i="13"/>
  <c r="T214" i="13"/>
  <c r="N214" i="13"/>
  <c r="O214" i="13" s="1"/>
  <c r="M214" i="13"/>
  <c r="K214" i="13"/>
  <c r="I214" i="13"/>
  <c r="G214" i="13"/>
  <c r="U213" i="13"/>
  <c r="T213" i="13"/>
  <c r="N213" i="13"/>
  <c r="O213" i="13" s="1"/>
  <c r="M213" i="13"/>
  <c r="K213" i="13"/>
  <c r="I213" i="13"/>
  <c r="G213" i="13"/>
  <c r="U212" i="13"/>
  <c r="T212" i="13"/>
  <c r="N212" i="13"/>
  <c r="O212" i="13" s="1"/>
  <c r="M212" i="13"/>
  <c r="K212" i="13"/>
  <c r="I212" i="13"/>
  <c r="G212" i="13"/>
  <c r="U211" i="13"/>
  <c r="T211" i="13"/>
  <c r="N211" i="13"/>
  <c r="O211" i="13" s="1"/>
  <c r="M211" i="13"/>
  <c r="K211" i="13"/>
  <c r="I211" i="13"/>
  <c r="G211" i="13"/>
  <c r="U210" i="13"/>
  <c r="T210" i="13"/>
  <c r="N210" i="13"/>
  <c r="O210" i="13" s="1"/>
  <c r="M210" i="13"/>
  <c r="K210" i="13"/>
  <c r="I210" i="13"/>
  <c r="G210" i="13"/>
  <c r="U209" i="13"/>
  <c r="T209" i="13"/>
  <c r="N209" i="13"/>
  <c r="O209" i="13" s="1"/>
  <c r="M209" i="13"/>
  <c r="K209" i="13"/>
  <c r="I209" i="13"/>
  <c r="G209" i="13"/>
  <c r="U208" i="13"/>
  <c r="T208" i="13"/>
  <c r="N208" i="13"/>
  <c r="O208" i="13" s="1"/>
  <c r="M208" i="13"/>
  <c r="K208" i="13"/>
  <c r="I208" i="13"/>
  <c r="G208" i="13"/>
  <c r="T205" i="13"/>
  <c r="S205" i="13"/>
  <c r="R205" i="13"/>
  <c r="Q205" i="13"/>
  <c r="P205" i="13"/>
  <c r="U205" i="13" s="1"/>
  <c r="L205" i="13"/>
  <c r="J205" i="13"/>
  <c r="H205" i="13"/>
  <c r="F205" i="13"/>
  <c r="E205" i="13"/>
  <c r="D205" i="13"/>
  <c r="S204" i="13"/>
  <c r="R204" i="13"/>
  <c r="T204" i="13" s="1"/>
  <c r="Q204" i="13"/>
  <c r="P204" i="13"/>
  <c r="U204" i="13" s="1"/>
  <c r="L204" i="13"/>
  <c r="K204" i="13"/>
  <c r="J204" i="13"/>
  <c r="H204" i="13"/>
  <c r="G204" i="13"/>
  <c r="F204" i="13"/>
  <c r="E204" i="13"/>
  <c r="M204" i="13" s="1"/>
  <c r="D204" i="13"/>
  <c r="I204" i="13" s="1"/>
  <c r="U203" i="13"/>
  <c r="T203" i="13"/>
  <c r="O203" i="13"/>
  <c r="N203" i="13"/>
  <c r="M203" i="13"/>
  <c r="K203" i="13"/>
  <c r="I203" i="13"/>
  <c r="G203" i="13"/>
  <c r="U202" i="13"/>
  <c r="T202" i="13"/>
  <c r="O202" i="13"/>
  <c r="N202" i="13"/>
  <c r="M202" i="13"/>
  <c r="K202" i="13"/>
  <c r="I202" i="13"/>
  <c r="G202" i="13"/>
  <c r="U201" i="13"/>
  <c r="T201" i="13"/>
  <c r="O201" i="13"/>
  <c r="N201" i="13"/>
  <c r="M201" i="13"/>
  <c r="K201" i="13"/>
  <c r="I201" i="13"/>
  <c r="G201" i="13"/>
  <c r="U200" i="13"/>
  <c r="T200" i="13"/>
  <c r="O200" i="13"/>
  <c r="N200" i="13"/>
  <c r="M200" i="13"/>
  <c r="K200" i="13"/>
  <c r="I200" i="13"/>
  <c r="G200" i="13"/>
  <c r="U199" i="13"/>
  <c r="T199" i="13"/>
  <c r="O199" i="13"/>
  <c r="N199" i="13"/>
  <c r="M199" i="13"/>
  <c r="K199" i="13"/>
  <c r="I199" i="13"/>
  <c r="G199" i="13"/>
  <c r="T198" i="13"/>
  <c r="S198" i="13"/>
  <c r="R198" i="13"/>
  <c r="Q198" i="13"/>
  <c r="P198" i="13"/>
  <c r="U198" i="13" s="1"/>
  <c r="L198" i="13"/>
  <c r="J198" i="13"/>
  <c r="H198" i="13"/>
  <c r="F198" i="13"/>
  <c r="N198" i="13" s="1"/>
  <c r="E198" i="13"/>
  <c r="D198" i="13"/>
  <c r="U197" i="13"/>
  <c r="T197" i="13"/>
  <c r="O197" i="13"/>
  <c r="N197" i="13"/>
  <c r="M197" i="13"/>
  <c r="K197" i="13"/>
  <c r="I197" i="13"/>
  <c r="G197" i="13"/>
  <c r="U196" i="13"/>
  <c r="T196" i="13"/>
  <c r="N196" i="13"/>
  <c r="O196" i="13" s="1"/>
  <c r="M196" i="13"/>
  <c r="K196" i="13"/>
  <c r="I196" i="13"/>
  <c r="G196" i="13"/>
  <c r="U195" i="13"/>
  <c r="T195" i="13"/>
  <c r="N195" i="13"/>
  <c r="O195" i="13" s="1"/>
  <c r="M195" i="13"/>
  <c r="K195" i="13"/>
  <c r="I195" i="13"/>
  <c r="G195" i="13"/>
  <c r="U194" i="13"/>
  <c r="T194" i="13"/>
  <c r="N194" i="13"/>
  <c r="O194" i="13" s="1"/>
  <c r="M194" i="13"/>
  <c r="K194" i="13"/>
  <c r="I194" i="13"/>
  <c r="G194" i="13"/>
  <c r="U193" i="13"/>
  <c r="T193" i="13"/>
  <c r="N193" i="13"/>
  <c r="O193" i="13" s="1"/>
  <c r="M193" i="13"/>
  <c r="K193" i="13"/>
  <c r="I193" i="13"/>
  <c r="G193" i="13"/>
  <c r="U192" i="13"/>
  <c r="T192" i="13"/>
  <c r="N192" i="13"/>
  <c r="O192" i="13" s="1"/>
  <c r="M192" i="13"/>
  <c r="K192" i="13"/>
  <c r="I192" i="13"/>
  <c r="G192" i="13"/>
  <c r="S191" i="13"/>
  <c r="R191" i="13"/>
  <c r="T191" i="13" s="1"/>
  <c r="Q191" i="13"/>
  <c r="P191" i="13"/>
  <c r="U191" i="13" s="1"/>
  <c r="L191" i="13"/>
  <c r="J191" i="13"/>
  <c r="H191" i="13"/>
  <c r="F191" i="13"/>
  <c r="G191" i="13" s="1"/>
  <c r="E191" i="13"/>
  <c r="D191" i="13"/>
  <c r="U190" i="13"/>
  <c r="T190" i="13"/>
  <c r="N190" i="13"/>
  <c r="O190" i="13" s="1"/>
  <c r="M190" i="13"/>
  <c r="K190" i="13"/>
  <c r="I190" i="13"/>
  <c r="G190" i="13"/>
  <c r="U189" i="13"/>
  <c r="T189" i="13"/>
  <c r="O189" i="13"/>
  <c r="N189" i="13"/>
  <c r="M189" i="13"/>
  <c r="K189" i="13"/>
  <c r="I189" i="13"/>
  <c r="G189" i="13"/>
  <c r="U188" i="13"/>
  <c r="T188" i="13"/>
  <c r="N188" i="13"/>
  <c r="O188" i="13" s="1"/>
  <c r="M188" i="13"/>
  <c r="K188" i="13"/>
  <c r="I188" i="13"/>
  <c r="G188" i="13"/>
  <c r="U187" i="13"/>
  <c r="T187" i="13"/>
  <c r="N187" i="13"/>
  <c r="O187" i="13" s="1"/>
  <c r="M187" i="13"/>
  <c r="K187" i="13"/>
  <c r="I187" i="13"/>
  <c r="G187" i="13"/>
  <c r="U186" i="13"/>
  <c r="T186" i="13"/>
  <c r="O186" i="13"/>
  <c r="N186" i="13"/>
  <c r="M186" i="13"/>
  <c r="K186" i="13"/>
  <c r="I186" i="13"/>
  <c r="G186" i="13"/>
  <c r="T185" i="13"/>
  <c r="S185" i="13"/>
  <c r="R185" i="13"/>
  <c r="Q185" i="13"/>
  <c r="P185" i="13"/>
  <c r="U185" i="13" s="1"/>
  <c r="L185" i="13"/>
  <c r="J185" i="13"/>
  <c r="H185" i="13"/>
  <c r="F185" i="13"/>
  <c r="E185" i="13"/>
  <c r="D185" i="13"/>
  <c r="U184" i="13"/>
  <c r="T184" i="13"/>
  <c r="N184" i="13"/>
  <c r="O184" i="13" s="1"/>
  <c r="M184" i="13"/>
  <c r="K184" i="13"/>
  <c r="I184" i="13"/>
  <c r="G184" i="13"/>
  <c r="U183" i="13"/>
  <c r="T183" i="13"/>
  <c r="O183" i="13"/>
  <c r="N183" i="13"/>
  <c r="M183" i="13"/>
  <c r="K183" i="13"/>
  <c r="I183" i="13"/>
  <c r="G183" i="13"/>
  <c r="U182" i="13"/>
  <c r="T182" i="13"/>
  <c r="O182" i="13"/>
  <c r="N182" i="13"/>
  <c r="M182" i="13"/>
  <c r="K182" i="13"/>
  <c r="I182" i="13"/>
  <c r="G182" i="13"/>
  <c r="U181" i="13"/>
  <c r="T181" i="13"/>
  <c r="O181" i="13"/>
  <c r="N181" i="13"/>
  <c r="M181" i="13"/>
  <c r="K181" i="13"/>
  <c r="I181" i="13"/>
  <c r="G181" i="13"/>
  <c r="U180" i="13"/>
  <c r="T180" i="13"/>
  <c r="O180" i="13"/>
  <c r="N180" i="13"/>
  <c r="M180" i="13"/>
  <c r="K180" i="13"/>
  <c r="I180" i="13"/>
  <c r="G180" i="13"/>
  <c r="S179" i="13"/>
  <c r="R179" i="13"/>
  <c r="T179" i="13" s="1"/>
  <c r="Q179" i="13"/>
  <c r="P179" i="13"/>
  <c r="L179" i="13"/>
  <c r="J179" i="13"/>
  <c r="K179" i="13" s="1"/>
  <c r="H179" i="13"/>
  <c r="F179" i="13"/>
  <c r="E179" i="13"/>
  <c r="M179" i="13" s="1"/>
  <c r="D179" i="13"/>
  <c r="I179" i="13" s="1"/>
  <c r="U178" i="13"/>
  <c r="T178" i="13"/>
  <c r="N178" i="13"/>
  <c r="O178" i="13" s="1"/>
  <c r="M178" i="13"/>
  <c r="K178" i="13"/>
  <c r="I178" i="13"/>
  <c r="G178" i="13"/>
  <c r="U177" i="13"/>
  <c r="T177" i="13"/>
  <c r="O177" i="13"/>
  <c r="N177" i="13"/>
  <c r="M177" i="13"/>
  <c r="K177" i="13"/>
  <c r="I177" i="13"/>
  <c r="G177" i="13"/>
  <c r="U176" i="13"/>
  <c r="T176" i="13"/>
  <c r="O176" i="13"/>
  <c r="N176" i="13"/>
  <c r="M176" i="13"/>
  <c r="K176" i="13"/>
  <c r="I176" i="13"/>
  <c r="G176" i="13"/>
  <c r="U175" i="13"/>
  <c r="T175" i="13"/>
  <c r="O175" i="13"/>
  <c r="N175" i="13"/>
  <c r="M175" i="13"/>
  <c r="K175" i="13"/>
  <c r="I175" i="13"/>
  <c r="G175" i="13"/>
  <c r="U174" i="13"/>
  <c r="T174" i="13"/>
  <c r="O174" i="13"/>
  <c r="N174" i="13"/>
  <c r="M174" i="13"/>
  <c r="K174" i="13"/>
  <c r="I174" i="13"/>
  <c r="G174" i="13"/>
  <c r="U173" i="13"/>
  <c r="T173" i="13"/>
  <c r="O173" i="13"/>
  <c r="N173" i="13"/>
  <c r="M173" i="13"/>
  <c r="K173" i="13"/>
  <c r="I173" i="13"/>
  <c r="G173" i="13"/>
  <c r="T170" i="13"/>
  <c r="S170" i="13"/>
  <c r="R170" i="13"/>
  <c r="Q170" i="13"/>
  <c r="P170" i="13"/>
  <c r="U170" i="13" s="1"/>
  <c r="L170" i="13"/>
  <c r="J170" i="13"/>
  <c r="H170" i="13"/>
  <c r="F170" i="13"/>
  <c r="N170" i="13" s="1"/>
  <c r="E170" i="13"/>
  <c r="D170" i="13"/>
  <c r="S169" i="13"/>
  <c r="R169" i="13"/>
  <c r="T169" i="13" s="1"/>
  <c r="Q169" i="13"/>
  <c r="P169" i="13"/>
  <c r="L169" i="13"/>
  <c r="J169" i="13"/>
  <c r="K169" i="13" s="1"/>
  <c r="H169" i="13"/>
  <c r="F169" i="13"/>
  <c r="G169" i="13" s="1"/>
  <c r="E169" i="13"/>
  <c r="M169" i="13" s="1"/>
  <c r="D169" i="13"/>
  <c r="U168" i="13"/>
  <c r="T168" i="13"/>
  <c r="N168" i="13"/>
  <c r="O168" i="13" s="1"/>
  <c r="M168" i="13"/>
  <c r="K168" i="13"/>
  <c r="I168" i="13"/>
  <c r="G168" i="13"/>
  <c r="U167" i="13"/>
  <c r="T167" i="13"/>
  <c r="O167" i="13"/>
  <c r="N167" i="13"/>
  <c r="M167" i="13"/>
  <c r="K167" i="13"/>
  <c r="I167" i="13"/>
  <c r="G167" i="13"/>
  <c r="U166" i="13"/>
  <c r="T166" i="13"/>
  <c r="O166" i="13"/>
  <c r="N166" i="13"/>
  <c r="M166" i="13"/>
  <c r="K166" i="13"/>
  <c r="I166" i="13"/>
  <c r="G166" i="13"/>
  <c r="U165" i="13"/>
  <c r="T165" i="13"/>
  <c r="O165" i="13"/>
  <c r="N165" i="13"/>
  <c r="M165" i="13"/>
  <c r="K165" i="13"/>
  <c r="I165" i="13"/>
  <c r="G165" i="13"/>
  <c r="U164" i="13"/>
  <c r="T164" i="13"/>
  <c r="O164" i="13"/>
  <c r="N164" i="13"/>
  <c r="M164" i="13"/>
  <c r="K164" i="13"/>
  <c r="I164" i="13"/>
  <c r="G164" i="13"/>
  <c r="T163" i="13"/>
  <c r="S163" i="13"/>
  <c r="R163" i="13"/>
  <c r="Q163" i="13"/>
  <c r="P163" i="13"/>
  <c r="U163" i="13" s="1"/>
  <c r="L163" i="13"/>
  <c r="J163" i="13"/>
  <c r="H163" i="13"/>
  <c r="F163" i="13"/>
  <c r="E163" i="13"/>
  <c r="D163" i="13"/>
  <c r="U162" i="13"/>
  <c r="T162" i="13"/>
  <c r="N162" i="13"/>
  <c r="O162" i="13" s="1"/>
  <c r="M162" i="13"/>
  <c r="K162" i="13"/>
  <c r="I162" i="13"/>
  <c r="G162" i="13"/>
  <c r="U161" i="13"/>
  <c r="T161" i="13"/>
  <c r="O161" i="13"/>
  <c r="N161" i="13"/>
  <c r="M161" i="13"/>
  <c r="K161" i="13"/>
  <c r="I161" i="13"/>
  <c r="G161" i="13"/>
  <c r="U160" i="13"/>
  <c r="T160" i="13"/>
  <c r="O160" i="13"/>
  <c r="N160" i="13"/>
  <c r="M160" i="13"/>
  <c r="K160" i="13"/>
  <c r="I160" i="13"/>
  <c r="G160" i="13"/>
  <c r="U159" i="13"/>
  <c r="T159" i="13"/>
  <c r="O159" i="13"/>
  <c r="N159" i="13"/>
  <c r="M159" i="13"/>
  <c r="K159" i="13"/>
  <c r="I159" i="13"/>
  <c r="G159" i="13"/>
  <c r="U158" i="13"/>
  <c r="T158" i="13"/>
  <c r="O158" i="13"/>
  <c r="N158" i="13"/>
  <c r="M158" i="13"/>
  <c r="K158" i="13"/>
  <c r="I158" i="13"/>
  <c r="G158" i="13"/>
  <c r="S157" i="13"/>
  <c r="R157" i="13"/>
  <c r="T157" i="13" s="1"/>
  <c r="Q157" i="13"/>
  <c r="P157" i="13"/>
  <c r="U157" i="13" s="1"/>
  <c r="N157" i="13"/>
  <c r="L157" i="13"/>
  <c r="J157" i="13"/>
  <c r="H157" i="13"/>
  <c r="F157" i="13"/>
  <c r="E157" i="13"/>
  <c r="D157" i="13"/>
  <c r="I157" i="13" s="1"/>
  <c r="U156" i="13"/>
  <c r="T156" i="13"/>
  <c r="N156" i="13"/>
  <c r="O156" i="13" s="1"/>
  <c r="M156" i="13"/>
  <c r="K156" i="13"/>
  <c r="I156" i="13"/>
  <c r="G156" i="13"/>
  <c r="U155" i="13"/>
  <c r="T155" i="13"/>
  <c r="O155" i="13"/>
  <c r="N155" i="13"/>
  <c r="M155" i="13"/>
  <c r="K155" i="13"/>
  <c r="I155" i="13"/>
  <c r="G155" i="13"/>
  <c r="U154" i="13"/>
  <c r="T154" i="13"/>
  <c r="O154" i="13"/>
  <c r="N154" i="13"/>
  <c r="M154" i="13"/>
  <c r="K154" i="13"/>
  <c r="I154" i="13"/>
  <c r="G154" i="13"/>
  <c r="U153" i="13"/>
  <c r="T153" i="13"/>
  <c r="O153" i="13"/>
  <c r="N153" i="13"/>
  <c r="M153" i="13"/>
  <c r="K153" i="13"/>
  <c r="I153" i="13"/>
  <c r="G153" i="13"/>
  <c r="U152" i="13"/>
  <c r="T152" i="13"/>
  <c r="N152" i="13"/>
  <c r="O152" i="13" s="1"/>
  <c r="M152" i="13"/>
  <c r="K152" i="13"/>
  <c r="I152" i="13"/>
  <c r="G152" i="13"/>
  <c r="U151" i="13"/>
  <c r="T151" i="13"/>
  <c r="O151" i="13"/>
  <c r="N151" i="13"/>
  <c r="M151" i="13"/>
  <c r="K151" i="13"/>
  <c r="I151" i="13"/>
  <c r="G151" i="13"/>
  <c r="T150" i="13"/>
  <c r="S150" i="13"/>
  <c r="R150" i="13"/>
  <c r="Q150" i="13"/>
  <c r="P150" i="13"/>
  <c r="U150" i="13" s="1"/>
  <c r="L150" i="13"/>
  <c r="J150" i="13"/>
  <c r="H150" i="13"/>
  <c r="F150" i="13"/>
  <c r="N150" i="13" s="1"/>
  <c r="E150" i="13"/>
  <c r="D150" i="13"/>
  <c r="U149" i="13"/>
  <c r="T149" i="13"/>
  <c r="N149" i="13"/>
  <c r="O149" i="13" s="1"/>
  <c r="M149" i="13"/>
  <c r="K149" i="13"/>
  <c r="I149" i="13"/>
  <c r="G149" i="13"/>
  <c r="U148" i="13"/>
  <c r="T148" i="13"/>
  <c r="O148" i="13"/>
  <c r="N148" i="13"/>
  <c r="M148" i="13"/>
  <c r="K148" i="13"/>
  <c r="I148" i="13"/>
  <c r="G148" i="13"/>
  <c r="U147" i="13"/>
  <c r="T147" i="13"/>
  <c r="O147" i="13"/>
  <c r="N147" i="13"/>
  <c r="M147" i="13"/>
  <c r="K147" i="13"/>
  <c r="I147" i="13"/>
  <c r="G147" i="13"/>
  <c r="U146" i="13"/>
  <c r="T146" i="13"/>
  <c r="O146" i="13"/>
  <c r="N146" i="13"/>
  <c r="M146" i="13"/>
  <c r="K146" i="13"/>
  <c r="I146" i="13"/>
  <c r="G146" i="13"/>
  <c r="U145" i="13"/>
  <c r="T145" i="13"/>
  <c r="O145" i="13"/>
  <c r="N145" i="13"/>
  <c r="M145" i="13"/>
  <c r="K145" i="13"/>
  <c r="I145" i="13"/>
  <c r="G145" i="13"/>
  <c r="S144" i="13"/>
  <c r="R144" i="13"/>
  <c r="Q144" i="13"/>
  <c r="P144" i="13"/>
  <c r="L144" i="13"/>
  <c r="J144" i="13"/>
  <c r="H144" i="13"/>
  <c r="F144" i="13"/>
  <c r="E144" i="13"/>
  <c r="M144" i="13" s="1"/>
  <c r="D144" i="13"/>
  <c r="U143" i="13"/>
  <c r="T143" i="13"/>
  <c r="N143" i="13"/>
  <c r="O143" i="13" s="1"/>
  <c r="M143" i="13"/>
  <c r="K143" i="13"/>
  <c r="I143" i="13"/>
  <c r="G143" i="13"/>
  <c r="U142" i="13"/>
  <c r="T142" i="13"/>
  <c r="O142" i="13"/>
  <c r="N142" i="13"/>
  <c r="M142" i="13"/>
  <c r="K142" i="13"/>
  <c r="I142" i="13"/>
  <c r="G142" i="13"/>
  <c r="U141" i="13"/>
  <c r="T141" i="13"/>
  <c r="O141" i="13"/>
  <c r="N141" i="13"/>
  <c r="M141" i="13"/>
  <c r="K141" i="13"/>
  <c r="I141" i="13"/>
  <c r="G141" i="13"/>
  <c r="U140" i="13"/>
  <c r="T140" i="13"/>
  <c r="N140" i="13"/>
  <c r="O140" i="13" s="1"/>
  <c r="M140" i="13"/>
  <c r="K140" i="13"/>
  <c r="I140" i="13"/>
  <c r="G140" i="13"/>
  <c r="U139" i="13"/>
  <c r="T139" i="13"/>
  <c r="O139" i="13"/>
  <c r="N139" i="13"/>
  <c r="M139" i="13"/>
  <c r="K139" i="13"/>
  <c r="I139" i="13"/>
  <c r="G139" i="13"/>
  <c r="U138" i="13"/>
  <c r="T138" i="13"/>
  <c r="O138" i="13"/>
  <c r="N138" i="13"/>
  <c r="M138" i="13"/>
  <c r="K138" i="13"/>
  <c r="I138" i="13"/>
  <c r="G138" i="13"/>
  <c r="S137" i="13"/>
  <c r="R137" i="13"/>
  <c r="T137" i="13" s="1"/>
  <c r="Q137" i="13"/>
  <c r="P137" i="13"/>
  <c r="L137" i="13"/>
  <c r="M137" i="13" s="1"/>
  <c r="J137" i="13"/>
  <c r="H137" i="13"/>
  <c r="F137" i="13"/>
  <c r="E137" i="13"/>
  <c r="D137" i="13"/>
  <c r="G137" i="13" s="1"/>
  <c r="U136" i="13"/>
  <c r="T136" i="13"/>
  <c r="N136" i="13"/>
  <c r="O136" i="13" s="1"/>
  <c r="M136" i="13"/>
  <c r="K136" i="13"/>
  <c r="I136" i="13"/>
  <c r="G136" i="13"/>
  <c r="U135" i="13"/>
  <c r="T135" i="13"/>
  <c r="O135" i="13"/>
  <c r="N135" i="13"/>
  <c r="M135" i="13"/>
  <c r="K135" i="13"/>
  <c r="I135" i="13"/>
  <c r="G135" i="13"/>
  <c r="U134" i="13"/>
  <c r="T134" i="13"/>
  <c r="O134" i="13"/>
  <c r="N134" i="13"/>
  <c r="M134" i="13"/>
  <c r="K134" i="13"/>
  <c r="I134" i="13"/>
  <c r="G134" i="13"/>
  <c r="U133" i="13"/>
  <c r="T133" i="13"/>
  <c r="N133" i="13"/>
  <c r="O133" i="13" s="1"/>
  <c r="M133" i="13"/>
  <c r="K133" i="13"/>
  <c r="I133" i="13"/>
  <c r="G133" i="13"/>
  <c r="S132" i="13"/>
  <c r="R132" i="13"/>
  <c r="Q132" i="13"/>
  <c r="P132" i="13"/>
  <c r="N132" i="13"/>
  <c r="O132" i="13" s="1"/>
  <c r="L132" i="13"/>
  <c r="K132" i="13"/>
  <c r="J132" i="13"/>
  <c r="H132" i="13"/>
  <c r="F132" i="13"/>
  <c r="G132" i="13" s="1"/>
  <c r="E132" i="13"/>
  <c r="D132" i="13"/>
  <c r="U131" i="13"/>
  <c r="T131" i="13"/>
  <c r="N131" i="13"/>
  <c r="O131" i="13" s="1"/>
  <c r="M131" i="13"/>
  <c r="K131" i="13"/>
  <c r="I131" i="13"/>
  <c r="G131" i="13"/>
  <c r="U130" i="13"/>
  <c r="T130" i="13"/>
  <c r="O130" i="13"/>
  <c r="N130" i="13"/>
  <c r="M130" i="13"/>
  <c r="K130" i="13"/>
  <c r="I130" i="13"/>
  <c r="G130" i="13"/>
  <c r="U129" i="13"/>
  <c r="T129" i="13"/>
  <c r="O129" i="13"/>
  <c r="N129" i="13"/>
  <c r="M129" i="13"/>
  <c r="K129" i="13"/>
  <c r="I129" i="13"/>
  <c r="G129" i="13"/>
  <c r="U128" i="13"/>
  <c r="T128" i="13"/>
  <c r="O128" i="13"/>
  <c r="N128" i="13"/>
  <c r="M128" i="13"/>
  <c r="K128" i="13"/>
  <c r="I128" i="13"/>
  <c r="G128" i="13"/>
  <c r="U127" i="13"/>
  <c r="T127" i="13"/>
  <c r="O127" i="13"/>
  <c r="N127" i="13"/>
  <c r="M127" i="13"/>
  <c r="K127" i="13"/>
  <c r="I127" i="13"/>
  <c r="G127" i="13"/>
  <c r="T126" i="13"/>
  <c r="S126" i="13"/>
  <c r="R126" i="13"/>
  <c r="Q126" i="13"/>
  <c r="P126" i="13"/>
  <c r="U126" i="13" s="1"/>
  <c r="L126" i="13"/>
  <c r="J126" i="13"/>
  <c r="H126" i="13"/>
  <c r="F126" i="13"/>
  <c r="E126" i="13"/>
  <c r="D126" i="13"/>
  <c r="U125" i="13"/>
  <c r="T125" i="13"/>
  <c r="O125" i="13"/>
  <c r="N125" i="13"/>
  <c r="M125" i="13"/>
  <c r="K125" i="13"/>
  <c r="I125" i="13"/>
  <c r="G125" i="13"/>
  <c r="U124" i="13"/>
  <c r="T124" i="13"/>
  <c r="O124" i="13"/>
  <c r="N124" i="13"/>
  <c r="M124" i="13"/>
  <c r="K124" i="13"/>
  <c r="I124" i="13"/>
  <c r="G124" i="13"/>
  <c r="U123" i="13"/>
  <c r="T123" i="13"/>
  <c r="O123" i="13"/>
  <c r="N123" i="13"/>
  <c r="M123" i="13"/>
  <c r="K123" i="13"/>
  <c r="I123" i="13"/>
  <c r="G123" i="13"/>
  <c r="U122" i="13"/>
  <c r="T122" i="13"/>
  <c r="O122" i="13"/>
  <c r="N122" i="13"/>
  <c r="M122" i="13"/>
  <c r="K122" i="13"/>
  <c r="I122" i="13"/>
  <c r="G122" i="13"/>
  <c r="S121" i="13"/>
  <c r="R121" i="13"/>
  <c r="Q121" i="13"/>
  <c r="P121" i="13"/>
  <c r="L121" i="13"/>
  <c r="J121" i="13"/>
  <c r="K121" i="13" s="1"/>
  <c r="H121" i="13"/>
  <c r="G121" i="13"/>
  <c r="F121" i="13"/>
  <c r="E121" i="13"/>
  <c r="M121" i="13" s="1"/>
  <c r="D121" i="13"/>
  <c r="U120" i="13"/>
  <c r="T120" i="13"/>
  <c r="N120" i="13"/>
  <c r="O120" i="13" s="1"/>
  <c r="M120" i="13"/>
  <c r="K120" i="13"/>
  <c r="I120" i="13"/>
  <c r="G120" i="13"/>
  <c r="U119" i="13"/>
  <c r="T119" i="13"/>
  <c r="O119" i="13"/>
  <c r="N119" i="13"/>
  <c r="M119" i="13"/>
  <c r="K119" i="13"/>
  <c r="I119" i="13"/>
  <c r="G119" i="13"/>
  <c r="U118" i="13"/>
  <c r="T118" i="13"/>
  <c r="O118" i="13"/>
  <c r="N118" i="13"/>
  <c r="M118" i="13"/>
  <c r="K118" i="13"/>
  <c r="I118" i="13"/>
  <c r="G118" i="13"/>
  <c r="U117" i="13"/>
  <c r="T117" i="13"/>
  <c r="N117" i="13"/>
  <c r="O117" i="13" s="1"/>
  <c r="M117" i="13"/>
  <c r="K117" i="13"/>
  <c r="I117" i="13"/>
  <c r="G117" i="13"/>
  <c r="U116" i="13"/>
  <c r="T116" i="13"/>
  <c r="O116" i="13"/>
  <c r="N116" i="13"/>
  <c r="M116" i="13"/>
  <c r="K116" i="13"/>
  <c r="I116" i="13"/>
  <c r="G116" i="13"/>
  <c r="U115" i="13"/>
  <c r="T115" i="13"/>
  <c r="O115" i="13"/>
  <c r="N115" i="13"/>
  <c r="M115" i="13"/>
  <c r="K115" i="13"/>
  <c r="I115" i="13"/>
  <c r="G115" i="13"/>
  <c r="U114" i="13"/>
  <c r="T114" i="13"/>
  <c r="O114" i="13"/>
  <c r="N114" i="13"/>
  <c r="M114" i="13"/>
  <c r="K114" i="13"/>
  <c r="I114" i="13"/>
  <c r="G114" i="13"/>
  <c r="U113" i="13"/>
  <c r="T113" i="13"/>
  <c r="O113" i="13"/>
  <c r="N113" i="13"/>
  <c r="M113" i="13"/>
  <c r="K113" i="13"/>
  <c r="I113" i="13"/>
  <c r="G113" i="13"/>
  <c r="T112" i="13"/>
  <c r="S112" i="13"/>
  <c r="R112" i="13"/>
  <c r="Q112" i="13"/>
  <c r="P112" i="13"/>
  <c r="U112" i="13" s="1"/>
  <c r="L112" i="13"/>
  <c r="J112" i="13"/>
  <c r="N112" i="13" s="1"/>
  <c r="H112" i="13"/>
  <c r="F112" i="13"/>
  <c r="E112" i="13"/>
  <c r="D112" i="13"/>
  <c r="G112" i="13" s="1"/>
  <c r="U111" i="13"/>
  <c r="T111" i="13"/>
  <c r="N111" i="13"/>
  <c r="O111" i="13" s="1"/>
  <c r="M111" i="13"/>
  <c r="K111" i="13"/>
  <c r="I111" i="13"/>
  <c r="G111" i="13"/>
  <c r="U110" i="13"/>
  <c r="T110" i="13"/>
  <c r="O110" i="13"/>
  <c r="N110" i="13"/>
  <c r="M110" i="13"/>
  <c r="K110" i="13"/>
  <c r="I110" i="13"/>
  <c r="G110" i="13"/>
  <c r="U109" i="13"/>
  <c r="T109" i="13"/>
  <c r="O109" i="13"/>
  <c r="N109" i="13"/>
  <c r="M109" i="13"/>
  <c r="K109" i="13"/>
  <c r="I109" i="13"/>
  <c r="G109" i="13"/>
  <c r="U108" i="13"/>
  <c r="T108" i="13"/>
  <c r="O108" i="13"/>
  <c r="N108" i="13"/>
  <c r="M108" i="13"/>
  <c r="K108" i="13"/>
  <c r="I108" i="13"/>
  <c r="G108" i="13"/>
  <c r="U107" i="13"/>
  <c r="T107" i="13"/>
  <c r="O107" i="13"/>
  <c r="N107" i="13"/>
  <c r="M107" i="13"/>
  <c r="K107" i="13"/>
  <c r="I107" i="13"/>
  <c r="G107" i="13"/>
  <c r="S106" i="13"/>
  <c r="R106" i="13"/>
  <c r="Q106" i="13"/>
  <c r="P106" i="13"/>
  <c r="L106" i="13"/>
  <c r="J106" i="13"/>
  <c r="H106" i="13"/>
  <c r="G106" i="13"/>
  <c r="F106" i="13"/>
  <c r="N106" i="13" s="1"/>
  <c r="E106" i="13"/>
  <c r="M106" i="13" s="1"/>
  <c r="D106" i="13"/>
  <c r="I106" i="13" s="1"/>
  <c r="U105" i="13"/>
  <c r="T105" i="13"/>
  <c r="N105" i="13"/>
  <c r="O105" i="13" s="1"/>
  <c r="M105" i="13"/>
  <c r="K105" i="13"/>
  <c r="I105" i="13"/>
  <c r="G105" i="13"/>
  <c r="S102" i="13"/>
  <c r="T102" i="13" s="1"/>
  <c r="R102" i="13"/>
  <c r="Q102" i="13"/>
  <c r="P102" i="13"/>
  <c r="L102" i="13"/>
  <c r="K102" i="13"/>
  <c r="J102" i="13"/>
  <c r="H102" i="13"/>
  <c r="G102" i="13"/>
  <c r="F102" i="13"/>
  <c r="E102" i="13"/>
  <c r="D102" i="13"/>
  <c r="U101" i="13"/>
  <c r="S101" i="13"/>
  <c r="R101" i="13"/>
  <c r="Q101" i="13"/>
  <c r="P101" i="13"/>
  <c r="L101" i="13"/>
  <c r="J101" i="13"/>
  <c r="H101" i="13"/>
  <c r="G101" i="13"/>
  <c r="F101" i="13"/>
  <c r="E101" i="13"/>
  <c r="D101" i="13"/>
  <c r="I101" i="13" s="1"/>
  <c r="U100" i="13"/>
  <c r="T100" i="13"/>
  <c r="O100" i="13"/>
  <c r="N100" i="13"/>
  <c r="M100" i="13"/>
  <c r="K100" i="13"/>
  <c r="I100" i="13"/>
  <c r="G100" i="13"/>
  <c r="U99" i="13"/>
  <c r="T99" i="13"/>
  <c r="N99" i="13"/>
  <c r="O99" i="13" s="1"/>
  <c r="M99" i="13"/>
  <c r="K99" i="13"/>
  <c r="I99" i="13"/>
  <c r="G99" i="13"/>
  <c r="U98" i="13"/>
  <c r="T98" i="13"/>
  <c r="N98" i="13"/>
  <c r="O98" i="13" s="1"/>
  <c r="M98" i="13"/>
  <c r="K98" i="13"/>
  <c r="I98" i="13"/>
  <c r="G98" i="13"/>
  <c r="U97" i="13"/>
  <c r="T97" i="13"/>
  <c r="N97" i="13"/>
  <c r="O97" i="13" s="1"/>
  <c r="M97" i="13"/>
  <c r="K97" i="13"/>
  <c r="I97" i="13"/>
  <c r="G97" i="13"/>
  <c r="S96" i="13"/>
  <c r="T96" i="13" s="1"/>
  <c r="R96" i="13"/>
  <c r="Q96" i="13"/>
  <c r="P96" i="13"/>
  <c r="U96" i="13" s="1"/>
  <c r="L96" i="13"/>
  <c r="K96" i="13"/>
  <c r="J96" i="13"/>
  <c r="H96" i="13"/>
  <c r="F96" i="13"/>
  <c r="E96" i="13"/>
  <c r="D96" i="13"/>
  <c r="U95" i="13"/>
  <c r="T95" i="13"/>
  <c r="O95" i="13"/>
  <c r="N95" i="13"/>
  <c r="M95" i="13"/>
  <c r="K95" i="13"/>
  <c r="I95" i="13"/>
  <c r="G95" i="13"/>
  <c r="U94" i="13"/>
  <c r="T94" i="13"/>
  <c r="N94" i="13"/>
  <c r="O94" i="13" s="1"/>
  <c r="M94" i="13"/>
  <c r="K94" i="13"/>
  <c r="I94" i="13"/>
  <c r="G94" i="13"/>
  <c r="U93" i="13"/>
  <c r="T93" i="13"/>
  <c r="N93" i="13"/>
  <c r="O93" i="13" s="1"/>
  <c r="M93" i="13"/>
  <c r="K93" i="13"/>
  <c r="I93" i="13"/>
  <c r="G93" i="13"/>
  <c r="U92" i="13"/>
  <c r="T92" i="13"/>
  <c r="N92" i="13"/>
  <c r="O92" i="13" s="1"/>
  <c r="M92" i="13"/>
  <c r="K92" i="13"/>
  <c r="I92" i="13"/>
  <c r="G92" i="13"/>
  <c r="S91" i="13"/>
  <c r="R91" i="13"/>
  <c r="T91" i="13" s="1"/>
  <c r="Q91" i="13"/>
  <c r="P91" i="13"/>
  <c r="U91" i="13" s="1"/>
  <c r="L91" i="13"/>
  <c r="J91" i="13"/>
  <c r="H91" i="13"/>
  <c r="F91" i="13"/>
  <c r="G91" i="13" s="1"/>
  <c r="E91" i="13"/>
  <c r="M91" i="13" s="1"/>
  <c r="D91" i="13"/>
  <c r="I91" i="13" s="1"/>
  <c r="U90" i="13"/>
  <c r="T90" i="13"/>
  <c r="O90" i="13"/>
  <c r="N90" i="13"/>
  <c r="M90" i="13"/>
  <c r="K90" i="13"/>
  <c r="I90" i="13"/>
  <c r="G90" i="13"/>
  <c r="U89" i="13"/>
  <c r="T89" i="13"/>
  <c r="O89" i="13"/>
  <c r="N89" i="13"/>
  <c r="M89" i="13"/>
  <c r="K89" i="13"/>
  <c r="I89" i="13"/>
  <c r="G89" i="13"/>
  <c r="U88" i="13"/>
  <c r="T88" i="13"/>
  <c r="O88" i="13"/>
  <c r="N88" i="13"/>
  <c r="M88" i="13"/>
  <c r="K88" i="13"/>
  <c r="I88" i="13"/>
  <c r="G88" i="13"/>
  <c r="S85" i="13"/>
  <c r="R85" i="13"/>
  <c r="Q85" i="13"/>
  <c r="P85" i="13"/>
  <c r="L85" i="13"/>
  <c r="J85" i="13"/>
  <c r="K85" i="13" s="1"/>
  <c r="H85" i="13"/>
  <c r="F85" i="13"/>
  <c r="N85" i="13" s="1"/>
  <c r="E85" i="13"/>
  <c r="O85" i="13" s="1"/>
  <c r="D85" i="13"/>
  <c r="U84" i="13"/>
  <c r="S84" i="13"/>
  <c r="R84" i="13"/>
  <c r="T84" i="13" s="1"/>
  <c r="Q84" i="13"/>
  <c r="P84" i="13"/>
  <c r="L84" i="13"/>
  <c r="J84" i="13"/>
  <c r="H84" i="13"/>
  <c r="F84" i="13"/>
  <c r="G84" i="13" s="1"/>
  <c r="E84" i="13"/>
  <c r="D84" i="13"/>
  <c r="U83" i="13"/>
  <c r="T83" i="13"/>
  <c r="O83" i="13"/>
  <c r="N83" i="13"/>
  <c r="M83" i="13"/>
  <c r="K83" i="13"/>
  <c r="I83" i="13"/>
  <c r="G83" i="13"/>
  <c r="U82" i="13"/>
  <c r="T82" i="13"/>
  <c r="N82" i="13"/>
  <c r="O82" i="13" s="1"/>
  <c r="M82" i="13"/>
  <c r="K82" i="13"/>
  <c r="I82" i="13"/>
  <c r="G82" i="13"/>
  <c r="U81" i="13"/>
  <c r="T81" i="13"/>
  <c r="N81" i="13"/>
  <c r="O81" i="13" s="1"/>
  <c r="M81" i="13"/>
  <c r="K81" i="13"/>
  <c r="I81" i="13"/>
  <c r="G81" i="13"/>
  <c r="U80" i="13"/>
  <c r="T80" i="13"/>
  <c r="N80" i="13"/>
  <c r="O80" i="13" s="1"/>
  <c r="M80" i="13"/>
  <c r="K80" i="13"/>
  <c r="I80" i="13"/>
  <c r="G80" i="13"/>
  <c r="U79" i="13"/>
  <c r="T79" i="13"/>
  <c r="N79" i="13"/>
  <c r="O79" i="13" s="1"/>
  <c r="M79" i="13"/>
  <c r="K79" i="13"/>
  <c r="I79" i="13"/>
  <c r="G79" i="13"/>
  <c r="S78" i="13"/>
  <c r="R78" i="13"/>
  <c r="Q78" i="13"/>
  <c r="P78" i="13"/>
  <c r="L78" i="13"/>
  <c r="J78" i="13"/>
  <c r="K78" i="13" s="1"/>
  <c r="H78" i="13"/>
  <c r="F78" i="13"/>
  <c r="N78" i="13" s="1"/>
  <c r="O78" i="13" s="1"/>
  <c r="E78" i="13"/>
  <c r="D78" i="13"/>
  <c r="I78" i="13" s="1"/>
  <c r="U77" i="13"/>
  <c r="T77" i="13"/>
  <c r="O77" i="13"/>
  <c r="N77" i="13"/>
  <c r="M77" i="13"/>
  <c r="K77" i="13"/>
  <c r="I77" i="13"/>
  <c r="G77" i="13"/>
  <c r="U76" i="13"/>
  <c r="T76" i="13"/>
  <c r="N76" i="13"/>
  <c r="O76" i="13" s="1"/>
  <c r="M76" i="13"/>
  <c r="K76" i="13"/>
  <c r="I76" i="13"/>
  <c r="G76" i="13"/>
  <c r="U75" i="13"/>
  <c r="T75" i="13"/>
  <c r="N75" i="13"/>
  <c r="O75" i="13" s="1"/>
  <c r="M75" i="13"/>
  <c r="K75" i="13"/>
  <c r="I75" i="13"/>
  <c r="G75" i="13"/>
  <c r="U74" i="13"/>
  <c r="T74" i="13"/>
  <c r="N74" i="13"/>
  <c r="O74" i="13" s="1"/>
  <c r="M74" i="13"/>
  <c r="K74" i="13"/>
  <c r="I74" i="13"/>
  <c r="G74" i="13"/>
  <c r="U73" i="13"/>
  <c r="T73" i="13"/>
  <c r="N73" i="13"/>
  <c r="O73" i="13" s="1"/>
  <c r="M73" i="13"/>
  <c r="K73" i="13"/>
  <c r="I73" i="13"/>
  <c r="G73" i="13"/>
  <c r="U72" i="13"/>
  <c r="T72" i="13"/>
  <c r="N72" i="13"/>
  <c r="O72" i="13" s="1"/>
  <c r="M72" i="13"/>
  <c r="K72" i="13"/>
  <c r="I72" i="13"/>
  <c r="G72" i="13"/>
  <c r="U71" i="13"/>
  <c r="T71" i="13"/>
  <c r="N71" i="13"/>
  <c r="O71" i="13" s="1"/>
  <c r="M71" i="13"/>
  <c r="K71" i="13"/>
  <c r="I71" i="13"/>
  <c r="G71" i="13"/>
  <c r="S70" i="13"/>
  <c r="R70" i="13"/>
  <c r="T70" i="13" s="1"/>
  <c r="Q70" i="13"/>
  <c r="P70" i="13"/>
  <c r="L70" i="13"/>
  <c r="J70" i="13"/>
  <c r="U70" i="13" s="1"/>
  <c r="H70" i="13"/>
  <c r="F70" i="13"/>
  <c r="E70" i="13"/>
  <c r="M70" i="13" s="1"/>
  <c r="D70" i="13"/>
  <c r="I70" i="13" s="1"/>
  <c r="U69" i="13"/>
  <c r="T69" i="13"/>
  <c r="O69" i="13"/>
  <c r="N69" i="13"/>
  <c r="M69" i="13"/>
  <c r="K69" i="13"/>
  <c r="I69" i="13"/>
  <c r="G69" i="13"/>
  <c r="U68" i="13"/>
  <c r="T68" i="13"/>
  <c r="O68" i="13"/>
  <c r="N68" i="13"/>
  <c r="M68" i="13"/>
  <c r="K68" i="13"/>
  <c r="I68" i="13"/>
  <c r="G68" i="13"/>
  <c r="U67" i="13"/>
  <c r="T67" i="13"/>
  <c r="O67" i="13"/>
  <c r="N67" i="13"/>
  <c r="M67" i="13"/>
  <c r="K67" i="13"/>
  <c r="I67" i="13"/>
  <c r="G67" i="13"/>
  <c r="U66" i="13"/>
  <c r="T66" i="13"/>
  <c r="O66" i="13"/>
  <c r="N66" i="13"/>
  <c r="M66" i="13"/>
  <c r="K66" i="13"/>
  <c r="I66" i="13"/>
  <c r="G66" i="13"/>
  <c r="U65" i="13"/>
  <c r="T65" i="13"/>
  <c r="O65" i="13"/>
  <c r="N65" i="13"/>
  <c r="M65" i="13"/>
  <c r="K65" i="13"/>
  <c r="I65" i="13"/>
  <c r="G65" i="13"/>
  <c r="U64" i="13"/>
  <c r="T64" i="13"/>
  <c r="O64" i="13"/>
  <c r="N64" i="13"/>
  <c r="M64" i="13"/>
  <c r="K64" i="13"/>
  <c r="I64" i="13"/>
  <c r="G64" i="13"/>
  <c r="S63" i="13"/>
  <c r="R63" i="13"/>
  <c r="Q63" i="13"/>
  <c r="P63" i="13"/>
  <c r="L63" i="13"/>
  <c r="J63" i="13"/>
  <c r="H63" i="13"/>
  <c r="F63" i="13"/>
  <c r="E63" i="13"/>
  <c r="D63" i="13"/>
  <c r="U62" i="13"/>
  <c r="T62" i="13"/>
  <c r="O62" i="13"/>
  <c r="N62" i="13"/>
  <c r="M62" i="13"/>
  <c r="K62" i="13"/>
  <c r="I62" i="13"/>
  <c r="G62" i="13"/>
  <c r="U61" i="13"/>
  <c r="T61" i="13"/>
  <c r="N61" i="13"/>
  <c r="O61" i="13" s="1"/>
  <c r="M61" i="13"/>
  <c r="K61" i="13"/>
  <c r="I61" i="13"/>
  <c r="G61" i="13"/>
  <c r="U60" i="13"/>
  <c r="T60" i="13"/>
  <c r="N60" i="13"/>
  <c r="O60" i="13" s="1"/>
  <c r="M60" i="13"/>
  <c r="K60" i="13"/>
  <c r="I60" i="13"/>
  <c r="G60" i="13"/>
  <c r="U59" i="13"/>
  <c r="T59" i="13"/>
  <c r="N59" i="13"/>
  <c r="O59" i="13" s="1"/>
  <c r="M59" i="13"/>
  <c r="K59" i="13"/>
  <c r="I59" i="13"/>
  <c r="G59" i="13"/>
  <c r="S58" i="13"/>
  <c r="R58" i="13"/>
  <c r="Q58" i="13"/>
  <c r="P58" i="13"/>
  <c r="L58" i="13"/>
  <c r="J58" i="13"/>
  <c r="U58" i="13" s="1"/>
  <c r="H58" i="13"/>
  <c r="F58" i="13"/>
  <c r="G58" i="13" s="1"/>
  <c r="E58" i="13"/>
  <c r="D58" i="13"/>
  <c r="I58" i="13" s="1"/>
  <c r="U57" i="13"/>
  <c r="T57" i="13"/>
  <c r="O57" i="13"/>
  <c r="N57" i="13"/>
  <c r="M57" i="13"/>
  <c r="K57" i="13"/>
  <c r="I57" i="13"/>
  <c r="G57" i="13"/>
  <c r="S54" i="13"/>
  <c r="R54" i="13"/>
  <c r="Q54" i="13"/>
  <c r="P54" i="13"/>
  <c r="L54" i="13"/>
  <c r="K54" i="13"/>
  <c r="J54" i="13"/>
  <c r="H54" i="13"/>
  <c r="F54" i="13"/>
  <c r="N54" i="13" s="1"/>
  <c r="O54" i="13" s="1"/>
  <c r="E54" i="13"/>
  <c r="M54" i="13" s="1"/>
  <c r="D54" i="13"/>
  <c r="S53" i="13"/>
  <c r="R53" i="13"/>
  <c r="Q53" i="13"/>
  <c r="P53" i="13"/>
  <c r="L53" i="13"/>
  <c r="J53" i="13"/>
  <c r="U53" i="13" s="1"/>
  <c r="H53" i="13"/>
  <c r="I53" i="13" s="1"/>
  <c r="F53" i="13"/>
  <c r="G53" i="13" s="1"/>
  <c r="E53" i="13"/>
  <c r="M53" i="13" s="1"/>
  <c r="D53" i="13"/>
  <c r="U52" i="13"/>
  <c r="T52" i="13"/>
  <c r="O52" i="13"/>
  <c r="N52" i="13"/>
  <c r="M52" i="13"/>
  <c r="K52" i="13"/>
  <c r="I52" i="13"/>
  <c r="G52" i="13"/>
  <c r="U51" i="13"/>
  <c r="T51" i="13"/>
  <c r="O51" i="13"/>
  <c r="N51" i="13"/>
  <c r="M51" i="13"/>
  <c r="K51" i="13"/>
  <c r="I51" i="13"/>
  <c r="G51" i="13"/>
  <c r="U50" i="13"/>
  <c r="T50" i="13"/>
  <c r="O50" i="13"/>
  <c r="N50" i="13"/>
  <c r="M50" i="13"/>
  <c r="K50" i="13"/>
  <c r="I50" i="13"/>
  <c r="G50" i="13"/>
  <c r="U49" i="13"/>
  <c r="T49" i="13"/>
  <c r="O49" i="13"/>
  <c r="N49" i="13"/>
  <c r="M49" i="13"/>
  <c r="K49" i="13"/>
  <c r="I49" i="13"/>
  <c r="G49" i="13"/>
  <c r="U48" i="13"/>
  <c r="T48" i="13"/>
  <c r="O48" i="13"/>
  <c r="N48" i="13"/>
  <c r="M48" i="13"/>
  <c r="K48" i="13"/>
  <c r="I48" i="13"/>
  <c r="G48" i="13"/>
  <c r="S47" i="13"/>
  <c r="R47" i="13"/>
  <c r="Q47" i="13"/>
  <c r="P47" i="13"/>
  <c r="U47" i="13" s="1"/>
  <c r="L47" i="13"/>
  <c r="K47" i="13"/>
  <c r="J47" i="13"/>
  <c r="H47" i="13"/>
  <c r="G47" i="13"/>
  <c r="F47" i="13"/>
  <c r="N47" i="13" s="1"/>
  <c r="O47" i="13" s="1"/>
  <c r="E47" i="13"/>
  <c r="M47" i="13" s="1"/>
  <c r="D47" i="13"/>
  <c r="I47" i="13" s="1"/>
  <c r="U46" i="13"/>
  <c r="T46" i="13"/>
  <c r="N46" i="13"/>
  <c r="O46" i="13" s="1"/>
  <c r="M46" i="13"/>
  <c r="K46" i="13"/>
  <c r="I46" i="13"/>
  <c r="G46" i="13"/>
  <c r="U45" i="13"/>
  <c r="T45" i="13"/>
  <c r="O45" i="13"/>
  <c r="N45" i="13"/>
  <c r="M45" i="13"/>
  <c r="K45" i="13"/>
  <c r="I45" i="13"/>
  <c r="G45" i="13"/>
  <c r="U44" i="13"/>
  <c r="T44" i="13"/>
  <c r="O44" i="13"/>
  <c r="N44" i="13"/>
  <c r="M44" i="13"/>
  <c r="K44" i="13"/>
  <c r="I44" i="13"/>
  <c r="G44" i="13"/>
  <c r="U43" i="13"/>
  <c r="T43" i="13"/>
  <c r="O43" i="13"/>
  <c r="N43" i="13"/>
  <c r="M43" i="13"/>
  <c r="K43" i="13"/>
  <c r="I43" i="13"/>
  <c r="G43" i="13"/>
  <c r="U42" i="13"/>
  <c r="T42" i="13"/>
  <c r="O42" i="13"/>
  <c r="N42" i="13"/>
  <c r="M42" i="13"/>
  <c r="K42" i="13"/>
  <c r="I42" i="13"/>
  <c r="G42" i="13"/>
  <c r="U41" i="13"/>
  <c r="T41" i="13"/>
  <c r="O41" i="13"/>
  <c r="N41" i="13"/>
  <c r="M41" i="13"/>
  <c r="K41" i="13"/>
  <c r="I41" i="13"/>
  <c r="G41" i="13"/>
  <c r="U40" i="13"/>
  <c r="S40" i="13"/>
  <c r="R40" i="13"/>
  <c r="T40" i="13" s="1"/>
  <c r="Q40" i="13"/>
  <c r="P40" i="13"/>
  <c r="M40" i="13"/>
  <c r="L40" i="13"/>
  <c r="J40" i="13"/>
  <c r="I40" i="13"/>
  <c r="H40" i="13"/>
  <c r="F40" i="13"/>
  <c r="G40" i="13" s="1"/>
  <c r="E40" i="13"/>
  <c r="D40" i="13"/>
  <c r="U39" i="13"/>
  <c r="T39" i="13"/>
  <c r="N39" i="13"/>
  <c r="O39" i="13" s="1"/>
  <c r="M39" i="13"/>
  <c r="K39" i="13"/>
  <c r="I39" i="13"/>
  <c r="G39" i="13"/>
  <c r="U38" i="13"/>
  <c r="T38" i="13"/>
  <c r="O38" i="13"/>
  <c r="N38" i="13"/>
  <c r="M38" i="13"/>
  <c r="K38" i="13"/>
  <c r="I38" i="13"/>
  <c r="G38" i="13"/>
  <c r="U37" i="13"/>
  <c r="T37" i="13"/>
  <c r="O37" i="13"/>
  <c r="N37" i="13"/>
  <c r="M37" i="13"/>
  <c r="K37" i="13"/>
  <c r="I37" i="13"/>
  <c r="G37" i="13"/>
  <c r="U36" i="13"/>
  <c r="T36" i="13"/>
  <c r="O36" i="13"/>
  <c r="N36" i="13"/>
  <c r="M36" i="13"/>
  <c r="K36" i="13"/>
  <c r="I36" i="13"/>
  <c r="G36" i="13"/>
  <c r="S35" i="13"/>
  <c r="T35" i="13" s="1"/>
  <c r="R35" i="13"/>
  <c r="Q35" i="13"/>
  <c r="P35" i="13"/>
  <c r="U35" i="13" s="1"/>
  <c r="L35" i="13"/>
  <c r="J35" i="13"/>
  <c r="H35" i="13"/>
  <c r="G35" i="13"/>
  <c r="F35" i="13"/>
  <c r="E35" i="13"/>
  <c r="D35" i="13"/>
  <c r="U34" i="13"/>
  <c r="T34" i="13"/>
  <c r="N34" i="13"/>
  <c r="O34" i="13" s="1"/>
  <c r="M34" i="13"/>
  <c r="K34" i="13"/>
  <c r="I34" i="13"/>
  <c r="G34" i="13"/>
  <c r="U33" i="13"/>
  <c r="T33" i="13"/>
  <c r="O33" i="13"/>
  <c r="N33" i="13"/>
  <c r="M33" i="13"/>
  <c r="K33" i="13"/>
  <c r="I33" i="13"/>
  <c r="G33" i="13"/>
  <c r="U32" i="13"/>
  <c r="T32" i="13"/>
  <c r="O32" i="13"/>
  <c r="N32" i="13"/>
  <c r="M32" i="13"/>
  <c r="K32" i="13"/>
  <c r="I32" i="13"/>
  <c r="G32" i="13"/>
  <c r="U31" i="13"/>
  <c r="T31" i="13"/>
  <c r="O31" i="13"/>
  <c r="N31" i="13"/>
  <c r="M31" i="13"/>
  <c r="K31" i="13"/>
  <c r="I31" i="13"/>
  <c r="G31" i="13"/>
  <c r="U30" i="13"/>
  <c r="T30" i="13"/>
  <c r="O30" i="13"/>
  <c r="N30" i="13"/>
  <c r="M30" i="13"/>
  <c r="K30" i="13"/>
  <c r="I30" i="13"/>
  <c r="G30" i="13"/>
  <c r="U29" i="13"/>
  <c r="T29" i="13"/>
  <c r="O29" i="13"/>
  <c r="N29" i="13"/>
  <c r="M29" i="13"/>
  <c r="K29" i="13"/>
  <c r="I29" i="13"/>
  <c r="G29" i="13"/>
  <c r="U28" i="13"/>
  <c r="T28" i="13"/>
  <c r="O28" i="13"/>
  <c r="N28" i="13"/>
  <c r="M28" i="13"/>
  <c r="K28" i="13"/>
  <c r="I28" i="13"/>
  <c r="G28" i="13"/>
  <c r="S27" i="13"/>
  <c r="R27" i="13"/>
  <c r="T27" i="13" s="1"/>
  <c r="Q27" i="13"/>
  <c r="P27" i="13"/>
  <c r="U27" i="13" s="1"/>
  <c r="L27" i="13"/>
  <c r="J27" i="13"/>
  <c r="I27" i="13"/>
  <c r="H27" i="13"/>
  <c r="F27" i="13"/>
  <c r="G27" i="13" s="1"/>
  <c r="E27" i="13"/>
  <c r="D27" i="13"/>
  <c r="U26" i="13"/>
  <c r="T26" i="13"/>
  <c r="N26" i="13"/>
  <c r="O26" i="13" s="1"/>
  <c r="M26" i="13"/>
  <c r="K26" i="13"/>
  <c r="I26" i="13"/>
  <c r="G26" i="13"/>
  <c r="U25" i="13"/>
  <c r="T25" i="13"/>
  <c r="O25" i="13"/>
  <c r="N25" i="13"/>
  <c r="M25" i="13"/>
  <c r="K25" i="13"/>
  <c r="I25" i="13"/>
  <c r="G25" i="13"/>
  <c r="U24" i="13"/>
  <c r="T24" i="13"/>
  <c r="O24" i="13"/>
  <c r="N24" i="13"/>
  <c r="M24" i="13"/>
  <c r="K24" i="13"/>
  <c r="I24" i="13"/>
  <c r="G24" i="13"/>
  <c r="U23" i="13"/>
  <c r="T23" i="13"/>
  <c r="O23" i="13"/>
  <c r="N23" i="13"/>
  <c r="M23" i="13"/>
  <c r="K23" i="13"/>
  <c r="I23" i="13"/>
  <c r="G23" i="13"/>
  <c r="U22" i="13"/>
  <c r="T22" i="13"/>
  <c r="O22" i="13"/>
  <c r="N22" i="13"/>
  <c r="M22" i="13"/>
  <c r="K22" i="13"/>
  <c r="I22" i="13"/>
  <c r="G22" i="13"/>
  <c r="U21" i="13"/>
  <c r="T21" i="13"/>
  <c r="O21" i="13"/>
  <c r="N21" i="13"/>
  <c r="M21" i="13"/>
  <c r="K21" i="13"/>
  <c r="I21" i="13"/>
  <c r="G21" i="13"/>
  <c r="U20" i="13"/>
  <c r="T20" i="13"/>
  <c r="O20" i="13"/>
  <c r="N20" i="13"/>
  <c r="M20" i="13"/>
  <c r="K20" i="13"/>
  <c r="I20" i="13"/>
  <c r="G20" i="13"/>
  <c r="S19" i="13"/>
  <c r="T19" i="13" s="1"/>
  <c r="R19" i="13"/>
  <c r="Q19" i="13"/>
  <c r="P19" i="13"/>
  <c r="U19" i="13" s="1"/>
  <c r="L19" i="13"/>
  <c r="K19" i="13"/>
  <c r="J19" i="13"/>
  <c r="H19" i="13"/>
  <c r="G19" i="13"/>
  <c r="F19" i="13"/>
  <c r="N19" i="13" s="1"/>
  <c r="O19" i="13" s="1"/>
  <c r="E19" i="13"/>
  <c r="M19" i="13" s="1"/>
  <c r="D19" i="13"/>
  <c r="I19" i="13" s="1"/>
  <c r="U18" i="13"/>
  <c r="T18" i="13"/>
  <c r="O18" i="13"/>
  <c r="N18" i="13"/>
  <c r="M18" i="13"/>
  <c r="K18" i="13"/>
  <c r="I18" i="13"/>
  <c r="G18" i="13"/>
  <c r="U17" i="13"/>
  <c r="T17" i="13"/>
  <c r="N17" i="13"/>
  <c r="O17" i="13" s="1"/>
  <c r="M17" i="13"/>
  <c r="K17" i="13"/>
  <c r="I17" i="13"/>
  <c r="G17" i="13"/>
  <c r="U16" i="13"/>
  <c r="T16" i="13"/>
  <c r="N16" i="13"/>
  <c r="O16" i="13" s="1"/>
  <c r="M16" i="13"/>
  <c r="K16" i="13"/>
  <c r="I16" i="13"/>
  <c r="G16" i="13"/>
  <c r="U15" i="13"/>
  <c r="T15" i="13"/>
  <c r="N15" i="13"/>
  <c r="O15" i="13" s="1"/>
  <c r="M15" i="13"/>
  <c r="K15" i="13"/>
  <c r="I15" i="13"/>
  <c r="G15" i="13"/>
  <c r="U14" i="13"/>
  <c r="T14" i="13"/>
  <c r="N14" i="13"/>
  <c r="O14" i="13" s="1"/>
  <c r="M14" i="13"/>
  <c r="K14" i="13"/>
  <c r="I14" i="13"/>
  <c r="G14" i="13"/>
  <c r="U13" i="13"/>
  <c r="T13" i="13"/>
  <c r="N13" i="13"/>
  <c r="O13" i="13" s="1"/>
  <c r="M13" i="13"/>
  <c r="K13" i="13"/>
  <c r="I13" i="13"/>
  <c r="G13" i="13"/>
  <c r="U12" i="13"/>
  <c r="T12" i="13"/>
  <c r="N12" i="13"/>
  <c r="O12" i="13" s="1"/>
  <c r="M12" i="13"/>
  <c r="K12" i="13"/>
  <c r="I12" i="13"/>
  <c r="G12" i="13"/>
  <c r="U11" i="13"/>
  <c r="T11" i="13"/>
  <c r="N11" i="13"/>
  <c r="O11" i="13" s="1"/>
  <c r="M11" i="13"/>
  <c r="K11" i="13"/>
  <c r="I11" i="13"/>
  <c r="G11" i="13"/>
  <c r="S10" i="13"/>
  <c r="R10" i="13"/>
  <c r="Q10" i="13"/>
  <c r="P10" i="13"/>
  <c r="L10" i="13"/>
  <c r="K10" i="13"/>
  <c r="J10" i="13"/>
  <c r="H10" i="13"/>
  <c r="I10" i="13" s="1"/>
  <c r="G10" i="13"/>
  <c r="F10" i="13"/>
  <c r="E10" i="13"/>
  <c r="M10" i="13" s="1"/>
  <c r="D10" i="13"/>
  <c r="U9" i="13"/>
  <c r="T9" i="13"/>
  <c r="N9" i="13"/>
  <c r="O9" i="13" s="1"/>
  <c r="M9" i="13"/>
  <c r="K9" i="13"/>
  <c r="I9" i="13"/>
  <c r="G9" i="13"/>
  <c r="U8" i="13"/>
  <c r="T8" i="13"/>
  <c r="N8" i="13"/>
  <c r="O8" i="13" s="1"/>
  <c r="M8" i="13"/>
  <c r="K8" i="13"/>
  <c r="I8" i="13"/>
  <c r="G8" i="13"/>
  <c r="S339" i="12"/>
  <c r="R339" i="12"/>
  <c r="Q339" i="12"/>
  <c r="P339" i="12"/>
  <c r="L339" i="12"/>
  <c r="J339" i="12"/>
  <c r="H339" i="12"/>
  <c r="F339" i="12"/>
  <c r="E339" i="12"/>
  <c r="M339" i="12" s="1"/>
  <c r="D339" i="12"/>
  <c r="I339" i="12" s="1"/>
  <c r="S338" i="12"/>
  <c r="T338" i="12" s="1"/>
  <c r="R338" i="12"/>
  <c r="Q338" i="12"/>
  <c r="P338" i="12"/>
  <c r="L338" i="12"/>
  <c r="J338" i="12"/>
  <c r="K338" i="12" s="1"/>
  <c r="H338" i="12"/>
  <c r="F338" i="12"/>
  <c r="E338" i="12"/>
  <c r="D338" i="12"/>
  <c r="S337" i="12"/>
  <c r="R337" i="12"/>
  <c r="T337" i="12" s="1"/>
  <c r="Q337" i="12"/>
  <c r="P337" i="12"/>
  <c r="M337" i="12"/>
  <c r="L337" i="12"/>
  <c r="J337" i="12"/>
  <c r="H337" i="12"/>
  <c r="F337" i="12"/>
  <c r="N337" i="12" s="1"/>
  <c r="E337" i="12"/>
  <c r="D337" i="12"/>
  <c r="I337" i="12" s="1"/>
  <c r="U336" i="12"/>
  <c r="T336" i="12"/>
  <c r="O336" i="12"/>
  <c r="N336" i="12"/>
  <c r="M336" i="12"/>
  <c r="K336" i="12"/>
  <c r="I336" i="12"/>
  <c r="G336" i="12"/>
  <c r="U335" i="12"/>
  <c r="T335" i="12"/>
  <c r="N335" i="12"/>
  <c r="O335" i="12" s="1"/>
  <c r="M335" i="12"/>
  <c r="K335" i="12"/>
  <c r="I335" i="12"/>
  <c r="G335" i="12"/>
  <c r="U334" i="12"/>
  <c r="T334" i="12"/>
  <c r="N334" i="12"/>
  <c r="O334" i="12" s="1"/>
  <c r="M334" i="12"/>
  <c r="K334" i="12"/>
  <c r="I334" i="12"/>
  <c r="G334" i="12"/>
  <c r="U333" i="12"/>
  <c r="T333" i="12"/>
  <c r="N333" i="12"/>
  <c r="O333" i="12" s="1"/>
  <c r="M333" i="12"/>
  <c r="K333" i="12"/>
  <c r="I333" i="12"/>
  <c r="G333" i="12"/>
  <c r="S332" i="12"/>
  <c r="T332" i="12" s="1"/>
  <c r="R332" i="12"/>
  <c r="Q332" i="12"/>
  <c r="P332" i="12"/>
  <c r="U332" i="12" s="1"/>
  <c r="L332" i="12"/>
  <c r="K332" i="12"/>
  <c r="J332" i="12"/>
  <c r="H332" i="12"/>
  <c r="F332" i="12"/>
  <c r="E332" i="12"/>
  <c r="M332" i="12" s="1"/>
  <c r="D332" i="12"/>
  <c r="U331" i="12"/>
  <c r="T331" i="12"/>
  <c r="O331" i="12"/>
  <c r="N331" i="12"/>
  <c r="M331" i="12"/>
  <c r="K331" i="12"/>
  <c r="I331" i="12"/>
  <c r="G331" i="12"/>
  <c r="U330" i="12"/>
  <c r="T330" i="12"/>
  <c r="N330" i="12"/>
  <c r="O330" i="12" s="1"/>
  <c r="M330" i="12"/>
  <c r="K330" i="12"/>
  <c r="I330" i="12"/>
  <c r="G330" i="12"/>
  <c r="U329" i="12"/>
  <c r="T329" i="12"/>
  <c r="N329" i="12"/>
  <c r="O329" i="12" s="1"/>
  <c r="M329" i="12"/>
  <c r="K329" i="12"/>
  <c r="I329" i="12"/>
  <c r="G329" i="12"/>
  <c r="U328" i="12"/>
  <c r="T328" i="12"/>
  <c r="N328" i="12"/>
  <c r="O328" i="12" s="1"/>
  <c r="M328" i="12"/>
  <c r="K328" i="12"/>
  <c r="I328" i="12"/>
  <c r="G328" i="12"/>
  <c r="U327" i="12"/>
  <c r="T327" i="12"/>
  <c r="N327" i="12"/>
  <c r="O327" i="12" s="1"/>
  <c r="M327" i="12"/>
  <c r="K327" i="12"/>
  <c r="I327" i="12"/>
  <c r="G327" i="12"/>
  <c r="U326" i="12"/>
  <c r="T326" i="12"/>
  <c r="N326" i="12"/>
  <c r="O326" i="12" s="1"/>
  <c r="M326" i="12"/>
  <c r="K326" i="12"/>
  <c r="I326" i="12"/>
  <c r="G326" i="12"/>
  <c r="U325" i="12"/>
  <c r="T325" i="12"/>
  <c r="N325" i="12"/>
  <c r="O325" i="12" s="1"/>
  <c r="M325" i="12"/>
  <c r="K325" i="12"/>
  <c r="I325" i="12"/>
  <c r="G325" i="12"/>
  <c r="U324" i="12"/>
  <c r="T324" i="12"/>
  <c r="N324" i="12"/>
  <c r="O324" i="12" s="1"/>
  <c r="M324" i="12"/>
  <c r="K324" i="12"/>
  <c r="I324" i="12"/>
  <c r="G324" i="12"/>
  <c r="S323" i="12"/>
  <c r="R323" i="12"/>
  <c r="T323" i="12" s="1"/>
  <c r="Q323" i="12"/>
  <c r="P323" i="12"/>
  <c r="N323" i="12"/>
  <c r="L323" i="12"/>
  <c r="J323" i="12"/>
  <c r="U323" i="12" s="1"/>
  <c r="H323" i="12"/>
  <c r="F323" i="12"/>
  <c r="E323" i="12"/>
  <c r="M323" i="12" s="1"/>
  <c r="D323" i="12"/>
  <c r="I323" i="12" s="1"/>
  <c r="U322" i="12"/>
  <c r="T322" i="12"/>
  <c r="O322" i="12"/>
  <c r="N322" i="12"/>
  <c r="M322" i="12"/>
  <c r="K322" i="12"/>
  <c r="I322" i="12"/>
  <c r="G322" i="12"/>
  <c r="U321" i="12"/>
  <c r="T321" i="12"/>
  <c r="O321" i="12"/>
  <c r="N321" i="12"/>
  <c r="M321" i="12"/>
  <c r="K321" i="12"/>
  <c r="I321" i="12"/>
  <c r="G321" i="12"/>
  <c r="U320" i="12"/>
  <c r="T320" i="12"/>
  <c r="O320" i="12"/>
  <c r="N320" i="12"/>
  <c r="M320" i="12"/>
  <c r="K320" i="12"/>
  <c r="I320" i="12"/>
  <c r="G320" i="12"/>
  <c r="U319" i="12"/>
  <c r="T319" i="12"/>
  <c r="O319" i="12"/>
  <c r="N319" i="12"/>
  <c r="M319" i="12"/>
  <c r="K319" i="12"/>
  <c r="I319" i="12"/>
  <c r="G319" i="12"/>
  <c r="U318" i="12"/>
  <c r="T318" i="12"/>
  <c r="O318" i="12"/>
  <c r="N318" i="12"/>
  <c r="M318" i="12"/>
  <c r="K318" i="12"/>
  <c r="I318" i="12"/>
  <c r="G318" i="12"/>
  <c r="S317" i="12"/>
  <c r="R317" i="12"/>
  <c r="T317" i="12" s="1"/>
  <c r="Q317" i="12"/>
  <c r="P317" i="12"/>
  <c r="L317" i="12"/>
  <c r="J317" i="12"/>
  <c r="H317" i="12"/>
  <c r="F317" i="12"/>
  <c r="E317" i="12"/>
  <c r="M317" i="12" s="1"/>
  <c r="D317" i="12"/>
  <c r="U316" i="12"/>
  <c r="T316" i="12"/>
  <c r="O316" i="12"/>
  <c r="N316" i="12"/>
  <c r="M316" i="12"/>
  <c r="K316" i="12"/>
  <c r="I316" i="12"/>
  <c r="G316" i="12"/>
  <c r="U315" i="12"/>
  <c r="T315" i="12"/>
  <c r="N315" i="12"/>
  <c r="O315" i="12" s="1"/>
  <c r="M315" i="12"/>
  <c r="K315" i="12"/>
  <c r="I315" i="12"/>
  <c r="G315" i="12"/>
  <c r="U314" i="12"/>
  <c r="T314" i="12"/>
  <c r="N314" i="12"/>
  <c r="O314" i="12" s="1"/>
  <c r="M314" i="12"/>
  <c r="K314" i="12"/>
  <c r="I314" i="12"/>
  <c r="G314" i="12"/>
  <c r="U313" i="12"/>
  <c r="T313" i="12"/>
  <c r="N313" i="12"/>
  <c r="O313" i="12" s="1"/>
  <c r="M313" i="12"/>
  <c r="K313" i="12"/>
  <c r="I313" i="12"/>
  <c r="G313" i="12"/>
  <c r="U312" i="12"/>
  <c r="T312" i="12"/>
  <c r="N312" i="12"/>
  <c r="O312" i="12" s="1"/>
  <c r="M312" i="12"/>
  <c r="K312" i="12"/>
  <c r="I312" i="12"/>
  <c r="G312" i="12"/>
  <c r="U311" i="12"/>
  <c r="T311" i="12"/>
  <c r="N311" i="12"/>
  <c r="O311" i="12" s="1"/>
  <c r="M311" i="12"/>
  <c r="K311" i="12"/>
  <c r="I311" i="12"/>
  <c r="G311" i="12"/>
  <c r="S310" i="12"/>
  <c r="R310" i="12"/>
  <c r="Q310" i="12"/>
  <c r="P310" i="12"/>
  <c r="L310" i="12"/>
  <c r="J310" i="12"/>
  <c r="H310" i="12"/>
  <c r="F310" i="12"/>
  <c r="E310" i="12"/>
  <c r="M310" i="12" s="1"/>
  <c r="D310" i="12"/>
  <c r="I310" i="12" s="1"/>
  <c r="U309" i="12"/>
  <c r="T309" i="12"/>
  <c r="O309" i="12"/>
  <c r="N309" i="12"/>
  <c r="M309" i="12"/>
  <c r="K309" i="12"/>
  <c r="I309" i="12"/>
  <c r="G309" i="12"/>
  <c r="U308" i="12"/>
  <c r="T308" i="12"/>
  <c r="N308" i="12"/>
  <c r="O308" i="12" s="1"/>
  <c r="M308" i="12"/>
  <c r="K308" i="12"/>
  <c r="I308" i="12"/>
  <c r="G308" i="12"/>
  <c r="U307" i="12"/>
  <c r="T307" i="12"/>
  <c r="N307" i="12"/>
  <c r="O307" i="12" s="1"/>
  <c r="M307" i="12"/>
  <c r="K307" i="12"/>
  <c r="I307" i="12"/>
  <c r="G307" i="12"/>
  <c r="U306" i="12"/>
  <c r="T306" i="12"/>
  <c r="O306" i="12"/>
  <c r="N306" i="12"/>
  <c r="M306" i="12"/>
  <c r="K306" i="12"/>
  <c r="I306" i="12"/>
  <c r="G306" i="12"/>
  <c r="U305" i="12"/>
  <c r="T305" i="12"/>
  <c r="O305" i="12"/>
  <c r="N305" i="12"/>
  <c r="M305" i="12"/>
  <c r="K305" i="12"/>
  <c r="I305" i="12"/>
  <c r="G305" i="12"/>
  <c r="U304" i="12"/>
  <c r="T304" i="12"/>
  <c r="O304" i="12"/>
  <c r="N304" i="12"/>
  <c r="M304" i="12"/>
  <c r="K304" i="12"/>
  <c r="I304" i="12"/>
  <c r="G304" i="12"/>
  <c r="S303" i="12"/>
  <c r="R303" i="12"/>
  <c r="T303" i="12" s="1"/>
  <c r="Q303" i="12"/>
  <c r="P303" i="12"/>
  <c r="U303" i="12" s="1"/>
  <c r="L303" i="12"/>
  <c r="J303" i="12"/>
  <c r="H303" i="12"/>
  <c r="F303" i="12"/>
  <c r="E303" i="12"/>
  <c r="K303" i="12" s="1"/>
  <c r="D303" i="12"/>
  <c r="U302" i="12"/>
  <c r="T302" i="12"/>
  <c r="N302" i="12"/>
  <c r="O302" i="12" s="1"/>
  <c r="M302" i="12"/>
  <c r="K302" i="12"/>
  <c r="I302" i="12"/>
  <c r="G302" i="12"/>
  <c r="S299" i="12"/>
  <c r="R299" i="12"/>
  <c r="Q299" i="12"/>
  <c r="P299" i="12"/>
  <c r="U299" i="12" s="1"/>
  <c r="L299" i="12"/>
  <c r="J299" i="12"/>
  <c r="H299" i="12"/>
  <c r="I299" i="12" s="1"/>
  <c r="F299" i="12"/>
  <c r="E299" i="12"/>
  <c r="D299" i="12"/>
  <c r="S298" i="12"/>
  <c r="T298" i="12" s="1"/>
  <c r="R298" i="12"/>
  <c r="Q298" i="12"/>
  <c r="P298" i="12"/>
  <c r="L298" i="12"/>
  <c r="K298" i="12"/>
  <c r="J298" i="12"/>
  <c r="H298" i="12"/>
  <c r="F298" i="12"/>
  <c r="E298" i="12"/>
  <c r="D298" i="12"/>
  <c r="I298" i="12" s="1"/>
  <c r="U297" i="12"/>
  <c r="T297" i="12"/>
  <c r="O297" i="12"/>
  <c r="N297" i="12"/>
  <c r="M297" i="12"/>
  <c r="K297" i="12"/>
  <c r="I297" i="12"/>
  <c r="G297" i="12"/>
  <c r="U296" i="12"/>
  <c r="T296" i="12"/>
  <c r="N296" i="12"/>
  <c r="O296" i="12" s="1"/>
  <c r="M296" i="12"/>
  <c r="K296" i="12"/>
  <c r="I296" i="12"/>
  <c r="G296" i="12"/>
  <c r="U295" i="12"/>
  <c r="T295" i="12"/>
  <c r="N295" i="12"/>
  <c r="O295" i="12" s="1"/>
  <c r="M295" i="12"/>
  <c r="K295" i="12"/>
  <c r="I295" i="12"/>
  <c r="G295" i="12"/>
  <c r="U294" i="12"/>
  <c r="T294" i="12"/>
  <c r="N294" i="12"/>
  <c r="O294" i="12" s="1"/>
  <c r="M294" i="12"/>
  <c r="K294" i="12"/>
  <c r="I294" i="12"/>
  <c r="G294" i="12"/>
  <c r="U293" i="12"/>
  <c r="T293" i="12"/>
  <c r="N293" i="12"/>
  <c r="O293" i="12" s="1"/>
  <c r="M293" i="12"/>
  <c r="K293" i="12"/>
  <c r="I293" i="12"/>
  <c r="G293" i="12"/>
  <c r="S292" i="12"/>
  <c r="R292" i="12"/>
  <c r="T292" i="12" s="1"/>
  <c r="Q292" i="12"/>
  <c r="P292" i="12"/>
  <c r="L292" i="12"/>
  <c r="J292" i="12"/>
  <c r="I292" i="12"/>
  <c r="H292" i="12"/>
  <c r="F292" i="12"/>
  <c r="E292" i="12"/>
  <c r="D292" i="12"/>
  <c r="U291" i="12"/>
  <c r="T291" i="12"/>
  <c r="O291" i="12"/>
  <c r="N291" i="12"/>
  <c r="M291" i="12"/>
  <c r="K291" i="12"/>
  <c r="I291" i="12"/>
  <c r="G291" i="12"/>
  <c r="U290" i="12"/>
  <c r="T290" i="12"/>
  <c r="N290" i="12"/>
  <c r="O290" i="12" s="1"/>
  <c r="M290" i="12"/>
  <c r="K290" i="12"/>
  <c r="I290" i="12"/>
  <c r="G290" i="12"/>
  <c r="U289" i="12"/>
  <c r="T289" i="12"/>
  <c r="N289" i="12"/>
  <c r="O289" i="12" s="1"/>
  <c r="M289" i="12"/>
  <c r="K289" i="12"/>
  <c r="I289" i="12"/>
  <c r="G289" i="12"/>
  <c r="U288" i="12"/>
  <c r="T288" i="12"/>
  <c r="N288" i="12"/>
  <c r="O288" i="12" s="1"/>
  <c r="M288" i="12"/>
  <c r="K288" i="12"/>
  <c r="I288" i="12"/>
  <c r="G288" i="12"/>
  <c r="U287" i="12"/>
  <c r="T287" i="12"/>
  <c r="O287" i="12"/>
  <c r="N287" i="12"/>
  <c r="M287" i="12"/>
  <c r="K287" i="12"/>
  <c r="I287" i="12"/>
  <c r="G287" i="12"/>
  <c r="U286" i="12"/>
  <c r="T286" i="12"/>
  <c r="N286" i="12"/>
  <c r="O286" i="12" s="1"/>
  <c r="M286" i="12"/>
  <c r="K286" i="12"/>
  <c r="I286" i="12"/>
  <c r="G286" i="12"/>
  <c r="S285" i="12"/>
  <c r="T285" i="12" s="1"/>
  <c r="R285" i="12"/>
  <c r="Q285" i="12"/>
  <c r="P285" i="12"/>
  <c r="U285" i="12" s="1"/>
  <c r="L285" i="12"/>
  <c r="J285" i="12"/>
  <c r="H285" i="12"/>
  <c r="F285" i="12"/>
  <c r="E285" i="12"/>
  <c r="K285" i="12" s="1"/>
  <c r="D285" i="12"/>
  <c r="U284" i="12"/>
  <c r="T284" i="12"/>
  <c r="O284" i="12"/>
  <c r="N284" i="12"/>
  <c r="M284" i="12"/>
  <c r="K284" i="12"/>
  <c r="I284" i="12"/>
  <c r="G284" i="12"/>
  <c r="U283" i="12"/>
  <c r="T283" i="12"/>
  <c r="N283" i="12"/>
  <c r="O283" i="12" s="1"/>
  <c r="M283" i="12"/>
  <c r="K283" i="12"/>
  <c r="I283" i="12"/>
  <c r="G283" i="12"/>
  <c r="U282" i="12"/>
  <c r="T282" i="12"/>
  <c r="N282" i="12"/>
  <c r="O282" i="12" s="1"/>
  <c r="M282" i="12"/>
  <c r="K282" i="12"/>
  <c r="I282" i="12"/>
  <c r="G282" i="12"/>
  <c r="U281" i="12"/>
  <c r="T281" i="12"/>
  <c r="N281" i="12"/>
  <c r="O281" i="12" s="1"/>
  <c r="M281" i="12"/>
  <c r="K281" i="12"/>
  <c r="I281" i="12"/>
  <c r="G281" i="12"/>
  <c r="U280" i="12"/>
  <c r="T280" i="12"/>
  <c r="N280" i="12"/>
  <c r="O280" i="12" s="1"/>
  <c r="M280" i="12"/>
  <c r="K280" i="12"/>
  <c r="I280" i="12"/>
  <c r="G280" i="12"/>
  <c r="U279" i="12"/>
  <c r="T279" i="12"/>
  <c r="N279" i="12"/>
  <c r="O279" i="12" s="1"/>
  <c r="M279" i="12"/>
  <c r="K279" i="12"/>
  <c r="I279" i="12"/>
  <c r="G279" i="12"/>
  <c r="U278" i="12"/>
  <c r="T278" i="12"/>
  <c r="N278" i="12"/>
  <c r="O278" i="12" s="1"/>
  <c r="M278" i="12"/>
  <c r="K278" i="12"/>
  <c r="I278" i="12"/>
  <c r="G278" i="12"/>
  <c r="U277" i="12"/>
  <c r="T277" i="12"/>
  <c r="N277" i="12"/>
  <c r="O277" i="12" s="1"/>
  <c r="M277" i="12"/>
  <c r="K277" i="12"/>
  <c r="I277" i="12"/>
  <c r="G277" i="12"/>
  <c r="U276" i="12"/>
  <c r="T276" i="12"/>
  <c r="N276" i="12"/>
  <c r="O276" i="12" s="1"/>
  <c r="M276" i="12"/>
  <c r="K276" i="12"/>
  <c r="I276" i="12"/>
  <c r="G276" i="12"/>
  <c r="S275" i="12"/>
  <c r="R275" i="12"/>
  <c r="Q275" i="12"/>
  <c r="P275" i="12"/>
  <c r="L275" i="12"/>
  <c r="J275" i="12"/>
  <c r="U275" i="12" s="1"/>
  <c r="H275" i="12"/>
  <c r="F275" i="12"/>
  <c r="E275" i="12"/>
  <c r="D275" i="12"/>
  <c r="U274" i="12"/>
  <c r="T274" i="12"/>
  <c r="O274" i="12"/>
  <c r="N274" i="12"/>
  <c r="M274" i="12"/>
  <c r="K274" i="12"/>
  <c r="I274" i="12"/>
  <c r="G274" i="12"/>
  <c r="U273" i="12"/>
  <c r="T273" i="12"/>
  <c r="O273" i="12"/>
  <c r="N273" i="12"/>
  <c r="M273" i="12"/>
  <c r="K273" i="12"/>
  <c r="I273" i="12"/>
  <c r="G273" i="12"/>
  <c r="U272" i="12"/>
  <c r="T272" i="12"/>
  <c r="O272" i="12"/>
  <c r="N272" i="12"/>
  <c r="M272" i="12"/>
  <c r="K272" i="12"/>
  <c r="I272" i="12"/>
  <c r="G272" i="12"/>
  <c r="U271" i="12"/>
  <c r="T271" i="12"/>
  <c r="O271" i="12"/>
  <c r="N271" i="12"/>
  <c r="M271" i="12"/>
  <c r="K271" i="12"/>
  <c r="I271" i="12"/>
  <c r="G271" i="12"/>
  <c r="U270" i="12"/>
  <c r="T270" i="12"/>
  <c r="O270" i="12"/>
  <c r="N270" i="12"/>
  <c r="M270" i="12"/>
  <c r="K270" i="12"/>
  <c r="I270" i="12"/>
  <c r="G270" i="12"/>
  <c r="U269" i="12"/>
  <c r="T269" i="12"/>
  <c r="O269" i="12"/>
  <c r="N269" i="12"/>
  <c r="M269" i="12"/>
  <c r="K269" i="12"/>
  <c r="I269" i="12"/>
  <c r="G269" i="12"/>
  <c r="U268" i="12"/>
  <c r="T268" i="12"/>
  <c r="O268" i="12"/>
  <c r="N268" i="12"/>
  <c r="M268" i="12"/>
  <c r="K268" i="12"/>
  <c r="I268" i="12"/>
  <c r="G268" i="12"/>
  <c r="S267" i="12"/>
  <c r="R267" i="12"/>
  <c r="Q267" i="12"/>
  <c r="P267" i="12"/>
  <c r="U267" i="12" s="1"/>
  <c r="L267" i="12"/>
  <c r="J267" i="12"/>
  <c r="H267" i="12"/>
  <c r="F267" i="12"/>
  <c r="E267" i="12"/>
  <c r="K267" i="12" s="1"/>
  <c r="D267" i="12"/>
  <c r="U266" i="12"/>
  <c r="T266" i="12"/>
  <c r="O266" i="12"/>
  <c r="N266" i="12"/>
  <c r="M266" i="12"/>
  <c r="K266" i="12"/>
  <c r="I266" i="12"/>
  <c r="G266" i="12"/>
  <c r="U265" i="12"/>
  <c r="T265" i="12"/>
  <c r="N265" i="12"/>
  <c r="O265" i="12" s="1"/>
  <c r="M265" i="12"/>
  <c r="K265" i="12"/>
  <c r="I265" i="12"/>
  <c r="G265" i="12"/>
  <c r="U264" i="12"/>
  <c r="T264" i="12"/>
  <c r="N264" i="12"/>
  <c r="O264" i="12" s="1"/>
  <c r="M264" i="12"/>
  <c r="K264" i="12"/>
  <c r="I264" i="12"/>
  <c r="G264" i="12"/>
  <c r="U263" i="12"/>
  <c r="T263" i="12"/>
  <c r="N263" i="12"/>
  <c r="O263" i="12" s="1"/>
  <c r="M263" i="12"/>
  <c r="K263" i="12"/>
  <c r="I263" i="12"/>
  <c r="G263" i="12"/>
  <c r="S260" i="12"/>
  <c r="R260" i="12"/>
  <c r="Q260" i="12"/>
  <c r="P260" i="12"/>
  <c r="L260" i="12"/>
  <c r="J260" i="12"/>
  <c r="H260" i="12"/>
  <c r="F260" i="12"/>
  <c r="E260" i="12"/>
  <c r="M260" i="12" s="1"/>
  <c r="D260" i="12"/>
  <c r="I260" i="12" s="1"/>
  <c r="S259" i="12"/>
  <c r="R259" i="12"/>
  <c r="T259" i="12" s="1"/>
  <c r="Q259" i="12"/>
  <c r="P259" i="12"/>
  <c r="L259" i="12"/>
  <c r="J259" i="12"/>
  <c r="H259" i="12"/>
  <c r="F259" i="12"/>
  <c r="E259" i="12"/>
  <c r="M259" i="12" s="1"/>
  <c r="D259" i="12"/>
  <c r="U258" i="12"/>
  <c r="T258" i="12"/>
  <c r="O258" i="12"/>
  <c r="N258" i="12"/>
  <c r="M258" i="12"/>
  <c r="K258" i="12"/>
  <c r="I258" i="12"/>
  <c r="G258" i="12"/>
  <c r="U257" i="12"/>
  <c r="T257" i="12"/>
  <c r="N257" i="12"/>
  <c r="O257" i="12" s="1"/>
  <c r="M257" i="12"/>
  <c r="K257" i="12"/>
  <c r="I257" i="12"/>
  <c r="G257" i="12"/>
  <c r="U256" i="12"/>
  <c r="T256" i="12"/>
  <c r="N256" i="12"/>
  <c r="O256" i="12" s="1"/>
  <c r="M256" i="12"/>
  <c r="K256" i="12"/>
  <c r="I256" i="12"/>
  <c r="G256" i="12"/>
  <c r="U255" i="12"/>
  <c r="T255" i="12"/>
  <c r="N255" i="12"/>
  <c r="O255" i="12" s="1"/>
  <c r="M255" i="12"/>
  <c r="K255" i="12"/>
  <c r="I255" i="12"/>
  <c r="G255" i="12"/>
  <c r="S254" i="12"/>
  <c r="R254" i="12"/>
  <c r="T254" i="12" s="1"/>
  <c r="Q254" i="12"/>
  <c r="P254" i="12"/>
  <c r="L254" i="12"/>
  <c r="J254" i="12"/>
  <c r="H254" i="12"/>
  <c r="N254" i="12" s="1"/>
  <c r="F254" i="12"/>
  <c r="E254" i="12"/>
  <c r="D254" i="12"/>
  <c r="I254" i="12" s="1"/>
  <c r="U253" i="12"/>
  <c r="T253" i="12"/>
  <c r="O253" i="12"/>
  <c r="N253" i="12"/>
  <c r="M253" i="12"/>
  <c r="K253" i="12"/>
  <c r="I253" i="12"/>
  <c r="G253" i="12"/>
  <c r="U252" i="12"/>
  <c r="T252" i="12"/>
  <c r="O252" i="12"/>
  <c r="N252" i="12"/>
  <c r="M252" i="12"/>
  <c r="K252" i="12"/>
  <c r="I252" i="12"/>
  <c r="G252" i="12"/>
  <c r="U251" i="12"/>
  <c r="T251" i="12"/>
  <c r="O251" i="12"/>
  <c r="N251" i="12"/>
  <c r="M251" i="12"/>
  <c r="K251" i="12"/>
  <c r="I251" i="12"/>
  <c r="G251" i="12"/>
  <c r="U250" i="12"/>
  <c r="T250" i="12"/>
  <c r="O250" i="12"/>
  <c r="N250" i="12"/>
  <c r="M250" i="12"/>
  <c r="K250" i="12"/>
  <c r="I250" i="12"/>
  <c r="G250" i="12"/>
  <c r="U249" i="12"/>
  <c r="T249" i="12"/>
  <c r="O249" i="12"/>
  <c r="N249" i="12"/>
  <c r="M249" i="12"/>
  <c r="K249" i="12"/>
  <c r="I249" i="12"/>
  <c r="G249" i="12"/>
  <c r="U248" i="12"/>
  <c r="T248" i="12"/>
  <c r="O248" i="12"/>
  <c r="N248" i="12"/>
  <c r="M248" i="12"/>
  <c r="K248" i="12"/>
  <c r="I248" i="12"/>
  <c r="G248" i="12"/>
  <c r="S247" i="12"/>
  <c r="T247" i="12" s="1"/>
  <c r="R247" i="12"/>
  <c r="Q247" i="12"/>
  <c r="P247" i="12"/>
  <c r="U247" i="12" s="1"/>
  <c r="L247" i="12"/>
  <c r="J247" i="12"/>
  <c r="H247" i="12"/>
  <c r="F247" i="12"/>
  <c r="E247" i="12"/>
  <c r="D247" i="12"/>
  <c r="U246" i="12"/>
  <c r="T246" i="12"/>
  <c r="O246" i="12"/>
  <c r="N246" i="12"/>
  <c r="M246" i="12"/>
  <c r="K246" i="12"/>
  <c r="I246" i="12"/>
  <c r="G246" i="12"/>
  <c r="U245" i="12"/>
  <c r="T245" i="12"/>
  <c r="O245" i="12"/>
  <c r="N245" i="12"/>
  <c r="M245" i="12"/>
  <c r="K245" i="12"/>
  <c r="I245" i="12"/>
  <c r="G245" i="12"/>
  <c r="U244" i="12"/>
  <c r="T244" i="12"/>
  <c r="O244" i="12"/>
  <c r="N244" i="12"/>
  <c r="M244" i="12"/>
  <c r="K244" i="12"/>
  <c r="I244" i="12"/>
  <c r="G244" i="12"/>
  <c r="U243" i="12"/>
  <c r="T243" i="12"/>
  <c r="O243" i="12"/>
  <c r="N243" i="12"/>
  <c r="M243" i="12"/>
  <c r="K243" i="12"/>
  <c r="I243" i="12"/>
  <c r="G243" i="12"/>
  <c r="U242" i="12"/>
  <c r="T242" i="12"/>
  <c r="O242" i="12"/>
  <c r="N242" i="12"/>
  <c r="M242" i="12"/>
  <c r="K242" i="12"/>
  <c r="I242" i="12"/>
  <c r="G242" i="12"/>
  <c r="U241" i="12"/>
  <c r="T241" i="12"/>
  <c r="O241" i="12"/>
  <c r="N241" i="12"/>
  <c r="M241" i="12"/>
  <c r="K241" i="12"/>
  <c r="I241" i="12"/>
  <c r="G241" i="12"/>
  <c r="S240" i="12"/>
  <c r="R240" i="12"/>
  <c r="Q240" i="12"/>
  <c r="P240" i="12"/>
  <c r="L240" i="12"/>
  <c r="J240" i="12"/>
  <c r="U240" i="12" s="1"/>
  <c r="H240" i="12"/>
  <c r="F240" i="12"/>
  <c r="E240" i="12"/>
  <c r="D240" i="12"/>
  <c r="I240" i="12" s="1"/>
  <c r="U239" i="12"/>
  <c r="T239" i="12"/>
  <c r="O239" i="12"/>
  <c r="N239" i="12"/>
  <c r="M239" i="12"/>
  <c r="K239" i="12"/>
  <c r="I239" i="12"/>
  <c r="G239" i="12"/>
  <c r="U238" i="12"/>
  <c r="T238" i="12"/>
  <c r="O238" i="12"/>
  <c r="N238" i="12"/>
  <c r="M238" i="12"/>
  <c r="K238" i="12"/>
  <c r="I238" i="12"/>
  <c r="G238" i="12"/>
  <c r="U237" i="12"/>
  <c r="T237" i="12"/>
  <c r="O237" i="12"/>
  <c r="N237" i="12"/>
  <c r="M237" i="12"/>
  <c r="K237" i="12"/>
  <c r="I237" i="12"/>
  <c r="G237" i="12"/>
  <c r="U236" i="12"/>
  <c r="T236" i="12"/>
  <c r="O236" i="12"/>
  <c r="N236" i="12"/>
  <c r="M236" i="12"/>
  <c r="K236" i="12"/>
  <c r="I236" i="12"/>
  <c r="G236" i="12"/>
  <c r="U235" i="12"/>
  <c r="T235" i="12"/>
  <c r="O235" i="12"/>
  <c r="N235" i="12"/>
  <c r="M235" i="12"/>
  <c r="K235" i="12"/>
  <c r="I235" i="12"/>
  <c r="G235" i="12"/>
  <c r="U234" i="12"/>
  <c r="T234" i="12"/>
  <c r="O234" i="12"/>
  <c r="N234" i="12"/>
  <c r="M234" i="12"/>
  <c r="K234" i="12"/>
  <c r="I234" i="12"/>
  <c r="G234" i="12"/>
  <c r="S231" i="12"/>
  <c r="R231" i="12"/>
  <c r="T231" i="12" s="1"/>
  <c r="Q231" i="12"/>
  <c r="P231" i="12"/>
  <c r="L231" i="12"/>
  <c r="J231" i="12"/>
  <c r="H231" i="12"/>
  <c r="F231" i="12"/>
  <c r="E231" i="12"/>
  <c r="K231" i="12" s="1"/>
  <c r="D231" i="12"/>
  <c r="S230" i="12"/>
  <c r="R230" i="12"/>
  <c r="Q230" i="12"/>
  <c r="P230" i="12"/>
  <c r="U230" i="12" s="1"/>
  <c r="L230" i="12"/>
  <c r="J230" i="12"/>
  <c r="H230" i="12"/>
  <c r="F230" i="12"/>
  <c r="G230" i="12" s="1"/>
  <c r="E230" i="12"/>
  <c r="D230" i="12"/>
  <c r="I230" i="12" s="1"/>
  <c r="U229" i="12"/>
  <c r="T229" i="12"/>
  <c r="O229" i="12"/>
  <c r="N229" i="12"/>
  <c r="M229" i="12"/>
  <c r="K229" i="12"/>
  <c r="I229" i="12"/>
  <c r="G229" i="12"/>
  <c r="U228" i="12"/>
  <c r="T228" i="12"/>
  <c r="O228" i="12"/>
  <c r="N228" i="12"/>
  <c r="M228" i="12"/>
  <c r="K228" i="12"/>
  <c r="I228" i="12"/>
  <c r="G228" i="12"/>
  <c r="U227" i="12"/>
  <c r="T227" i="12"/>
  <c r="O227" i="12"/>
  <c r="N227" i="12"/>
  <c r="M227" i="12"/>
  <c r="K227" i="12"/>
  <c r="I227" i="12"/>
  <c r="G227" i="12"/>
  <c r="U226" i="12"/>
  <c r="T226" i="12"/>
  <c r="O226" i="12"/>
  <c r="N226" i="12"/>
  <c r="M226" i="12"/>
  <c r="K226" i="12"/>
  <c r="I226" i="12"/>
  <c r="G226" i="12"/>
  <c r="U225" i="12"/>
  <c r="T225" i="12"/>
  <c r="O225" i="12"/>
  <c r="N225" i="12"/>
  <c r="M225" i="12"/>
  <c r="K225" i="12"/>
  <c r="I225" i="12"/>
  <c r="G225" i="12"/>
  <c r="S224" i="12"/>
  <c r="T224" i="12" s="1"/>
  <c r="R224" i="12"/>
  <c r="Q224" i="12"/>
  <c r="P224" i="12"/>
  <c r="U224" i="12" s="1"/>
  <c r="L224" i="12"/>
  <c r="J224" i="12"/>
  <c r="I224" i="12"/>
  <c r="H224" i="12"/>
  <c r="F224" i="12"/>
  <c r="E224" i="12"/>
  <c r="K224" i="12" s="1"/>
  <c r="D224" i="12"/>
  <c r="U223" i="12"/>
  <c r="T223" i="12"/>
  <c r="O223" i="12"/>
  <c r="N223" i="12"/>
  <c r="M223" i="12"/>
  <c r="K223" i="12"/>
  <c r="I223" i="12"/>
  <c r="G223" i="12"/>
  <c r="U222" i="12"/>
  <c r="T222" i="12"/>
  <c r="O222" i="12"/>
  <c r="N222" i="12"/>
  <c r="M222" i="12"/>
  <c r="K222" i="12"/>
  <c r="I222" i="12"/>
  <c r="G222" i="12"/>
  <c r="U221" i="12"/>
  <c r="T221" i="12"/>
  <c r="O221" i="12"/>
  <c r="N221" i="12"/>
  <c r="M221" i="12"/>
  <c r="K221" i="12"/>
  <c r="I221" i="12"/>
  <c r="G221" i="12"/>
  <c r="U220" i="12"/>
  <c r="T220" i="12"/>
  <c r="O220" i="12"/>
  <c r="N220" i="12"/>
  <c r="M220" i="12"/>
  <c r="K220" i="12"/>
  <c r="I220" i="12"/>
  <c r="G220" i="12"/>
  <c r="U219" i="12"/>
  <c r="T219" i="12"/>
  <c r="O219" i="12"/>
  <c r="N219" i="12"/>
  <c r="M219" i="12"/>
  <c r="K219" i="12"/>
  <c r="I219" i="12"/>
  <c r="G219" i="12"/>
  <c r="U218" i="12"/>
  <c r="T218" i="12"/>
  <c r="O218" i="12"/>
  <c r="N218" i="12"/>
  <c r="M218" i="12"/>
  <c r="K218" i="12"/>
  <c r="I218" i="12"/>
  <c r="G218" i="12"/>
  <c r="U217" i="12"/>
  <c r="T217" i="12"/>
  <c r="O217" i="12"/>
  <c r="N217" i="12"/>
  <c r="M217" i="12"/>
  <c r="K217" i="12"/>
  <c r="I217" i="12"/>
  <c r="G217" i="12"/>
  <c r="S216" i="12"/>
  <c r="R216" i="12"/>
  <c r="Q216" i="12"/>
  <c r="P216" i="12"/>
  <c r="L216" i="12"/>
  <c r="J216" i="12"/>
  <c r="U216" i="12" s="1"/>
  <c r="H216" i="12"/>
  <c r="F216" i="12"/>
  <c r="E216" i="12"/>
  <c r="D216" i="12"/>
  <c r="I216" i="12" s="1"/>
  <c r="U215" i="12"/>
  <c r="T215" i="12"/>
  <c r="O215" i="12"/>
  <c r="N215" i="12"/>
  <c r="M215" i="12"/>
  <c r="K215" i="12"/>
  <c r="I215" i="12"/>
  <c r="G215" i="12"/>
  <c r="U214" i="12"/>
  <c r="T214" i="12"/>
  <c r="O214" i="12"/>
  <c r="N214" i="12"/>
  <c r="M214" i="12"/>
  <c r="K214" i="12"/>
  <c r="I214" i="12"/>
  <c r="G214" i="12"/>
  <c r="U213" i="12"/>
  <c r="T213" i="12"/>
  <c r="O213" i="12"/>
  <c r="N213" i="12"/>
  <c r="M213" i="12"/>
  <c r="K213" i="12"/>
  <c r="I213" i="12"/>
  <c r="G213" i="12"/>
  <c r="U212" i="12"/>
  <c r="T212" i="12"/>
  <c r="O212" i="12"/>
  <c r="N212" i="12"/>
  <c r="M212" i="12"/>
  <c r="K212" i="12"/>
  <c r="I212" i="12"/>
  <c r="G212" i="12"/>
  <c r="U211" i="12"/>
  <c r="T211" i="12"/>
  <c r="O211" i="12"/>
  <c r="N211" i="12"/>
  <c r="M211" i="12"/>
  <c r="K211" i="12"/>
  <c r="I211" i="12"/>
  <c r="G211" i="12"/>
  <c r="U210" i="12"/>
  <c r="T210" i="12"/>
  <c r="O210" i="12"/>
  <c r="N210" i="12"/>
  <c r="M210" i="12"/>
  <c r="K210" i="12"/>
  <c r="I210" i="12"/>
  <c r="G210" i="12"/>
  <c r="U209" i="12"/>
  <c r="T209" i="12"/>
  <c r="O209" i="12"/>
  <c r="N209" i="12"/>
  <c r="M209" i="12"/>
  <c r="K209" i="12"/>
  <c r="I209" i="12"/>
  <c r="G209" i="12"/>
  <c r="U208" i="12"/>
  <c r="T208" i="12"/>
  <c r="O208" i="12"/>
  <c r="N208" i="12"/>
  <c r="M208" i="12"/>
  <c r="K208" i="12"/>
  <c r="I208" i="12"/>
  <c r="G208" i="12"/>
  <c r="S205" i="12"/>
  <c r="R205" i="12"/>
  <c r="T205" i="12" s="1"/>
  <c r="Q205" i="12"/>
  <c r="P205" i="12"/>
  <c r="L205" i="12"/>
  <c r="J205" i="12"/>
  <c r="H205" i="12"/>
  <c r="F205" i="12"/>
  <c r="E205" i="12"/>
  <c r="D205" i="12"/>
  <c r="S204" i="12"/>
  <c r="R204" i="12"/>
  <c r="Q204" i="12"/>
  <c r="P204" i="12"/>
  <c r="U204" i="12" s="1"/>
  <c r="L204" i="12"/>
  <c r="J204" i="12"/>
  <c r="H204" i="12"/>
  <c r="F204" i="12"/>
  <c r="E204" i="12"/>
  <c r="D204" i="12"/>
  <c r="G204" i="12" s="1"/>
  <c r="U203" i="12"/>
  <c r="T203" i="12"/>
  <c r="O203" i="12"/>
  <c r="N203" i="12"/>
  <c r="M203" i="12"/>
  <c r="K203" i="12"/>
  <c r="I203" i="12"/>
  <c r="G203" i="12"/>
  <c r="U202" i="12"/>
  <c r="T202" i="12"/>
  <c r="O202" i="12"/>
  <c r="N202" i="12"/>
  <c r="M202" i="12"/>
  <c r="K202" i="12"/>
  <c r="I202" i="12"/>
  <c r="G202" i="12"/>
  <c r="U201" i="12"/>
  <c r="T201" i="12"/>
  <c r="O201" i="12"/>
  <c r="N201" i="12"/>
  <c r="M201" i="12"/>
  <c r="K201" i="12"/>
  <c r="I201" i="12"/>
  <c r="G201" i="12"/>
  <c r="U200" i="12"/>
  <c r="T200" i="12"/>
  <c r="N200" i="12"/>
  <c r="O200" i="12" s="1"/>
  <c r="M200" i="12"/>
  <c r="K200" i="12"/>
  <c r="I200" i="12"/>
  <c r="G200" i="12"/>
  <c r="U199" i="12"/>
  <c r="T199" i="12"/>
  <c r="N199" i="12"/>
  <c r="O199" i="12" s="1"/>
  <c r="M199" i="12"/>
  <c r="K199" i="12"/>
  <c r="I199" i="12"/>
  <c r="G199" i="12"/>
  <c r="U198" i="12"/>
  <c r="S198" i="12"/>
  <c r="T198" i="12" s="1"/>
  <c r="R198" i="12"/>
  <c r="Q198" i="12"/>
  <c r="P198" i="12"/>
  <c r="L198" i="12"/>
  <c r="J198" i="12"/>
  <c r="I198" i="12"/>
  <c r="H198" i="12"/>
  <c r="F198" i="12"/>
  <c r="E198" i="12"/>
  <c r="K198" i="12" s="1"/>
  <c r="D198" i="12"/>
  <c r="U197" i="12"/>
  <c r="T197" i="12"/>
  <c r="O197" i="12"/>
  <c r="N197" i="12"/>
  <c r="M197" i="12"/>
  <c r="K197" i="12"/>
  <c r="I197" i="12"/>
  <c r="G197" i="12"/>
  <c r="U196" i="12"/>
  <c r="T196" i="12"/>
  <c r="N196" i="12"/>
  <c r="O196" i="12" s="1"/>
  <c r="M196" i="12"/>
  <c r="K196" i="12"/>
  <c r="I196" i="12"/>
  <c r="G196" i="12"/>
  <c r="U195" i="12"/>
  <c r="T195" i="12"/>
  <c r="N195" i="12"/>
  <c r="O195" i="12" s="1"/>
  <c r="M195" i="12"/>
  <c r="K195" i="12"/>
  <c r="I195" i="12"/>
  <c r="G195" i="12"/>
  <c r="U194" i="12"/>
  <c r="T194" i="12"/>
  <c r="N194" i="12"/>
  <c r="O194" i="12" s="1"/>
  <c r="M194" i="12"/>
  <c r="K194" i="12"/>
  <c r="I194" i="12"/>
  <c r="G194" i="12"/>
  <c r="U193" i="12"/>
  <c r="T193" i="12"/>
  <c r="N193" i="12"/>
  <c r="O193" i="12" s="1"/>
  <c r="M193" i="12"/>
  <c r="K193" i="12"/>
  <c r="I193" i="12"/>
  <c r="G193" i="12"/>
  <c r="U192" i="12"/>
  <c r="T192" i="12"/>
  <c r="N192" i="12"/>
  <c r="O192" i="12" s="1"/>
  <c r="M192" i="12"/>
  <c r="K192" i="12"/>
  <c r="I192" i="12"/>
  <c r="G192" i="12"/>
  <c r="S191" i="12"/>
  <c r="R191" i="12"/>
  <c r="Q191" i="12"/>
  <c r="P191" i="12"/>
  <c r="L191" i="12"/>
  <c r="K191" i="12"/>
  <c r="J191" i="12"/>
  <c r="I191" i="12"/>
  <c r="H191" i="12"/>
  <c r="F191" i="12"/>
  <c r="E191" i="12"/>
  <c r="M191" i="12" s="1"/>
  <c r="D191" i="12"/>
  <c r="U190" i="12"/>
  <c r="T190" i="12"/>
  <c r="O190" i="12"/>
  <c r="N190" i="12"/>
  <c r="M190" i="12"/>
  <c r="K190" i="12"/>
  <c r="I190" i="12"/>
  <c r="G190" i="12"/>
  <c r="U189" i="12"/>
  <c r="T189" i="12"/>
  <c r="O189" i="12"/>
  <c r="N189" i="12"/>
  <c r="M189" i="12"/>
  <c r="K189" i="12"/>
  <c r="I189" i="12"/>
  <c r="G189" i="12"/>
  <c r="U188" i="12"/>
  <c r="T188" i="12"/>
  <c r="O188" i="12"/>
  <c r="N188" i="12"/>
  <c r="M188" i="12"/>
  <c r="K188" i="12"/>
  <c r="I188" i="12"/>
  <c r="G188" i="12"/>
  <c r="U187" i="12"/>
  <c r="T187" i="12"/>
  <c r="O187" i="12"/>
  <c r="N187" i="12"/>
  <c r="M187" i="12"/>
  <c r="K187" i="12"/>
  <c r="I187" i="12"/>
  <c r="G187" i="12"/>
  <c r="U186" i="12"/>
  <c r="T186" i="12"/>
  <c r="O186" i="12"/>
  <c r="N186" i="12"/>
  <c r="M186" i="12"/>
  <c r="K186" i="12"/>
  <c r="I186" i="12"/>
  <c r="G186" i="12"/>
  <c r="S185" i="12"/>
  <c r="R185" i="12"/>
  <c r="T185" i="12" s="1"/>
  <c r="Q185" i="12"/>
  <c r="P185" i="12"/>
  <c r="U185" i="12" s="1"/>
  <c r="L185" i="12"/>
  <c r="J185" i="12"/>
  <c r="H185" i="12"/>
  <c r="F185" i="12"/>
  <c r="E185" i="12"/>
  <c r="M185" i="12" s="1"/>
  <c r="D185" i="12"/>
  <c r="U184" i="12"/>
  <c r="T184" i="12"/>
  <c r="O184" i="12"/>
  <c r="N184" i="12"/>
  <c r="M184" i="12"/>
  <c r="K184" i="12"/>
  <c r="I184" i="12"/>
  <c r="G184" i="12"/>
  <c r="U183" i="12"/>
  <c r="T183" i="12"/>
  <c r="O183" i="12"/>
  <c r="N183" i="12"/>
  <c r="M183" i="12"/>
  <c r="K183" i="12"/>
  <c r="I183" i="12"/>
  <c r="G183" i="12"/>
  <c r="U182" i="12"/>
  <c r="T182" i="12"/>
  <c r="N182" i="12"/>
  <c r="O182" i="12" s="1"/>
  <c r="M182" i="12"/>
  <c r="K182" i="12"/>
  <c r="I182" i="12"/>
  <c r="G182" i="12"/>
  <c r="U181" i="12"/>
  <c r="T181" i="12"/>
  <c r="O181" i="12"/>
  <c r="N181" i="12"/>
  <c r="M181" i="12"/>
  <c r="K181" i="12"/>
  <c r="I181" i="12"/>
  <c r="G181" i="12"/>
  <c r="U180" i="12"/>
  <c r="T180" i="12"/>
  <c r="N180" i="12"/>
  <c r="O180" i="12" s="1"/>
  <c r="M180" i="12"/>
  <c r="K180" i="12"/>
  <c r="I180" i="12"/>
  <c r="G180" i="12"/>
  <c r="S179" i="12"/>
  <c r="R179" i="12"/>
  <c r="Q179" i="12"/>
  <c r="P179" i="12"/>
  <c r="U179" i="12" s="1"/>
  <c r="L179" i="12"/>
  <c r="J179" i="12"/>
  <c r="H179" i="12"/>
  <c r="G179" i="12"/>
  <c r="F179" i="12"/>
  <c r="E179" i="12"/>
  <c r="D179" i="12"/>
  <c r="I179" i="12" s="1"/>
  <c r="U178" i="12"/>
  <c r="T178" i="12"/>
  <c r="O178" i="12"/>
  <c r="N178" i="12"/>
  <c r="M178" i="12"/>
  <c r="K178" i="12"/>
  <c r="I178" i="12"/>
  <c r="G178" i="12"/>
  <c r="U177" i="12"/>
  <c r="T177" i="12"/>
  <c r="O177" i="12"/>
  <c r="N177" i="12"/>
  <c r="M177" i="12"/>
  <c r="K177" i="12"/>
  <c r="I177" i="12"/>
  <c r="G177" i="12"/>
  <c r="U176" i="12"/>
  <c r="T176" i="12"/>
  <c r="O176" i="12"/>
  <c r="N176" i="12"/>
  <c r="M176" i="12"/>
  <c r="K176" i="12"/>
  <c r="I176" i="12"/>
  <c r="G176" i="12"/>
  <c r="U175" i="12"/>
  <c r="T175" i="12"/>
  <c r="O175" i="12"/>
  <c r="N175" i="12"/>
  <c r="M175" i="12"/>
  <c r="K175" i="12"/>
  <c r="I175" i="12"/>
  <c r="G175" i="12"/>
  <c r="U174" i="12"/>
  <c r="T174" i="12"/>
  <c r="O174" i="12"/>
  <c r="N174" i="12"/>
  <c r="M174" i="12"/>
  <c r="K174" i="12"/>
  <c r="I174" i="12"/>
  <c r="G174" i="12"/>
  <c r="U173" i="12"/>
  <c r="T173" i="12"/>
  <c r="O173" i="12"/>
  <c r="N173" i="12"/>
  <c r="M173" i="12"/>
  <c r="K173" i="12"/>
  <c r="I173" i="12"/>
  <c r="G173" i="12"/>
  <c r="S170" i="12"/>
  <c r="R170" i="12"/>
  <c r="Q170" i="12"/>
  <c r="P170" i="12"/>
  <c r="U170" i="12" s="1"/>
  <c r="M170" i="12"/>
  <c r="L170" i="12"/>
  <c r="J170" i="12"/>
  <c r="I170" i="12"/>
  <c r="H170" i="12"/>
  <c r="F170" i="12"/>
  <c r="N170" i="12" s="1"/>
  <c r="O170" i="12" s="1"/>
  <c r="E170" i="12"/>
  <c r="K170" i="12" s="1"/>
  <c r="D170" i="12"/>
  <c r="S169" i="12"/>
  <c r="R169" i="12"/>
  <c r="Q169" i="12"/>
  <c r="P169" i="12"/>
  <c r="L169" i="12"/>
  <c r="J169" i="12"/>
  <c r="H169" i="12"/>
  <c r="F169" i="12"/>
  <c r="E169" i="12"/>
  <c r="D169" i="12"/>
  <c r="I169" i="12" s="1"/>
  <c r="U168" i="12"/>
  <c r="T168" i="12"/>
  <c r="O168" i="12"/>
  <c r="N168" i="12"/>
  <c r="M168" i="12"/>
  <c r="K168" i="12"/>
  <c r="I168" i="12"/>
  <c r="G168" i="12"/>
  <c r="U167" i="12"/>
  <c r="T167" i="12"/>
  <c r="O167" i="12"/>
  <c r="N167" i="12"/>
  <c r="M167" i="12"/>
  <c r="K167" i="12"/>
  <c r="I167" i="12"/>
  <c r="G167" i="12"/>
  <c r="U166" i="12"/>
  <c r="T166" i="12"/>
  <c r="O166" i="12"/>
  <c r="N166" i="12"/>
  <c r="M166" i="12"/>
  <c r="K166" i="12"/>
  <c r="I166" i="12"/>
  <c r="G166" i="12"/>
  <c r="U165" i="12"/>
  <c r="T165" i="12"/>
  <c r="O165" i="12"/>
  <c r="N165" i="12"/>
  <c r="M165" i="12"/>
  <c r="K165" i="12"/>
  <c r="I165" i="12"/>
  <c r="G165" i="12"/>
  <c r="U164" i="12"/>
  <c r="T164" i="12"/>
  <c r="O164" i="12"/>
  <c r="N164" i="12"/>
  <c r="M164" i="12"/>
  <c r="K164" i="12"/>
  <c r="I164" i="12"/>
  <c r="G164" i="12"/>
  <c r="S163" i="12"/>
  <c r="R163" i="12"/>
  <c r="T163" i="12" s="1"/>
  <c r="Q163" i="12"/>
  <c r="P163" i="12"/>
  <c r="U163" i="12" s="1"/>
  <c r="L163" i="12"/>
  <c r="J163" i="12"/>
  <c r="H163" i="12"/>
  <c r="F163" i="12"/>
  <c r="E163" i="12"/>
  <c r="K163" i="12" s="1"/>
  <c r="D163" i="12"/>
  <c r="U162" i="12"/>
  <c r="T162" i="12"/>
  <c r="O162" i="12"/>
  <c r="N162" i="12"/>
  <c r="M162" i="12"/>
  <c r="K162" i="12"/>
  <c r="I162" i="12"/>
  <c r="G162" i="12"/>
  <c r="U161" i="12"/>
  <c r="T161" i="12"/>
  <c r="O161" i="12"/>
  <c r="N161" i="12"/>
  <c r="M161" i="12"/>
  <c r="K161" i="12"/>
  <c r="I161" i="12"/>
  <c r="G161" i="12"/>
  <c r="U160" i="12"/>
  <c r="T160" i="12"/>
  <c r="O160" i="12"/>
  <c r="N160" i="12"/>
  <c r="M160" i="12"/>
  <c r="K160" i="12"/>
  <c r="I160" i="12"/>
  <c r="G160" i="12"/>
  <c r="U159" i="12"/>
  <c r="T159" i="12"/>
  <c r="N159" i="12"/>
  <c r="O159" i="12" s="1"/>
  <c r="M159" i="12"/>
  <c r="K159" i="12"/>
  <c r="I159" i="12"/>
  <c r="G159" i="12"/>
  <c r="U158" i="12"/>
  <c r="T158" i="12"/>
  <c r="N158" i="12"/>
  <c r="O158" i="12" s="1"/>
  <c r="M158" i="12"/>
  <c r="K158" i="12"/>
  <c r="I158" i="12"/>
  <c r="G158" i="12"/>
  <c r="S157" i="12"/>
  <c r="R157" i="12"/>
  <c r="Q157" i="12"/>
  <c r="P157" i="12"/>
  <c r="U157" i="12" s="1"/>
  <c r="L157" i="12"/>
  <c r="J157" i="12"/>
  <c r="H157" i="12"/>
  <c r="I157" i="12" s="1"/>
  <c r="G157" i="12"/>
  <c r="F157" i="12"/>
  <c r="E157" i="12"/>
  <c r="M157" i="12" s="1"/>
  <c r="D157" i="12"/>
  <c r="U156" i="12"/>
  <c r="T156" i="12"/>
  <c r="O156" i="12"/>
  <c r="N156" i="12"/>
  <c r="M156" i="12"/>
  <c r="K156" i="12"/>
  <c r="I156" i="12"/>
  <c r="G156" i="12"/>
  <c r="U155" i="12"/>
  <c r="T155" i="12"/>
  <c r="N155" i="12"/>
  <c r="O155" i="12" s="1"/>
  <c r="M155" i="12"/>
  <c r="K155" i="12"/>
  <c r="I155" i="12"/>
  <c r="G155" i="12"/>
  <c r="U154" i="12"/>
  <c r="T154" i="12"/>
  <c r="N154" i="12"/>
  <c r="O154" i="12" s="1"/>
  <c r="M154" i="12"/>
  <c r="K154" i="12"/>
  <c r="I154" i="12"/>
  <c r="G154" i="12"/>
  <c r="U153" i="12"/>
  <c r="T153" i="12"/>
  <c r="N153" i="12"/>
  <c r="O153" i="12" s="1"/>
  <c r="M153" i="12"/>
  <c r="K153" i="12"/>
  <c r="I153" i="12"/>
  <c r="G153" i="12"/>
  <c r="U152" i="12"/>
  <c r="T152" i="12"/>
  <c r="N152" i="12"/>
  <c r="O152" i="12" s="1"/>
  <c r="M152" i="12"/>
  <c r="K152" i="12"/>
  <c r="I152" i="12"/>
  <c r="G152" i="12"/>
  <c r="U151" i="12"/>
  <c r="T151" i="12"/>
  <c r="O151" i="12"/>
  <c r="N151" i="12"/>
  <c r="M151" i="12"/>
  <c r="K151" i="12"/>
  <c r="I151" i="12"/>
  <c r="G151" i="12"/>
  <c r="S150" i="12"/>
  <c r="T150" i="12" s="1"/>
  <c r="R150" i="12"/>
  <c r="Q150" i="12"/>
  <c r="P150" i="12"/>
  <c r="L150" i="12"/>
  <c r="J150" i="12"/>
  <c r="U150" i="12" s="1"/>
  <c r="H150" i="12"/>
  <c r="F150" i="12"/>
  <c r="E150" i="12"/>
  <c r="D150" i="12"/>
  <c r="U149" i="12"/>
  <c r="T149" i="12"/>
  <c r="O149" i="12"/>
  <c r="N149" i="12"/>
  <c r="M149" i="12"/>
  <c r="K149" i="12"/>
  <c r="I149" i="12"/>
  <c r="G149" i="12"/>
  <c r="U148" i="12"/>
  <c r="T148" i="12"/>
  <c r="O148" i="12"/>
  <c r="N148" i="12"/>
  <c r="M148" i="12"/>
  <c r="K148" i="12"/>
  <c r="I148" i="12"/>
  <c r="G148" i="12"/>
  <c r="U147" i="12"/>
  <c r="T147" i="12"/>
  <c r="O147" i="12"/>
  <c r="N147" i="12"/>
  <c r="M147" i="12"/>
  <c r="K147" i="12"/>
  <c r="I147" i="12"/>
  <c r="G147" i="12"/>
  <c r="U146" i="12"/>
  <c r="T146" i="12"/>
  <c r="O146" i="12"/>
  <c r="N146" i="12"/>
  <c r="M146" i="12"/>
  <c r="K146" i="12"/>
  <c r="I146" i="12"/>
  <c r="G146" i="12"/>
  <c r="U145" i="12"/>
  <c r="T145" i="12"/>
  <c r="O145" i="12"/>
  <c r="N145" i="12"/>
  <c r="M145" i="12"/>
  <c r="K145" i="12"/>
  <c r="I145" i="12"/>
  <c r="G145" i="12"/>
  <c r="S144" i="12"/>
  <c r="R144" i="12"/>
  <c r="Q144" i="12"/>
  <c r="P144" i="12"/>
  <c r="N144" i="12"/>
  <c r="L144" i="12"/>
  <c r="J144" i="12"/>
  <c r="U144" i="12" s="1"/>
  <c r="I144" i="12"/>
  <c r="H144" i="12"/>
  <c r="F144" i="12"/>
  <c r="G144" i="12" s="1"/>
  <c r="E144" i="12"/>
  <c r="M144" i="12" s="1"/>
  <c r="D144" i="12"/>
  <c r="U143" i="12"/>
  <c r="T143" i="12"/>
  <c r="O143" i="12"/>
  <c r="N143" i="12"/>
  <c r="M143" i="12"/>
  <c r="K143" i="12"/>
  <c r="I143" i="12"/>
  <c r="G143" i="12"/>
  <c r="U142" i="12"/>
  <c r="T142" i="12"/>
  <c r="N142" i="12"/>
  <c r="O142" i="12" s="1"/>
  <c r="M142" i="12"/>
  <c r="K142" i="12"/>
  <c r="I142" i="12"/>
  <c r="G142" i="12"/>
  <c r="U141" i="12"/>
  <c r="T141" i="12"/>
  <c r="O141" i="12"/>
  <c r="N141" i="12"/>
  <c r="M141" i="12"/>
  <c r="K141" i="12"/>
  <c r="I141" i="12"/>
  <c r="G141" i="12"/>
  <c r="U140" i="12"/>
  <c r="T140" i="12"/>
  <c r="N140" i="12"/>
  <c r="O140" i="12" s="1"/>
  <c r="M140" i="12"/>
  <c r="K140" i="12"/>
  <c r="I140" i="12"/>
  <c r="G140" i="12"/>
  <c r="U139" i="12"/>
  <c r="T139" i="12"/>
  <c r="N139" i="12"/>
  <c r="O139" i="12" s="1"/>
  <c r="M139" i="12"/>
  <c r="K139" i="12"/>
  <c r="I139" i="12"/>
  <c r="G139" i="12"/>
  <c r="U138" i="12"/>
  <c r="T138" i="12"/>
  <c r="N138" i="12"/>
  <c r="O138" i="12" s="1"/>
  <c r="M138" i="12"/>
  <c r="K138" i="12"/>
  <c r="I138" i="12"/>
  <c r="G138" i="12"/>
  <c r="T137" i="12"/>
  <c r="S137" i="12"/>
  <c r="R137" i="12"/>
  <c r="Q137" i="12"/>
  <c r="P137" i="12"/>
  <c r="U137" i="12" s="1"/>
  <c r="L137" i="12"/>
  <c r="J137" i="12"/>
  <c r="H137" i="12"/>
  <c r="G137" i="12"/>
  <c r="F137" i="12"/>
  <c r="E137" i="12"/>
  <c r="K137" i="12" s="1"/>
  <c r="D137" i="12"/>
  <c r="U136" i="12"/>
  <c r="T136" i="12"/>
  <c r="O136" i="12"/>
  <c r="N136" i="12"/>
  <c r="M136" i="12"/>
  <c r="K136" i="12"/>
  <c r="I136" i="12"/>
  <c r="G136" i="12"/>
  <c r="U135" i="12"/>
  <c r="T135" i="12"/>
  <c r="O135" i="12"/>
  <c r="N135" i="12"/>
  <c r="M135" i="12"/>
  <c r="K135" i="12"/>
  <c r="I135" i="12"/>
  <c r="G135" i="12"/>
  <c r="U134" i="12"/>
  <c r="T134" i="12"/>
  <c r="N134" i="12"/>
  <c r="O134" i="12" s="1"/>
  <c r="M134" i="12"/>
  <c r="K134" i="12"/>
  <c r="I134" i="12"/>
  <c r="G134" i="12"/>
  <c r="U133" i="12"/>
  <c r="T133" i="12"/>
  <c r="N133" i="12"/>
  <c r="O133" i="12" s="1"/>
  <c r="M133" i="12"/>
  <c r="K133" i="12"/>
  <c r="I133" i="12"/>
  <c r="G133" i="12"/>
  <c r="U132" i="12"/>
  <c r="S132" i="12"/>
  <c r="R132" i="12"/>
  <c r="Q132" i="12"/>
  <c r="P132" i="12"/>
  <c r="M132" i="12"/>
  <c r="L132" i="12"/>
  <c r="J132" i="12"/>
  <c r="I132" i="12"/>
  <c r="H132" i="12"/>
  <c r="F132" i="12"/>
  <c r="N132" i="12" s="1"/>
  <c r="E132" i="12"/>
  <c r="D132" i="12"/>
  <c r="G132" i="12" s="1"/>
  <c r="U131" i="12"/>
  <c r="T131" i="12"/>
  <c r="O131" i="12"/>
  <c r="N131" i="12"/>
  <c r="M131" i="12"/>
  <c r="K131" i="12"/>
  <c r="I131" i="12"/>
  <c r="G131" i="12"/>
  <c r="U130" i="12"/>
  <c r="T130" i="12"/>
  <c r="O130" i="12"/>
  <c r="N130" i="12"/>
  <c r="M130" i="12"/>
  <c r="K130" i="12"/>
  <c r="I130" i="12"/>
  <c r="G130" i="12"/>
  <c r="U129" i="12"/>
  <c r="T129" i="12"/>
  <c r="O129" i="12"/>
  <c r="N129" i="12"/>
  <c r="M129" i="12"/>
  <c r="K129" i="12"/>
  <c r="I129" i="12"/>
  <c r="G129" i="12"/>
  <c r="U128" i="12"/>
  <c r="T128" i="12"/>
  <c r="O128" i="12"/>
  <c r="N128" i="12"/>
  <c r="M128" i="12"/>
  <c r="K128" i="12"/>
  <c r="I128" i="12"/>
  <c r="G128" i="12"/>
  <c r="U127" i="12"/>
  <c r="T127" i="12"/>
  <c r="O127" i="12"/>
  <c r="N127" i="12"/>
  <c r="M127" i="12"/>
  <c r="K127" i="12"/>
  <c r="I127" i="12"/>
  <c r="G127" i="12"/>
  <c r="S126" i="12"/>
  <c r="R126" i="12"/>
  <c r="Q126" i="12"/>
  <c r="P126" i="12"/>
  <c r="L126" i="12"/>
  <c r="J126" i="12"/>
  <c r="U126" i="12" s="1"/>
  <c r="I126" i="12"/>
  <c r="H126" i="12"/>
  <c r="F126" i="12"/>
  <c r="N126" i="12" s="1"/>
  <c r="O126" i="12" s="1"/>
  <c r="E126" i="12"/>
  <c r="D126" i="12"/>
  <c r="U125" i="12"/>
  <c r="T125" i="12"/>
  <c r="O125" i="12"/>
  <c r="N125" i="12"/>
  <c r="M125" i="12"/>
  <c r="K125" i="12"/>
  <c r="I125" i="12"/>
  <c r="G125" i="12"/>
  <c r="U124" i="12"/>
  <c r="T124" i="12"/>
  <c r="O124" i="12"/>
  <c r="N124" i="12"/>
  <c r="M124" i="12"/>
  <c r="K124" i="12"/>
  <c r="I124" i="12"/>
  <c r="G124" i="12"/>
  <c r="U123" i="12"/>
  <c r="T123" i="12"/>
  <c r="O123" i="12"/>
  <c r="N123" i="12"/>
  <c r="M123" i="12"/>
  <c r="K123" i="12"/>
  <c r="I123" i="12"/>
  <c r="G123" i="12"/>
  <c r="U122" i="12"/>
  <c r="T122" i="12"/>
  <c r="O122" i="12"/>
  <c r="N122" i="12"/>
  <c r="M122" i="12"/>
  <c r="K122" i="12"/>
  <c r="I122" i="12"/>
  <c r="G122" i="12"/>
  <c r="S121" i="12"/>
  <c r="R121" i="12"/>
  <c r="Q121" i="12"/>
  <c r="P121" i="12"/>
  <c r="L121" i="12"/>
  <c r="J121" i="12"/>
  <c r="H121" i="12"/>
  <c r="F121" i="12"/>
  <c r="N121" i="12" s="1"/>
  <c r="O121" i="12" s="1"/>
  <c r="E121" i="12"/>
  <c r="K121" i="12" s="1"/>
  <c r="D121" i="12"/>
  <c r="U120" i="12"/>
  <c r="T120" i="12"/>
  <c r="O120" i="12"/>
  <c r="N120" i="12"/>
  <c r="M120" i="12"/>
  <c r="K120" i="12"/>
  <c r="I120" i="12"/>
  <c r="G120" i="12"/>
  <c r="U119" i="12"/>
  <c r="T119" i="12"/>
  <c r="O119" i="12"/>
  <c r="N119" i="12"/>
  <c r="M119" i="12"/>
  <c r="K119" i="12"/>
  <c r="I119" i="12"/>
  <c r="G119" i="12"/>
  <c r="U118" i="12"/>
  <c r="T118" i="12"/>
  <c r="O118" i="12"/>
  <c r="N118" i="12"/>
  <c r="M118" i="12"/>
  <c r="K118" i="12"/>
  <c r="I118" i="12"/>
  <c r="G118" i="12"/>
  <c r="U117" i="12"/>
  <c r="T117" i="12"/>
  <c r="O117" i="12"/>
  <c r="N117" i="12"/>
  <c r="M117" i="12"/>
  <c r="K117" i="12"/>
  <c r="I117" i="12"/>
  <c r="G117" i="12"/>
  <c r="U116" i="12"/>
  <c r="T116" i="12"/>
  <c r="O116" i="12"/>
  <c r="N116" i="12"/>
  <c r="M116" i="12"/>
  <c r="K116" i="12"/>
  <c r="I116" i="12"/>
  <c r="G116" i="12"/>
  <c r="U115" i="12"/>
  <c r="T115" i="12"/>
  <c r="O115" i="12"/>
  <c r="N115" i="12"/>
  <c r="M115" i="12"/>
  <c r="K115" i="12"/>
  <c r="I115" i="12"/>
  <c r="G115" i="12"/>
  <c r="U114" i="12"/>
  <c r="T114" i="12"/>
  <c r="O114" i="12"/>
  <c r="N114" i="12"/>
  <c r="M114" i="12"/>
  <c r="K114" i="12"/>
  <c r="I114" i="12"/>
  <c r="G114" i="12"/>
  <c r="U113" i="12"/>
  <c r="T113" i="12"/>
  <c r="O113" i="12"/>
  <c r="N113" i="12"/>
  <c r="M113" i="12"/>
  <c r="K113" i="12"/>
  <c r="I113" i="12"/>
  <c r="G113" i="12"/>
  <c r="S112" i="12"/>
  <c r="T112" i="12" s="1"/>
  <c r="R112" i="12"/>
  <c r="Q112" i="12"/>
  <c r="P112" i="12"/>
  <c r="U112" i="12" s="1"/>
  <c r="L112" i="12"/>
  <c r="K112" i="12"/>
  <c r="J112" i="12"/>
  <c r="H112" i="12"/>
  <c r="G112" i="12"/>
  <c r="F112" i="12"/>
  <c r="E112" i="12"/>
  <c r="M112" i="12" s="1"/>
  <c r="D112" i="12"/>
  <c r="I112" i="12" s="1"/>
  <c r="U111" i="12"/>
  <c r="T111" i="12"/>
  <c r="O111" i="12"/>
  <c r="N111" i="12"/>
  <c r="M111" i="12"/>
  <c r="K111" i="12"/>
  <c r="I111" i="12"/>
  <c r="G111" i="12"/>
  <c r="U110" i="12"/>
  <c r="T110" i="12"/>
  <c r="N110" i="12"/>
  <c r="O110" i="12" s="1"/>
  <c r="M110" i="12"/>
  <c r="K110" i="12"/>
  <c r="I110" i="12"/>
  <c r="G110" i="12"/>
  <c r="U109" i="12"/>
  <c r="T109" i="12"/>
  <c r="N109" i="12"/>
  <c r="O109" i="12" s="1"/>
  <c r="M109" i="12"/>
  <c r="K109" i="12"/>
  <c r="I109" i="12"/>
  <c r="G109" i="12"/>
  <c r="U108" i="12"/>
  <c r="T108" i="12"/>
  <c r="N108" i="12"/>
  <c r="O108" i="12" s="1"/>
  <c r="M108" i="12"/>
  <c r="K108" i="12"/>
  <c r="I108" i="12"/>
  <c r="G108" i="12"/>
  <c r="U107" i="12"/>
  <c r="T107" i="12"/>
  <c r="O107" i="12"/>
  <c r="N107" i="12"/>
  <c r="M107" i="12"/>
  <c r="K107" i="12"/>
  <c r="I107" i="12"/>
  <c r="G107" i="12"/>
  <c r="S106" i="12"/>
  <c r="R106" i="12"/>
  <c r="Q106" i="12"/>
  <c r="P106" i="12"/>
  <c r="U106" i="12" s="1"/>
  <c r="L106" i="12"/>
  <c r="J106" i="12"/>
  <c r="H106" i="12"/>
  <c r="G106" i="12"/>
  <c r="F106" i="12"/>
  <c r="E106" i="12"/>
  <c r="M106" i="12" s="1"/>
  <c r="D106" i="12"/>
  <c r="I106" i="12" s="1"/>
  <c r="U105" i="12"/>
  <c r="T105" i="12"/>
  <c r="N105" i="12"/>
  <c r="O105" i="12" s="1"/>
  <c r="M105" i="12"/>
  <c r="K105" i="12"/>
  <c r="I105" i="12"/>
  <c r="G105" i="12"/>
  <c r="S102" i="12"/>
  <c r="T102" i="12" s="1"/>
  <c r="R102" i="12"/>
  <c r="Q102" i="12"/>
  <c r="P102" i="12"/>
  <c r="U102" i="12" s="1"/>
  <c r="L102" i="12"/>
  <c r="M102" i="12" s="1"/>
  <c r="J102" i="12"/>
  <c r="H102" i="12"/>
  <c r="F102" i="12"/>
  <c r="N102" i="12" s="1"/>
  <c r="O102" i="12" s="1"/>
  <c r="E102" i="12"/>
  <c r="D102" i="12"/>
  <c r="S101" i="12"/>
  <c r="R101" i="12"/>
  <c r="T101" i="12" s="1"/>
  <c r="Q101" i="12"/>
  <c r="P101" i="12"/>
  <c r="L101" i="12"/>
  <c r="J101" i="12"/>
  <c r="U101" i="12" s="1"/>
  <c r="H101" i="12"/>
  <c r="F101" i="12"/>
  <c r="E101" i="12"/>
  <c r="M101" i="12" s="1"/>
  <c r="D101" i="12"/>
  <c r="I101" i="12" s="1"/>
  <c r="U100" i="12"/>
  <c r="T100" i="12"/>
  <c r="O100" i="12"/>
  <c r="N100" i="12"/>
  <c r="M100" i="12"/>
  <c r="K100" i="12"/>
  <c r="I100" i="12"/>
  <c r="G100" i="12"/>
  <c r="U99" i="12"/>
  <c r="T99" i="12"/>
  <c r="O99" i="12"/>
  <c r="N99" i="12"/>
  <c r="M99" i="12"/>
  <c r="K99" i="12"/>
  <c r="I99" i="12"/>
  <c r="G99" i="12"/>
  <c r="U98" i="12"/>
  <c r="T98" i="12"/>
  <c r="O98" i="12"/>
  <c r="N98" i="12"/>
  <c r="M98" i="12"/>
  <c r="K98" i="12"/>
  <c r="I98" i="12"/>
  <c r="G98" i="12"/>
  <c r="U97" i="12"/>
  <c r="T97" i="12"/>
  <c r="O97" i="12"/>
  <c r="N97" i="12"/>
  <c r="M97" i="12"/>
  <c r="K97" i="12"/>
  <c r="I97" i="12"/>
  <c r="G97" i="12"/>
  <c r="S96" i="12"/>
  <c r="R96" i="12"/>
  <c r="T96" i="12" s="1"/>
  <c r="Q96" i="12"/>
  <c r="P96" i="12"/>
  <c r="L96" i="12"/>
  <c r="J96" i="12"/>
  <c r="K96" i="12" s="1"/>
  <c r="H96" i="12"/>
  <c r="F96" i="12"/>
  <c r="E96" i="12"/>
  <c r="D96" i="12"/>
  <c r="I96" i="12" s="1"/>
  <c r="U95" i="12"/>
  <c r="T95" i="12"/>
  <c r="O95" i="12"/>
  <c r="N95" i="12"/>
  <c r="M95" i="12"/>
  <c r="K95" i="12"/>
  <c r="I95" i="12"/>
  <c r="G95" i="12"/>
  <c r="U94" i="12"/>
  <c r="T94" i="12"/>
  <c r="N94" i="12"/>
  <c r="O94" i="12" s="1"/>
  <c r="M94" i="12"/>
  <c r="K94" i="12"/>
  <c r="I94" i="12"/>
  <c r="G94" i="12"/>
  <c r="U93" i="12"/>
  <c r="T93" i="12"/>
  <c r="N93" i="12"/>
  <c r="O93" i="12" s="1"/>
  <c r="M93" i="12"/>
  <c r="K93" i="12"/>
  <c r="I93" i="12"/>
  <c r="G93" i="12"/>
  <c r="U92" i="12"/>
  <c r="T92" i="12"/>
  <c r="N92" i="12"/>
  <c r="O92" i="12" s="1"/>
  <c r="M92" i="12"/>
  <c r="K92" i="12"/>
  <c r="I92" i="12"/>
  <c r="G92" i="12"/>
  <c r="U91" i="12"/>
  <c r="S91" i="12"/>
  <c r="R91" i="12"/>
  <c r="Q91" i="12"/>
  <c r="P91" i="12"/>
  <c r="L91" i="12"/>
  <c r="J91" i="12"/>
  <c r="H91" i="12"/>
  <c r="F91" i="12"/>
  <c r="N91" i="12" s="1"/>
  <c r="E91" i="12"/>
  <c r="K91" i="12" s="1"/>
  <c r="D91" i="12"/>
  <c r="U90" i="12"/>
  <c r="T90" i="12"/>
  <c r="O90" i="12"/>
  <c r="N90" i="12"/>
  <c r="M90" i="12"/>
  <c r="K90" i="12"/>
  <c r="I90" i="12"/>
  <c r="G90" i="12"/>
  <c r="U89" i="12"/>
  <c r="T89" i="12"/>
  <c r="O89" i="12"/>
  <c r="N89" i="12"/>
  <c r="M89" i="12"/>
  <c r="K89" i="12"/>
  <c r="I89" i="12"/>
  <c r="G89" i="12"/>
  <c r="U88" i="12"/>
  <c r="T88" i="12"/>
  <c r="O88" i="12"/>
  <c r="N88" i="12"/>
  <c r="M88" i="12"/>
  <c r="K88" i="12"/>
  <c r="I88" i="12"/>
  <c r="G88" i="12"/>
  <c r="S85" i="12"/>
  <c r="R85" i="12"/>
  <c r="Q85" i="12"/>
  <c r="P85" i="12"/>
  <c r="U85" i="12" s="1"/>
  <c r="L85" i="12"/>
  <c r="J85" i="12"/>
  <c r="H85" i="12"/>
  <c r="F85" i="12"/>
  <c r="E85" i="12"/>
  <c r="D85" i="12"/>
  <c r="G85" i="12" s="1"/>
  <c r="S84" i="12"/>
  <c r="R84" i="12"/>
  <c r="T84" i="12" s="1"/>
  <c r="Q84" i="12"/>
  <c r="P84" i="12"/>
  <c r="L84" i="12"/>
  <c r="J84" i="12"/>
  <c r="H84" i="12"/>
  <c r="F84" i="12"/>
  <c r="E84" i="12"/>
  <c r="D84" i="12"/>
  <c r="I84" i="12" s="1"/>
  <c r="U83" i="12"/>
  <c r="T83" i="12"/>
  <c r="O83" i="12"/>
  <c r="N83" i="12"/>
  <c r="M83" i="12"/>
  <c r="K83" i="12"/>
  <c r="I83" i="12"/>
  <c r="G83" i="12"/>
  <c r="U82" i="12"/>
  <c r="T82" i="12"/>
  <c r="O82" i="12"/>
  <c r="N82" i="12"/>
  <c r="M82" i="12"/>
  <c r="K82" i="12"/>
  <c r="I82" i="12"/>
  <c r="G82" i="12"/>
  <c r="U81" i="12"/>
  <c r="T81" i="12"/>
  <c r="O81" i="12"/>
  <c r="N81" i="12"/>
  <c r="M81" i="12"/>
  <c r="K81" i="12"/>
  <c r="I81" i="12"/>
  <c r="G81" i="12"/>
  <c r="U80" i="12"/>
  <c r="T80" i="12"/>
  <c r="O80" i="12"/>
  <c r="N80" i="12"/>
  <c r="M80" i="12"/>
  <c r="K80" i="12"/>
  <c r="I80" i="12"/>
  <c r="G80" i="12"/>
  <c r="U79" i="12"/>
  <c r="T79" i="12"/>
  <c r="O79" i="12"/>
  <c r="N79" i="12"/>
  <c r="M79" i="12"/>
  <c r="K79" i="12"/>
  <c r="I79" i="12"/>
  <c r="G79" i="12"/>
  <c r="S78" i="12"/>
  <c r="R78" i="12"/>
  <c r="Q78" i="12"/>
  <c r="P78" i="12"/>
  <c r="L78" i="12"/>
  <c r="J78" i="12"/>
  <c r="H78" i="12"/>
  <c r="F78" i="12"/>
  <c r="E78" i="12"/>
  <c r="D78" i="12"/>
  <c r="U77" i="12"/>
  <c r="T77" i="12"/>
  <c r="O77" i="12"/>
  <c r="N77" i="12"/>
  <c r="M77" i="12"/>
  <c r="K77" i="12"/>
  <c r="I77" i="12"/>
  <c r="G77" i="12"/>
  <c r="U76" i="12"/>
  <c r="T76" i="12"/>
  <c r="N76" i="12"/>
  <c r="O76" i="12" s="1"/>
  <c r="M76" i="12"/>
  <c r="K76" i="12"/>
  <c r="I76" i="12"/>
  <c r="G76" i="12"/>
  <c r="U75" i="12"/>
  <c r="T75" i="12"/>
  <c r="N75" i="12"/>
  <c r="O75" i="12" s="1"/>
  <c r="M75" i="12"/>
  <c r="K75" i="12"/>
  <c r="I75" i="12"/>
  <c r="G75" i="12"/>
  <c r="U74" i="12"/>
  <c r="T74" i="12"/>
  <c r="N74" i="12"/>
  <c r="O74" i="12" s="1"/>
  <c r="M74" i="12"/>
  <c r="K74" i="12"/>
  <c r="I74" i="12"/>
  <c r="G74" i="12"/>
  <c r="U73" i="12"/>
  <c r="T73" i="12"/>
  <c r="N73" i="12"/>
  <c r="O73" i="12" s="1"/>
  <c r="M73" i="12"/>
  <c r="K73" i="12"/>
  <c r="I73" i="12"/>
  <c r="G73" i="12"/>
  <c r="U72" i="12"/>
  <c r="T72" i="12"/>
  <c r="N72" i="12"/>
  <c r="O72" i="12" s="1"/>
  <c r="M72" i="12"/>
  <c r="K72" i="12"/>
  <c r="I72" i="12"/>
  <c r="G72" i="12"/>
  <c r="U71" i="12"/>
  <c r="T71" i="12"/>
  <c r="N71" i="12"/>
  <c r="O71" i="12" s="1"/>
  <c r="M71" i="12"/>
  <c r="K71" i="12"/>
  <c r="I71" i="12"/>
  <c r="G71" i="12"/>
  <c r="U70" i="12"/>
  <c r="S70" i="12"/>
  <c r="R70" i="12"/>
  <c r="Q70" i="12"/>
  <c r="P70" i="12"/>
  <c r="L70" i="12"/>
  <c r="K70" i="12"/>
  <c r="J70" i="12"/>
  <c r="I70" i="12"/>
  <c r="H70" i="12"/>
  <c r="F70" i="12"/>
  <c r="E70" i="12"/>
  <c r="M70" i="12" s="1"/>
  <c r="D70" i="12"/>
  <c r="U69" i="12"/>
  <c r="T69" i="12"/>
  <c r="O69" i="12"/>
  <c r="N69" i="12"/>
  <c r="M69" i="12"/>
  <c r="K69" i="12"/>
  <c r="I69" i="12"/>
  <c r="G69" i="12"/>
  <c r="U68" i="12"/>
  <c r="T68" i="12"/>
  <c r="O68" i="12"/>
  <c r="N68" i="12"/>
  <c r="M68" i="12"/>
  <c r="K68" i="12"/>
  <c r="I68" i="12"/>
  <c r="G68" i="12"/>
  <c r="U67" i="12"/>
  <c r="T67" i="12"/>
  <c r="O67" i="12"/>
  <c r="N67" i="12"/>
  <c r="M67" i="12"/>
  <c r="K67" i="12"/>
  <c r="I67" i="12"/>
  <c r="G67" i="12"/>
  <c r="U66" i="12"/>
  <c r="T66" i="12"/>
  <c r="O66" i="12"/>
  <c r="N66" i="12"/>
  <c r="M66" i="12"/>
  <c r="K66" i="12"/>
  <c r="I66" i="12"/>
  <c r="G66" i="12"/>
  <c r="U65" i="12"/>
  <c r="T65" i="12"/>
  <c r="O65" i="12"/>
  <c r="N65" i="12"/>
  <c r="M65" i="12"/>
  <c r="K65" i="12"/>
  <c r="I65" i="12"/>
  <c r="G65" i="12"/>
  <c r="U64" i="12"/>
  <c r="T64" i="12"/>
  <c r="O64" i="12"/>
  <c r="N64" i="12"/>
  <c r="M64" i="12"/>
  <c r="K64" i="12"/>
  <c r="I64" i="12"/>
  <c r="G64" i="12"/>
  <c r="U63" i="12"/>
  <c r="S63" i="12"/>
  <c r="R63" i="12"/>
  <c r="Q63" i="12"/>
  <c r="P63" i="12"/>
  <c r="L63" i="12"/>
  <c r="J63" i="12"/>
  <c r="H63" i="12"/>
  <c r="F63" i="12"/>
  <c r="E63" i="12"/>
  <c r="D63" i="12"/>
  <c r="U62" i="12"/>
  <c r="T62" i="12"/>
  <c r="O62" i="12"/>
  <c r="N62" i="12"/>
  <c r="M62" i="12"/>
  <c r="K62" i="12"/>
  <c r="I62" i="12"/>
  <c r="G62" i="12"/>
  <c r="U61" i="12"/>
  <c r="T61" i="12"/>
  <c r="N61" i="12"/>
  <c r="O61" i="12" s="1"/>
  <c r="M61" i="12"/>
  <c r="K61" i="12"/>
  <c r="I61" i="12"/>
  <c r="G61" i="12"/>
  <c r="U60" i="12"/>
  <c r="T60" i="12"/>
  <c r="O60" i="12"/>
  <c r="N60" i="12"/>
  <c r="M60" i="12"/>
  <c r="K60" i="12"/>
  <c r="I60" i="12"/>
  <c r="G60" i="12"/>
  <c r="U59" i="12"/>
  <c r="T59" i="12"/>
  <c r="N59" i="12"/>
  <c r="O59" i="12" s="1"/>
  <c r="M59" i="12"/>
  <c r="K59" i="12"/>
  <c r="I59" i="12"/>
  <c r="G59" i="12"/>
  <c r="S58" i="12"/>
  <c r="R58" i="12"/>
  <c r="T58" i="12" s="1"/>
  <c r="Q58" i="12"/>
  <c r="P58" i="12"/>
  <c r="L58" i="12"/>
  <c r="J58" i="12"/>
  <c r="H58" i="12"/>
  <c r="F58" i="12"/>
  <c r="E58" i="12"/>
  <c r="D58" i="12"/>
  <c r="I58" i="12" s="1"/>
  <c r="U57" i="12"/>
  <c r="T57" i="12"/>
  <c r="O57" i="12"/>
  <c r="N57" i="12"/>
  <c r="M57" i="12"/>
  <c r="K57" i="12"/>
  <c r="I57" i="12"/>
  <c r="G57" i="12"/>
  <c r="S54" i="12"/>
  <c r="R54" i="12"/>
  <c r="Q54" i="12"/>
  <c r="P54" i="12"/>
  <c r="L54" i="12"/>
  <c r="J54" i="12"/>
  <c r="H54" i="12"/>
  <c r="F54" i="12"/>
  <c r="E54" i="12"/>
  <c r="D54" i="12"/>
  <c r="U53" i="12"/>
  <c r="S53" i="12"/>
  <c r="R53" i="12"/>
  <c r="Q53" i="12"/>
  <c r="P53" i="12"/>
  <c r="L53" i="12"/>
  <c r="J53" i="12"/>
  <c r="H53" i="12"/>
  <c r="F53" i="12"/>
  <c r="N53" i="12" s="1"/>
  <c r="E53" i="12"/>
  <c r="K53" i="12" s="1"/>
  <c r="D53" i="12"/>
  <c r="U52" i="12"/>
  <c r="T52" i="12"/>
  <c r="O52" i="12"/>
  <c r="N52" i="12"/>
  <c r="M52" i="12"/>
  <c r="K52" i="12"/>
  <c r="I52" i="12"/>
  <c r="G52" i="12"/>
  <c r="U51" i="12"/>
  <c r="T51" i="12"/>
  <c r="O51" i="12"/>
  <c r="N51" i="12"/>
  <c r="M51" i="12"/>
  <c r="K51" i="12"/>
  <c r="I51" i="12"/>
  <c r="G51" i="12"/>
  <c r="U50" i="12"/>
  <c r="T50" i="12"/>
  <c r="O50" i="12"/>
  <c r="N50" i="12"/>
  <c r="M50" i="12"/>
  <c r="K50" i="12"/>
  <c r="I50" i="12"/>
  <c r="G50" i="12"/>
  <c r="U49" i="12"/>
  <c r="T49" i="12"/>
  <c r="O49" i="12"/>
  <c r="N49" i="12"/>
  <c r="M49" i="12"/>
  <c r="K49" i="12"/>
  <c r="I49" i="12"/>
  <c r="G49" i="12"/>
  <c r="U48" i="12"/>
  <c r="T48" i="12"/>
  <c r="O48" i="12"/>
  <c r="N48" i="12"/>
  <c r="M48" i="12"/>
  <c r="K48" i="12"/>
  <c r="I48" i="12"/>
  <c r="G48" i="12"/>
  <c r="S47" i="12"/>
  <c r="R47" i="12"/>
  <c r="Q47" i="12"/>
  <c r="P47" i="12"/>
  <c r="U47" i="12" s="1"/>
  <c r="L47" i="12"/>
  <c r="J47" i="12"/>
  <c r="H47" i="12"/>
  <c r="F47" i="12"/>
  <c r="E47" i="12"/>
  <c r="D47" i="12"/>
  <c r="G47" i="12" s="1"/>
  <c r="U46" i="12"/>
  <c r="T46" i="12"/>
  <c r="O46" i="12"/>
  <c r="N46" i="12"/>
  <c r="M46" i="12"/>
  <c r="K46" i="12"/>
  <c r="I46" i="12"/>
  <c r="G46" i="12"/>
  <c r="U45" i="12"/>
  <c r="T45" i="12"/>
  <c r="N45" i="12"/>
  <c r="O45" i="12" s="1"/>
  <c r="M45" i="12"/>
  <c r="K45" i="12"/>
  <c r="I45" i="12"/>
  <c r="G45" i="12"/>
  <c r="U44" i="12"/>
  <c r="T44" i="12"/>
  <c r="O44" i="12"/>
  <c r="N44" i="12"/>
  <c r="M44" i="12"/>
  <c r="K44" i="12"/>
  <c r="I44" i="12"/>
  <c r="G44" i="12"/>
  <c r="U43" i="12"/>
  <c r="T43" i="12"/>
  <c r="N43" i="12"/>
  <c r="O43" i="12" s="1"/>
  <c r="M43" i="12"/>
  <c r="K43" i="12"/>
  <c r="I43" i="12"/>
  <c r="G43" i="12"/>
  <c r="U42" i="12"/>
  <c r="T42" i="12"/>
  <c r="O42" i="12"/>
  <c r="N42" i="12"/>
  <c r="M42" i="12"/>
  <c r="K42" i="12"/>
  <c r="I42" i="12"/>
  <c r="G42" i="12"/>
  <c r="U41" i="12"/>
  <c r="T41" i="12"/>
  <c r="O41" i="12"/>
  <c r="N41" i="12"/>
  <c r="M41" i="12"/>
  <c r="K41" i="12"/>
  <c r="I41" i="12"/>
  <c r="G41" i="12"/>
  <c r="S40" i="12"/>
  <c r="R40" i="12"/>
  <c r="T40" i="12" s="1"/>
  <c r="Q40" i="12"/>
  <c r="P40" i="12"/>
  <c r="L40" i="12"/>
  <c r="J40" i="12"/>
  <c r="I40" i="12"/>
  <c r="H40" i="12"/>
  <c r="F40" i="12"/>
  <c r="G40" i="12" s="1"/>
  <c r="E40" i="12"/>
  <c r="D40" i="12"/>
  <c r="U39" i="12"/>
  <c r="T39" i="12"/>
  <c r="O39" i="12"/>
  <c r="N39" i="12"/>
  <c r="M39" i="12"/>
  <c r="K39" i="12"/>
  <c r="I39" i="12"/>
  <c r="G39" i="12"/>
  <c r="U38" i="12"/>
  <c r="T38" i="12"/>
  <c r="N38" i="12"/>
  <c r="O38" i="12" s="1"/>
  <c r="M38" i="12"/>
  <c r="K38" i="12"/>
  <c r="I38" i="12"/>
  <c r="G38" i="12"/>
  <c r="U37" i="12"/>
  <c r="T37" i="12"/>
  <c r="N37" i="12"/>
  <c r="O37" i="12" s="1"/>
  <c r="M37" i="12"/>
  <c r="K37" i="12"/>
  <c r="I37" i="12"/>
  <c r="G37" i="12"/>
  <c r="U36" i="12"/>
  <c r="T36" i="12"/>
  <c r="N36" i="12"/>
  <c r="O36" i="12" s="1"/>
  <c r="M36" i="12"/>
  <c r="K36" i="12"/>
  <c r="I36" i="12"/>
  <c r="G36" i="12"/>
  <c r="S35" i="12"/>
  <c r="T35" i="12" s="1"/>
  <c r="R35" i="12"/>
  <c r="Q35" i="12"/>
  <c r="P35" i="12"/>
  <c r="U35" i="12" s="1"/>
  <c r="L35" i="12"/>
  <c r="J35" i="12"/>
  <c r="H35" i="12"/>
  <c r="F35" i="12"/>
  <c r="E35" i="12"/>
  <c r="M35" i="12" s="1"/>
  <c r="D35" i="12"/>
  <c r="U34" i="12"/>
  <c r="T34" i="12"/>
  <c r="O34" i="12"/>
  <c r="N34" i="12"/>
  <c r="M34" i="12"/>
  <c r="K34" i="12"/>
  <c r="I34" i="12"/>
  <c r="G34" i="12"/>
  <c r="U33" i="12"/>
  <c r="T33" i="12"/>
  <c r="N33" i="12"/>
  <c r="O33" i="12" s="1"/>
  <c r="M33" i="12"/>
  <c r="K33" i="12"/>
  <c r="I33" i="12"/>
  <c r="G33" i="12"/>
  <c r="U32" i="12"/>
  <c r="T32" i="12"/>
  <c r="N32" i="12"/>
  <c r="O32" i="12" s="1"/>
  <c r="M32" i="12"/>
  <c r="K32" i="12"/>
  <c r="I32" i="12"/>
  <c r="G32" i="12"/>
  <c r="U31" i="12"/>
  <c r="T31" i="12"/>
  <c r="O31" i="12"/>
  <c r="N31" i="12"/>
  <c r="M31" i="12"/>
  <c r="K31" i="12"/>
  <c r="I31" i="12"/>
  <c r="G31" i="12"/>
  <c r="U30" i="12"/>
  <c r="T30" i="12"/>
  <c r="N30" i="12"/>
  <c r="O30" i="12" s="1"/>
  <c r="M30" i="12"/>
  <c r="K30" i="12"/>
  <c r="I30" i="12"/>
  <c r="G30" i="12"/>
  <c r="U29" i="12"/>
  <c r="T29" i="12"/>
  <c r="O29" i="12"/>
  <c r="N29" i="12"/>
  <c r="M29" i="12"/>
  <c r="K29" i="12"/>
  <c r="I29" i="12"/>
  <c r="G29" i="12"/>
  <c r="U28" i="12"/>
  <c r="T28" i="12"/>
  <c r="N28" i="12"/>
  <c r="O28" i="12" s="1"/>
  <c r="M28" i="12"/>
  <c r="K28" i="12"/>
  <c r="I28" i="12"/>
  <c r="G28" i="12"/>
  <c r="U27" i="12"/>
  <c r="S27" i="12"/>
  <c r="R27" i="12"/>
  <c r="Q27" i="12"/>
  <c r="P27" i="12"/>
  <c r="L27" i="12"/>
  <c r="K27" i="12"/>
  <c r="J27" i="12"/>
  <c r="I27" i="12"/>
  <c r="H27" i="12"/>
  <c r="F27" i="12"/>
  <c r="E27" i="12"/>
  <c r="M27" i="12" s="1"/>
  <c r="D27" i="12"/>
  <c r="U26" i="12"/>
  <c r="T26" i="12"/>
  <c r="O26" i="12"/>
  <c r="N26" i="12"/>
  <c r="M26" i="12"/>
  <c r="K26" i="12"/>
  <c r="I26" i="12"/>
  <c r="G26" i="12"/>
  <c r="U25" i="12"/>
  <c r="T25" i="12"/>
  <c r="O25" i="12"/>
  <c r="N25" i="12"/>
  <c r="M25" i="12"/>
  <c r="K25" i="12"/>
  <c r="I25" i="12"/>
  <c r="G25" i="12"/>
  <c r="U24" i="12"/>
  <c r="T24" i="12"/>
  <c r="O24" i="12"/>
  <c r="N24" i="12"/>
  <c r="M24" i="12"/>
  <c r="K24" i="12"/>
  <c r="I24" i="12"/>
  <c r="G24" i="12"/>
  <c r="U23" i="12"/>
  <c r="T23" i="12"/>
  <c r="O23" i="12"/>
  <c r="N23" i="12"/>
  <c r="M23" i="12"/>
  <c r="K23" i="12"/>
  <c r="I23" i="12"/>
  <c r="G23" i="12"/>
  <c r="U22" i="12"/>
  <c r="T22" i="12"/>
  <c r="O22" i="12"/>
  <c r="N22" i="12"/>
  <c r="M22" i="12"/>
  <c r="K22" i="12"/>
  <c r="I22" i="12"/>
  <c r="G22" i="12"/>
  <c r="U21" i="12"/>
  <c r="T21" i="12"/>
  <c r="O21" i="12"/>
  <c r="N21" i="12"/>
  <c r="M21" i="12"/>
  <c r="K21" i="12"/>
  <c r="I21" i="12"/>
  <c r="G21" i="12"/>
  <c r="U20" i="12"/>
  <c r="T20" i="12"/>
  <c r="O20" i="12"/>
  <c r="N20" i="12"/>
  <c r="M20" i="12"/>
  <c r="K20" i="12"/>
  <c r="I20" i="12"/>
  <c r="G20" i="12"/>
  <c r="U19" i="12"/>
  <c r="S19" i="12"/>
  <c r="R19" i="12"/>
  <c r="Q19" i="12"/>
  <c r="P19" i="12"/>
  <c r="L19" i="12"/>
  <c r="J19" i="12"/>
  <c r="H19" i="12"/>
  <c r="F19" i="12"/>
  <c r="E19" i="12"/>
  <c r="D19" i="12"/>
  <c r="U18" i="12"/>
  <c r="T18" i="12"/>
  <c r="O18" i="12"/>
  <c r="N18" i="12"/>
  <c r="M18" i="12"/>
  <c r="K18" i="12"/>
  <c r="I18" i="12"/>
  <c r="G18" i="12"/>
  <c r="U17" i="12"/>
  <c r="T17" i="12"/>
  <c r="N17" i="12"/>
  <c r="O17" i="12" s="1"/>
  <c r="M17" i="12"/>
  <c r="K17" i="12"/>
  <c r="I17" i="12"/>
  <c r="G17" i="12"/>
  <c r="U16" i="12"/>
  <c r="T16" i="12"/>
  <c r="N16" i="12"/>
  <c r="O16" i="12" s="1"/>
  <c r="M16" i="12"/>
  <c r="K16" i="12"/>
  <c r="I16" i="12"/>
  <c r="G16" i="12"/>
  <c r="U15" i="12"/>
  <c r="T15" i="12"/>
  <c r="N15" i="12"/>
  <c r="O15" i="12" s="1"/>
  <c r="M15" i="12"/>
  <c r="K15" i="12"/>
  <c r="I15" i="12"/>
  <c r="G15" i="12"/>
  <c r="U14" i="12"/>
  <c r="T14" i="12"/>
  <c r="N14" i="12"/>
  <c r="O14" i="12" s="1"/>
  <c r="M14" i="12"/>
  <c r="K14" i="12"/>
  <c r="I14" i="12"/>
  <c r="G14" i="12"/>
  <c r="U13" i="12"/>
  <c r="T13" i="12"/>
  <c r="N13" i="12"/>
  <c r="O13" i="12" s="1"/>
  <c r="M13" i="12"/>
  <c r="K13" i="12"/>
  <c r="I13" i="12"/>
  <c r="G13" i="12"/>
  <c r="U12" i="12"/>
  <c r="T12" i="12"/>
  <c r="N12" i="12"/>
  <c r="O12" i="12" s="1"/>
  <c r="M12" i="12"/>
  <c r="K12" i="12"/>
  <c r="I12" i="12"/>
  <c r="G12" i="12"/>
  <c r="U11" i="12"/>
  <c r="T11" i="12"/>
  <c r="N11" i="12"/>
  <c r="O11" i="12" s="1"/>
  <c r="M11" i="12"/>
  <c r="K11" i="12"/>
  <c r="I11" i="12"/>
  <c r="G11" i="12"/>
  <c r="S10" i="12"/>
  <c r="R10" i="12"/>
  <c r="T10" i="12" s="1"/>
  <c r="Q10" i="12"/>
  <c r="P10" i="12"/>
  <c r="L10" i="12"/>
  <c r="J10" i="12"/>
  <c r="I10" i="12"/>
  <c r="H10" i="12"/>
  <c r="F10" i="12"/>
  <c r="G10" i="12" s="1"/>
  <c r="E10" i="12"/>
  <c r="D10" i="12"/>
  <c r="U9" i="12"/>
  <c r="T9" i="12"/>
  <c r="N9" i="12"/>
  <c r="O9" i="12" s="1"/>
  <c r="M9" i="12"/>
  <c r="K9" i="12"/>
  <c r="I9" i="12"/>
  <c r="G9" i="12"/>
  <c r="U8" i="12"/>
  <c r="T8" i="12"/>
  <c r="N8" i="12"/>
  <c r="O8" i="12" s="1"/>
  <c r="M8" i="12"/>
  <c r="K8" i="12"/>
  <c r="I8" i="12"/>
  <c r="G8" i="12"/>
  <c r="S339" i="11"/>
  <c r="R339" i="11"/>
  <c r="T339" i="11" s="1"/>
  <c r="Q339" i="11"/>
  <c r="P339" i="11"/>
  <c r="L339" i="11"/>
  <c r="J339" i="11"/>
  <c r="H339" i="11"/>
  <c r="F339" i="11"/>
  <c r="E339" i="11"/>
  <c r="D339" i="11"/>
  <c r="S338" i="11"/>
  <c r="R338" i="11"/>
  <c r="Q338" i="11"/>
  <c r="P338" i="11"/>
  <c r="L338" i="11"/>
  <c r="J338" i="11"/>
  <c r="K338" i="11" s="1"/>
  <c r="H338" i="11"/>
  <c r="F338" i="11"/>
  <c r="E338" i="11"/>
  <c r="M338" i="11" s="1"/>
  <c r="D338" i="11"/>
  <c r="S337" i="11"/>
  <c r="R337" i="11"/>
  <c r="T337" i="11" s="1"/>
  <c r="Q337" i="11"/>
  <c r="P337" i="11"/>
  <c r="U337" i="11" s="1"/>
  <c r="L337" i="11"/>
  <c r="J337" i="11"/>
  <c r="H337" i="11"/>
  <c r="F337" i="11"/>
  <c r="E337" i="11"/>
  <c r="M337" i="11" s="1"/>
  <c r="D337" i="11"/>
  <c r="G337" i="11" s="1"/>
  <c r="U336" i="11"/>
  <c r="T336" i="11"/>
  <c r="O336" i="11"/>
  <c r="N336" i="11"/>
  <c r="M336" i="11"/>
  <c r="K336" i="11"/>
  <c r="I336" i="11"/>
  <c r="G336" i="11"/>
  <c r="U335" i="11"/>
  <c r="T335" i="11"/>
  <c r="O335" i="11"/>
  <c r="N335" i="11"/>
  <c r="M335" i="11"/>
  <c r="K335" i="11"/>
  <c r="I335" i="11"/>
  <c r="G335" i="11"/>
  <c r="U334" i="11"/>
  <c r="T334" i="11"/>
  <c r="O334" i="11"/>
  <c r="N334" i="11"/>
  <c r="M334" i="11"/>
  <c r="K334" i="11"/>
  <c r="I334" i="11"/>
  <c r="G334" i="11"/>
  <c r="U333" i="11"/>
  <c r="T333" i="11"/>
  <c r="O333" i="11"/>
  <c r="N333" i="11"/>
  <c r="M333" i="11"/>
  <c r="K333" i="11"/>
  <c r="I333" i="11"/>
  <c r="G333" i="11"/>
  <c r="T332" i="11"/>
  <c r="S332" i="11"/>
  <c r="R332" i="11"/>
  <c r="Q332" i="11"/>
  <c r="P332" i="11"/>
  <c r="U332" i="11" s="1"/>
  <c r="L332" i="11"/>
  <c r="J332" i="11"/>
  <c r="H332" i="11"/>
  <c r="F332" i="11"/>
  <c r="E332" i="11"/>
  <c r="K332" i="11" s="1"/>
  <c r="D332" i="11"/>
  <c r="U331" i="11"/>
  <c r="T331" i="11"/>
  <c r="N331" i="11"/>
  <c r="O331" i="11" s="1"/>
  <c r="M331" i="11"/>
  <c r="K331" i="11"/>
  <c r="I331" i="11"/>
  <c r="G331" i="11"/>
  <c r="U330" i="11"/>
  <c r="T330" i="11"/>
  <c r="N330" i="11"/>
  <c r="O330" i="11" s="1"/>
  <c r="M330" i="11"/>
  <c r="K330" i="11"/>
  <c r="I330" i="11"/>
  <c r="G330" i="11"/>
  <c r="U329" i="11"/>
  <c r="T329" i="11"/>
  <c r="O329" i="11"/>
  <c r="N329" i="11"/>
  <c r="M329" i="11"/>
  <c r="K329" i="11"/>
  <c r="I329" i="11"/>
  <c r="G329" i="11"/>
  <c r="U328" i="11"/>
  <c r="T328" i="11"/>
  <c r="O328" i="11"/>
  <c r="N328" i="11"/>
  <c r="M328" i="11"/>
  <c r="K328" i="11"/>
  <c r="I328" i="11"/>
  <c r="G328" i="11"/>
  <c r="U327" i="11"/>
  <c r="T327" i="11"/>
  <c r="N327" i="11"/>
  <c r="O327" i="11" s="1"/>
  <c r="M327" i="11"/>
  <c r="K327" i="11"/>
  <c r="I327" i="11"/>
  <c r="G327" i="11"/>
  <c r="U326" i="11"/>
  <c r="T326" i="11"/>
  <c r="N326" i="11"/>
  <c r="O326" i="11" s="1"/>
  <c r="M326" i="11"/>
  <c r="K326" i="11"/>
  <c r="I326" i="11"/>
  <c r="G326" i="11"/>
  <c r="U325" i="11"/>
  <c r="T325" i="11"/>
  <c r="N325" i="11"/>
  <c r="O325" i="11" s="1"/>
  <c r="M325" i="11"/>
  <c r="K325" i="11"/>
  <c r="I325" i="11"/>
  <c r="G325" i="11"/>
  <c r="U324" i="11"/>
  <c r="T324" i="11"/>
  <c r="O324" i="11"/>
  <c r="N324" i="11"/>
  <c r="M324" i="11"/>
  <c r="K324" i="11"/>
  <c r="I324" i="11"/>
  <c r="G324" i="11"/>
  <c r="S323" i="11"/>
  <c r="R323" i="11"/>
  <c r="Q323" i="11"/>
  <c r="P323" i="11"/>
  <c r="L323" i="11"/>
  <c r="J323" i="11"/>
  <c r="N323" i="11" s="1"/>
  <c r="H323" i="11"/>
  <c r="F323" i="11"/>
  <c r="E323" i="11"/>
  <c r="D323" i="11"/>
  <c r="G323" i="11" s="1"/>
  <c r="U322" i="11"/>
  <c r="T322" i="11"/>
  <c r="N322" i="11"/>
  <c r="O322" i="11" s="1"/>
  <c r="M322" i="11"/>
  <c r="K322" i="11"/>
  <c r="I322" i="11"/>
  <c r="G322" i="11"/>
  <c r="U321" i="11"/>
  <c r="T321" i="11"/>
  <c r="O321" i="11"/>
  <c r="N321" i="11"/>
  <c r="M321" i="11"/>
  <c r="K321" i="11"/>
  <c r="I321" i="11"/>
  <c r="G321" i="11"/>
  <c r="U320" i="11"/>
  <c r="T320" i="11"/>
  <c r="N320" i="11"/>
  <c r="O320" i="11" s="1"/>
  <c r="M320" i="11"/>
  <c r="K320" i="11"/>
  <c r="I320" i="11"/>
  <c r="G320" i="11"/>
  <c r="U319" i="11"/>
  <c r="T319" i="11"/>
  <c r="N319" i="11"/>
  <c r="O319" i="11" s="1"/>
  <c r="M319" i="11"/>
  <c r="K319" i="11"/>
  <c r="I319" i="11"/>
  <c r="G319" i="11"/>
  <c r="U318" i="11"/>
  <c r="T318" i="11"/>
  <c r="O318" i="11"/>
  <c r="N318" i="11"/>
  <c r="M318" i="11"/>
  <c r="K318" i="11"/>
  <c r="I318" i="11"/>
  <c r="G318" i="11"/>
  <c r="S317" i="11"/>
  <c r="R317" i="11"/>
  <c r="T317" i="11" s="1"/>
  <c r="Q317" i="11"/>
  <c r="P317" i="11"/>
  <c r="L317" i="11"/>
  <c r="J317" i="11"/>
  <c r="K317" i="11" s="1"/>
  <c r="H317" i="11"/>
  <c r="N317" i="11" s="1"/>
  <c r="O317" i="11" s="1"/>
  <c r="F317" i="11"/>
  <c r="E317" i="11"/>
  <c r="D317" i="11"/>
  <c r="I317" i="11" s="1"/>
  <c r="U316" i="11"/>
  <c r="T316" i="11"/>
  <c r="O316" i="11"/>
  <c r="N316" i="11"/>
  <c r="M316" i="11"/>
  <c r="K316" i="11"/>
  <c r="I316" i="11"/>
  <c r="G316" i="11"/>
  <c r="U315" i="11"/>
  <c r="T315" i="11"/>
  <c r="O315" i="11"/>
  <c r="N315" i="11"/>
  <c r="M315" i="11"/>
  <c r="K315" i="11"/>
  <c r="I315" i="11"/>
  <c r="G315" i="11"/>
  <c r="U314" i="11"/>
  <c r="T314" i="11"/>
  <c r="O314" i="11"/>
  <c r="N314" i="11"/>
  <c r="M314" i="11"/>
  <c r="K314" i="11"/>
  <c r="I314" i="11"/>
  <c r="G314" i="11"/>
  <c r="U313" i="11"/>
  <c r="T313" i="11"/>
  <c r="N313" i="11"/>
  <c r="O313" i="11" s="1"/>
  <c r="M313" i="11"/>
  <c r="K313" i="11"/>
  <c r="I313" i="11"/>
  <c r="G313" i="11"/>
  <c r="U312" i="11"/>
  <c r="T312" i="11"/>
  <c r="O312" i="11"/>
  <c r="N312" i="11"/>
  <c r="M312" i="11"/>
  <c r="K312" i="11"/>
  <c r="I312" i="11"/>
  <c r="G312" i="11"/>
  <c r="U311" i="11"/>
  <c r="T311" i="11"/>
  <c r="N311" i="11"/>
  <c r="O311" i="11" s="1"/>
  <c r="M311" i="11"/>
  <c r="K311" i="11"/>
  <c r="I311" i="11"/>
  <c r="G311" i="11"/>
  <c r="S310" i="11"/>
  <c r="R310" i="11"/>
  <c r="T310" i="11" s="1"/>
  <c r="Q310" i="11"/>
  <c r="P310" i="11"/>
  <c r="U310" i="11" s="1"/>
  <c r="L310" i="11"/>
  <c r="J310" i="11"/>
  <c r="H310" i="11"/>
  <c r="F310" i="11"/>
  <c r="N310" i="11" s="1"/>
  <c r="E310" i="11"/>
  <c r="D310" i="11"/>
  <c r="G310" i="11" s="1"/>
  <c r="U309" i="11"/>
  <c r="T309" i="11"/>
  <c r="O309" i="11"/>
  <c r="N309" i="11"/>
  <c r="M309" i="11"/>
  <c r="K309" i="11"/>
  <c r="I309" i="11"/>
  <c r="G309" i="11"/>
  <c r="U308" i="11"/>
  <c r="T308" i="11"/>
  <c r="O308" i="11"/>
  <c r="N308" i="11"/>
  <c r="M308" i="11"/>
  <c r="K308" i="11"/>
  <c r="I308" i="11"/>
  <c r="G308" i="11"/>
  <c r="U307" i="11"/>
  <c r="T307" i="11"/>
  <c r="O307" i="11"/>
  <c r="N307" i="11"/>
  <c r="M307" i="11"/>
  <c r="K307" i="11"/>
  <c r="I307" i="11"/>
  <c r="G307" i="11"/>
  <c r="U306" i="11"/>
  <c r="T306" i="11"/>
  <c r="O306" i="11"/>
  <c r="N306" i="11"/>
  <c r="M306" i="11"/>
  <c r="K306" i="11"/>
  <c r="I306" i="11"/>
  <c r="G306" i="11"/>
  <c r="U305" i="11"/>
  <c r="T305" i="11"/>
  <c r="O305" i="11"/>
  <c r="N305" i="11"/>
  <c r="M305" i="11"/>
  <c r="K305" i="11"/>
  <c r="I305" i="11"/>
  <c r="G305" i="11"/>
  <c r="U304" i="11"/>
  <c r="T304" i="11"/>
  <c r="O304" i="11"/>
  <c r="N304" i="11"/>
  <c r="M304" i="11"/>
  <c r="K304" i="11"/>
  <c r="I304" i="11"/>
  <c r="G304" i="11"/>
  <c r="S303" i="11"/>
  <c r="R303" i="11"/>
  <c r="Q303" i="11"/>
  <c r="P303" i="11"/>
  <c r="L303" i="11"/>
  <c r="J303" i="11"/>
  <c r="H303" i="11"/>
  <c r="G303" i="11"/>
  <c r="F303" i="11"/>
  <c r="N303" i="11" s="1"/>
  <c r="O303" i="11" s="1"/>
  <c r="E303" i="11"/>
  <c r="D303" i="11"/>
  <c r="U302" i="11"/>
  <c r="T302" i="11"/>
  <c r="N302" i="11"/>
  <c r="O302" i="11" s="1"/>
  <c r="M302" i="11"/>
  <c r="K302" i="11"/>
  <c r="I302" i="11"/>
  <c r="G302" i="11"/>
  <c r="S299" i="11"/>
  <c r="R299" i="11"/>
  <c r="T299" i="11" s="1"/>
  <c r="Q299" i="11"/>
  <c r="P299" i="11"/>
  <c r="U299" i="11" s="1"/>
  <c r="L299" i="11"/>
  <c r="J299" i="11"/>
  <c r="H299" i="11"/>
  <c r="F299" i="11"/>
  <c r="E299" i="11"/>
  <c r="D299" i="11"/>
  <c r="S298" i="11"/>
  <c r="R298" i="11"/>
  <c r="T298" i="11" s="1"/>
  <c r="Q298" i="11"/>
  <c r="P298" i="11"/>
  <c r="N298" i="11"/>
  <c r="O298" i="11" s="1"/>
  <c r="L298" i="11"/>
  <c r="J298" i="11"/>
  <c r="H298" i="11"/>
  <c r="F298" i="11"/>
  <c r="E298" i="11"/>
  <c r="M298" i="11" s="1"/>
  <c r="D298" i="11"/>
  <c r="U297" i="11"/>
  <c r="T297" i="11"/>
  <c r="O297" i="11"/>
  <c r="N297" i="11"/>
  <c r="M297" i="11"/>
  <c r="K297" i="11"/>
  <c r="I297" i="11"/>
  <c r="G297" i="11"/>
  <c r="U296" i="11"/>
  <c r="T296" i="11"/>
  <c r="N296" i="11"/>
  <c r="O296" i="11" s="1"/>
  <c r="M296" i="11"/>
  <c r="K296" i="11"/>
  <c r="I296" i="11"/>
  <c r="G296" i="11"/>
  <c r="U295" i="11"/>
  <c r="T295" i="11"/>
  <c r="O295" i="11"/>
  <c r="N295" i="11"/>
  <c r="M295" i="11"/>
  <c r="K295" i="11"/>
  <c r="I295" i="11"/>
  <c r="G295" i="11"/>
  <c r="U294" i="11"/>
  <c r="T294" i="11"/>
  <c r="O294" i="11"/>
  <c r="N294" i="11"/>
  <c r="M294" i="11"/>
  <c r="K294" i="11"/>
  <c r="I294" i="11"/>
  <c r="G294" i="11"/>
  <c r="U293" i="11"/>
  <c r="T293" i="11"/>
  <c r="O293" i="11"/>
  <c r="N293" i="11"/>
  <c r="M293" i="11"/>
  <c r="K293" i="11"/>
  <c r="I293" i="11"/>
  <c r="G293" i="11"/>
  <c r="U292" i="11"/>
  <c r="S292" i="11"/>
  <c r="R292" i="11"/>
  <c r="T292" i="11" s="1"/>
  <c r="Q292" i="11"/>
  <c r="P292" i="11"/>
  <c r="L292" i="11"/>
  <c r="J292" i="11"/>
  <c r="H292" i="11"/>
  <c r="F292" i="11"/>
  <c r="E292" i="11"/>
  <c r="M292" i="11" s="1"/>
  <c r="D292" i="11"/>
  <c r="G292" i="11" s="1"/>
  <c r="U291" i="11"/>
  <c r="T291" i="11"/>
  <c r="O291" i="11"/>
  <c r="N291" i="11"/>
  <c r="M291" i="11"/>
  <c r="K291" i="11"/>
  <c r="I291" i="11"/>
  <c r="G291" i="11"/>
  <c r="U290" i="11"/>
  <c r="T290" i="11"/>
  <c r="O290" i="11"/>
  <c r="N290" i="11"/>
  <c r="M290" i="11"/>
  <c r="K290" i="11"/>
  <c r="I290" i="11"/>
  <c r="G290" i="11"/>
  <c r="U289" i="11"/>
  <c r="T289" i="11"/>
  <c r="O289" i="11"/>
  <c r="N289" i="11"/>
  <c r="M289" i="11"/>
  <c r="K289" i="11"/>
  <c r="I289" i="11"/>
  <c r="G289" i="11"/>
  <c r="U288" i="11"/>
  <c r="T288" i="11"/>
  <c r="O288" i="11"/>
  <c r="N288" i="11"/>
  <c r="M288" i="11"/>
  <c r="K288" i="11"/>
  <c r="I288" i="11"/>
  <c r="G288" i="11"/>
  <c r="U287" i="11"/>
  <c r="T287" i="11"/>
  <c r="O287" i="11"/>
  <c r="N287" i="11"/>
  <c r="M287" i="11"/>
  <c r="K287" i="11"/>
  <c r="I287" i="11"/>
  <c r="G287" i="11"/>
  <c r="U286" i="11"/>
  <c r="T286" i="11"/>
  <c r="O286" i="11"/>
  <c r="N286" i="11"/>
  <c r="M286" i="11"/>
  <c r="K286" i="11"/>
  <c r="I286" i="11"/>
  <c r="G286" i="11"/>
  <c r="T285" i="11"/>
  <c r="S285" i="11"/>
  <c r="R285" i="11"/>
  <c r="Q285" i="11"/>
  <c r="P285" i="11"/>
  <c r="U285" i="11" s="1"/>
  <c r="L285" i="11"/>
  <c r="J285" i="11"/>
  <c r="K285" i="11" s="1"/>
  <c r="H285" i="11"/>
  <c r="F285" i="11"/>
  <c r="E285" i="11"/>
  <c r="M285" i="11" s="1"/>
  <c r="D285" i="11"/>
  <c r="U284" i="11"/>
  <c r="T284" i="11"/>
  <c r="O284" i="11"/>
  <c r="N284" i="11"/>
  <c r="M284" i="11"/>
  <c r="K284" i="11"/>
  <c r="I284" i="11"/>
  <c r="G284" i="11"/>
  <c r="U283" i="11"/>
  <c r="T283" i="11"/>
  <c r="O283" i="11"/>
  <c r="N283" i="11"/>
  <c r="M283" i="11"/>
  <c r="K283" i="11"/>
  <c r="I283" i="11"/>
  <c r="G283" i="11"/>
  <c r="U282" i="11"/>
  <c r="T282" i="11"/>
  <c r="O282" i="11"/>
  <c r="N282" i="11"/>
  <c r="M282" i="11"/>
  <c r="K282" i="11"/>
  <c r="I282" i="11"/>
  <c r="G282" i="11"/>
  <c r="U281" i="11"/>
  <c r="T281" i="11"/>
  <c r="O281" i="11"/>
  <c r="N281" i="11"/>
  <c r="M281" i="11"/>
  <c r="K281" i="11"/>
  <c r="I281" i="11"/>
  <c r="G281" i="11"/>
  <c r="U280" i="11"/>
  <c r="T280" i="11"/>
  <c r="O280" i="11"/>
  <c r="N280" i="11"/>
  <c r="M280" i="11"/>
  <c r="K280" i="11"/>
  <c r="I280" i="11"/>
  <c r="G280" i="11"/>
  <c r="U279" i="11"/>
  <c r="T279" i="11"/>
  <c r="N279" i="11"/>
  <c r="O279" i="11" s="1"/>
  <c r="M279" i="11"/>
  <c r="K279" i="11"/>
  <c r="I279" i="11"/>
  <c r="G279" i="11"/>
  <c r="U278" i="11"/>
  <c r="T278" i="11"/>
  <c r="O278" i="11"/>
  <c r="N278" i="11"/>
  <c r="M278" i="11"/>
  <c r="K278" i="11"/>
  <c r="I278" i="11"/>
  <c r="G278" i="11"/>
  <c r="U277" i="11"/>
  <c r="T277" i="11"/>
  <c r="O277" i="11"/>
  <c r="N277" i="11"/>
  <c r="M277" i="11"/>
  <c r="K277" i="11"/>
  <c r="I277" i="11"/>
  <c r="G277" i="11"/>
  <c r="U276" i="11"/>
  <c r="T276" i="11"/>
  <c r="O276" i="11"/>
  <c r="N276" i="11"/>
  <c r="M276" i="11"/>
  <c r="K276" i="11"/>
  <c r="I276" i="11"/>
  <c r="G276" i="11"/>
  <c r="S275" i="11"/>
  <c r="R275" i="11"/>
  <c r="T275" i="11" s="1"/>
  <c r="Q275" i="11"/>
  <c r="P275" i="11"/>
  <c r="U275" i="11" s="1"/>
  <c r="M275" i="11"/>
  <c r="L275" i="11"/>
  <c r="J275" i="11"/>
  <c r="H275" i="11"/>
  <c r="N275" i="11" s="1"/>
  <c r="F275" i="11"/>
  <c r="E275" i="11"/>
  <c r="D275" i="11"/>
  <c r="G275" i="11" s="1"/>
  <c r="U274" i="11"/>
  <c r="T274" i="11"/>
  <c r="N274" i="11"/>
  <c r="O274" i="11" s="1"/>
  <c r="M274" i="11"/>
  <c r="K274" i="11"/>
  <c r="I274" i="11"/>
  <c r="G274" i="11"/>
  <c r="U273" i="11"/>
  <c r="T273" i="11"/>
  <c r="O273" i="11"/>
  <c r="N273" i="11"/>
  <c r="M273" i="11"/>
  <c r="K273" i="11"/>
  <c r="I273" i="11"/>
  <c r="G273" i="11"/>
  <c r="U272" i="11"/>
  <c r="T272" i="11"/>
  <c r="O272" i="11"/>
  <c r="N272" i="11"/>
  <c r="M272" i="11"/>
  <c r="K272" i="11"/>
  <c r="I272" i="11"/>
  <c r="G272" i="11"/>
  <c r="U271" i="11"/>
  <c r="T271" i="11"/>
  <c r="N271" i="11"/>
  <c r="O271" i="11" s="1"/>
  <c r="M271" i="11"/>
  <c r="K271" i="11"/>
  <c r="I271" i="11"/>
  <c r="G271" i="11"/>
  <c r="U270" i="11"/>
  <c r="T270" i="11"/>
  <c r="O270" i="11"/>
  <c r="N270" i="11"/>
  <c r="M270" i="11"/>
  <c r="K270" i="11"/>
  <c r="I270" i="11"/>
  <c r="G270" i="11"/>
  <c r="U269" i="11"/>
  <c r="T269" i="11"/>
  <c r="O269" i="11"/>
  <c r="N269" i="11"/>
  <c r="M269" i="11"/>
  <c r="K269" i="11"/>
  <c r="I269" i="11"/>
  <c r="G269" i="11"/>
  <c r="U268" i="11"/>
  <c r="T268" i="11"/>
  <c r="O268" i="11"/>
  <c r="N268" i="11"/>
  <c r="M268" i="11"/>
  <c r="K268" i="11"/>
  <c r="I268" i="11"/>
  <c r="G268" i="11"/>
  <c r="T267" i="11"/>
  <c r="S267" i="11"/>
  <c r="R267" i="11"/>
  <c r="Q267" i="11"/>
  <c r="P267" i="11"/>
  <c r="U267" i="11" s="1"/>
  <c r="L267" i="11"/>
  <c r="K267" i="11"/>
  <c r="J267" i="11"/>
  <c r="H267" i="11"/>
  <c r="F267" i="11"/>
  <c r="E267" i="11"/>
  <c r="D267" i="11"/>
  <c r="I267" i="11" s="1"/>
  <c r="U266" i="11"/>
  <c r="T266" i="11"/>
  <c r="O266" i="11"/>
  <c r="N266" i="11"/>
  <c r="M266" i="11"/>
  <c r="K266" i="11"/>
  <c r="I266" i="11"/>
  <c r="G266" i="11"/>
  <c r="U265" i="11"/>
  <c r="T265" i="11"/>
  <c r="N265" i="11"/>
  <c r="O265" i="11" s="1"/>
  <c r="M265" i="11"/>
  <c r="K265" i="11"/>
  <c r="I265" i="11"/>
  <c r="G265" i="11"/>
  <c r="U264" i="11"/>
  <c r="T264" i="11"/>
  <c r="N264" i="11"/>
  <c r="O264" i="11" s="1"/>
  <c r="M264" i="11"/>
  <c r="K264" i="11"/>
  <c r="I264" i="11"/>
  <c r="G264" i="11"/>
  <c r="U263" i="11"/>
  <c r="T263" i="11"/>
  <c r="N263" i="11"/>
  <c r="O263" i="11" s="1"/>
  <c r="M263" i="11"/>
  <c r="K263" i="11"/>
  <c r="I263" i="11"/>
  <c r="G263" i="11"/>
  <c r="S260" i="11"/>
  <c r="R260" i="11"/>
  <c r="T260" i="11" s="1"/>
  <c r="Q260" i="11"/>
  <c r="P260" i="11"/>
  <c r="L260" i="11"/>
  <c r="J260" i="11"/>
  <c r="U260" i="11" s="1"/>
  <c r="H260" i="11"/>
  <c r="F260" i="11"/>
  <c r="E260" i="11"/>
  <c r="M260" i="11" s="1"/>
  <c r="D260" i="11"/>
  <c r="S259" i="11"/>
  <c r="R259" i="11"/>
  <c r="Q259" i="11"/>
  <c r="P259" i="11"/>
  <c r="L259" i="11"/>
  <c r="J259" i="11"/>
  <c r="K259" i="11" s="1"/>
  <c r="H259" i="11"/>
  <c r="F259" i="11"/>
  <c r="E259" i="11"/>
  <c r="D259" i="11"/>
  <c r="U258" i="11"/>
  <c r="T258" i="11"/>
  <c r="O258" i="11"/>
  <c r="N258" i="11"/>
  <c r="M258" i="11"/>
  <c r="K258" i="11"/>
  <c r="I258" i="11"/>
  <c r="G258" i="11"/>
  <c r="U257" i="11"/>
  <c r="T257" i="11"/>
  <c r="O257" i="11"/>
  <c r="N257" i="11"/>
  <c r="M257" i="11"/>
  <c r="K257" i="11"/>
  <c r="I257" i="11"/>
  <c r="G257" i="11"/>
  <c r="U256" i="11"/>
  <c r="T256" i="11"/>
  <c r="O256" i="11"/>
  <c r="N256" i="11"/>
  <c r="M256" i="11"/>
  <c r="K256" i="11"/>
  <c r="I256" i="11"/>
  <c r="G256" i="11"/>
  <c r="U255" i="11"/>
  <c r="T255" i="11"/>
  <c r="N255" i="11"/>
  <c r="O255" i="11" s="1"/>
  <c r="M255" i="11"/>
  <c r="K255" i="11"/>
  <c r="I255" i="11"/>
  <c r="G255" i="11"/>
  <c r="S254" i="11"/>
  <c r="R254" i="11"/>
  <c r="Q254" i="11"/>
  <c r="P254" i="11"/>
  <c r="U254" i="11" s="1"/>
  <c r="L254" i="11"/>
  <c r="M254" i="11" s="1"/>
  <c r="J254" i="11"/>
  <c r="H254" i="11"/>
  <c r="F254" i="11"/>
  <c r="E254" i="11"/>
  <c r="D254" i="11"/>
  <c r="U253" i="11"/>
  <c r="T253" i="11"/>
  <c r="N253" i="11"/>
  <c r="O253" i="11" s="1"/>
  <c r="M253" i="11"/>
  <c r="K253" i="11"/>
  <c r="I253" i="11"/>
  <c r="G253" i="11"/>
  <c r="U252" i="11"/>
  <c r="T252" i="11"/>
  <c r="O252" i="11"/>
  <c r="N252" i="11"/>
  <c r="M252" i="11"/>
  <c r="K252" i="11"/>
  <c r="I252" i="11"/>
  <c r="G252" i="11"/>
  <c r="U251" i="11"/>
  <c r="T251" i="11"/>
  <c r="O251" i="11"/>
  <c r="N251" i="11"/>
  <c r="M251" i="11"/>
  <c r="K251" i="11"/>
  <c r="I251" i="11"/>
  <c r="G251" i="11"/>
  <c r="U250" i="11"/>
  <c r="T250" i="11"/>
  <c r="O250" i="11"/>
  <c r="N250" i="11"/>
  <c r="M250" i="11"/>
  <c r="K250" i="11"/>
  <c r="I250" i="11"/>
  <c r="G250" i="11"/>
  <c r="U249" i="11"/>
  <c r="T249" i="11"/>
  <c r="O249" i="11"/>
  <c r="N249" i="11"/>
  <c r="M249" i="11"/>
  <c r="K249" i="11"/>
  <c r="I249" i="11"/>
  <c r="G249" i="11"/>
  <c r="U248" i="11"/>
  <c r="T248" i="11"/>
  <c r="N248" i="11"/>
  <c r="O248" i="11" s="1"/>
  <c r="M248" i="11"/>
  <c r="K248" i="11"/>
  <c r="I248" i="11"/>
  <c r="G248" i="11"/>
  <c r="S247" i="11"/>
  <c r="R247" i="11"/>
  <c r="T247" i="11" s="1"/>
  <c r="Q247" i="11"/>
  <c r="P247" i="11"/>
  <c r="U247" i="11" s="1"/>
  <c r="L247" i="11"/>
  <c r="K247" i="11"/>
  <c r="J247" i="11"/>
  <c r="H247" i="11"/>
  <c r="G247" i="11"/>
  <c r="F247" i="11"/>
  <c r="E247" i="11"/>
  <c r="D247" i="11"/>
  <c r="I247" i="11" s="1"/>
  <c r="U246" i="11"/>
  <c r="T246" i="11"/>
  <c r="O246" i="11"/>
  <c r="N246" i="11"/>
  <c r="M246" i="11"/>
  <c r="K246" i="11"/>
  <c r="I246" i="11"/>
  <c r="G246" i="11"/>
  <c r="U245" i="11"/>
  <c r="T245" i="11"/>
  <c r="O245" i="11"/>
  <c r="N245" i="11"/>
  <c r="M245" i="11"/>
  <c r="K245" i="11"/>
  <c r="I245" i="11"/>
  <c r="G245" i="11"/>
  <c r="U244" i="11"/>
  <c r="T244" i="11"/>
  <c r="O244" i="11"/>
  <c r="N244" i="11"/>
  <c r="M244" i="11"/>
  <c r="K244" i="11"/>
  <c r="I244" i="11"/>
  <c r="G244" i="11"/>
  <c r="U243" i="11"/>
  <c r="T243" i="11"/>
  <c r="O243" i="11"/>
  <c r="N243" i="11"/>
  <c r="M243" i="11"/>
  <c r="K243" i="11"/>
  <c r="I243" i="11"/>
  <c r="G243" i="11"/>
  <c r="U242" i="11"/>
  <c r="T242" i="11"/>
  <c r="O242" i="11"/>
  <c r="N242" i="11"/>
  <c r="M242" i="11"/>
  <c r="K242" i="11"/>
  <c r="I242" i="11"/>
  <c r="G242" i="11"/>
  <c r="U241" i="11"/>
  <c r="T241" i="11"/>
  <c r="O241" i="11"/>
  <c r="N241" i="11"/>
  <c r="M241" i="11"/>
  <c r="K241" i="11"/>
  <c r="I241" i="11"/>
  <c r="G241" i="11"/>
  <c r="T240" i="11"/>
  <c r="S240" i="11"/>
  <c r="R240" i="11"/>
  <c r="Q240" i="11"/>
  <c r="P240" i="11"/>
  <c r="U240" i="11" s="1"/>
  <c r="L240" i="11"/>
  <c r="J240" i="11"/>
  <c r="H240" i="11"/>
  <c r="F240" i="11"/>
  <c r="E240" i="11"/>
  <c r="D240" i="11"/>
  <c r="G240" i="11" s="1"/>
  <c r="U239" i="11"/>
  <c r="T239" i="11"/>
  <c r="O239" i="11"/>
  <c r="N239" i="11"/>
  <c r="M239" i="11"/>
  <c r="K239" i="11"/>
  <c r="I239" i="11"/>
  <c r="G239" i="11"/>
  <c r="U238" i="11"/>
  <c r="T238" i="11"/>
  <c r="O238" i="11"/>
  <c r="N238" i="11"/>
  <c r="M238" i="11"/>
  <c r="K238" i="11"/>
  <c r="I238" i="11"/>
  <c r="G238" i="11"/>
  <c r="U237" i="11"/>
  <c r="T237" i="11"/>
  <c r="O237" i="11"/>
  <c r="N237" i="11"/>
  <c r="M237" i="11"/>
  <c r="K237" i="11"/>
  <c r="I237" i="11"/>
  <c r="G237" i="11"/>
  <c r="U236" i="11"/>
  <c r="T236" i="11"/>
  <c r="O236" i="11"/>
  <c r="N236" i="11"/>
  <c r="M236" i="11"/>
  <c r="K236" i="11"/>
  <c r="I236" i="11"/>
  <c r="G236" i="11"/>
  <c r="U235" i="11"/>
  <c r="T235" i="11"/>
  <c r="O235" i="11"/>
  <c r="N235" i="11"/>
  <c r="M235" i="11"/>
  <c r="K235" i="11"/>
  <c r="I235" i="11"/>
  <c r="G235" i="11"/>
  <c r="U234" i="11"/>
  <c r="T234" i="11"/>
  <c r="O234" i="11"/>
  <c r="N234" i="11"/>
  <c r="M234" i="11"/>
  <c r="K234" i="11"/>
  <c r="I234" i="11"/>
  <c r="G234" i="11"/>
  <c r="S231" i="11"/>
  <c r="R231" i="11"/>
  <c r="Q231" i="11"/>
  <c r="P231" i="11"/>
  <c r="L231" i="11"/>
  <c r="J231" i="11"/>
  <c r="K231" i="11" s="1"/>
  <c r="H231" i="11"/>
  <c r="F231" i="11"/>
  <c r="E231" i="11"/>
  <c r="M231" i="11" s="1"/>
  <c r="D231" i="11"/>
  <c r="S230" i="11"/>
  <c r="R230" i="11"/>
  <c r="Q230" i="11"/>
  <c r="P230" i="11"/>
  <c r="U230" i="11" s="1"/>
  <c r="M230" i="11"/>
  <c r="L230" i="11"/>
  <c r="J230" i="11"/>
  <c r="H230" i="11"/>
  <c r="F230" i="11"/>
  <c r="N230" i="11" s="1"/>
  <c r="E230" i="11"/>
  <c r="D230" i="11"/>
  <c r="G230" i="11" s="1"/>
  <c r="U229" i="11"/>
  <c r="T229" i="11"/>
  <c r="O229" i="11"/>
  <c r="N229" i="11"/>
  <c r="M229" i="11"/>
  <c r="K229" i="11"/>
  <c r="I229" i="11"/>
  <c r="G229" i="11"/>
  <c r="U228" i="11"/>
  <c r="T228" i="11"/>
  <c r="N228" i="11"/>
  <c r="O228" i="11" s="1"/>
  <c r="M228" i="11"/>
  <c r="K228" i="11"/>
  <c r="I228" i="11"/>
  <c r="G228" i="11"/>
  <c r="U227" i="11"/>
  <c r="T227" i="11"/>
  <c r="O227" i="11"/>
  <c r="N227" i="11"/>
  <c r="M227" i="11"/>
  <c r="K227" i="11"/>
  <c r="I227" i="11"/>
  <c r="G227" i="11"/>
  <c r="U226" i="11"/>
  <c r="T226" i="11"/>
  <c r="N226" i="11"/>
  <c r="O226" i="11" s="1"/>
  <c r="M226" i="11"/>
  <c r="K226" i="11"/>
  <c r="I226" i="11"/>
  <c r="G226" i="11"/>
  <c r="U225" i="11"/>
  <c r="T225" i="11"/>
  <c r="O225" i="11"/>
  <c r="N225" i="11"/>
  <c r="M225" i="11"/>
  <c r="K225" i="11"/>
  <c r="I225" i="11"/>
  <c r="G225" i="11"/>
  <c r="S224" i="11"/>
  <c r="T224" i="11" s="1"/>
  <c r="R224" i="11"/>
  <c r="Q224" i="11"/>
  <c r="P224" i="11"/>
  <c r="U224" i="11" s="1"/>
  <c r="L224" i="11"/>
  <c r="K224" i="11"/>
  <c r="J224" i="11"/>
  <c r="H224" i="11"/>
  <c r="G224" i="11"/>
  <c r="F224" i="11"/>
  <c r="E224" i="11"/>
  <c r="D224" i="11"/>
  <c r="I224" i="11" s="1"/>
  <c r="U223" i="11"/>
  <c r="T223" i="11"/>
  <c r="N223" i="11"/>
  <c r="O223" i="11" s="1"/>
  <c r="M223" i="11"/>
  <c r="K223" i="11"/>
  <c r="I223" i="11"/>
  <c r="G223" i="11"/>
  <c r="U222" i="11"/>
  <c r="T222" i="11"/>
  <c r="O222" i="11"/>
  <c r="N222" i="11"/>
  <c r="M222" i="11"/>
  <c r="K222" i="11"/>
  <c r="I222" i="11"/>
  <c r="G222" i="11"/>
  <c r="U221" i="11"/>
  <c r="T221" i="11"/>
  <c r="O221" i="11"/>
  <c r="N221" i="11"/>
  <c r="M221" i="11"/>
  <c r="K221" i="11"/>
  <c r="I221" i="11"/>
  <c r="G221" i="11"/>
  <c r="U220" i="11"/>
  <c r="T220" i="11"/>
  <c r="O220" i="11"/>
  <c r="N220" i="11"/>
  <c r="M220" i="11"/>
  <c r="K220" i="11"/>
  <c r="I220" i="11"/>
  <c r="G220" i="11"/>
  <c r="U219" i="11"/>
  <c r="T219" i="11"/>
  <c r="N219" i="11"/>
  <c r="O219" i="11" s="1"/>
  <c r="M219" i="11"/>
  <c r="K219" i="11"/>
  <c r="I219" i="11"/>
  <c r="G219" i="11"/>
  <c r="U218" i="11"/>
  <c r="T218" i="11"/>
  <c r="N218" i="11"/>
  <c r="O218" i="11" s="1"/>
  <c r="M218" i="11"/>
  <c r="K218" i="11"/>
  <c r="I218" i="11"/>
  <c r="G218" i="11"/>
  <c r="U217" i="11"/>
  <c r="T217" i="11"/>
  <c r="O217" i="11"/>
  <c r="N217" i="11"/>
  <c r="M217" i="11"/>
  <c r="K217" i="11"/>
  <c r="I217" i="11"/>
  <c r="G217" i="11"/>
  <c r="S216" i="11"/>
  <c r="R216" i="11"/>
  <c r="T216" i="11" s="1"/>
  <c r="Q216" i="11"/>
  <c r="P216" i="11"/>
  <c r="U216" i="11" s="1"/>
  <c r="L216" i="11"/>
  <c r="J216" i="11"/>
  <c r="H216" i="11"/>
  <c r="F216" i="11"/>
  <c r="E216" i="11"/>
  <c r="M216" i="11" s="1"/>
  <c r="D216" i="11"/>
  <c r="U215" i="11"/>
  <c r="T215" i="11"/>
  <c r="O215" i="11"/>
  <c r="N215" i="11"/>
  <c r="M215" i="11"/>
  <c r="K215" i="11"/>
  <c r="I215" i="11"/>
  <c r="G215" i="11"/>
  <c r="U214" i="11"/>
  <c r="T214" i="11"/>
  <c r="O214" i="11"/>
  <c r="N214" i="11"/>
  <c r="M214" i="11"/>
  <c r="K214" i="11"/>
  <c r="I214" i="11"/>
  <c r="G214" i="11"/>
  <c r="U213" i="11"/>
  <c r="T213" i="11"/>
  <c r="O213" i="11"/>
  <c r="N213" i="11"/>
  <c r="M213" i="11"/>
  <c r="K213" i="11"/>
  <c r="I213" i="11"/>
  <c r="G213" i="11"/>
  <c r="U212" i="11"/>
  <c r="T212" i="11"/>
  <c r="O212" i="11"/>
  <c r="N212" i="11"/>
  <c r="M212" i="11"/>
  <c r="K212" i="11"/>
  <c r="I212" i="11"/>
  <c r="G212" i="11"/>
  <c r="U211" i="11"/>
  <c r="T211" i="11"/>
  <c r="O211" i="11"/>
  <c r="N211" i="11"/>
  <c r="M211" i="11"/>
  <c r="K211" i="11"/>
  <c r="I211" i="11"/>
  <c r="G211" i="11"/>
  <c r="U210" i="11"/>
  <c r="T210" i="11"/>
  <c r="O210" i="11"/>
  <c r="N210" i="11"/>
  <c r="M210" i="11"/>
  <c r="K210" i="11"/>
  <c r="I210" i="11"/>
  <c r="G210" i="11"/>
  <c r="U209" i="11"/>
  <c r="T209" i="11"/>
  <c r="O209" i="11"/>
  <c r="N209" i="11"/>
  <c r="M209" i="11"/>
  <c r="K209" i="11"/>
  <c r="I209" i="11"/>
  <c r="G209" i="11"/>
  <c r="U208" i="11"/>
  <c r="T208" i="11"/>
  <c r="O208" i="11"/>
  <c r="N208" i="11"/>
  <c r="M208" i="11"/>
  <c r="K208" i="11"/>
  <c r="I208" i="11"/>
  <c r="G208" i="11"/>
  <c r="S205" i="11"/>
  <c r="R205" i="11"/>
  <c r="Q205" i="11"/>
  <c r="P205" i="11"/>
  <c r="L205" i="11"/>
  <c r="M205" i="11" s="1"/>
  <c r="J205" i="11"/>
  <c r="U205" i="11" s="1"/>
  <c r="H205" i="11"/>
  <c r="F205" i="11"/>
  <c r="E205" i="11"/>
  <c r="D205" i="11"/>
  <c r="I205" i="11" s="1"/>
  <c r="S204" i="11"/>
  <c r="R204" i="11"/>
  <c r="T204" i="11" s="1"/>
  <c r="Q204" i="11"/>
  <c r="P204" i="11"/>
  <c r="U204" i="11" s="1"/>
  <c r="L204" i="11"/>
  <c r="J204" i="11"/>
  <c r="H204" i="11"/>
  <c r="F204" i="11"/>
  <c r="E204" i="11"/>
  <c r="D204" i="11"/>
  <c r="U203" i="11"/>
  <c r="T203" i="11"/>
  <c r="O203" i="11"/>
  <c r="N203" i="11"/>
  <c r="M203" i="11"/>
  <c r="K203" i="11"/>
  <c r="I203" i="11"/>
  <c r="G203" i="11"/>
  <c r="U202" i="11"/>
  <c r="T202" i="11"/>
  <c r="O202" i="11"/>
  <c r="N202" i="11"/>
  <c r="M202" i="11"/>
  <c r="K202" i="11"/>
  <c r="I202" i="11"/>
  <c r="G202" i="11"/>
  <c r="U201" i="11"/>
  <c r="T201" i="11"/>
  <c r="O201" i="11"/>
  <c r="N201" i="11"/>
  <c r="M201" i="11"/>
  <c r="K201" i="11"/>
  <c r="I201" i="11"/>
  <c r="G201" i="11"/>
  <c r="U200" i="11"/>
  <c r="T200" i="11"/>
  <c r="N200" i="11"/>
  <c r="O200" i="11" s="1"/>
  <c r="M200" i="11"/>
  <c r="K200" i="11"/>
  <c r="I200" i="11"/>
  <c r="G200" i="11"/>
  <c r="U199" i="11"/>
  <c r="T199" i="11"/>
  <c r="O199" i="11"/>
  <c r="N199" i="11"/>
  <c r="M199" i="11"/>
  <c r="K199" i="11"/>
  <c r="I199" i="11"/>
  <c r="G199" i="11"/>
  <c r="S198" i="11"/>
  <c r="R198" i="11"/>
  <c r="T198" i="11" s="1"/>
  <c r="Q198" i="11"/>
  <c r="P198" i="11"/>
  <c r="U198" i="11" s="1"/>
  <c r="N198" i="11"/>
  <c r="M198" i="11"/>
  <c r="L198" i="11"/>
  <c r="J198" i="11"/>
  <c r="H198" i="11"/>
  <c r="F198" i="11"/>
  <c r="E198" i="11"/>
  <c r="D198" i="11"/>
  <c r="G198" i="11" s="1"/>
  <c r="U197" i="11"/>
  <c r="T197" i="11"/>
  <c r="O197" i="11"/>
  <c r="N197" i="11"/>
  <c r="M197" i="11"/>
  <c r="K197" i="11"/>
  <c r="I197" i="11"/>
  <c r="G197" i="11"/>
  <c r="U196" i="11"/>
  <c r="T196" i="11"/>
  <c r="O196" i="11"/>
  <c r="N196" i="11"/>
  <c r="M196" i="11"/>
  <c r="K196" i="11"/>
  <c r="I196" i="11"/>
  <c r="G196" i="11"/>
  <c r="U195" i="11"/>
  <c r="T195" i="11"/>
  <c r="O195" i="11"/>
  <c r="N195" i="11"/>
  <c r="M195" i="11"/>
  <c r="K195" i="11"/>
  <c r="I195" i="11"/>
  <c r="G195" i="11"/>
  <c r="U194" i="11"/>
  <c r="T194" i="11"/>
  <c r="O194" i="11"/>
  <c r="N194" i="11"/>
  <c r="M194" i="11"/>
  <c r="K194" i="11"/>
  <c r="I194" i="11"/>
  <c r="G194" i="11"/>
  <c r="U193" i="11"/>
  <c r="T193" i="11"/>
  <c r="O193" i="11"/>
  <c r="N193" i="11"/>
  <c r="M193" i="11"/>
  <c r="K193" i="11"/>
  <c r="I193" i="11"/>
  <c r="G193" i="11"/>
  <c r="U192" i="11"/>
  <c r="T192" i="11"/>
  <c r="O192" i="11"/>
  <c r="N192" i="11"/>
  <c r="M192" i="11"/>
  <c r="K192" i="11"/>
  <c r="I192" i="11"/>
  <c r="G192" i="11"/>
  <c r="S191" i="11"/>
  <c r="R191" i="11"/>
  <c r="T191" i="11" s="1"/>
  <c r="Q191" i="11"/>
  <c r="P191" i="11"/>
  <c r="L191" i="11"/>
  <c r="J191" i="11"/>
  <c r="K191" i="11" s="1"/>
  <c r="H191" i="11"/>
  <c r="F191" i="11"/>
  <c r="N191" i="11" s="1"/>
  <c r="O191" i="11" s="1"/>
  <c r="E191" i="11"/>
  <c r="D191" i="11"/>
  <c r="I191" i="11" s="1"/>
  <c r="U190" i="11"/>
  <c r="T190" i="11"/>
  <c r="N190" i="11"/>
  <c r="O190" i="11" s="1"/>
  <c r="M190" i="11"/>
  <c r="K190" i="11"/>
  <c r="I190" i="11"/>
  <c r="G190" i="11"/>
  <c r="U189" i="11"/>
  <c r="T189" i="11"/>
  <c r="N189" i="11"/>
  <c r="O189" i="11" s="1"/>
  <c r="M189" i="11"/>
  <c r="K189" i="11"/>
  <c r="I189" i="11"/>
  <c r="G189" i="11"/>
  <c r="U188" i="11"/>
  <c r="T188" i="11"/>
  <c r="N188" i="11"/>
  <c r="O188" i="11" s="1"/>
  <c r="M188" i="11"/>
  <c r="K188" i="11"/>
  <c r="I188" i="11"/>
  <c r="G188" i="11"/>
  <c r="U187" i="11"/>
  <c r="T187" i="11"/>
  <c r="O187" i="11"/>
  <c r="N187" i="11"/>
  <c r="M187" i="11"/>
  <c r="K187" i="11"/>
  <c r="I187" i="11"/>
  <c r="G187" i="11"/>
  <c r="U186" i="11"/>
  <c r="T186" i="11"/>
  <c r="O186" i="11"/>
  <c r="N186" i="11"/>
  <c r="M186" i="11"/>
  <c r="K186" i="11"/>
  <c r="I186" i="11"/>
  <c r="G186" i="11"/>
  <c r="S185" i="11"/>
  <c r="R185" i="11"/>
  <c r="Q185" i="11"/>
  <c r="P185" i="11"/>
  <c r="L185" i="11"/>
  <c r="J185" i="11"/>
  <c r="H185" i="11"/>
  <c r="F185" i="11"/>
  <c r="E185" i="11"/>
  <c r="D185" i="11"/>
  <c r="G185" i="11" s="1"/>
  <c r="U184" i="11"/>
  <c r="T184" i="11"/>
  <c r="N184" i="11"/>
  <c r="O184" i="11" s="1"/>
  <c r="M184" i="11"/>
  <c r="K184" i="11"/>
  <c r="I184" i="11"/>
  <c r="G184" i="11"/>
  <c r="U183" i="11"/>
  <c r="T183" i="11"/>
  <c r="O183" i="11"/>
  <c r="N183" i="11"/>
  <c r="M183" i="11"/>
  <c r="K183" i="11"/>
  <c r="I183" i="11"/>
  <c r="G183" i="11"/>
  <c r="U182" i="11"/>
  <c r="T182" i="11"/>
  <c r="O182" i="11"/>
  <c r="N182" i="11"/>
  <c r="M182" i="11"/>
  <c r="K182" i="11"/>
  <c r="I182" i="11"/>
  <c r="G182" i="11"/>
  <c r="U181" i="11"/>
  <c r="T181" i="11"/>
  <c r="O181" i="11"/>
  <c r="N181" i="11"/>
  <c r="M181" i="11"/>
  <c r="K181" i="11"/>
  <c r="I181" i="11"/>
  <c r="G181" i="11"/>
  <c r="U180" i="11"/>
  <c r="T180" i="11"/>
  <c r="O180" i="11"/>
  <c r="N180" i="11"/>
  <c r="M180" i="11"/>
  <c r="K180" i="11"/>
  <c r="I180" i="11"/>
  <c r="G180" i="11"/>
  <c r="T179" i="11"/>
  <c r="S179" i="11"/>
  <c r="R179" i="11"/>
  <c r="Q179" i="11"/>
  <c r="P179" i="11"/>
  <c r="U179" i="11" s="1"/>
  <c r="O179" i="11"/>
  <c r="L179" i="11"/>
  <c r="K179" i="11"/>
  <c r="J179" i="11"/>
  <c r="H179" i="11"/>
  <c r="F179" i="11"/>
  <c r="E179" i="11"/>
  <c r="M179" i="11" s="1"/>
  <c r="D179" i="11"/>
  <c r="I179" i="11" s="1"/>
  <c r="U178" i="11"/>
  <c r="T178" i="11"/>
  <c r="O178" i="11"/>
  <c r="N178" i="11"/>
  <c r="M178" i="11"/>
  <c r="K178" i="11"/>
  <c r="I178" i="11"/>
  <c r="G178" i="11"/>
  <c r="U177" i="11"/>
  <c r="T177" i="11"/>
  <c r="O177" i="11"/>
  <c r="N177" i="11"/>
  <c r="M177" i="11"/>
  <c r="K177" i="11"/>
  <c r="I177" i="11"/>
  <c r="G177" i="11"/>
  <c r="U176" i="11"/>
  <c r="T176" i="11"/>
  <c r="O176" i="11"/>
  <c r="N176" i="11"/>
  <c r="M176" i="11"/>
  <c r="K176" i="11"/>
  <c r="I176" i="11"/>
  <c r="G176" i="11"/>
  <c r="U175" i="11"/>
  <c r="T175" i="11"/>
  <c r="O175" i="11"/>
  <c r="N175" i="11"/>
  <c r="M175" i="11"/>
  <c r="K175" i="11"/>
  <c r="I175" i="11"/>
  <c r="G175" i="11"/>
  <c r="U174" i="11"/>
  <c r="T174" i="11"/>
  <c r="O174" i="11"/>
  <c r="N174" i="11"/>
  <c r="M174" i="11"/>
  <c r="K174" i="11"/>
  <c r="I174" i="11"/>
  <c r="G174" i="11"/>
  <c r="U173" i="11"/>
  <c r="T173" i="11"/>
  <c r="O173" i="11"/>
  <c r="N173" i="11"/>
  <c r="M173" i="11"/>
  <c r="K173" i="11"/>
  <c r="I173" i="11"/>
  <c r="G173" i="11"/>
  <c r="S170" i="11"/>
  <c r="R170" i="11"/>
  <c r="T170" i="11" s="1"/>
  <c r="Q170" i="11"/>
  <c r="P170" i="11"/>
  <c r="L170" i="11"/>
  <c r="J170" i="11"/>
  <c r="U170" i="11" s="1"/>
  <c r="H170" i="11"/>
  <c r="F170" i="11"/>
  <c r="E170" i="11"/>
  <c r="D170" i="11"/>
  <c r="I170" i="11" s="1"/>
  <c r="S169" i="11"/>
  <c r="R169" i="11"/>
  <c r="T169" i="11" s="1"/>
  <c r="Q169" i="11"/>
  <c r="P169" i="11"/>
  <c r="U169" i="11" s="1"/>
  <c r="L169" i="11"/>
  <c r="K169" i="11"/>
  <c r="J169" i="11"/>
  <c r="H169" i="11"/>
  <c r="G169" i="11"/>
  <c r="F169" i="11"/>
  <c r="E169" i="11"/>
  <c r="M169" i="11" s="1"/>
  <c r="D169" i="11"/>
  <c r="I169" i="11" s="1"/>
  <c r="U168" i="11"/>
  <c r="T168" i="11"/>
  <c r="O168" i="11"/>
  <c r="N168" i="11"/>
  <c r="M168" i="11"/>
  <c r="K168" i="11"/>
  <c r="I168" i="11"/>
  <c r="G168" i="11"/>
  <c r="U167" i="11"/>
  <c r="T167" i="11"/>
  <c r="O167" i="11"/>
  <c r="N167" i="11"/>
  <c r="M167" i="11"/>
  <c r="K167" i="11"/>
  <c r="I167" i="11"/>
  <c r="G167" i="11"/>
  <c r="U166" i="11"/>
  <c r="T166" i="11"/>
  <c r="O166" i="11"/>
  <c r="N166" i="11"/>
  <c r="M166" i="11"/>
  <c r="K166" i="11"/>
  <c r="I166" i="11"/>
  <c r="G166" i="11"/>
  <c r="U165" i="11"/>
  <c r="T165" i="11"/>
  <c r="O165" i="11"/>
  <c r="N165" i="11"/>
  <c r="M165" i="11"/>
  <c r="K165" i="11"/>
  <c r="I165" i="11"/>
  <c r="G165" i="11"/>
  <c r="U164" i="11"/>
  <c r="T164" i="11"/>
  <c r="O164" i="11"/>
  <c r="N164" i="11"/>
  <c r="M164" i="11"/>
  <c r="K164" i="11"/>
  <c r="I164" i="11"/>
  <c r="G164" i="11"/>
  <c r="S163" i="11"/>
  <c r="R163" i="11"/>
  <c r="T163" i="11" s="1"/>
  <c r="Q163" i="11"/>
  <c r="P163" i="11"/>
  <c r="L163" i="11"/>
  <c r="J163" i="11"/>
  <c r="I163" i="11"/>
  <c r="H163" i="11"/>
  <c r="F163" i="11"/>
  <c r="N163" i="11" s="1"/>
  <c r="E163" i="11"/>
  <c r="D163" i="11"/>
  <c r="U162" i="11"/>
  <c r="T162" i="11"/>
  <c r="O162" i="11"/>
  <c r="N162" i="11"/>
  <c r="M162" i="11"/>
  <c r="K162" i="11"/>
  <c r="I162" i="11"/>
  <c r="G162" i="11"/>
  <c r="U161" i="11"/>
  <c r="T161" i="11"/>
  <c r="O161" i="11"/>
  <c r="N161" i="11"/>
  <c r="M161" i="11"/>
  <c r="K161" i="11"/>
  <c r="I161" i="11"/>
  <c r="G161" i="11"/>
  <c r="U160" i="11"/>
  <c r="T160" i="11"/>
  <c r="O160" i="11"/>
  <c r="N160" i="11"/>
  <c r="M160" i="11"/>
  <c r="K160" i="11"/>
  <c r="I160" i="11"/>
  <c r="G160" i="11"/>
  <c r="U159" i="11"/>
  <c r="T159" i="11"/>
  <c r="N159" i="11"/>
  <c r="O159" i="11" s="1"/>
  <c r="M159" i="11"/>
  <c r="K159" i="11"/>
  <c r="I159" i="11"/>
  <c r="G159" i="11"/>
  <c r="U158" i="11"/>
  <c r="T158" i="11"/>
  <c r="O158" i="11"/>
  <c r="N158" i="11"/>
  <c r="M158" i="11"/>
  <c r="K158" i="11"/>
  <c r="I158" i="11"/>
  <c r="G158" i="11"/>
  <c r="S157" i="11"/>
  <c r="R157" i="11"/>
  <c r="Q157" i="11"/>
  <c r="P157" i="11"/>
  <c r="L157" i="11"/>
  <c r="J157" i="11"/>
  <c r="K157" i="11" s="1"/>
  <c r="H157" i="11"/>
  <c r="F157" i="11"/>
  <c r="E157" i="11"/>
  <c r="D157" i="11"/>
  <c r="I157" i="11" s="1"/>
  <c r="U156" i="11"/>
  <c r="T156" i="11"/>
  <c r="N156" i="11"/>
  <c r="O156" i="11" s="1"/>
  <c r="M156" i="11"/>
  <c r="K156" i="11"/>
  <c r="I156" i="11"/>
  <c r="G156" i="11"/>
  <c r="U155" i="11"/>
  <c r="T155" i="11"/>
  <c r="O155" i="11"/>
  <c r="N155" i="11"/>
  <c r="M155" i="11"/>
  <c r="K155" i="11"/>
  <c r="I155" i="11"/>
  <c r="G155" i="11"/>
  <c r="U154" i="11"/>
  <c r="T154" i="11"/>
  <c r="O154" i="11"/>
  <c r="N154" i="11"/>
  <c r="M154" i="11"/>
  <c r="K154" i="11"/>
  <c r="I154" i="11"/>
  <c r="G154" i="11"/>
  <c r="U153" i="11"/>
  <c r="T153" i="11"/>
  <c r="O153" i="11"/>
  <c r="N153" i="11"/>
  <c r="M153" i="11"/>
  <c r="K153" i="11"/>
  <c r="I153" i="11"/>
  <c r="G153" i="11"/>
  <c r="U152" i="11"/>
  <c r="T152" i="11"/>
  <c r="N152" i="11"/>
  <c r="O152" i="11" s="1"/>
  <c r="M152" i="11"/>
  <c r="K152" i="11"/>
  <c r="I152" i="11"/>
  <c r="G152" i="11"/>
  <c r="U151" i="11"/>
  <c r="T151" i="11"/>
  <c r="O151" i="11"/>
  <c r="N151" i="11"/>
  <c r="M151" i="11"/>
  <c r="K151" i="11"/>
  <c r="I151" i="11"/>
  <c r="G151" i="11"/>
  <c r="S150" i="11"/>
  <c r="R150" i="11"/>
  <c r="T150" i="11" s="1"/>
  <c r="Q150" i="11"/>
  <c r="P150" i="11"/>
  <c r="U150" i="11" s="1"/>
  <c r="L150" i="11"/>
  <c r="J150" i="11"/>
  <c r="I150" i="11"/>
  <c r="H150" i="11"/>
  <c r="G150" i="11"/>
  <c r="F150" i="11"/>
  <c r="N150" i="11" s="1"/>
  <c r="E150" i="11"/>
  <c r="M150" i="11" s="1"/>
  <c r="D150" i="11"/>
  <c r="U149" i="11"/>
  <c r="T149" i="11"/>
  <c r="O149" i="11"/>
  <c r="N149" i="11"/>
  <c r="M149" i="11"/>
  <c r="K149" i="11"/>
  <c r="I149" i="11"/>
  <c r="G149" i="11"/>
  <c r="U148" i="11"/>
  <c r="T148" i="11"/>
  <c r="O148" i="11"/>
  <c r="N148" i="11"/>
  <c r="M148" i="11"/>
  <c r="K148" i="11"/>
  <c r="I148" i="11"/>
  <c r="G148" i="11"/>
  <c r="U147" i="11"/>
  <c r="T147" i="11"/>
  <c r="O147" i="11"/>
  <c r="N147" i="11"/>
  <c r="M147" i="11"/>
  <c r="K147" i="11"/>
  <c r="I147" i="11"/>
  <c r="G147" i="11"/>
  <c r="U146" i="11"/>
  <c r="T146" i="11"/>
  <c r="O146" i="11"/>
  <c r="N146" i="11"/>
  <c r="M146" i="11"/>
  <c r="K146" i="11"/>
  <c r="I146" i="11"/>
  <c r="G146" i="11"/>
  <c r="U145" i="11"/>
  <c r="T145" i="11"/>
  <c r="O145" i="11"/>
  <c r="N145" i="11"/>
  <c r="M145" i="11"/>
  <c r="K145" i="11"/>
  <c r="I145" i="11"/>
  <c r="G145" i="11"/>
  <c r="T144" i="11"/>
  <c r="S144" i="11"/>
  <c r="R144" i="11"/>
  <c r="Q144" i="11"/>
  <c r="P144" i="11"/>
  <c r="U144" i="11" s="1"/>
  <c r="O144" i="11"/>
  <c r="L144" i="11"/>
  <c r="J144" i="11"/>
  <c r="H144" i="11"/>
  <c r="F144" i="11"/>
  <c r="E144" i="11"/>
  <c r="M144" i="11" s="1"/>
  <c r="D144" i="11"/>
  <c r="U143" i="11"/>
  <c r="T143" i="11"/>
  <c r="O143" i="11"/>
  <c r="N143" i="11"/>
  <c r="M143" i="11"/>
  <c r="K143" i="11"/>
  <c r="I143" i="11"/>
  <c r="G143" i="11"/>
  <c r="U142" i="11"/>
  <c r="T142" i="11"/>
  <c r="O142" i="11"/>
  <c r="N142" i="11"/>
  <c r="M142" i="11"/>
  <c r="K142" i="11"/>
  <c r="I142" i="11"/>
  <c r="G142" i="11"/>
  <c r="U141" i="11"/>
  <c r="T141" i="11"/>
  <c r="O141" i="11"/>
  <c r="N141" i="11"/>
  <c r="M141" i="11"/>
  <c r="K141" i="11"/>
  <c r="I141" i="11"/>
  <c r="G141" i="11"/>
  <c r="U140" i="11"/>
  <c r="T140" i="11"/>
  <c r="O140" i="11"/>
  <c r="N140" i="11"/>
  <c r="M140" i="11"/>
  <c r="K140" i="11"/>
  <c r="I140" i="11"/>
  <c r="G140" i="11"/>
  <c r="U139" i="11"/>
  <c r="T139" i="11"/>
  <c r="O139" i="11"/>
  <c r="N139" i="11"/>
  <c r="M139" i="11"/>
  <c r="K139" i="11"/>
  <c r="I139" i="11"/>
  <c r="G139" i="11"/>
  <c r="U138" i="11"/>
  <c r="T138" i="11"/>
  <c r="O138" i="11"/>
  <c r="N138" i="11"/>
  <c r="M138" i="11"/>
  <c r="K138" i="11"/>
  <c r="I138" i="11"/>
  <c r="G138" i="11"/>
  <c r="S137" i="11"/>
  <c r="R137" i="11"/>
  <c r="T137" i="11" s="1"/>
  <c r="Q137" i="11"/>
  <c r="P137" i="11"/>
  <c r="U137" i="11" s="1"/>
  <c r="L137" i="11"/>
  <c r="J137" i="11"/>
  <c r="N137" i="11" s="1"/>
  <c r="H137" i="11"/>
  <c r="F137" i="11"/>
  <c r="E137" i="11"/>
  <c r="D137" i="11"/>
  <c r="G137" i="11" s="1"/>
  <c r="U136" i="11"/>
  <c r="T136" i="11"/>
  <c r="O136" i="11"/>
  <c r="N136" i="11"/>
  <c r="M136" i="11"/>
  <c r="K136" i="11"/>
  <c r="I136" i="11"/>
  <c r="G136" i="11"/>
  <c r="U135" i="11"/>
  <c r="T135" i="11"/>
  <c r="O135" i="11"/>
  <c r="N135" i="11"/>
  <c r="M135" i="11"/>
  <c r="K135" i="11"/>
  <c r="I135" i="11"/>
  <c r="G135" i="11"/>
  <c r="U134" i="11"/>
  <c r="T134" i="11"/>
  <c r="O134" i="11"/>
  <c r="N134" i="11"/>
  <c r="M134" i="11"/>
  <c r="K134" i="11"/>
  <c r="I134" i="11"/>
  <c r="G134" i="11"/>
  <c r="U133" i="11"/>
  <c r="T133" i="11"/>
  <c r="O133" i="11"/>
  <c r="N133" i="11"/>
  <c r="M133" i="11"/>
  <c r="K133" i="11"/>
  <c r="I133" i="11"/>
  <c r="G133" i="11"/>
  <c r="S132" i="11"/>
  <c r="R132" i="11"/>
  <c r="T132" i="11" s="1"/>
  <c r="Q132" i="11"/>
  <c r="P132" i="11"/>
  <c r="U132" i="11" s="1"/>
  <c r="L132" i="11"/>
  <c r="J132" i="11"/>
  <c r="H132" i="11"/>
  <c r="G132" i="11"/>
  <c r="F132" i="11"/>
  <c r="E132" i="11"/>
  <c r="D132" i="11"/>
  <c r="I132" i="11" s="1"/>
  <c r="U131" i="11"/>
  <c r="T131" i="11"/>
  <c r="O131" i="11"/>
  <c r="N131" i="11"/>
  <c r="M131" i="11"/>
  <c r="K131" i="11"/>
  <c r="I131" i="11"/>
  <c r="G131" i="11"/>
  <c r="U130" i="11"/>
  <c r="T130" i="11"/>
  <c r="O130" i="11"/>
  <c r="N130" i="11"/>
  <c r="M130" i="11"/>
  <c r="K130" i="11"/>
  <c r="I130" i="11"/>
  <c r="G130" i="11"/>
  <c r="U129" i="11"/>
  <c r="T129" i="11"/>
  <c r="O129" i="11"/>
  <c r="N129" i="11"/>
  <c r="M129" i="11"/>
  <c r="K129" i="11"/>
  <c r="I129" i="11"/>
  <c r="G129" i="11"/>
  <c r="U128" i="11"/>
  <c r="T128" i="11"/>
  <c r="O128" i="11"/>
  <c r="N128" i="11"/>
  <c r="M128" i="11"/>
  <c r="K128" i="11"/>
  <c r="I128" i="11"/>
  <c r="G128" i="11"/>
  <c r="U127" i="11"/>
  <c r="T127" i="11"/>
  <c r="O127" i="11"/>
  <c r="N127" i="11"/>
  <c r="M127" i="11"/>
  <c r="K127" i="11"/>
  <c r="I127" i="11"/>
  <c r="G127" i="11"/>
  <c r="T126" i="11"/>
  <c r="S126" i="11"/>
  <c r="R126" i="11"/>
  <c r="Q126" i="11"/>
  <c r="P126" i="11"/>
  <c r="U126" i="11" s="1"/>
  <c r="L126" i="11"/>
  <c r="J126" i="11"/>
  <c r="H126" i="11"/>
  <c r="F126" i="11"/>
  <c r="E126" i="11"/>
  <c r="O126" i="11" s="1"/>
  <c r="D126" i="11"/>
  <c r="G126" i="11" s="1"/>
  <c r="U125" i="11"/>
  <c r="T125" i="11"/>
  <c r="O125" i="11"/>
  <c r="N125" i="11"/>
  <c r="M125" i="11"/>
  <c r="K125" i="11"/>
  <c r="I125" i="11"/>
  <c r="G125" i="11"/>
  <c r="U124" i="11"/>
  <c r="T124" i="11"/>
  <c r="O124" i="11"/>
  <c r="N124" i="11"/>
  <c r="M124" i="11"/>
  <c r="K124" i="11"/>
  <c r="I124" i="11"/>
  <c r="G124" i="11"/>
  <c r="U123" i="11"/>
  <c r="T123" i="11"/>
  <c r="O123" i="11"/>
  <c r="N123" i="11"/>
  <c r="M123" i="11"/>
  <c r="K123" i="11"/>
  <c r="I123" i="11"/>
  <c r="G123" i="11"/>
  <c r="U122" i="11"/>
  <c r="T122" i="11"/>
  <c r="O122" i="11"/>
  <c r="N122" i="11"/>
  <c r="M122" i="11"/>
  <c r="K122" i="11"/>
  <c r="I122" i="11"/>
  <c r="G122" i="11"/>
  <c r="S121" i="11"/>
  <c r="R121" i="11"/>
  <c r="Q121" i="11"/>
  <c r="P121" i="11"/>
  <c r="U121" i="11" s="1"/>
  <c r="L121" i="11"/>
  <c r="K121" i="11"/>
  <c r="J121" i="11"/>
  <c r="H121" i="11"/>
  <c r="F121" i="11"/>
  <c r="E121" i="11"/>
  <c r="M121" i="11" s="1"/>
  <c r="D121" i="11"/>
  <c r="I121" i="11" s="1"/>
  <c r="U120" i="11"/>
  <c r="T120" i="11"/>
  <c r="O120" i="11"/>
  <c r="N120" i="11"/>
  <c r="M120" i="11"/>
  <c r="K120" i="11"/>
  <c r="I120" i="11"/>
  <c r="G120" i="11"/>
  <c r="U119" i="11"/>
  <c r="T119" i="11"/>
  <c r="O119" i="11"/>
  <c r="N119" i="11"/>
  <c r="M119" i="11"/>
  <c r="K119" i="11"/>
  <c r="I119" i="11"/>
  <c r="G119" i="11"/>
  <c r="U118" i="11"/>
  <c r="T118" i="11"/>
  <c r="O118" i="11"/>
  <c r="N118" i="11"/>
  <c r="M118" i="11"/>
  <c r="K118" i="11"/>
  <c r="I118" i="11"/>
  <c r="G118" i="11"/>
  <c r="U117" i="11"/>
  <c r="T117" i="11"/>
  <c r="O117" i="11"/>
  <c r="N117" i="11"/>
  <c r="M117" i="11"/>
  <c r="K117" i="11"/>
  <c r="I117" i="11"/>
  <c r="G117" i="11"/>
  <c r="U116" i="11"/>
  <c r="T116" i="11"/>
  <c r="O116" i="11"/>
  <c r="N116" i="11"/>
  <c r="M116" i="11"/>
  <c r="K116" i="11"/>
  <c r="I116" i="11"/>
  <c r="G116" i="11"/>
  <c r="U115" i="11"/>
  <c r="T115" i="11"/>
  <c r="O115" i="11"/>
  <c r="N115" i="11"/>
  <c r="M115" i="11"/>
  <c r="K115" i="11"/>
  <c r="I115" i="11"/>
  <c r="G115" i="11"/>
  <c r="U114" i="11"/>
  <c r="T114" i="11"/>
  <c r="O114" i="11"/>
  <c r="N114" i="11"/>
  <c r="M114" i="11"/>
  <c r="K114" i="11"/>
  <c r="I114" i="11"/>
  <c r="G114" i="11"/>
  <c r="U113" i="11"/>
  <c r="T113" i="11"/>
  <c r="O113" i="11"/>
  <c r="N113" i="11"/>
  <c r="M113" i="11"/>
  <c r="K113" i="11"/>
  <c r="I113" i="11"/>
  <c r="G113" i="11"/>
  <c r="S112" i="11"/>
  <c r="R112" i="11"/>
  <c r="T112" i="11" s="1"/>
  <c r="Q112" i="11"/>
  <c r="P112" i="11"/>
  <c r="U112" i="11" s="1"/>
  <c r="L112" i="11"/>
  <c r="J112" i="11"/>
  <c r="H112" i="11"/>
  <c r="F112" i="11"/>
  <c r="E112" i="11"/>
  <c r="D112" i="11"/>
  <c r="G112" i="11" s="1"/>
  <c r="U111" i="11"/>
  <c r="T111" i="11"/>
  <c r="N111" i="11"/>
  <c r="O111" i="11" s="1"/>
  <c r="M111" i="11"/>
  <c r="K111" i="11"/>
  <c r="I111" i="11"/>
  <c r="G111" i="11"/>
  <c r="U110" i="11"/>
  <c r="T110" i="11"/>
  <c r="N110" i="11"/>
  <c r="O110" i="11" s="1"/>
  <c r="M110" i="11"/>
  <c r="K110" i="11"/>
  <c r="I110" i="11"/>
  <c r="G110" i="11"/>
  <c r="U109" i="11"/>
  <c r="T109" i="11"/>
  <c r="O109" i="11"/>
  <c r="N109" i="11"/>
  <c r="M109" i="11"/>
  <c r="K109" i="11"/>
  <c r="I109" i="11"/>
  <c r="G109" i="11"/>
  <c r="U108" i="11"/>
  <c r="T108" i="11"/>
  <c r="O108" i="11"/>
  <c r="N108" i="11"/>
  <c r="M108" i="11"/>
  <c r="K108" i="11"/>
  <c r="I108" i="11"/>
  <c r="G108" i="11"/>
  <c r="U107" i="11"/>
  <c r="T107" i="11"/>
  <c r="O107" i="11"/>
  <c r="N107" i="11"/>
  <c r="M107" i="11"/>
  <c r="K107" i="11"/>
  <c r="I107" i="11"/>
  <c r="G107" i="11"/>
  <c r="S106" i="11"/>
  <c r="R106" i="11"/>
  <c r="T106" i="11" s="1"/>
  <c r="Q106" i="11"/>
  <c r="P106" i="11"/>
  <c r="U106" i="11" s="1"/>
  <c r="L106" i="11"/>
  <c r="J106" i="11"/>
  <c r="K106" i="11" s="1"/>
  <c r="H106" i="11"/>
  <c r="F106" i="11"/>
  <c r="E106" i="11"/>
  <c r="D106" i="11"/>
  <c r="U105" i="11"/>
  <c r="T105" i="11"/>
  <c r="N105" i="11"/>
  <c r="O105" i="11" s="1"/>
  <c r="M105" i="11"/>
  <c r="K105" i="11"/>
  <c r="I105" i="11"/>
  <c r="G105" i="11"/>
  <c r="S102" i="11"/>
  <c r="R102" i="11"/>
  <c r="T102" i="11" s="1"/>
  <c r="Q102" i="11"/>
  <c r="P102" i="11"/>
  <c r="U102" i="11" s="1"/>
  <c r="L102" i="11"/>
  <c r="J102" i="11"/>
  <c r="H102" i="11"/>
  <c r="F102" i="11"/>
  <c r="N102" i="11" s="1"/>
  <c r="E102" i="11"/>
  <c r="D102" i="11"/>
  <c r="G102" i="11" s="1"/>
  <c r="S101" i="11"/>
  <c r="R101" i="11"/>
  <c r="T101" i="11" s="1"/>
  <c r="Q101" i="11"/>
  <c r="P101" i="11"/>
  <c r="U101" i="11" s="1"/>
  <c r="L101" i="11"/>
  <c r="J101" i="11"/>
  <c r="K101" i="11" s="1"/>
  <c r="H101" i="11"/>
  <c r="G101" i="11"/>
  <c r="F101" i="11"/>
  <c r="E101" i="11"/>
  <c r="M101" i="11" s="1"/>
  <c r="D101" i="11"/>
  <c r="I101" i="11" s="1"/>
  <c r="U100" i="11"/>
  <c r="T100" i="11"/>
  <c r="O100" i="11"/>
  <c r="N100" i="11"/>
  <c r="M100" i="11"/>
  <c r="K100" i="11"/>
  <c r="I100" i="11"/>
  <c r="G100" i="11"/>
  <c r="U99" i="11"/>
  <c r="T99" i="11"/>
  <c r="O99" i="11"/>
  <c r="N99" i="11"/>
  <c r="M99" i="11"/>
  <c r="K99" i="11"/>
  <c r="I99" i="11"/>
  <c r="G99" i="11"/>
  <c r="U98" i="11"/>
  <c r="T98" i="11"/>
  <c r="O98" i="11"/>
  <c r="N98" i="11"/>
  <c r="M98" i="11"/>
  <c r="K98" i="11"/>
  <c r="I98" i="11"/>
  <c r="G98" i="11"/>
  <c r="U97" i="11"/>
  <c r="T97" i="11"/>
  <c r="N97" i="11"/>
  <c r="O97" i="11" s="1"/>
  <c r="M97" i="11"/>
  <c r="K97" i="11"/>
  <c r="I97" i="11"/>
  <c r="G97" i="11"/>
  <c r="T96" i="11"/>
  <c r="S96" i="11"/>
  <c r="R96" i="11"/>
  <c r="Q96" i="11"/>
  <c r="P96" i="11"/>
  <c r="U96" i="11" s="1"/>
  <c r="L96" i="11"/>
  <c r="J96" i="11"/>
  <c r="H96" i="11"/>
  <c r="F96" i="11"/>
  <c r="N96" i="11" s="1"/>
  <c r="E96" i="11"/>
  <c r="D96" i="11"/>
  <c r="U95" i="11"/>
  <c r="T95" i="11"/>
  <c r="O95" i="11"/>
  <c r="N95" i="11"/>
  <c r="M95" i="11"/>
  <c r="K95" i="11"/>
  <c r="I95" i="11"/>
  <c r="G95" i="11"/>
  <c r="U94" i="11"/>
  <c r="T94" i="11"/>
  <c r="O94" i="11"/>
  <c r="N94" i="11"/>
  <c r="M94" i="11"/>
  <c r="K94" i="11"/>
  <c r="I94" i="11"/>
  <c r="G94" i="11"/>
  <c r="U93" i="11"/>
  <c r="T93" i="11"/>
  <c r="N93" i="11"/>
  <c r="O93" i="11" s="1"/>
  <c r="M93" i="11"/>
  <c r="K93" i="11"/>
  <c r="I93" i="11"/>
  <c r="G93" i="11"/>
  <c r="U92" i="11"/>
  <c r="T92" i="11"/>
  <c r="O92" i="11"/>
  <c r="N92" i="11"/>
  <c r="M92" i="11"/>
  <c r="K92" i="11"/>
  <c r="I92" i="11"/>
  <c r="G92" i="11"/>
  <c r="S91" i="11"/>
  <c r="R91" i="11"/>
  <c r="T91" i="11" s="1"/>
  <c r="Q91" i="11"/>
  <c r="P91" i="11"/>
  <c r="U91" i="11" s="1"/>
  <c r="L91" i="11"/>
  <c r="J91" i="11"/>
  <c r="K91" i="11" s="1"/>
  <c r="H91" i="11"/>
  <c r="F91" i="11"/>
  <c r="E91" i="11"/>
  <c r="D91" i="11"/>
  <c r="U90" i="11"/>
  <c r="T90" i="11"/>
  <c r="N90" i="11"/>
  <c r="O90" i="11" s="1"/>
  <c r="M90" i="11"/>
  <c r="K90" i="11"/>
  <c r="I90" i="11"/>
  <c r="G90" i="11"/>
  <c r="U89" i="11"/>
  <c r="T89" i="11"/>
  <c r="N89" i="11"/>
  <c r="O89" i="11" s="1"/>
  <c r="M89" i="11"/>
  <c r="K89" i="11"/>
  <c r="I89" i="11"/>
  <c r="G89" i="11"/>
  <c r="U88" i="11"/>
  <c r="T88" i="11"/>
  <c r="O88" i="11"/>
  <c r="N88" i="11"/>
  <c r="M88" i="11"/>
  <c r="K88" i="11"/>
  <c r="I88" i="11"/>
  <c r="G88" i="11"/>
  <c r="S85" i="11"/>
  <c r="R85" i="11"/>
  <c r="Q85" i="11"/>
  <c r="P85" i="11"/>
  <c r="L85" i="11"/>
  <c r="J85" i="11"/>
  <c r="H85" i="11"/>
  <c r="F85" i="11"/>
  <c r="E85" i="11"/>
  <c r="D85" i="11"/>
  <c r="G85" i="11" s="1"/>
  <c r="S84" i="11"/>
  <c r="R84" i="11"/>
  <c r="Q84" i="11"/>
  <c r="P84" i="11"/>
  <c r="U84" i="11" s="1"/>
  <c r="L84" i="11"/>
  <c r="J84" i="11"/>
  <c r="H84" i="11"/>
  <c r="F84" i="11"/>
  <c r="E84" i="11"/>
  <c r="M84" i="11" s="1"/>
  <c r="D84" i="11"/>
  <c r="U83" i="11"/>
  <c r="T83" i="11"/>
  <c r="O83" i="11"/>
  <c r="N83" i="11"/>
  <c r="M83" i="11"/>
  <c r="K83" i="11"/>
  <c r="I83" i="11"/>
  <c r="G83" i="11"/>
  <c r="U82" i="11"/>
  <c r="T82" i="11"/>
  <c r="N82" i="11"/>
  <c r="O82" i="11" s="1"/>
  <c r="M82" i="11"/>
  <c r="K82" i="11"/>
  <c r="I82" i="11"/>
  <c r="G82" i="11"/>
  <c r="U81" i="11"/>
  <c r="T81" i="11"/>
  <c r="O81" i="11"/>
  <c r="N81" i="11"/>
  <c r="M81" i="11"/>
  <c r="K81" i="11"/>
  <c r="I81" i="11"/>
  <c r="G81" i="11"/>
  <c r="U80" i="11"/>
  <c r="T80" i="11"/>
  <c r="O80" i="11"/>
  <c r="N80" i="11"/>
  <c r="M80" i="11"/>
  <c r="K80" i="11"/>
  <c r="I80" i="11"/>
  <c r="G80" i="11"/>
  <c r="U79" i="11"/>
  <c r="T79" i="11"/>
  <c r="O79" i="11"/>
  <c r="N79" i="11"/>
  <c r="M79" i="11"/>
  <c r="K79" i="11"/>
  <c r="I79" i="11"/>
  <c r="G79" i="11"/>
  <c r="S78" i="11"/>
  <c r="R78" i="11"/>
  <c r="T78" i="11" s="1"/>
  <c r="Q78" i="11"/>
  <c r="P78" i="11"/>
  <c r="U78" i="11" s="1"/>
  <c r="L78" i="11"/>
  <c r="J78" i="11"/>
  <c r="H78" i="11"/>
  <c r="F78" i="11"/>
  <c r="E78" i="11"/>
  <c r="D78" i="11"/>
  <c r="G78" i="11" s="1"/>
  <c r="U77" i="11"/>
  <c r="T77" i="11"/>
  <c r="O77" i="11"/>
  <c r="N77" i="11"/>
  <c r="M77" i="11"/>
  <c r="K77" i="11"/>
  <c r="I77" i="11"/>
  <c r="G77" i="11"/>
  <c r="U76" i="11"/>
  <c r="T76" i="11"/>
  <c r="O76" i="11"/>
  <c r="N76" i="11"/>
  <c r="M76" i="11"/>
  <c r="K76" i="11"/>
  <c r="I76" i="11"/>
  <c r="G76" i="11"/>
  <c r="U75" i="11"/>
  <c r="T75" i="11"/>
  <c r="O75" i="11"/>
  <c r="N75" i="11"/>
  <c r="M75" i="11"/>
  <c r="K75" i="11"/>
  <c r="I75" i="11"/>
  <c r="G75" i="11"/>
  <c r="U74" i="11"/>
  <c r="T74" i="11"/>
  <c r="O74" i="11"/>
  <c r="N74" i="11"/>
  <c r="M74" i="11"/>
  <c r="K74" i="11"/>
  <c r="I74" i="11"/>
  <c r="G74" i="11"/>
  <c r="U73" i="11"/>
  <c r="T73" i="11"/>
  <c r="O73" i="11"/>
  <c r="N73" i="11"/>
  <c r="M73" i="11"/>
  <c r="K73" i="11"/>
  <c r="I73" i="11"/>
  <c r="G73" i="11"/>
  <c r="U72" i="11"/>
  <c r="T72" i="11"/>
  <c r="N72" i="11"/>
  <c r="O72" i="11" s="1"/>
  <c r="M72" i="11"/>
  <c r="K72" i="11"/>
  <c r="I72" i="11"/>
  <c r="G72" i="11"/>
  <c r="U71" i="11"/>
  <c r="T71" i="11"/>
  <c r="O71" i="11"/>
  <c r="N71" i="11"/>
  <c r="M71" i="11"/>
  <c r="K71" i="11"/>
  <c r="I71" i="11"/>
  <c r="G71" i="11"/>
  <c r="S70" i="11"/>
  <c r="R70" i="11"/>
  <c r="T70" i="11" s="1"/>
  <c r="Q70" i="11"/>
  <c r="P70" i="11"/>
  <c r="U70" i="11" s="1"/>
  <c r="L70" i="11"/>
  <c r="J70" i="11"/>
  <c r="H70" i="11"/>
  <c r="G70" i="11"/>
  <c r="F70" i="11"/>
  <c r="E70" i="11"/>
  <c r="D70" i="11"/>
  <c r="I70" i="11" s="1"/>
  <c r="U69" i="11"/>
  <c r="T69" i="11"/>
  <c r="O69" i="11"/>
  <c r="N69" i="11"/>
  <c r="M69" i="11"/>
  <c r="K69" i="11"/>
  <c r="I69" i="11"/>
  <c r="G69" i="11"/>
  <c r="U68" i="11"/>
  <c r="T68" i="11"/>
  <c r="O68" i="11"/>
  <c r="N68" i="11"/>
  <c r="M68" i="11"/>
  <c r="K68" i="11"/>
  <c r="I68" i="11"/>
  <c r="G68" i="11"/>
  <c r="U67" i="11"/>
  <c r="T67" i="11"/>
  <c r="O67" i="11"/>
  <c r="N67" i="11"/>
  <c r="M67" i="11"/>
  <c r="K67" i="11"/>
  <c r="I67" i="11"/>
  <c r="G67" i="11"/>
  <c r="U66" i="11"/>
  <c r="T66" i="11"/>
  <c r="O66" i="11"/>
  <c r="N66" i="11"/>
  <c r="M66" i="11"/>
  <c r="K66" i="11"/>
  <c r="I66" i="11"/>
  <c r="G66" i="11"/>
  <c r="U65" i="11"/>
  <c r="T65" i="11"/>
  <c r="O65" i="11"/>
  <c r="N65" i="11"/>
  <c r="M65" i="11"/>
  <c r="K65" i="11"/>
  <c r="I65" i="11"/>
  <c r="G65" i="11"/>
  <c r="U64" i="11"/>
  <c r="T64" i="11"/>
  <c r="O64" i="11"/>
  <c r="N64" i="11"/>
  <c r="M64" i="11"/>
  <c r="K64" i="11"/>
  <c r="I64" i="11"/>
  <c r="G64" i="11"/>
  <c r="T63" i="11"/>
  <c r="S63" i="11"/>
  <c r="R63" i="11"/>
  <c r="Q63" i="11"/>
  <c r="P63" i="11"/>
  <c r="U63" i="11" s="1"/>
  <c r="L63" i="11"/>
  <c r="J63" i="11"/>
  <c r="H63" i="11"/>
  <c r="F63" i="11"/>
  <c r="N63" i="11" s="1"/>
  <c r="E63" i="11"/>
  <c r="O63" i="11" s="1"/>
  <c r="D63" i="11"/>
  <c r="G63" i="11" s="1"/>
  <c r="U62" i="11"/>
  <c r="T62" i="11"/>
  <c r="O62" i="11"/>
  <c r="N62" i="11"/>
  <c r="M62" i="11"/>
  <c r="K62" i="11"/>
  <c r="I62" i="11"/>
  <c r="G62" i="11"/>
  <c r="U61" i="11"/>
  <c r="T61" i="11"/>
  <c r="O61" i="11"/>
  <c r="N61" i="11"/>
  <c r="M61" i="11"/>
  <c r="K61" i="11"/>
  <c r="I61" i="11"/>
  <c r="G61" i="11"/>
  <c r="U60" i="11"/>
  <c r="T60" i="11"/>
  <c r="O60" i="11"/>
  <c r="N60" i="11"/>
  <c r="M60" i="11"/>
  <c r="K60" i="11"/>
  <c r="I60" i="11"/>
  <c r="G60" i="11"/>
  <c r="U59" i="11"/>
  <c r="T59" i="11"/>
  <c r="O59" i="11"/>
  <c r="N59" i="11"/>
  <c r="M59" i="11"/>
  <c r="K59" i="11"/>
  <c r="I59" i="11"/>
  <c r="G59" i="11"/>
  <c r="S58" i="11"/>
  <c r="R58" i="11"/>
  <c r="Q58" i="11"/>
  <c r="P58" i="11"/>
  <c r="L58" i="11"/>
  <c r="J58" i="11"/>
  <c r="K58" i="11" s="1"/>
  <c r="H58" i="11"/>
  <c r="F58" i="11"/>
  <c r="E58" i="11"/>
  <c r="M58" i="11" s="1"/>
  <c r="D58" i="11"/>
  <c r="U57" i="11"/>
  <c r="T57" i="11"/>
  <c r="N57" i="11"/>
  <c r="O57" i="11" s="1"/>
  <c r="M57" i="11"/>
  <c r="K57" i="11"/>
  <c r="I57" i="11"/>
  <c r="G57" i="11"/>
  <c r="S54" i="11"/>
  <c r="R54" i="11"/>
  <c r="T54" i="11" s="1"/>
  <c r="Q54" i="11"/>
  <c r="P54" i="11"/>
  <c r="U54" i="11" s="1"/>
  <c r="L54" i="11"/>
  <c r="J54" i="11"/>
  <c r="H54" i="11"/>
  <c r="F54" i="11"/>
  <c r="E54" i="11"/>
  <c r="D54" i="11"/>
  <c r="G54" i="11" s="1"/>
  <c r="S53" i="11"/>
  <c r="R53" i="11"/>
  <c r="T53" i="11" s="1"/>
  <c r="Q53" i="11"/>
  <c r="P53" i="11"/>
  <c r="U53" i="11" s="1"/>
  <c r="O53" i="11"/>
  <c r="L53" i="11"/>
  <c r="J53" i="11"/>
  <c r="H53" i="11"/>
  <c r="F53" i="11"/>
  <c r="E53" i="11"/>
  <c r="M53" i="11" s="1"/>
  <c r="D53" i="11"/>
  <c r="I53" i="11" s="1"/>
  <c r="U52" i="11"/>
  <c r="T52" i="11"/>
  <c r="O52" i="11"/>
  <c r="N52" i="11"/>
  <c r="M52" i="11"/>
  <c r="K52" i="11"/>
  <c r="I52" i="11"/>
  <c r="G52" i="11"/>
  <c r="U51" i="11"/>
  <c r="T51" i="11"/>
  <c r="O51" i="11"/>
  <c r="N51" i="11"/>
  <c r="M51" i="11"/>
  <c r="K51" i="11"/>
  <c r="I51" i="11"/>
  <c r="G51" i="11"/>
  <c r="U50" i="11"/>
  <c r="T50" i="11"/>
  <c r="O50" i="11"/>
  <c r="N50" i="11"/>
  <c r="M50" i="11"/>
  <c r="K50" i="11"/>
  <c r="I50" i="11"/>
  <c r="G50" i="11"/>
  <c r="U49" i="11"/>
  <c r="T49" i="11"/>
  <c r="O49" i="11"/>
  <c r="N49" i="11"/>
  <c r="M49" i="11"/>
  <c r="K49" i="11"/>
  <c r="I49" i="11"/>
  <c r="G49" i="11"/>
  <c r="U48" i="11"/>
  <c r="T48" i="11"/>
  <c r="O48" i="11"/>
  <c r="N48" i="11"/>
  <c r="M48" i="11"/>
  <c r="K48" i="11"/>
  <c r="I48" i="11"/>
  <c r="G48" i="11"/>
  <c r="S47" i="11"/>
  <c r="R47" i="11"/>
  <c r="T47" i="11" s="1"/>
  <c r="Q47" i="11"/>
  <c r="P47" i="11"/>
  <c r="U47" i="11" s="1"/>
  <c r="L47" i="11"/>
  <c r="J47" i="11"/>
  <c r="H47" i="11"/>
  <c r="F47" i="11"/>
  <c r="E47" i="11"/>
  <c r="D47" i="11"/>
  <c r="G47" i="11" s="1"/>
  <c r="U46" i="11"/>
  <c r="T46" i="11"/>
  <c r="N46" i="11"/>
  <c r="O46" i="11" s="1"/>
  <c r="M46" i="11"/>
  <c r="K46" i="11"/>
  <c r="I46" i="11"/>
  <c r="G46" i="11"/>
  <c r="U45" i="11"/>
  <c r="T45" i="11"/>
  <c r="O45" i="11"/>
  <c r="N45" i="11"/>
  <c r="M45" i="11"/>
  <c r="K45" i="11"/>
  <c r="I45" i="11"/>
  <c r="G45" i="11"/>
  <c r="U44" i="11"/>
  <c r="T44" i="11"/>
  <c r="O44" i="11"/>
  <c r="N44" i="11"/>
  <c r="M44" i="11"/>
  <c r="K44" i="11"/>
  <c r="I44" i="11"/>
  <c r="G44" i="11"/>
  <c r="U43" i="11"/>
  <c r="T43" i="11"/>
  <c r="O43" i="11"/>
  <c r="N43" i="11"/>
  <c r="M43" i="11"/>
  <c r="K43" i="11"/>
  <c r="I43" i="11"/>
  <c r="G43" i="11"/>
  <c r="U42" i="11"/>
  <c r="T42" i="11"/>
  <c r="O42" i="11"/>
  <c r="N42" i="11"/>
  <c r="M42" i="11"/>
  <c r="K42" i="11"/>
  <c r="I42" i="11"/>
  <c r="G42" i="11"/>
  <c r="U41" i="11"/>
  <c r="T41" i="11"/>
  <c r="O41" i="11"/>
  <c r="N41" i="11"/>
  <c r="M41" i="11"/>
  <c r="K41" i="11"/>
  <c r="I41" i="11"/>
  <c r="G41" i="11"/>
  <c r="S40" i="11"/>
  <c r="R40" i="11"/>
  <c r="Q40" i="11"/>
  <c r="P40" i="11"/>
  <c r="U40" i="11" s="1"/>
  <c r="L40" i="11"/>
  <c r="J40" i="11"/>
  <c r="K40" i="11" s="1"/>
  <c r="H40" i="11"/>
  <c r="F40" i="11"/>
  <c r="E40" i="11"/>
  <c r="M40" i="11" s="1"/>
  <c r="D40" i="11"/>
  <c r="I40" i="11" s="1"/>
  <c r="U39" i="11"/>
  <c r="T39" i="11"/>
  <c r="N39" i="11"/>
  <c r="O39" i="11" s="1"/>
  <c r="M39" i="11"/>
  <c r="K39" i="11"/>
  <c r="I39" i="11"/>
  <c r="G39" i="11"/>
  <c r="U38" i="11"/>
  <c r="T38" i="11"/>
  <c r="O38" i="11"/>
  <c r="N38" i="11"/>
  <c r="M38" i="11"/>
  <c r="K38" i="11"/>
  <c r="I38" i="11"/>
  <c r="G38" i="11"/>
  <c r="U37" i="11"/>
  <c r="T37" i="11"/>
  <c r="O37" i="11"/>
  <c r="N37" i="11"/>
  <c r="M37" i="11"/>
  <c r="K37" i="11"/>
  <c r="I37" i="11"/>
  <c r="G37" i="11"/>
  <c r="U36" i="11"/>
  <c r="T36" i="11"/>
  <c r="O36" i="11"/>
  <c r="N36" i="11"/>
  <c r="M36" i="11"/>
  <c r="K36" i="11"/>
  <c r="I36" i="11"/>
  <c r="G36" i="11"/>
  <c r="S35" i="11"/>
  <c r="R35" i="11"/>
  <c r="Q35" i="11"/>
  <c r="P35" i="11"/>
  <c r="U35" i="11" s="1"/>
  <c r="L35" i="11"/>
  <c r="J35" i="11"/>
  <c r="H35" i="11"/>
  <c r="F35" i="11"/>
  <c r="E35" i="11"/>
  <c r="D35" i="11"/>
  <c r="G35" i="11" s="1"/>
  <c r="U34" i="11"/>
  <c r="T34" i="11"/>
  <c r="N34" i="11"/>
  <c r="O34" i="11" s="1"/>
  <c r="M34" i="11"/>
  <c r="K34" i="11"/>
  <c r="I34" i="11"/>
  <c r="G34" i="11"/>
  <c r="U33" i="11"/>
  <c r="T33" i="11"/>
  <c r="N33" i="11"/>
  <c r="O33" i="11" s="1"/>
  <c r="M33" i="11"/>
  <c r="K33" i="11"/>
  <c r="I33" i="11"/>
  <c r="G33" i="11"/>
  <c r="U32" i="11"/>
  <c r="T32" i="11"/>
  <c r="O32" i="11"/>
  <c r="N32" i="11"/>
  <c r="M32" i="11"/>
  <c r="K32" i="11"/>
  <c r="I32" i="11"/>
  <c r="G32" i="11"/>
  <c r="U31" i="11"/>
  <c r="T31" i="11"/>
  <c r="O31" i="11"/>
  <c r="N31" i="11"/>
  <c r="M31" i="11"/>
  <c r="K31" i="11"/>
  <c r="I31" i="11"/>
  <c r="G31" i="11"/>
  <c r="U30" i="11"/>
  <c r="T30" i="11"/>
  <c r="O30" i="11"/>
  <c r="N30" i="11"/>
  <c r="M30" i="11"/>
  <c r="K30" i="11"/>
  <c r="I30" i="11"/>
  <c r="G30" i="11"/>
  <c r="U29" i="11"/>
  <c r="T29" i="11"/>
  <c r="O29" i="11"/>
  <c r="N29" i="11"/>
  <c r="M29" i="11"/>
  <c r="K29" i="11"/>
  <c r="I29" i="11"/>
  <c r="G29" i="11"/>
  <c r="U28" i="11"/>
  <c r="T28" i="11"/>
  <c r="O28" i="11"/>
  <c r="N28" i="11"/>
  <c r="M28" i="11"/>
  <c r="K28" i="11"/>
  <c r="I28" i="11"/>
  <c r="G28" i="11"/>
  <c r="S27" i="11"/>
  <c r="R27" i="11"/>
  <c r="Q27" i="11"/>
  <c r="P27" i="11"/>
  <c r="U27" i="11" s="1"/>
  <c r="L27" i="11"/>
  <c r="J27" i="11"/>
  <c r="H27" i="11"/>
  <c r="F27" i="11"/>
  <c r="E27" i="11"/>
  <c r="M27" i="11" s="1"/>
  <c r="D27" i="11"/>
  <c r="U26" i="11"/>
  <c r="T26" i="11"/>
  <c r="O26" i="11"/>
  <c r="N26" i="11"/>
  <c r="M26" i="11"/>
  <c r="K26" i="11"/>
  <c r="I26" i="11"/>
  <c r="G26" i="11"/>
  <c r="U25" i="11"/>
  <c r="T25" i="11"/>
  <c r="O25" i="11"/>
  <c r="N25" i="11"/>
  <c r="M25" i="11"/>
  <c r="K25" i="11"/>
  <c r="I25" i="11"/>
  <c r="G25" i="11"/>
  <c r="U24" i="11"/>
  <c r="T24" i="11"/>
  <c r="O24" i="11"/>
  <c r="N24" i="11"/>
  <c r="M24" i="11"/>
  <c r="K24" i="11"/>
  <c r="I24" i="11"/>
  <c r="G24" i="11"/>
  <c r="U23" i="11"/>
  <c r="T23" i="11"/>
  <c r="N23" i="11"/>
  <c r="O23" i="11" s="1"/>
  <c r="M23" i="11"/>
  <c r="K23" i="11"/>
  <c r="I23" i="11"/>
  <c r="G23" i="11"/>
  <c r="U22" i="11"/>
  <c r="T22" i="11"/>
  <c r="O22" i="11"/>
  <c r="N22" i="11"/>
  <c r="M22" i="11"/>
  <c r="K22" i="11"/>
  <c r="I22" i="11"/>
  <c r="G22" i="11"/>
  <c r="U21" i="11"/>
  <c r="T21" i="11"/>
  <c r="O21" i="11"/>
  <c r="N21" i="11"/>
  <c r="M21" i="11"/>
  <c r="K21" i="11"/>
  <c r="I21" i="11"/>
  <c r="G21" i="11"/>
  <c r="U20" i="11"/>
  <c r="T20" i="11"/>
  <c r="O20" i="11"/>
  <c r="N20" i="11"/>
  <c r="M20" i="11"/>
  <c r="K20" i="11"/>
  <c r="I20" i="11"/>
  <c r="G20" i="11"/>
  <c r="S19" i="11"/>
  <c r="R19" i="11"/>
  <c r="T19" i="11" s="1"/>
  <c r="Q19" i="11"/>
  <c r="P19" i="11"/>
  <c r="L19" i="11"/>
  <c r="J19" i="11"/>
  <c r="H19" i="11"/>
  <c r="F19" i="11"/>
  <c r="E19" i="11"/>
  <c r="D19" i="11"/>
  <c r="G19" i="11" s="1"/>
  <c r="U18" i="11"/>
  <c r="T18" i="11"/>
  <c r="O18" i="11"/>
  <c r="N18" i="11"/>
  <c r="M18" i="11"/>
  <c r="K18" i="11"/>
  <c r="I18" i="11"/>
  <c r="G18" i="11"/>
  <c r="U17" i="11"/>
  <c r="T17" i="11"/>
  <c r="O17" i="11"/>
  <c r="N17" i="11"/>
  <c r="M17" i="11"/>
  <c r="K17" i="11"/>
  <c r="I17" i="11"/>
  <c r="G17" i="11"/>
  <c r="U16" i="11"/>
  <c r="T16" i="11"/>
  <c r="N16" i="11"/>
  <c r="O16" i="11" s="1"/>
  <c r="M16" i="11"/>
  <c r="K16" i="11"/>
  <c r="I16" i="11"/>
  <c r="G16" i="11"/>
  <c r="U15" i="11"/>
  <c r="T15" i="11"/>
  <c r="O15" i="11"/>
  <c r="N15" i="11"/>
  <c r="M15" i="11"/>
  <c r="K15" i="11"/>
  <c r="I15" i="11"/>
  <c r="G15" i="11"/>
  <c r="U14" i="11"/>
  <c r="T14" i="11"/>
  <c r="N14" i="11"/>
  <c r="O14" i="11" s="1"/>
  <c r="M14" i="11"/>
  <c r="K14" i="11"/>
  <c r="I14" i="11"/>
  <c r="G14" i="11"/>
  <c r="U13" i="11"/>
  <c r="T13" i="11"/>
  <c r="O13" i="11"/>
  <c r="N13" i="11"/>
  <c r="M13" i="11"/>
  <c r="K13" i="11"/>
  <c r="I13" i="11"/>
  <c r="G13" i="11"/>
  <c r="U12" i="11"/>
  <c r="T12" i="11"/>
  <c r="O12" i="11"/>
  <c r="N12" i="11"/>
  <c r="M12" i="11"/>
  <c r="K12" i="11"/>
  <c r="I12" i="11"/>
  <c r="G12" i="11"/>
  <c r="U11" i="11"/>
  <c r="T11" i="11"/>
  <c r="O11" i="11"/>
  <c r="N11" i="11"/>
  <c r="M11" i="11"/>
  <c r="K11" i="11"/>
  <c r="I11" i="11"/>
  <c r="G11" i="11"/>
  <c r="S10" i="11"/>
  <c r="R10" i="11"/>
  <c r="T10" i="11" s="1"/>
  <c r="Q10" i="11"/>
  <c r="P10" i="11"/>
  <c r="U10" i="11" s="1"/>
  <c r="L10" i="11"/>
  <c r="J10" i="11"/>
  <c r="H10" i="11"/>
  <c r="F10" i="11"/>
  <c r="E10" i="11"/>
  <c r="D10" i="11"/>
  <c r="U9" i="11"/>
  <c r="T9" i="11"/>
  <c r="N9" i="11"/>
  <c r="O9" i="11" s="1"/>
  <c r="M9" i="11"/>
  <c r="K9" i="11"/>
  <c r="I9" i="11"/>
  <c r="G9" i="11"/>
  <c r="U8" i="11"/>
  <c r="T8" i="11"/>
  <c r="O8" i="11"/>
  <c r="N8" i="11"/>
  <c r="M8" i="11"/>
  <c r="K8" i="11"/>
  <c r="I8" i="11"/>
  <c r="G8" i="11"/>
  <c r="S339" i="10"/>
  <c r="R339" i="10"/>
  <c r="T339" i="10" s="1"/>
  <c r="Q339" i="10"/>
  <c r="P339" i="10"/>
  <c r="U339" i="10" s="1"/>
  <c r="L339" i="10"/>
  <c r="J339" i="10"/>
  <c r="H339" i="10"/>
  <c r="F339" i="10"/>
  <c r="E339" i="10"/>
  <c r="D339" i="10"/>
  <c r="I339" i="10" s="1"/>
  <c r="S338" i="10"/>
  <c r="R338" i="10"/>
  <c r="T338" i="10" s="1"/>
  <c r="Q338" i="10"/>
  <c r="P338" i="10"/>
  <c r="L338" i="10"/>
  <c r="M338" i="10" s="1"/>
  <c r="J338" i="10"/>
  <c r="H338" i="10"/>
  <c r="F338" i="10"/>
  <c r="E338" i="10"/>
  <c r="D338" i="10"/>
  <c r="G338" i="10" s="1"/>
  <c r="S337" i="10"/>
  <c r="R337" i="10"/>
  <c r="T337" i="10" s="1"/>
  <c r="Q337" i="10"/>
  <c r="P337" i="10"/>
  <c r="U337" i="10" s="1"/>
  <c r="L337" i="10"/>
  <c r="K337" i="10"/>
  <c r="J337" i="10"/>
  <c r="H337" i="10"/>
  <c r="F337" i="10"/>
  <c r="E337" i="10"/>
  <c r="D337" i="10"/>
  <c r="I337" i="10" s="1"/>
  <c r="U336" i="10"/>
  <c r="T336" i="10"/>
  <c r="N336" i="10"/>
  <c r="O336" i="10" s="1"/>
  <c r="M336" i="10"/>
  <c r="K336" i="10"/>
  <c r="I336" i="10"/>
  <c r="G336" i="10"/>
  <c r="U335" i="10"/>
  <c r="T335" i="10"/>
  <c r="N335" i="10"/>
  <c r="O335" i="10" s="1"/>
  <c r="M335" i="10"/>
  <c r="K335" i="10"/>
  <c r="I335" i="10"/>
  <c r="G335" i="10"/>
  <c r="U334" i="10"/>
  <c r="T334" i="10"/>
  <c r="N334" i="10"/>
  <c r="O334" i="10" s="1"/>
  <c r="M334" i="10"/>
  <c r="K334" i="10"/>
  <c r="I334" i="10"/>
  <c r="G334" i="10"/>
  <c r="U333" i="10"/>
  <c r="T333" i="10"/>
  <c r="N333" i="10"/>
  <c r="O333" i="10" s="1"/>
  <c r="M333" i="10"/>
  <c r="K333" i="10"/>
  <c r="I333" i="10"/>
  <c r="G333" i="10"/>
  <c r="T332" i="10"/>
  <c r="S332" i="10"/>
  <c r="R332" i="10"/>
  <c r="Q332" i="10"/>
  <c r="P332" i="10"/>
  <c r="U332" i="10" s="1"/>
  <c r="L332" i="10"/>
  <c r="J332" i="10"/>
  <c r="H332" i="10"/>
  <c r="F332" i="10"/>
  <c r="N332" i="10" s="1"/>
  <c r="E332" i="10"/>
  <c r="D332" i="10"/>
  <c r="U331" i="10"/>
  <c r="T331" i="10"/>
  <c r="N331" i="10"/>
  <c r="O331" i="10" s="1"/>
  <c r="M331" i="10"/>
  <c r="K331" i="10"/>
  <c r="I331" i="10"/>
  <c r="G331" i="10"/>
  <c r="U330" i="10"/>
  <c r="T330" i="10"/>
  <c r="N330" i="10"/>
  <c r="O330" i="10" s="1"/>
  <c r="M330" i="10"/>
  <c r="K330" i="10"/>
  <c r="I330" i="10"/>
  <c r="G330" i="10"/>
  <c r="U329" i="10"/>
  <c r="T329" i="10"/>
  <c r="N329" i="10"/>
  <c r="O329" i="10" s="1"/>
  <c r="M329" i="10"/>
  <c r="K329" i="10"/>
  <c r="I329" i="10"/>
  <c r="G329" i="10"/>
  <c r="U328" i="10"/>
  <c r="T328" i="10"/>
  <c r="N328" i="10"/>
  <c r="O328" i="10" s="1"/>
  <c r="M328" i="10"/>
  <c r="K328" i="10"/>
  <c r="I328" i="10"/>
  <c r="G328" i="10"/>
  <c r="U327" i="10"/>
  <c r="T327" i="10"/>
  <c r="N327" i="10"/>
  <c r="O327" i="10" s="1"/>
  <c r="M327" i="10"/>
  <c r="K327" i="10"/>
  <c r="I327" i="10"/>
  <c r="G327" i="10"/>
  <c r="U326" i="10"/>
  <c r="T326" i="10"/>
  <c r="N326" i="10"/>
  <c r="O326" i="10" s="1"/>
  <c r="M326" i="10"/>
  <c r="K326" i="10"/>
  <c r="I326" i="10"/>
  <c r="G326" i="10"/>
  <c r="U325" i="10"/>
  <c r="T325" i="10"/>
  <c r="N325" i="10"/>
  <c r="O325" i="10" s="1"/>
  <c r="M325" i="10"/>
  <c r="K325" i="10"/>
  <c r="I325" i="10"/>
  <c r="G325" i="10"/>
  <c r="U324" i="10"/>
  <c r="T324" i="10"/>
  <c r="N324" i="10"/>
  <c r="O324" i="10" s="1"/>
  <c r="M324" i="10"/>
  <c r="K324" i="10"/>
  <c r="I324" i="10"/>
  <c r="G324" i="10"/>
  <c r="S323" i="10"/>
  <c r="R323" i="10"/>
  <c r="T323" i="10" s="1"/>
  <c r="Q323" i="10"/>
  <c r="P323" i="10"/>
  <c r="L323" i="10"/>
  <c r="J323" i="10"/>
  <c r="H323" i="10"/>
  <c r="F323" i="10"/>
  <c r="E323" i="10"/>
  <c r="D323" i="10"/>
  <c r="I323" i="10" s="1"/>
  <c r="U322" i="10"/>
  <c r="T322" i="10"/>
  <c r="N322" i="10"/>
  <c r="O322" i="10" s="1"/>
  <c r="M322" i="10"/>
  <c r="K322" i="10"/>
  <c r="I322" i="10"/>
  <c r="G322" i="10"/>
  <c r="U321" i="10"/>
  <c r="T321" i="10"/>
  <c r="N321" i="10"/>
  <c r="O321" i="10" s="1"/>
  <c r="M321" i="10"/>
  <c r="K321" i="10"/>
  <c r="I321" i="10"/>
  <c r="G321" i="10"/>
  <c r="U320" i="10"/>
  <c r="T320" i="10"/>
  <c r="N320" i="10"/>
  <c r="O320" i="10" s="1"/>
  <c r="M320" i="10"/>
  <c r="K320" i="10"/>
  <c r="I320" i="10"/>
  <c r="G320" i="10"/>
  <c r="U319" i="10"/>
  <c r="T319" i="10"/>
  <c r="N319" i="10"/>
  <c r="O319" i="10" s="1"/>
  <c r="M319" i="10"/>
  <c r="K319" i="10"/>
  <c r="I319" i="10"/>
  <c r="G319" i="10"/>
  <c r="U318" i="10"/>
  <c r="T318" i="10"/>
  <c r="N318" i="10"/>
  <c r="O318" i="10" s="1"/>
  <c r="M318" i="10"/>
  <c r="K318" i="10"/>
  <c r="I318" i="10"/>
  <c r="G318" i="10"/>
  <c r="S317" i="10"/>
  <c r="R317" i="10"/>
  <c r="T317" i="10" s="1"/>
  <c r="Q317" i="10"/>
  <c r="P317" i="10"/>
  <c r="U317" i="10" s="1"/>
  <c r="L317" i="10"/>
  <c r="J317" i="10"/>
  <c r="H317" i="10"/>
  <c r="F317" i="10"/>
  <c r="E317" i="10"/>
  <c r="D317" i="10"/>
  <c r="U316" i="10"/>
  <c r="T316" i="10"/>
  <c r="O316" i="10"/>
  <c r="N316" i="10"/>
  <c r="M316" i="10"/>
  <c r="K316" i="10"/>
  <c r="I316" i="10"/>
  <c r="G316" i="10"/>
  <c r="U315" i="10"/>
  <c r="T315" i="10"/>
  <c r="O315" i="10"/>
  <c r="N315" i="10"/>
  <c r="M315" i="10"/>
  <c r="K315" i="10"/>
  <c r="I315" i="10"/>
  <c r="G315" i="10"/>
  <c r="U314" i="10"/>
  <c r="T314" i="10"/>
  <c r="O314" i="10"/>
  <c r="N314" i="10"/>
  <c r="M314" i="10"/>
  <c r="K314" i="10"/>
  <c r="I314" i="10"/>
  <c r="G314" i="10"/>
  <c r="U313" i="10"/>
  <c r="T313" i="10"/>
  <c r="O313" i="10"/>
  <c r="N313" i="10"/>
  <c r="M313" i="10"/>
  <c r="K313" i="10"/>
  <c r="I313" i="10"/>
  <c r="G313" i="10"/>
  <c r="U312" i="10"/>
  <c r="T312" i="10"/>
  <c r="O312" i="10"/>
  <c r="N312" i="10"/>
  <c r="M312" i="10"/>
  <c r="K312" i="10"/>
  <c r="I312" i="10"/>
  <c r="G312" i="10"/>
  <c r="U311" i="10"/>
  <c r="T311" i="10"/>
  <c r="O311" i="10"/>
  <c r="N311" i="10"/>
  <c r="M311" i="10"/>
  <c r="K311" i="10"/>
  <c r="I311" i="10"/>
  <c r="G311" i="10"/>
  <c r="S310" i="10"/>
  <c r="R310" i="10"/>
  <c r="Q310" i="10"/>
  <c r="P310" i="10"/>
  <c r="L310" i="10"/>
  <c r="J310" i="10"/>
  <c r="H310" i="10"/>
  <c r="F310" i="10"/>
  <c r="N310" i="10" s="1"/>
  <c r="O310" i="10" s="1"/>
  <c r="E310" i="10"/>
  <c r="M310" i="10" s="1"/>
  <c r="D310" i="10"/>
  <c r="U309" i="10"/>
  <c r="T309" i="10"/>
  <c r="N309" i="10"/>
  <c r="O309" i="10" s="1"/>
  <c r="M309" i="10"/>
  <c r="K309" i="10"/>
  <c r="I309" i="10"/>
  <c r="G309" i="10"/>
  <c r="U308" i="10"/>
  <c r="T308" i="10"/>
  <c r="N308" i="10"/>
  <c r="O308" i="10" s="1"/>
  <c r="M308" i="10"/>
  <c r="K308" i="10"/>
  <c r="I308" i="10"/>
  <c r="G308" i="10"/>
  <c r="U307" i="10"/>
  <c r="T307" i="10"/>
  <c r="N307" i="10"/>
  <c r="O307" i="10" s="1"/>
  <c r="M307" i="10"/>
  <c r="K307" i="10"/>
  <c r="I307" i="10"/>
  <c r="G307" i="10"/>
  <c r="U306" i="10"/>
  <c r="T306" i="10"/>
  <c r="N306" i="10"/>
  <c r="O306" i="10" s="1"/>
  <c r="M306" i="10"/>
  <c r="K306" i="10"/>
  <c r="I306" i="10"/>
  <c r="G306" i="10"/>
  <c r="U305" i="10"/>
  <c r="T305" i="10"/>
  <c r="N305" i="10"/>
  <c r="O305" i="10" s="1"/>
  <c r="M305" i="10"/>
  <c r="K305" i="10"/>
  <c r="I305" i="10"/>
  <c r="G305" i="10"/>
  <c r="U304" i="10"/>
  <c r="T304" i="10"/>
  <c r="N304" i="10"/>
  <c r="O304" i="10" s="1"/>
  <c r="M304" i="10"/>
  <c r="K304" i="10"/>
  <c r="I304" i="10"/>
  <c r="G304" i="10"/>
  <c r="S303" i="10"/>
  <c r="R303" i="10"/>
  <c r="T303" i="10" s="1"/>
  <c r="Q303" i="10"/>
  <c r="P303" i="10"/>
  <c r="U303" i="10" s="1"/>
  <c r="L303" i="10"/>
  <c r="J303" i="10"/>
  <c r="H303" i="10"/>
  <c r="F303" i="10"/>
  <c r="E303" i="10"/>
  <c r="D303" i="10"/>
  <c r="U302" i="10"/>
  <c r="T302" i="10"/>
  <c r="O302" i="10"/>
  <c r="N302" i="10"/>
  <c r="M302" i="10"/>
  <c r="K302" i="10"/>
  <c r="I302" i="10"/>
  <c r="G302" i="10"/>
  <c r="S299" i="10"/>
  <c r="R299" i="10"/>
  <c r="Q299" i="10"/>
  <c r="P299" i="10"/>
  <c r="L299" i="10"/>
  <c r="J299" i="10"/>
  <c r="H299" i="10"/>
  <c r="F299" i="10"/>
  <c r="N299" i="10" s="1"/>
  <c r="O299" i="10" s="1"/>
  <c r="E299" i="10"/>
  <c r="M299" i="10" s="1"/>
  <c r="D299" i="10"/>
  <c r="S298" i="10"/>
  <c r="R298" i="10"/>
  <c r="T298" i="10" s="1"/>
  <c r="Q298" i="10"/>
  <c r="P298" i="10"/>
  <c r="L298" i="10"/>
  <c r="M298" i="10" s="1"/>
  <c r="J298" i="10"/>
  <c r="H298" i="10"/>
  <c r="F298" i="10"/>
  <c r="E298" i="10"/>
  <c r="D298" i="10"/>
  <c r="G298" i="10" s="1"/>
  <c r="U297" i="10"/>
  <c r="T297" i="10"/>
  <c r="O297" i="10"/>
  <c r="N297" i="10"/>
  <c r="M297" i="10"/>
  <c r="K297" i="10"/>
  <c r="I297" i="10"/>
  <c r="G297" i="10"/>
  <c r="U296" i="10"/>
  <c r="T296" i="10"/>
  <c r="N296" i="10"/>
  <c r="O296" i="10" s="1"/>
  <c r="M296" i="10"/>
  <c r="K296" i="10"/>
  <c r="I296" i="10"/>
  <c r="G296" i="10"/>
  <c r="U295" i="10"/>
  <c r="T295" i="10"/>
  <c r="N295" i="10"/>
  <c r="O295" i="10" s="1"/>
  <c r="M295" i="10"/>
  <c r="K295" i="10"/>
  <c r="I295" i="10"/>
  <c r="G295" i="10"/>
  <c r="U294" i="10"/>
  <c r="T294" i="10"/>
  <c r="O294" i="10"/>
  <c r="N294" i="10"/>
  <c r="M294" i="10"/>
  <c r="K294" i="10"/>
  <c r="I294" i="10"/>
  <c r="G294" i="10"/>
  <c r="U293" i="10"/>
  <c r="T293" i="10"/>
  <c r="N293" i="10"/>
  <c r="O293" i="10" s="1"/>
  <c r="M293" i="10"/>
  <c r="K293" i="10"/>
  <c r="I293" i="10"/>
  <c r="G293" i="10"/>
  <c r="S292" i="10"/>
  <c r="R292" i="10"/>
  <c r="T292" i="10" s="1"/>
  <c r="Q292" i="10"/>
  <c r="P292" i="10"/>
  <c r="U292" i="10" s="1"/>
  <c r="L292" i="10"/>
  <c r="K292" i="10"/>
  <c r="J292" i="10"/>
  <c r="H292" i="10"/>
  <c r="F292" i="10"/>
  <c r="E292" i="10"/>
  <c r="D292" i="10"/>
  <c r="I292" i="10" s="1"/>
  <c r="U291" i="10"/>
  <c r="T291" i="10"/>
  <c r="O291" i="10"/>
  <c r="N291" i="10"/>
  <c r="M291" i="10"/>
  <c r="K291" i="10"/>
  <c r="I291" i="10"/>
  <c r="G291" i="10"/>
  <c r="U290" i="10"/>
  <c r="T290" i="10"/>
  <c r="N290" i="10"/>
  <c r="O290" i="10" s="1"/>
  <c r="M290" i="10"/>
  <c r="K290" i="10"/>
  <c r="I290" i="10"/>
  <c r="G290" i="10"/>
  <c r="U289" i="10"/>
  <c r="T289" i="10"/>
  <c r="N289" i="10"/>
  <c r="O289" i="10" s="1"/>
  <c r="M289" i="10"/>
  <c r="K289" i="10"/>
  <c r="I289" i="10"/>
  <c r="G289" i="10"/>
  <c r="U288" i="10"/>
  <c r="T288" i="10"/>
  <c r="N288" i="10"/>
  <c r="O288" i="10" s="1"/>
  <c r="M288" i="10"/>
  <c r="K288" i="10"/>
  <c r="I288" i="10"/>
  <c r="G288" i="10"/>
  <c r="U287" i="10"/>
  <c r="T287" i="10"/>
  <c r="N287" i="10"/>
  <c r="O287" i="10" s="1"/>
  <c r="M287" i="10"/>
  <c r="K287" i="10"/>
  <c r="I287" i="10"/>
  <c r="G287" i="10"/>
  <c r="U286" i="10"/>
  <c r="T286" i="10"/>
  <c r="N286" i="10"/>
  <c r="O286" i="10" s="1"/>
  <c r="M286" i="10"/>
  <c r="K286" i="10"/>
  <c r="I286" i="10"/>
  <c r="G286" i="10"/>
  <c r="S285" i="10"/>
  <c r="R285" i="10"/>
  <c r="T285" i="10" s="1"/>
  <c r="Q285" i="10"/>
  <c r="P285" i="10"/>
  <c r="L285" i="10"/>
  <c r="J285" i="10"/>
  <c r="N285" i="10" s="1"/>
  <c r="H285" i="10"/>
  <c r="F285" i="10"/>
  <c r="E285" i="10"/>
  <c r="D285" i="10"/>
  <c r="G285" i="10" s="1"/>
  <c r="U284" i="10"/>
  <c r="T284" i="10"/>
  <c r="O284" i="10"/>
  <c r="N284" i="10"/>
  <c r="M284" i="10"/>
  <c r="K284" i="10"/>
  <c r="I284" i="10"/>
  <c r="G284" i="10"/>
  <c r="U283" i="10"/>
  <c r="T283" i="10"/>
  <c r="O283" i="10"/>
  <c r="N283" i="10"/>
  <c r="M283" i="10"/>
  <c r="K283" i="10"/>
  <c r="I283" i="10"/>
  <c r="G283" i="10"/>
  <c r="U282" i="10"/>
  <c r="T282" i="10"/>
  <c r="N282" i="10"/>
  <c r="O282" i="10" s="1"/>
  <c r="M282" i="10"/>
  <c r="K282" i="10"/>
  <c r="I282" i="10"/>
  <c r="G282" i="10"/>
  <c r="U281" i="10"/>
  <c r="T281" i="10"/>
  <c r="N281" i="10"/>
  <c r="O281" i="10" s="1"/>
  <c r="M281" i="10"/>
  <c r="K281" i="10"/>
  <c r="I281" i="10"/>
  <c r="G281" i="10"/>
  <c r="U280" i="10"/>
  <c r="T280" i="10"/>
  <c r="N280" i="10"/>
  <c r="O280" i="10" s="1"/>
  <c r="M280" i="10"/>
  <c r="K280" i="10"/>
  <c r="I280" i="10"/>
  <c r="G280" i="10"/>
  <c r="U279" i="10"/>
  <c r="T279" i="10"/>
  <c r="N279" i="10"/>
  <c r="O279" i="10" s="1"/>
  <c r="M279" i="10"/>
  <c r="K279" i="10"/>
  <c r="I279" i="10"/>
  <c r="G279" i="10"/>
  <c r="U278" i="10"/>
  <c r="T278" i="10"/>
  <c r="N278" i="10"/>
  <c r="O278" i="10" s="1"/>
  <c r="M278" i="10"/>
  <c r="K278" i="10"/>
  <c r="I278" i="10"/>
  <c r="G278" i="10"/>
  <c r="U277" i="10"/>
  <c r="T277" i="10"/>
  <c r="N277" i="10"/>
  <c r="O277" i="10" s="1"/>
  <c r="M277" i="10"/>
  <c r="K277" i="10"/>
  <c r="I277" i="10"/>
  <c r="G277" i="10"/>
  <c r="U276" i="10"/>
  <c r="T276" i="10"/>
  <c r="N276" i="10"/>
  <c r="O276" i="10" s="1"/>
  <c r="M276" i="10"/>
  <c r="K276" i="10"/>
  <c r="I276" i="10"/>
  <c r="G276" i="10"/>
  <c r="S275" i="10"/>
  <c r="R275" i="10"/>
  <c r="T275" i="10" s="1"/>
  <c r="Q275" i="10"/>
  <c r="P275" i="10"/>
  <c r="L275" i="10"/>
  <c r="J275" i="10"/>
  <c r="H275" i="10"/>
  <c r="F275" i="10"/>
  <c r="E275" i="10"/>
  <c r="D275" i="10"/>
  <c r="I275" i="10" s="1"/>
  <c r="U274" i="10"/>
  <c r="T274" i="10"/>
  <c r="N274" i="10"/>
  <c r="O274" i="10" s="1"/>
  <c r="M274" i="10"/>
  <c r="K274" i="10"/>
  <c r="I274" i="10"/>
  <c r="G274" i="10"/>
  <c r="U273" i="10"/>
  <c r="T273" i="10"/>
  <c r="N273" i="10"/>
  <c r="O273" i="10" s="1"/>
  <c r="M273" i="10"/>
  <c r="K273" i="10"/>
  <c r="I273" i="10"/>
  <c r="G273" i="10"/>
  <c r="U272" i="10"/>
  <c r="T272" i="10"/>
  <c r="O272" i="10"/>
  <c r="N272" i="10"/>
  <c r="M272" i="10"/>
  <c r="K272" i="10"/>
  <c r="I272" i="10"/>
  <c r="G272" i="10"/>
  <c r="U271" i="10"/>
  <c r="T271" i="10"/>
  <c r="N271" i="10"/>
  <c r="O271" i="10" s="1"/>
  <c r="M271" i="10"/>
  <c r="K271" i="10"/>
  <c r="I271" i="10"/>
  <c r="G271" i="10"/>
  <c r="U270" i="10"/>
  <c r="T270" i="10"/>
  <c r="N270" i="10"/>
  <c r="O270" i="10" s="1"/>
  <c r="M270" i="10"/>
  <c r="K270" i="10"/>
  <c r="I270" i="10"/>
  <c r="G270" i="10"/>
  <c r="U269" i="10"/>
  <c r="T269" i="10"/>
  <c r="N269" i="10"/>
  <c r="O269" i="10" s="1"/>
  <c r="M269" i="10"/>
  <c r="K269" i="10"/>
  <c r="I269" i="10"/>
  <c r="G269" i="10"/>
  <c r="U268" i="10"/>
  <c r="T268" i="10"/>
  <c r="N268" i="10"/>
  <c r="O268" i="10" s="1"/>
  <c r="M268" i="10"/>
  <c r="K268" i="10"/>
  <c r="I268" i="10"/>
  <c r="G268" i="10"/>
  <c r="T267" i="10"/>
  <c r="S267" i="10"/>
  <c r="R267" i="10"/>
  <c r="Q267" i="10"/>
  <c r="P267" i="10"/>
  <c r="U267" i="10" s="1"/>
  <c r="N267" i="10"/>
  <c r="L267" i="10"/>
  <c r="J267" i="10"/>
  <c r="H267" i="10"/>
  <c r="F267" i="10"/>
  <c r="E267" i="10"/>
  <c r="D267" i="10"/>
  <c r="G267" i="10" s="1"/>
  <c r="U266" i="10"/>
  <c r="T266" i="10"/>
  <c r="O266" i="10"/>
  <c r="N266" i="10"/>
  <c r="M266" i="10"/>
  <c r="K266" i="10"/>
  <c r="I266" i="10"/>
  <c r="G266" i="10"/>
  <c r="U265" i="10"/>
  <c r="T265" i="10"/>
  <c r="N265" i="10"/>
  <c r="O265" i="10" s="1"/>
  <c r="M265" i="10"/>
  <c r="K265" i="10"/>
  <c r="I265" i="10"/>
  <c r="G265" i="10"/>
  <c r="U264" i="10"/>
  <c r="T264" i="10"/>
  <c r="N264" i="10"/>
  <c r="O264" i="10" s="1"/>
  <c r="M264" i="10"/>
  <c r="K264" i="10"/>
  <c r="I264" i="10"/>
  <c r="G264" i="10"/>
  <c r="U263" i="10"/>
  <c r="T263" i="10"/>
  <c r="O263" i="10"/>
  <c r="N263" i="10"/>
  <c r="M263" i="10"/>
  <c r="K263" i="10"/>
  <c r="I263" i="10"/>
  <c r="G263" i="10"/>
  <c r="S260" i="10"/>
  <c r="R260" i="10"/>
  <c r="T260" i="10" s="1"/>
  <c r="Q260" i="10"/>
  <c r="P260" i="10"/>
  <c r="U260" i="10" s="1"/>
  <c r="L260" i="10"/>
  <c r="J260" i="10"/>
  <c r="H260" i="10"/>
  <c r="F260" i="10"/>
  <c r="N260" i="10" s="1"/>
  <c r="E260" i="10"/>
  <c r="K260" i="10" s="1"/>
  <c r="D260" i="10"/>
  <c r="I260" i="10" s="1"/>
  <c r="S259" i="10"/>
  <c r="R259" i="10"/>
  <c r="T259" i="10" s="1"/>
  <c r="Q259" i="10"/>
  <c r="P259" i="10"/>
  <c r="U259" i="10" s="1"/>
  <c r="L259" i="10"/>
  <c r="J259" i="10"/>
  <c r="H259" i="10"/>
  <c r="F259" i="10"/>
  <c r="E259" i="10"/>
  <c r="D259" i="10"/>
  <c r="U258" i="10"/>
  <c r="T258" i="10"/>
  <c r="O258" i="10"/>
  <c r="N258" i="10"/>
  <c r="M258" i="10"/>
  <c r="K258" i="10"/>
  <c r="I258" i="10"/>
  <c r="G258" i="10"/>
  <c r="U257" i="10"/>
  <c r="T257" i="10"/>
  <c r="O257" i="10"/>
  <c r="N257" i="10"/>
  <c r="M257" i="10"/>
  <c r="K257" i="10"/>
  <c r="I257" i="10"/>
  <c r="G257" i="10"/>
  <c r="U256" i="10"/>
  <c r="T256" i="10"/>
  <c r="O256" i="10"/>
  <c r="N256" i="10"/>
  <c r="M256" i="10"/>
  <c r="K256" i="10"/>
  <c r="I256" i="10"/>
  <c r="G256" i="10"/>
  <c r="U255" i="10"/>
  <c r="T255" i="10"/>
  <c r="O255" i="10"/>
  <c r="N255" i="10"/>
  <c r="M255" i="10"/>
  <c r="K255" i="10"/>
  <c r="I255" i="10"/>
  <c r="G255" i="10"/>
  <c r="S254" i="10"/>
  <c r="R254" i="10"/>
  <c r="T254" i="10" s="1"/>
  <c r="Q254" i="10"/>
  <c r="P254" i="10"/>
  <c r="L254" i="10"/>
  <c r="J254" i="10"/>
  <c r="H254" i="10"/>
  <c r="F254" i="10"/>
  <c r="E254" i="10"/>
  <c r="M254" i="10" s="1"/>
  <c r="D254" i="10"/>
  <c r="I254" i="10" s="1"/>
  <c r="U253" i="10"/>
  <c r="T253" i="10"/>
  <c r="O253" i="10"/>
  <c r="N253" i="10"/>
  <c r="M253" i="10"/>
  <c r="K253" i="10"/>
  <c r="I253" i="10"/>
  <c r="G253" i="10"/>
  <c r="U252" i="10"/>
  <c r="T252" i="10"/>
  <c r="O252" i="10"/>
  <c r="N252" i="10"/>
  <c r="M252" i="10"/>
  <c r="K252" i="10"/>
  <c r="I252" i="10"/>
  <c r="G252" i="10"/>
  <c r="U251" i="10"/>
  <c r="T251" i="10"/>
  <c r="N251" i="10"/>
  <c r="O251" i="10" s="1"/>
  <c r="M251" i="10"/>
  <c r="K251" i="10"/>
  <c r="I251" i="10"/>
  <c r="G251" i="10"/>
  <c r="U250" i="10"/>
  <c r="T250" i="10"/>
  <c r="N250" i="10"/>
  <c r="O250" i="10" s="1"/>
  <c r="M250" i="10"/>
  <c r="K250" i="10"/>
  <c r="I250" i="10"/>
  <c r="G250" i="10"/>
  <c r="U249" i="10"/>
  <c r="T249" i="10"/>
  <c r="O249" i="10"/>
  <c r="N249" i="10"/>
  <c r="M249" i="10"/>
  <c r="K249" i="10"/>
  <c r="I249" i="10"/>
  <c r="G249" i="10"/>
  <c r="U248" i="10"/>
  <c r="T248" i="10"/>
  <c r="N248" i="10"/>
  <c r="O248" i="10" s="1"/>
  <c r="M248" i="10"/>
  <c r="K248" i="10"/>
  <c r="I248" i="10"/>
  <c r="G248" i="10"/>
  <c r="S247" i="10"/>
  <c r="R247" i="10"/>
  <c r="T247" i="10" s="1"/>
  <c r="Q247" i="10"/>
  <c r="P247" i="10"/>
  <c r="U247" i="10" s="1"/>
  <c r="L247" i="10"/>
  <c r="J247" i="10"/>
  <c r="H247" i="10"/>
  <c r="F247" i="10"/>
  <c r="E247" i="10"/>
  <c r="D247" i="10"/>
  <c r="G247" i="10" s="1"/>
  <c r="U246" i="10"/>
  <c r="T246" i="10"/>
  <c r="O246" i="10"/>
  <c r="N246" i="10"/>
  <c r="M246" i="10"/>
  <c r="K246" i="10"/>
  <c r="I246" i="10"/>
  <c r="G246" i="10"/>
  <c r="U245" i="10"/>
  <c r="T245" i="10"/>
  <c r="O245" i="10"/>
  <c r="N245" i="10"/>
  <c r="M245" i="10"/>
  <c r="K245" i="10"/>
  <c r="I245" i="10"/>
  <c r="G245" i="10"/>
  <c r="U244" i="10"/>
  <c r="T244" i="10"/>
  <c r="O244" i="10"/>
  <c r="N244" i="10"/>
  <c r="M244" i="10"/>
  <c r="K244" i="10"/>
  <c r="I244" i="10"/>
  <c r="G244" i="10"/>
  <c r="U243" i="10"/>
  <c r="T243" i="10"/>
  <c r="O243" i="10"/>
  <c r="N243" i="10"/>
  <c r="M243" i="10"/>
  <c r="K243" i="10"/>
  <c r="I243" i="10"/>
  <c r="G243" i="10"/>
  <c r="U242" i="10"/>
  <c r="T242" i="10"/>
  <c r="O242" i="10"/>
  <c r="N242" i="10"/>
  <c r="M242" i="10"/>
  <c r="K242" i="10"/>
  <c r="I242" i="10"/>
  <c r="G242" i="10"/>
  <c r="U241" i="10"/>
  <c r="T241" i="10"/>
  <c r="O241" i="10"/>
  <c r="N241" i="10"/>
  <c r="M241" i="10"/>
  <c r="K241" i="10"/>
  <c r="I241" i="10"/>
  <c r="G241" i="10"/>
  <c r="S240" i="10"/>
  <c r="R240" i="10"/>
  <c r="Q240" i="10"/>
  <c r="P240" i="10"/>
  <c r="U240" i="10" s="1"/>
  <c r="L240" i="10"/>
  <c r="J240" i="10"/>
  <c r="H240" i="10"/>
  <c r="I240" i="10" s="1"/>
  <c r="F240" i="10"/>
  <c r="E240" i="10"/>
  <c r="D240" i="10"/>
  <c r="U239" i="10"/>
  <c r="T239" i="10"/>
  <c r="N239" i="10"/>
  <c r="O239" i="10" s="1"/>
  <c r="M239" i="10"/>
  <c r="K239" i="10"/>
  <c r="I239" i="10"/>
  <c r="G239" i="10"/>
  <c r="U238" i="10"/>
  <c r="T238" i="10"/>
  <c r="O238" i="10"/>
  <c r="N238" i="10"/>
  <c r="M238" i="10"/>
  <c r="K238" i="10"/>
  <c r="I238" i="10"/>
  <c r="G238" i="10"/>
  <c r="U237" i="10"/>
  <c r="T237" i="10"/>
  <c r="N237" i="10"/>
  <c r="O237" i="10" s="1"/>
  <c r="M237" i="10"/>
  <c r="K237" i="10"/>
  <c r="I237" i="10"/>
  <c r="G237" i="10"/>
  <c r="U236" i="10"/>
  <c r="T236" i="10"/>
  <c r="N236" i="10"/>
  <c r="O236" i="10" s="1"/>
  <c r="M236" i="10"/>
  <c r="K236" i="10"/>
  <c r="I236" i="10"/>
  <c r="G236" i="10"/>
  <c r="U235" i="10"/>
  <c r="T235" i="10"/>
  <c r="N235" i="10"/>
  <c r="O235" i="10" s="1"/>
  <c r="M235" i="10"/>
  <c r="K235" i="10"/>
  <c r="I235" i="10"/>
  <c r="G235" i="10"/>
  <c r="U234" i="10"/>
  <c r="T234" i="10"/>
  <c r="N234" i="10"/>
  <c r="O234" i="10" s="1"/>
  <c r="M234" i="10"/>
  <c r="K234" i="10"/>
  <c r="I234" i="10"/>
  <c r="G234" i="10"/>
  <c r="S231" i="10"/>
  <c r="R231" i="10"/>
  <c r="Q231" i="10"/>
  <c r="P231" i="10"/>
  <c r="U231" i="10" s="1"/>
  <c r="L231" i="10"/>
  <c r="K231" i="10"/>
  <c r="J231" i="10"/>
  <c r="H231" i="10"/>
  <c r="F231" i="10"/>
  <c r="N231" i="10" s="1"/>
  <c r="E231" i="10"/>
  <c r="D231" i="10"/>
  <c r="I231" i="10" s="1"/>
  <c r="U230" i="10"/>
  <c r="T230" i="10"/>
  <c r="S230" i="10"/>
  <c r="R230" i="10"/>
  <c r="Q230" i="10"/>
  <c r="P230" i="10"/>
  <c r="L230" i="10"/>
  <c r="J230" i="10"/>
  <c r="I230" i="10"/>
  <c r="H230" i="10"/>
  <c r="F230" i="10"/>
  <c r="E230" i="10"/>
  <c r="D230" i="10"/>
  <c r="G230" i="10" s="1"/>
  <c r="U229" i="10"/>
  <c r="T229" i="10"/>
  <c r="O229" i="10"/>
  <c r="N229" i="10"/>
  <c r="M229" i="10"/>
  <c r="K229" i="10"/>
  <c r="I229" i="10"/>
  <c r="G229" i="10"/>
  <c r="U228" i="10"/>
  <c r="T228" i="10"/>
  <c r="N228" i="10"/>
  <c r="O228" i="10" s="1"/>
  <c r="M228" i="10"/>
  <c r="K228" i="10"/>
  <c r="I228" i="10"/>
  <c r="G228" i="10"/>
  <c r="U227" i="10"/>
  <c r="T227" i="10"/>
  <c r="N227" i="10"/>
  <c r="O227" i="10" s="1"/>
  <c r="M227" i="10"/>
  <c r="K227" i="10"/>
  <c r="I227" i="10"/>
  <c r="G227" i="10"/>
  <c r="U226" i="10"/>
  <c r="T226" i="10"/>
  <c r="N226" i="10"/>
  <c r="O226" i="10" s="1"/>
  <c r="M226" i="10"/>
  <c r="K226" i="10"/>
  <c r="I226" i="10"/>
  <c r="G226" i="10"/>
  <c r="U225" i="10"/>
  <c r="T225" i="10"/>
  <c r="N225" i="10"/>
  <c r="O225" i="10" s="1"/>
  <c r="M225" i="10"/>
  <c r="K225" i="10"/>
  <c r="I225" i="10"/>
  <c r="G225" i="10"/>
  <c r="S224" i="10"/>
  <c r="R224" i="10"/>
  <c r="Q224" i="10"/>
  <c r="P224" i="10"/>
  <c r="L224" i="10"/>
  <c r="J224" i="10"/>
  <c r="K224" i="10" s="1"/>
  <c r="H224" i="10"/>
  <c r="G224" i="10"/>
  <c r="F224" i="10"/>
  <c r="E224" i="10"/>
  <c r="D224" i="10"/>
  <c r="U223" i="10"/>
  <c r="T223" i="10"/>
  <c r="O223" i="10"/>
  <c r="N223" i="10"/>
  <c r="M223" i="10"/>
  <c r="K223" i="10"/>
  <c r="I223" i="10"/>
  <c r="G223" i="10"/>
  <c r="U222" i="10"/>
  <c r="T222" i="10"/>
  <c r="O222" i="10"/>
  <c r="N222" i="10"/>
  <c r="M222" i="10"/>
  <c r="K222" i="10"/>
  <c r="I222" i="10"/>
  <c r="G222" i="10"/>
  <c r="U221" i="10"/>
  <c r="T221" i="10"/>
  <c r="N221" i="10"/>
  <c r="O221" i="10" s="1"/>
  <c r="M221" i="10"/>
  <c r="K221" i="10"/>
  <c r="I221" i="10"/>
  <c r="G221" i="10"/>
  <c r="U220" i="10"/>
  <c r="T220" i="10"/>
  <c r="N220" i="10"/>
  <c r="O220" i="10" s="1"/>
  <c r="M220" i="10"/>
  <c r="K220" i="10"/>
  <c r="I220" i="10"/>
  <c r="G220" i="10"/>
  <c r="U219" i="10"/>
  <c r="T219" i="10"/>
  <c r="N219" i="10"/>
  <c r="O219" i="10" s="1"/>
  <c r="M219" i="10"/>
  <c r="K219" i="10"/>
  <c r="I219" i="10"/>
  <c r="G219" i="10"/>
  <c r="U218" i="10"/>
  <c r="T218" i="10"/>
  <c r="N218" i="10"/>
  <c r="O218" i="10" s="1"/>
  <c r="M218" i="10"/>
  <c r="K218" i="10"/>
  <c r="I218" i="10"/>
  <c r="G218" i="10"/>
  <c r="U217" i="10"/>
  <c r="T217" i="10"/>
  <c r="N217" i="10"/>
  <c r="O217" i="10" s="1"/>
  <c r="M217" i="10"/>
  <c r="K217" i="10"/>
  <c r="I217" i="10"/>
  <c r="G217" i="10"/>
  <c r="T216" i="10"/>
  <c r="S216" i="10"/>
  <c r="R216" i="10"/>
  <c r="Q216" i="10"/>
  <c r="P216" i="10"/>
  <c r="L216" i="10"/>
  <c r="M216" i="10" s="1"/>
  <c r="J216" i="10"/>
  <c r="H216" i="10"/>
  <c r="F216" i="10"/>
  <c r="E216" i="10"/>
  <c r="D216" i="10"/>
  <c r="U215" i="10"/>
  <c r="T215" i="10"/>
  <c r="O215" i="10"/>
  <c r="N215" i="10"/>
  <c r="M215" i="10"/>
  <c r="K215" i="10"/>
  <c r="I215" i="10"/>
  <c r="G215" i="10"/>
  <c r="U214" i="10"/>
  <c r="T214" i="10"/>
  <c r="N214" i="10"/>
  <c r="O214" i="10" s="1"/>
  <c r="M214" i="10"/>
  <c r="K214" i="10"/>
  <c r="I214" i="10"/>
  <c r="G214" i="10"/>
  <c r="U213" i="10"/>
  <c r="T213" i="10"/>
  <c r="O213" i="10"/>
  <c r="N213" i="10"/>
  <c r="M213" i="10"/>
  <c r="K213" i="10"/>
  <c r="I213" i="10"/>
  <c r="G213" i="10"/>
  <c r="U212" i="10"/>
  <c r="T212" i="10"/>
  <c r="N212" i="10"/>
  <c r="O212" i="10" s="1"/>
  <c r="M212" i="10"/>
  <c r="K212" i="10"/>
  <c r="I212" i="10"/>
  <c r="G212" i="10"/>
  <c r="U211" i="10"/>
  <c r="T211" i="10"/>
  <c r="O211" i="10"/>
  <c r="N211" i="10"/>
  <c r="M211" i="10"/>
  <c r="K211" i="10"/>
  <c r="I211" i="10"/>
  <c r="G211" i="10"/>
  <c r="U210" i="10"/>
  <c r="T210" i="10"/>
  <c r="N210" i="10"/>
  <c r="O210" i="10" s="1"/>
  <c r="M210" i="10"/>
  <c r="K210" i="10"/>
  <c r="I210" i="10"/>
  <c r="G210" i="10"/>
  <c r="U209" i="10"/>
  <c r="T209" i="10"/>
  <c r="N209" i="10"/>
  <c r="O209" i="10" s="1"/>
  <c r="M209" i="10"/>
  <c r="K209" i="10"/>
  <c r="I209" i="10"/>
  <c r="G209" i="10"/>
  <c r="U208" i="10"/>
  <c r="T208" i="10"/>
  <c r="O208" i="10"/>
  <c r="N208" i="10"/>
  <c r="M208" i="10"/>
  <c r="K208" i="10"/>
  <c r="I208" i="10"/>
  <c r="G208" i="10"/>
  <c r="S205" i="10"/>
  <c r="R205" i="10"/>
  <c r="Q205" i="10"/>
  <c r="P205" i="10"/>
  <c r="L205" i="10"/>
  <c r="J205" i="10"/>
  <c r="H205" i="10"/>
  <c r="F205" i="10"/>
  <c r="E205" i="10"/>
  <c r="M205" i="10" s="1"/>
  <c r="D205" i="10"/>
  <c r="I205" i="10" s="1"/>
  <c r="S204" i="10"/>
  <c r="R204" i="10"/>
  <c r="T204" i="10" s="1"/>
  <c r="Q204" i="10"/>
  <c r="P204" i="10"/>
  <c r="L204" i="10"/>
  <c r="M204" i="10" s="1"/>
  <c r="J204" i="10"/>
  <c r="H204" i="10"/>
  <c r="F204" i="10"/>
  <c r="E204" i="10"/>
  <c r="D204" i="10"/>
  <c r="G204" i="10" s="1"/>
  <c r="U203" i="10"/>
  <c r="T203" i="10"/>
  <c r="O203" i="10"/>
  <c r="N203" i="10"/>
  <c r="M203" i="10"/>
  <c r="K203" i="10"/>
  <c r="I203" i="10"/>
  <c r="G203" i="10"/>
  <c r="U202" i="10"/>
  <c r="T202" i="10"/>
  <c r="O202" i="10"/>
  <c r="N202" i="10"/>
  <c r="M202" i="10"/>
  <c r="K202" i="10"/>
  <c r="I202" i="10"/>
  <c r="G202" i="10"/>
  <c r="U201" i="10"/>
  <c r="T201" i="10"/>
  <c r="O201" i="10"/>
  <c r="N201" i="10"/>
  <c r="M201" i="10"/>
  <c r="K201" i="10"/>
  <c r="I201" i="10"/>
  <c r="G201" i="10"/>
  <c r="U200" i="10"/>
  <c r="T200" i="10"/>
  <c r="N200" i="10"/>
  <c r="O200" i="10" s="1"/>
  <c r="M200" i="10"/>
  <c r="K200" i="10"/>
  <c r="I200" i="10"/>
  <c r="G200" i="10"/>
  <c r="U199" i="10"/>
  <c r="T199" i="10"/>
  <c r="O199" i="10"/>
  <c r="N199" i="10"/>
  <c r="M199" i="10"/>
  <c r="K199" i="10"/>
  <c r="I199" i="10"/>
  <c r="G199" i="10"/>
  <c r="S198" i="10"/>
  <c r="R198" i="10"/>
  <c r="Q198" i="10"/>
  <c r="P198" i="10"/>
  <c r="L198" i="10"/>
  <c r="J198" i="10"/>
  <c r="H198" i="10"/>
  <c r="F198" i="10"/>
  <c r="E198" i="10"/>
  <c r="D198" i="10"/>
  <c r="I198" i="10" s="1"/>
  <c r="U197" i="10"/>
  <c r="T197" i="10"/>
  <c r="O197" i="10"/>
  <c r="N197" i="10"/>
  <c r="M197" i="10"/>
  <c r="K197" i="10"/>
  <c r="I197" i="10"/>
  <c r="G197" i="10"/>
  <c r="U196" i="10"/>
  <c r="T196" i="10"/>
  <c r="O196" i="10"/>
  <c r="N196" i="10"/>
  <c r="M196" i="10"/>
  <c r="K196" i="10"/>
  <c r="I196" i="10"/>
  <c r="G196" i="10"/>
  <c r="U195" i="10"/>
  <c r="T195" i="10"/>
  <c r="O195" i="10"/>
  <c r="N195" i="10"/>
  <c r="M195" i="10"/>
  <c r="K195" i="10"/>
  <c r="I195" i="10"/>
  <c r="G195" i="10"/>
  <c r="U194" i="10"/>
  <c r="T194" i="10"/>
  <c r="O194" i="10"/>
  <c r="N194" i="10"/>
  <c r="M194" i="10"/>
  <c r="K194" i="10"/>
  <c r="I194" i="10"/>
  <c r="G194" i="10"/>
  <c r="U193" i="10"/>
  <c r="T193" i="10"/>
  <c r="O193" i="10"/>
  <c r="N193" i="10"/>
  <c r="M193" i="10"/>
  <c r="K193" i="10"/>
  <c r="I193" i="10"/>
  <c r="G193" i="10"/>
  <c r="U192" i="10"/>
  <c r="T192" i="10"/>
  <c r="O192" i="10"/>
  <c r="N192" i="10"/>
  <c r="M192" i="10"/>
  <c r="K192" i="10"/>
  <c r="I192" i="10"/>
  <c r="G192" i="10"/>
  <c r="T191" i="10"/>
  <c r="S191" i="10"/>
  <c r="R191" i="10"/>
  <c r="Q191" i="10"/>
  <c r="P191" i="10"/>
  <c r="U191" i="10" s="1"/>
  <c r="L191" i="10"/>
  <c r="J191" i="10"/>
  <c r="H191" i="10"/>
  <c r="F191" i="10"/>
  <c r="E191" i="10"/>
  <c r="D191" i="10"/>
  <c r="U190" i="10"/>
  <c r="T190" i="10"/>
  <c r="N190" i="10"/>
  <c r="O190" i="10" s="1"/>
  <c r="M190" i="10"/>
  <c r="K190" i="10"/>
  <c r="I190" i="10"/>
  <c r="G190" i="10"/>
  <c r="U189" i="10"/>
  <c r="T189" i="10"/>
  <c r="N189" i="10"/>
  <c r="O189" i="10" s="1"/>
  <c r="M189" i="10"/>
  <c r="K189" i="10"/>
  <c r="I189" i="10"/>
  <c r="G189" i="10"/>
  <c r="U188" i="10"/>
  <c r="T188" i="10"/>
  <c r="N188" i="10"/>
  <c r="O188" i="10" s="1"/>
  <c r="M188" i="10"/>
  <c r="K188" i="10"/>
  <c r="I188" i="10"/>
  <c r="G188" i="10"/>
  <c r="U187" i="10"/>
  <c r="T187" i="10"/>
  <c r="O187" i="10"/>
  <c r="N187" i="10"/>
  <c r="M187" i="10"/>
  <c r="K187" i="10"/>
  <c r="I187" i="10"/>
  <c r="G187" i="10"/>
  <c r="U186" i="10"/>
  <c r="T186" i="10"/>
  <c r="N186" i="10"/>
  <c r="O186" i="10" s="1"/>
  <c r="M186" i="10"/>
  <c r="K186" i="10"/>
  <c r="I186" i="10"/>
  <c r="G186" i="10"/>
  <c r="S185" i="10"/>
  <c r="R185" i="10"/>
  <c r="Q185" i="10"/>
  <c r="P185" i="10"/>
  <c r="L185" i="10"/>
  <c r="K185" i="10"/>
  <c r="J185" i="10"/>
  <c r="U185" i="10" s="1"/>
  <c r="H185" i="10"/>
  <c r="I185" i="10" s="1"/>
  <c r="G185" i="10"/>
  <c r="F185" i="10"/>
  <c r="E185" i="10"/>
  <c r="M185" i="10" s="1"/>
  <c r="D185" i="10"/>
  <c r="U184" i="10"/>
  <c r="T184" i="10"/>
  <c r="N184" i="10"/>
  <c r="O184" i="10" s="1"/>
  <c r="M184" i="10"/>
  <c r="K184" i="10"/>
  <c r="I184" i="10"/>
  <c r="G184" i="10"/>
  <c r="U183" i="10"/>
  <c r="T183" i="10"/>
  <c r="N183" i="10"/>
  <c r="O183" i="10" s="1"/>
  <c r="M183" i="10"/>
  <c r="K183" i="10"/>
  <c r="I183" i="10"/>
  <c r="G183" i="10"/>
  <c r="U182" i="10"/>
  <c r="T182" i="10"/>
  <c r="N182" i="10"/>
  <c r="O182" i="10" s="1"/>
  <c r="M182" i="10"/>
  <c r="K182" i="10"/>
  <c r="I182" i="10"/>
  <c r="G182" i="10"/>
  <c r="U181" i="10"/>
  <c r="T181" i="10"/>
  <c r="N181" i="10"/>
  <c r="O181" i="10" s="1"/>
  <c r="M181" i="10"/>
  <c r="K181" i="10"/>
  <c r="I181" i="10"/>
  <c r="G181" i="10"/>
  <c r="U180" i="10"/>
  <c r="T180" i="10"/>
  <c r="O180" i="10"/>
  <c r="N180" i="10"/>
  <c r="M180" i="10"/>
  <c r="K180" i="10"/>
  <c r="I180" i="10"/>
  <c r="G180" i="10"/>
  <c r="S179" i="10"/>
  <c r="R179" i="10"/>
  <c r="T179" i="10" s="1"/>
  <c r="Q179" i="10"/>
  <c r="P179" i="10"/>
  <c r="U179" i="10" s="1"/>
  <c r="L179" i="10"/>
  <c r="J179" i="10"/>
  <c r="H179" i="10"/>
  <c r="F179" i="10"/>
  <c r="E179" i="10"/>
  <c r="D179" i="10"/>
  <c r="G179" i="10" s="1"/>
  <c r="U178" i="10"/>
  <c r="T178" i="10"/>
  <c r="O178" i="10"/>
  <c r="N178" i="10"/>
  <c r="M178" i="10"/>
  <c r="K178" i="10"/>
  <c r="I178" i="10"/>
  <c r="G178" i="10"/>
  <c r="U177" i="10"/>
  <c r="T177" i="10"/>
  <c r="O177" i="10"/>
  <c r="N177" i="10"/>
  <c r="M177" i="10"/>
  <c r="K177" i="10"/>
  <c r="I177" i="10"/>
  <c r="G177" i="10"/>
  <c r="U176" i="10"/>
  <c r="T176" i="10"/>
  <c r="O176" i="10"/>
  <c r="N176" i="10"/>
  <c r="M176" i="10"/>
  <c r="K176" i="10"/>
  <c r="I176" i="10"/>
  <c r="G176" i="10"/>
  <c r="U175" i="10"/>
  <c r="T175" i="10"/>
  <c r="O175" i="10"/>
  <c r="N175" i="10"/>
  <c r="M175" i="10"/>
  <c r="K175" i="10"/>
  <c r="I175" i="10"/>
  <c r="G175" i="10"/>
  <c r="U174" i="10"/>
  <c r="T174" i="10"/>
  <c r="O174" i="10"/>
  <c r="N174" i="10"/>
  <c r="M174" i="10"/>
  <c r="K174" i="10"/>
  <c r="I174" i="10"/>
  <c r="G174" i="10"/>
  <c r="U173" i="10"/>
  <c r="T173" i="10"/>
  <c r="O173" i="10"/>
  <c r="N173" i="10"/>
  <c r="M173" i="10"/>
  <c r="K173" i="10"/>
  <c r="I173" i="10"/>
  <c r="G173" i="10"/>
  <c r="S170" i="10"/>
  <c r="R170" i="10"/>
  <c r="Q170" i="10"/>
  <c r="P170" i="10"/>
  <c r="L170" i="10"/>
  <c r="J170" i="10"/>
  <c r="U170" i="10" s="1"/>
  <c r="I170" i="10"/>
  <c r="H170" i="10"/>
  <c r="N170" i="10" s="1"/>
  <c r="O170" i="10" s="1"/>
  <c r="F170" i="10"/>
  <c r="E170" i="10"/>
  <c r="M170" i="10" s="1"/>
  <c r="D170" i="10"/>
  <c r="G170" i="10" s="1"/>
  <c r="S169" i="10"/>
  <c r="R169" i="10"/>
  <c r="T169" i="10" s="1"/>
  <c r="Q169" i="10"/>
  <c r="P169" i="10"/>
  <c r="L169" i="10"/>
  <c r="J169" i="10"/>
  <c r="U169" i="10" s="1"/>
  <c r="H169" i="10"/>
  <c r="F169" i="10"/>
  <c r="E169" i="10"/>
  <c r="M169" i="10" s="1"/>
  <c r="D169" i="10"/>
  <c r="U168" i="10"/>
  <c r="T168" i="10"/>
  <c r="O168" i="10"/>
  <c r="N168" i="10"/>
  <c r="M168" i="10"/>
  <c r="K168" i="10"/>
  <c r="I168" i="10"/>
  <c r="G168" i="10"/>
  <c r="U167" i="10"/>
  <c r="T167" i="10"/>
  <c r="O167" i="10"/>
  <c r="N167" i="10"/>
  <c r="M167" i="10"/>
  <c r="K167" i="10"/>
  <c r="I167" i="10"/>
  <c r="G167" i="10"/>
  <c r="U166" i="10"/>
  <c r="T166" i="10"/>
  <c r="O166" i="10"/>
  <c r="N166" i="10"/>
  <c r="M166" i="10"/>
  <c r="K166" i="10"/>
  <c r="I166" i="10"/>
  <c r="G166" i="10"/>
  <c r="U165" i="10"/>
  <c r="T165" i="10"/>
  <c r="O165" i="10"/>
  <c r="N165" i="10"/>
  <c r="M165" i="10"/>
  <c r="K165" i="10"/>
  <c r="I165" i="10"/>
  <c r="G165" i="10"/>
  <c r="U164" i="10"/>
  <c r="T164" i="10"/>
  <c r="O164" i="10"/>
  <c r="N164" i="10"/>
  <c r="M164" i="10"/>
  <c r="K164" i="10"/>
  <c r="I164" i="10"/>
  <c r="G164" i="10"/>
  <c r="S163" i="10"/>
  <c r="R163" i="10"/>
  <c r="Q163" i="10"/>
  <c r="P163" i="10"/>
  <c r="N163" i="10"/>
  <c r="O163" i="10" s="1"/>
  <c r="L163" i="10"/>
  <c r="J163" i="10"/>
  <c r="H163" i="10"/>
  <c r="F163" i="10"/>
  <c r="E163" i="10"/>
  <c r="D163" i="10"/>
  <c r="I163" i="10" s="1"/>
  <c r="U162" i="10"/>
  <c r="T162" i="10"/>
  <c r="O162" i="10"/>
  <c r="N162" i="10"/>
  <c r="M162" i="10"/>
  <c r="K162" i="10"/>
  <c r="I162" i="10"/>
  <c r="G162" i="10"/>
  <c r="U161" i="10"/>
  <c r="T161" i="10"/>
  <c r="O161" i="10"/>
  <c r="N161" i="10"/>
  <c r="M161" i="10"/>
  <c r="K161" i="10"/>
  <c r="I161" i="10"/>
  <c r="G161" i="10"/>
  <c r="U160" i="10"/>
  <c r="T160" i="10"/>
  <c r="O160" i="10"/>
  <c r="N160" i="10"/>
  <c r="M160" i="10"/>
  <c r="K160" i="10"/>
  <c r="I160" i="10"/>
  <c r="G160" i="10"/>
  <c r="U159" i="10"/>
  <c r="T159" i="10"/>
  <c r="O159" i="10"/>
  <c r="N159" i="10"/>
  <c r="M159" i="10"/>
  <c r="K159" i="10"/>
  <c r="I159" i="10"/>
  <c r="G159" i="10"/>
  <c r="U158" i="10"/>
  <c r="T158" i="10"/>
  <c r="O158" i="10"/>
  <c r="N158" i="10"/>
  <c r="M158" i="10"/>
  <c r="K158" i="10"/>
  <c r="I158" i="10"/>
  <c r="G158" i="10"/>
  <c r="T157" i="10"/>
  <c r="S157" i="10"/>
  <c r="R157" i="10"/>
  <c r="Q157" i="10"/>
  <c r="P157" i="10"/>
  <c r="L157" i="10"/>
  <c r="J157" i="10"/>
  <c r="H157" i="10"/>
  <c r="F157" i="10"/>
  <c r="E157" i="10"/>
  <c r="M157" i="10" s="1"/>
  <c r="D157" i="10"/>
  <c r="U156" i="10"/>
  <c r="T156" i="10"/>
  <c r="O156" i="10"/>
  <c r="N156" i="10"/>
  <c r="M156" i="10"/>
  <c r="K156" i="10"/>
  <c r="I156" i="10"/>
  <c r="G156" i="10"/>
  <c r="U155" i="10"/>
  <c r="T155" i="10"/>
  <c r="O155" i="10"/>
  <c r="N155" i="10"/>
  <c r="M155" i="10"/>
  <c r="K155" i="10"/>
  <c r="I155" i="10"/>
  <c r="G155" i="10"/>
  <c r="U154" i="10"/>
  <c r="T154" i="10"/>
  <c r="N154" i="10"/>
  <c r="O154" i="10" s="1"/>
  <c r="M154" i="10"/>
  <c r="K154" i="10"/>
  <c r="I154" i="10"/>
  <c r="G154" i="10"/>
  <c r="U153" i="10"/>
  <c r="T153" i="10"/>
  <c r="N153" i="10"/>
  <c r="O153" i="10" s="1"/>
  <c r="M153" i="10"/>
  <c r="K153" i="10"/>
  <c r="I153" i="10"/>
  <c r="G153" i="10"/>
  <c r="U152" i="10"/>
  <c r="T152" i="10"/>
  <c r="N152" i="10"/>
  <c r="O152" i="10" s="1"/>
  <c r="M152" i="10"/>
  <c r="K152" i="10"/>
  <c r="I152" i="10"/>
  <c r="G152" i="10"/>
  <c r="U151" i="10"/>
  <c r="T151" i="10"/>
  <c r="N151" i="10"/>
  <c r="O151" i="10" s="1"/>
  <c r="M151" i="10"/>
  <c r="K151" i="10"/>
  <c r="I151" i="10"/>
  <c r="G151" i="10"/>
  <c r="S150" i="10"/>
  <c r="R150" i="10"/>
  <c r="Q150" i="10"/>
  <c r="P150" i="10"/>
  <c r="L150" i="10"/>
  <c r="K150" i="10"/>
  <c r="J150" i="10"/>
  <c r="U150" i="10" s="1"/>
  <c r="H150" i="10"/>
  <c r="I150" i="10" s="1"/>
  <c r="G150" i="10"/>
  <c r="F150" i="10"/>
  <c r="E150" i="10"/>
  <c r="D150" i="10"/>
  <c r="U149" i="10"/>
  <c r="T149" i="10"/>
  <c r="N149" i="10"/>
  <c r="O149" i="10" s="1"/>
  <c r="M149" i="10"/>
  <c r="K149" i="10"/>
  <c r="I149" i="10"/>
  <c r="G149" i="10"/>
  <c r="U148" i="10"/>
  <c r="T148" i="10"/>
  <c r="N148" i="10"/>
  <c r="O148" i="10" s="1"/>
  <c r="M148" i="10"/>
  <c r="K148" i="10"/>
  <c r="I148" i="10"/>
  <c r="G148" i="10"/>
  <c r="U147" i="10"/>
  <c r="T147" i="10"/>
  <c r="N147" i="10"/>
  <c r="O147" i="10" s="1"/>
  <c r="M147" i="10"/>
  <c r="K147" i="10"/>
  <c r="I147" i="10"/>
  <c r="G147" i="10"/>
  <c r="U146" i="10"/>
  <c r="T146" i="10"/>
  <c r="N146" i="10"/>
  <c r="O146" i="10" s="1"/>
  <c r="M146" i="10"/>
  <c r="K146" i="10"/>
  <c r="I146" i="10"/>
  <c r="G146" i="10"/>
  <c r="U145" i="10"/>
  <c r="T145" i="10"/>
  <c r="N145" i="10"/>
  <c r="O145" i="10" s="1"/>
  <c r="M145" i="10"/>
  <c r="K145" i="10"/>
  <c r="I145" i="10"/>
  <c r="G145" i="10"/>
  <c r="S144" i="10"/>
  <c r="R144" i="10"/>
  <c r="T144" i="10" s="1"/>
  <c r="Q144" i="10"/>
  <c r="P144" i="10"/>
  <c r="U144" i="10" s="1"/>
  <c r="L144" i="10"/>
  <c r="J144" i="10"/>
  <c r="H144" i="10"/>
  <c r="F144" i="10"/>
  <c r="E144" i="10"/>
  <c r="D144" i="10"/>
  <c r="G144" i="10" s="1"/>
  <c r="U143" i="10"/>
  <c r="T143" i="10"/>
  <c r="O143" i="10"/>
  <c r="N143" i="10"/>
  <c r="M143" i="10"/>
  <c r="K143" i="10"/>
  <c r="I143" i="10"/>
  <c r="G143" i="10"/>
  <c r="U142" i="10"/>
  <c r="T142" i="10"/>
  <c r="N142" i="10"/>
  <c r="O142" i="10" s="1"/>
  <c r="M142" i="10"/>
  <c r="K142" i="10"/>
  <c r="I142" i="10"/>
  <c r="G142" i="10"/>
  <c r="U141" i="10"/>
  <c r="T141" i="10"/>
  <c r="N141" i="10"/>
  <c r="O141" i="10" s="1"/>
  <c r="M141" i="10"/>
  <c r="K141" i="10"/>
  <c r="I141" i="10"/>
  <c r="G141" i="10"/>
  <c r="U140" i="10"/>
  <c r="T140" i="10"/>
  <c r="N140" i="10"/>
  <c r="O140" i="10" s="1"/>
  <c r="M140" i="10"/>
  <c r="K140" i="10"/>
  <c r="I140" i="10"/>
  <c r="G140" i="10"/>
  <c r="U139" i="10"/>
  <c r="T139" i="10"/>
  <c r="N139" i="10"/>
  <c r="O139" i="10" s="1"/>
  <c r="M139" i="10"/>
  <c r="K139" i="10"/>
  <c r="I139" i="10"/>
  <c r="G139" i="10"/>
  <c r="U138" i="10"/>
  <c r="T138" i="10"/>
  <c r="N138" i="10"/>
  <c r="O138" i="10" s="1"/>
  <c r="M138" i="10"/>
  <c r="K138" i="10"/>
  <c r="I138" i="10"/>
  <c r="G138" i="10"/>
  <c r="S137" i="10"/>
  <c r="R137" i="10"/>
  <c r="Q137" i="10"/>
  <c r="P137" i="10"/>
  <c r="L137" i="10"/>
  <c r="K137" i="10"/>
  <c r="J137" i="10"/>
  <c r="H137" i="10"/>
  <c r="F137" i="10"/>
  <c r="E137" i="10"/>
  <c r="D137" i="10"/>
  <c r="U136" i="10"/>
  <c r="T136" i="10"/>
  <c r="O136" i="10"/>
  <c r="N136" i="10"/>
  <c r="M136" i="10"/>
  <c r="K136" i="10"/>
  <c r="I136" i="10"/>
  <c r="G136" i="10"/>
  <c r="U135" i="10"/>
  <c r="T135" i="10"/>
  <c r="O135" i="10"/>
  <c r="N135" i="10"/>
  <c r="M135" i="10"/>
  <c r="K135" i="10"/>
  <c r="I135" i="10"/>
  <c r="G135" i="10"/>
  <c r="U134" i="10"/>
  <c r="T134" i="10"/>
  <c r="N134" i="10"/>
  <c r="O134" i="10" s="1"/>
  <c r="M134" i="10"/>
  <c r="K134" i="10"/>
  <c r="I134" i="10"/>
  <c r="G134" i="10"/>
  <c r="U133" i="10"/>
  <c r="T133" i="10"/>
  <c r="N133" i="10"/>
  <c r="O133" i="10" s="1"/>
  <c r="M133" i="10"/>
  <c r="K133" i="10"/>
  <c r="I133" i="10"/>
  <c r="G133" i="10"/>
  <c r="S132" i="10"/>
  <c r="R132" i="10"/>
  <c r="T132" i="10" s="1"/>
  <c r="Q132" i="10"/>
  <c r="P132" i="10"/>
  <c r="L132" i="10"/>
  <c r="J132" i="10"/>
  <c r="U132" i="10" s="1"/>
  <c r="H132" i="10"/>
  <c r="F132" i="10"/>
  <c r="E132" i="10"/>
  <c r="D132" i="10"/>
  <c r="G132" i="10" s="1"/>
  <c r="U131" i="10"/>
  <c r="T131" i="10"/>
  <c r="O131" i="10"/>
  <c r="N131" i="10"/>
  <c r="M131" i="10"/>
  <c r="K131" i="10"/>
  <c r="I131" i="10"/>
  <c r="G131" i="10"/>
  <c r="U130" i="10"/>
  <c r="T130" i="10"/>
  <c r="O130" i="10"/>
  <c r="N130" i="10"/>
  <c r="M130" i="10"/>
  <c r="K130" i="10"/>
  <c r="I130" i="10"/>
  <c r="G130" i="10"/>
  <c r="U129" i="10"/>
  <c r="T129" i="10"/>
  <c r="O129" i="10"/>
  <c r="N129" i="10"/>
  <c r="M129" i="10"/>
  <c r="K129" i="10"/>
  <c r="I129" i="10"/>
  <c r="G129" i="10"/>
  <c r="U128" i="10"/>
  <c r="T128" i="10"/>
  <c r="O128" i="10"/>
  <c r="N128" i="10"/>
  <c r="M128" i="10"/>
  <c r="K128" i="10"/>
  <c r="I128" i="10"/>
  <c r="G128" i="10"/>
  <c r="U127" i="10"/>
  <c r="T127" i="10"/>
  <c r="N127" i="10"/>
  <c r="O127" i="10" s="1"/>
  <c r="M127" i="10"/>
  <c r="K127" i="10"/>
  <c r="I127" i="10"/>
  <c r="G127" i="10"/>
  <c r="S126" i="10"/>
  <c r="R126" i="10"/>
  <c r="T126" i="10" s="1"/>
  <c r="Q126" i="10"/>
  <c r="P126" i="10"/>
  <c r="L126" i="10"/>
  <c r="J126" i="10"/>
  <c r="H126" i="10"/>
  <c r="F126" i="10"/>
  <c r="E126" i="10"/>
  <c r="D126" i="10"/>
  <c r="I126" i="10" s="1"/>
  <c r="U125" i="10"/>
  <c r="T125" i="10"/>
  <c r="O125" i="10"/>
  <c r="N125" i="10"/>
  <c r="M125" i="10"/>
  <c r="K125" i="10"/>
  <c r="I125" i="10"/>
  <c r="G125" i="10"/>
  <c r="U124" i="10"/>
  <c r="T124" i="10"/>
  <c r="O124" i="10"/>
  <c r="N124" i="10"/>
  <c r="M124" i="10"/>
  <c r="K124" i="10"/>
  <c r="I124" i="10"/>
  <c r="G124" i="10"/>
  <c r="U123" i="10"/>
  <c r="T123" i="10"/>
  <c r="O123" i="10"/>
  <c r="N123" i="10"/>
  <c r="M123" i="10"/>
  <c r="K123" i="10"/>
  <c r="I123" i="10"/>
  <c r="G123" i="10"/>
  <c r="U122" i="10"/>
  <c r="T122" i="10"/>
  <c r="O122" i="10"/>
  <c r="N122" i="10"/>
  <c r="M122" i="10"/>
  <c r="K122" i="10"/>
  <c r="I122" i="10"/>
  <c r="G122" i="10"/>
  <c r="S121" i="10"/>
  <c r="T121" i="10" s="1"/>
  <c r="R121" i="10"/>
  <c r="Q121" i="10"/>
  <c r="P121" i="10"/>
  <c r="L121" i="10"/>
  <c r="J121" i="10"/>
  <c r="I121" i="10"/>
  <c r="H121" i="10"/>
  <c r="F121" i="10"/>
  <c r="E121" i="10"/>
  <c r="M121" i="10" s="1"/>
  <c r="D121" i="10"/>
  <c r="G121" i="10" s="1"/>
  <c r="U120" i="10"/>
  <c r="T120" i="10"/>
  <c r="O120" i="10"/>
  <c r="N120" i="10"/>
  <c r="M120" i="10"/>
  <c r="K120" i="10"/>
  <c r="I120" i="10"/>
  <c r="G120" i="10"/>
  <c r="U119" i="10"/>
  <c r="T119" i="10"/>
  <c r="O119" i="10"/>
  <c r="N119" i="10"/>
  <c r="M119" i="10"/>
  <c r="K119" i="10"/>
  <c r="I119" i="10"/>
  <c r="G119" i="10"/>
  <c r="U118" i="10"/>
  <c r="T118" i="10"/>
  <c r="O118" i="10"/>
  <c r="N118" i="10"/>
  <c r="M118" i="10"/>
  <c r="K118" i="10"/>
  <c r="I118" i="10"/>
  <c r="G118" i="10"/>
  <c r="U117" i="10"/>
  <c r="T117" i="10"/>
  <c r="O117" i="10"/>
  <c r="N117" i="10"/>
  <c r="M117" i="10"/>
  <c r="K117" i="10"/>
  <c r="I117" i="10"/>
  <c r="G117" i="10"/>
  <c r="U116" i="10"/>
  <c r="T116" i="10"/>
  <c r="O116" i="10"/>
  <c r="N116" i="10"/>
  <c r="M116" i="10"/>
  <c r="K116" i="10"/>
  <c r="I116" i="10"/>
  <c r="G116" i="10"/>
  <c r="U115" i="10"/>
  <c r="T115" i="10"/>
  <c r="O115" i="10"/>
  <c r="N115" i="10"/>
  <c r="M115" i="10"/>
  <c r="K115" i="10"/>
  <c r="I115" i="10"/>
  <c r="G115" i="10"/>
  <c r="U114" i="10"/>
  <c r="T114" i="10"/>
  <c r="O114" i="10"/>
  <c r="N114" i="10"/>
  <c r="M114" i="10"/>
  <c r="K114" i="10"/>
  <c r="I114" i="10"/>
  <c r="G114" i="10"/>
  <c r="U113" i="10"/>
  <c r="T113" i="10"/>
  <c r="O113" i="10"/>
  <c r="N113" i="10"/>
  <c r="M113" i="10"/>
  <c r="K113" i="10"/>
  <c r="I113" i="10"/>
  <c r="G113" i="10"/>
  <c r="U112" i="10"/>
  <c r="S112" i="10"/>
  <c r="R112" i="10"/>
  <c r="Q112" i="10"/>
  <c r="P112" i="10"/>
  <c r="L112" i="10"/>
  <c r="K112" i="10"/>
  <c r="J112" i="10"/>
  <c r="H112" i="10"/>
  <c r="I112" i="10" s="1"/>
  <c r="G112" i="10"/>
  <c r="F112" i="10"/>
  <c r="E112" i="10"/>
  <c r="M112" i="10" s="1"/>
  <c r="D112" i="10"/>
  <c r="U111" i="10"/>
  <c r="T111" i="10"/>
  <c r="O111" i="10"/>
  <c r="N111" i="10"/>
  <c r="M111" i="10"/>
  <c r="K111" i="10"/>
  <c r="I111" i="10"/>
  <c r="G111" i="10"/>
  <c r="U110" i="10"/>
  <c r="T110" i="10"/>
  <c r="N110" i="10"/>
  <c r="O110" i="10" s="1"/>
  <c r="M110" i="10"/>
  <c r="K110" i="10"/>
  <c r="I110" i="10"/>
  <c r="G110" i="10"/>
  <c r="U109" i="10"/>
  <c r="T109" i="10"/>
  <c r="N109" i="10"/>
  <c r="O109" i="10" s="1"/>
  <c r="M109" i="10"/>
  <c r="K109" i="10"/>
  <c r="I109" i="10"/>
  <c r="G109" i="10"/>
  <c r="U108" i="10"/>
  <c r="T108" i="10"/>
  <c r="N108" i="10"/>
  <c r="O108" i="10" s="1"/>
  <c r="M108" i="10"/>
  <c r="K108" i="10"/>
  <c r="I108" i="10"/>
  <c r="G108" i="10"/>
  <c r="U107" i="10"/>
  <c r="T107" i="10"/>
  <c r="N107" i="10"/>
  <c r="O107" i="10" s="1"/>
  <c r="M107" i="10"/>
  <c r="K107" i="10"/>
  <c r="I107" i="10"/>
  <c r="G107" i="10"/>
  <c r="S106" i="10"/>
  <c r="R106" i="10"/>
  <c r="T106" i="10" s="1"/>
  <c r="Q106" i="10"/>
  <c r="P106" i="10"/>
  <c r="U106" i="10" s="1"/>
  <c r="L106" i="10"/>
  <c r="J106" i="10"/>
  <c r="H106" i="10"/>
  <c r="F106" i="10"/>
  <c r="E106" i="10"/>
  <c r="M106" i="10" s="1"/>
  <c r="D106" i="10"/>
  <c r="G106" i="10" s="1"/>
  <c r="U105" i="10"/>
  <c r="T105" i="10"/>
  <c r="O105" i="10"/>
  <c r="N105" i="10"/>
  <c r="M105" i="10"/>
  <c r="K105" i="10"/>
  <c r="I105" i="10"/>
  <c r="G105" i="10"/>
  <c r="S102" i="10"/>
  <c r="R102" i="10"/>
  <c r="Q102" i="10"/>
  <c r="P102" i="10"/>
  <c r="M102" i="10"/>
  <c r="L102" i="10"/>
  <c r="J102" i="10"/>
  <c r="U102" i="10" s="1"/>
  <c r="H102" i="10"/>
  <c r="I102" i="10" s="1"/>
  <c r="F102" i="10"/>
  <c r="G102" i="10" s="1"/>
  <c r="E102" i="10"/>
  <c r="D102" i="10"/>
  <c r="T101" i="10"/>
  <c r="S101" i="10"/>
  <c r="R101" i="10"/>
  <c r="Q101" i="10"/>
  <c r="P101" i="10"/>
  <c r="U101" i="10" s="1"/>
  <c r="L101" i="10"/>
  <c r="J101" i="10"/>
  <c r="H101" i="10"/>
  <c r="F101" i="10"/>
  <c r="N101" i="10" s="1"/>
  <c r="E101" i="10"/>
  <c r="D101" i="10"/>
  <c r="I101" i="10" s="1"/>
  <c r="U100" i="10"/>
  <c r="T100" i="10"/>
  <c r="O100" i="10"/>
  <c r="N100" i="10"/>
  <c r="M100" i="10"/>
  <c r="K100" i="10"/>
  <c r="I100" i="10"/>
  <c r="G100" i="10"/>
  <c r="U99" i="10"/>
  <c r="T99" i="10"/>
  <c r="O99" i="10"/>
  <c r="N99" i="10"/>
  <c r="M99" i="10"/>
  <c r="K99" i="10"/>
  <c r="I99" i="10"/>
  <c r="G99" i="10"/>
  <c r="U98" i="10"/>
  <c r="T98" i="10"/>
  <c r="O98" i="10"/>
  <c r="N98" i="10"/>
  <c r="M98" i="10"/>
  <c r="K98" i="10"/>
  <c r="I98" i="10"/>
  <c r="G98" i="10"/>
  <c r="U97" i="10"/>
  <c r="T97" i="10"/>
  <c r="O97" i="10"/>
  <c r="N97" i="10"/>
  <c r="M97" i="10"/>
  <c r="K97" i="10"/>
  <c r="I97" i="10"/>
  <c r="G97" i="10"/>
  <c r="S96" i="10"/>
  <c r="R96" i="10"/>
  <c r="Q96" i="10"/>
  <c r="P96" i="10"/>
  <c r="U96" i="10" s="1"/>
  <c r="L96" i="10"/>
  <c r="J96" i="10"/>
  <c r="H96" i="10"/>
  <c r="F96" i="10"/>
  <c r="E96" i="10"/>
  <c r="K96" i="10" s="1"/>
  <c r="D96" i="10"/>
  <c r="U95" i="10"/>
  <c r="T95" i="10"/>
  <c r="N95" i="10"/>
  <c r="O95" i="10" s="1"/>
  <c r="M95" i="10"/>
  <c r="K95" i="10"/>
  <c r="I95" i="10"/>
  <c r="G95" i="10"/>
  <c r="U94" i="10"/>
  <c r="T94" i="10"/>
  <c r="O94" i="10"/>
  <c r="N94" i="10"/>
  <c r="M94" i="10"/>
  <c r="K94" i="10"/>
  <c r="I94" i="10"/>
  <c r="G94" i="10"/>
  <c r="U93" i="10"/>
  <c r="T93" i="10"/>
  <c r="O93" i="10"/>
  <c r="N93" i="10"/>
  <c r="M93" i="10"/>
  <c r="K93" i="10"/>
  <c r="I93" i="10"/>
  <c r="G93" i="10"/>
  <c r="U92" i="10"/>
  <c r="T92" i="10"/>
  <c r="O92" i="10"/>
  <c r="N92" i="10"/>
  <c r="M92" i="10"/>
  <c r="K92" i="10"/>
  <c r="I92" i="10"/>
  <c r="G92" i="10"/>
  <c r="S91" i="10"/>
  <c r="R91" i="10"/>
  <c r="T91" i="10" s="1"/>
  <c r="Q91" i="10"/>
  <c r="P91" i="10"/>
  <c r="L91" i="10"/>
  <c r="M91" i="10" s="1"/>
  <c r="J91" i="10"/>
  <c r="U91" i="10" s="1"/>
  <c r="H91" i="10"/>
  <c r="F91" i="10"/>
  <c r="E91" i="10"/>
  <c r="D91" i="10"/>
  <c r="G91" i="10" s="1"/>
  <c r="U90" i="10"/>
  <c r="T90" i="10"/>
  <c r="O90" i="10"/>
  <c r="N90" i="10"/>
  <c r="M90" i="10"/>
  <c r="K90" i="10"/>
  <c r="I90" i="10"/>
  <c r="G90" i="10"/>
  <c r="U89" i="10"/>
  <c r="T89" i="10"/>
  <c r="O89" i="10"/>
  <c r="N89" i="10"/>
  <c r="M89" i="10"/>
  <c r="K89" i="10"/>
  <c r="I89" i="10"/>
  <c r="G89" i="10"/>
  <c r="U88" i="10"/>
  <c r="T88" i="10"/>
  <c r="O88" i="10"/>
  <c r="N88" i="10"/>
  <c r="M88" i="10"/>
  <c r="K88" i="10"/>
  <c r="I88" i="10"/>
  <c r="G88" i="10"/>
  <c r="S85" i="10"/>
  <c r="R85" i="10"/>
  <c r="T85" i="10" s="1"/>
  <c r="Q85" i="10"/>
  <c r="P85" i="10"/>
  <c r="L85" i="10"/>
  <c r="J85" i="10"/>
  <c r="H85" i="10"/>
  <c r="I85" i="10" s="1"/>
  <c r="F85" i="10"/>
  <c r="N85" i="10" s="1"/>
  <c r="E85" i="10"/>
  <c r="M85" i="10" s="1"/>
  <c r="D85" i="10"/>
  <c r="S84" i="10"/>
  <c r="R84" i="10"/>
  <c r="T84" i="10" s="1"/>
  <c r="Q84" i="10"/>
  <c r="P84" i="10"/>
  <c r="U84" i="10" s="1"/>
  <c r="L84" i="10"/>
  <c r="K84" i="10"/>
  <c r="J84" i="10"/>
  <c r="H84" i="10"/>
  <c r="F84" i="10"/>
  <c r="N84" i="10" s="1"/>
  <c r="O84" i="10" s="1"/>
  <c r="E84" i="10"/>
  <c r="D84" i="10"/>
  <c r="I84" i="10" s="1"/>
  <c r="U83" i="10"/>
  <c r="T83" i="10"/>
  <c r="O83" i="10"/>
  <c r="N83" i="10"/>
  <c r="M83" i="10"/>
  <c r="K83" i="10"/>
  <c r="I83" i="10"/>
  <c r="G83" i="10"/>
  <c r="U82" i="10"/>
  <c r="T82" i="10"/>
  <c r="O82" i="10"/>
  <c r="N82" i="10"/>
  <c r="M82" i="10"/>
  <c r="K82" i="10"/>
  <c r="I82" i="10"/>
  <c r="G82" i="10"/>
  <c r="U81" i="10"/>
  <c r="T81" i="10"/>
  <c r="N81" i="10"/>
  <c r="O81" i="10" s="1"/>
  <c r="M81" i="10"/>
  <c r="K81" i="10"/>
  <c r="I81" i="10"/>
  <c r="G81" i="10"/>
  <c r="U80" i="10"/>
  <c r="T80" i="10"/>
  <c r="N80" i="10"/>
  <c r="O80" i="10" s="1"/>
  <c r="M80" i="10"/>
  <c r="K80" i="10"/>
  <c r="I80" i="10"/>
  <c r="G80" i="10"/>
  <c r="U79" i="10"/>
  <c r="T79" i="10"/>
  <c r="N79" i="10"/>
  <c r="O79" i="10" s="1"/>
  <c r="M79" i="10"/>
  <c r="K79" i="10"/>
  <c r="I79" i="10"/>
  <c r="G79" i="10"/>
  <c r="S78" i="10"/>
  <c r="R78" i="10"/>
  <c r="Q78" i="10"/>
  <c r="P78" i="10"/>
  <c r="L78" i="10"/>
  <c r="J78" i="10"/>
  <c r="N78" i="10" s="1"/>
  <c r="H78" i="10"/>
  <c r="F78" i="10"/>
  <c r="E78" i="10"/>
  <c r="D78" i="10"/>
  <c r="I78" i="10" s="1"/>
  <c r="U77" i="10"/>
  <c r="T77" i="10"/>
  <c r="O77" i="10"/>
  <c r="N77" i="10"/>
  <c r="M77" i="10"/>
  <c r="K77" i="10"/>
  <c r="I77" i="10"/>
  <c r="G77" i="10"/>
  <c r="U76" i="10"/>
  <c r="T76" i="10"/>
  <c r="O76" i="10"/>
  <c r="N76" i="10"/>
  <c r="M76" i="10"/>
  <c r="K76" i="10"/>
  <c r="I76" i="10"/>
  <c r="G76" i="10"/>
  <c r="U75" i="10"/>
  <c r="T75" i="10"/>
  <c r="O75" i="10"/>
  <c r="N75" i="10"/>
  <c r="M75" i="10"/>
  <c r="K75" i="10"/>
  <c r="I75" i="10"/>
  <c r="G75" i="10"/>
  <c r="U74" i="10"/>
  <c r="T74" i="10"/>
  <c r="O74" i="10"/>
  <c r="N74" i="10"/>
  <c r="M74" i="10"/>
  <c r="K74" i="10"/>
  <c r="I74" i="10"/>
  <c r="G74" i="10"/>
  <c r="U73" i="10"/>
  <c r="T73" i="10"/>
  <c r="O73" i="10"/>
  <c r="N73" i="10"/>
  <c r="M73" i="10"/>
  <c r="K73" i="10"/>
  <c r="I73" i="10"/>
  <c r="G73" i="10"/>
  <c r="U72" i="10"/>
  <c r="T72" i="10"/>
  <c r="O72" i="10"/>
  <c r="N72" i="10"/>
  <c r="M72" i="10"/>
  <c r="K72" i="10"/>
  <c r="I72" i="10"/>
  <c r="G72" i="10"/>
  <c r="U71" i="10"/>
  <c r="T71" i="10"/>
  <c r="O71" i="10"/>
  <c r="N71" i="10"/>
  <c r="M71" i="10"/>
  <c r="K71" i="10"/>
  <c r="I71" i="10"/>
  <c r="G71" i="10"/>
  <c r="S70" i="10"/>
  <c r="T70" i="10" s="1"/>
  <c r="R70" i="10"/>
  <c r="Q70" i="10"/>
  <c r="P70" i="10"/>
  <c r="L70" i="10"/>
  <c r="J70" i="10"/>
  <c r="K70" i="10" s="1"/>
  <c r="H70" i="10"/>
  <c r="G70" i="10"/>
  <c r="F70" i="10"/>
  <c r="E70" i="10"/>
  <c r="D70" i="10"/>
  <c r="U69" i="10"/>
  <c r="T69" i="10"/>
  <c r="O69" i="10"/>
  <c r="N69" i="10"/>
  <c r="M69" i="10"/>
  <c r="K69" i="10"/>
  <c r="I69" i="10"/>
  <c r="G69" i="10"/>
  <c r="U68" i="10"/>
  <c r="T68" i="10"/>
  <c r="N68" i="10"/>
  <c r="O68" i="10" s="1"/>
  <c r="M68" i="10"/>
  <c r="K68" i="10"/>
  <c r="I68" i="10"/>
  <c r="G68" i="10"/>
  <c r="U67" i="10"/>
  <c r="T67" i="10"/>
  <c r="O67" i="10"/>
  <c r="N67" i="10"/>
  <c r="M67" i="10"/>
  <c r="K67" i="10"/>
  <c r="I67" i="10"/>
  <c r="G67" i="10"/>
  <c r="U66" i="10"/>
  <c r="T66" i="10"/>
  <c r="N66" i="10"/>
  <c r="O66" i="10" s="1"/>
  <c r="M66" i="10"/>
  <c r="K66" i="10"/>
  <c r="I66" i="10"/>
  <c r="G66" i="10"/>
  <c r="U65" i="10"/>
  <c r="T65" i="10"/>
  <c r="N65" i="10"/>
  <c r="O65" i="10" s="1"/>
  <c r="M65" i="10"/>
  <c r="K65" i="10"/>
  <c r="I65" i="10"/>
  <c r="G65" i="10"/>
  <c r="U64" i="10"/>
  <c r="T64" i="10"/>
  <c r="O64" i="10"/>
  <c r="N64" i="10"/>
  <c r="M64" i="10"/>
  <c r="K64" i="10"/>
  <c r="I64" i="10"/>
  <c r="G64" i="10"/>
  <c r="U63" i="10"/>
  <c r="S63" i="10"/>
  <c r="R63" i="10"/>
  <c r="T63" i="10" s="1"/>
  <c r="Q63" i="10"/>
  <c r="P63" i="10"/>
  <c r="L63" i="10"/>
  <c r="J63" i="10"/>
  <c r="H63" i="10"/>
  <c r="F63" i="10"/>
  <c r="E63" i="10"/>
  <c r="M63" i="10" s="1"/>
  <c r="D63" i="10"/>
  <c r="G63" i="10" s="1"/>
  <c r="U62" i="10"/>
  <c r="T62" i="10"/>
  <c r="O62" i="10"/>
  <c r="N62" i="10"/>
  <c r="M62" i="10"/>
  <c r="K62" i="10"/>
  <c r="I62" i="10"/>
  <c r="G62" i="10"/>
  <c r="U61" i="10"/>
  <c r="T61" i="10"/>
  <c r="O61" i="10"/>
  <c r="N61" i="10"/>
  <c r="M61" i="10"/>
  <c r="K61" i="10"/>
  <c r="I61" i="10"/>
  <c r="G61" i="10"/>
  <c r="U60" i="10"/>
  <c r="T60" i="10"/>
  <c r="O60" i="10"/>
  <c r="N60" i="10"/>
  <c r="M60" i="10"/>
  <c r="K60" i="10"/>
  <c r="I60" i="10"/>
  <c r="G60" i="10"/>
  <c r="U59" i="10"/>
  <c r="T59" i="10"/>
  <c r="O59" i="10"/>
  <c r="N59" i="10"/>
  <c r="M59" i="10"/>
  <c r="K59" i="10"/>
  <c r="I59" i="10"/>
  <c r="G59" i="10"/>
  <c r="S58" i="10"/>
  <c r="R58" i="10"/>
  <c r="Q58" i="10"/>
  <c r="P58" i="10"/>
  <c r="U58" i="10" s="1"/>
  <c r="L58" i="10"/>
  <c r="J58" i="10"/>
  <c r="K58" i="10" s="1"/>
  <c r="H58" i="10"/>
  <c r="F58" i="10"/>
  <c r="E58" i="10"/>
  <c r="D58" i="10"/>
  <c r="I58" i="10" s="1"/>
  <c r="U57" i="10"/>
  <c r="T57" i="10"/>
  <c r="N57" i="10"/>
  <c r="O57" i="10" s="1"/>
  <c r="M57" i="10"/>
  <c r="K57" i="10"/>
  <c r="I57" i="10"/>
  <c r="G57" i="10"/>
  <c r="S54" i="10"/>
  <c r="R54" i="10"/>
  <c r="T54" i="10" s="1"/>
  <c r="Q54" i="10"/>
  <c r="P54" i="10"/>
  <c r="U54" i="10" s="1"/>
  <c r="L54" i="10"/>
  <c r="J54" i="10"/>
  <c r="H54" i="10"/>
  <c r="F54" i="10"/>
  <c r="N54" i="10" s="1"/>
  <c r="E54" i="10"/>
  <c r="M54" i="10" s="1"/>
  <c r="D54" i="10"/>
  <c r="T53" i="10"/>
  <c r="S53" i="10"/>
  <c r="R53" i="10"/>
  <c r="Q53" i="10"/>
  <c r="P53" i="10"/>
  <c r="L53" i="10"/>
  <c r="J53" i="10"/>
  <c r="K53" i="10" s="1"/>
  <c r="H53" i="10"/>
  <c r="F53" i="10"/>
  <c r="E53" i="10"/>
  <c r="D53" i="10"/>
  <c r="U52" i="10"/>
  <c r="T52" i="10"/>
  <c r="N52" i="10"/>
  <c r="O52" i="10" s="1"/>
  <c r="M52" i="10"/>
  <c r="K52" i="10"/>
  <c r="I52" i="10"/>
  <c r="G52" i="10"/>
  <c r="U51" i="10"/>
  <c r="T51" i="10"/>
  <c r="O51" i="10"/>
  <c r="N51" i="10"/>
  <c r="M51" i="10"/>
  <c r="K51" i="10"/>
  <c r="I51" i="10"/>
  <c r="G51" i="10"/>
  <c r="U50" i="10"/>
  <c r="T50" i="10"/>
  <c r="O50" i="10"/>
  <c r="N50" i="10"/>
  <c r="M50" i="10"/>
  <c r="K50" i="10"/>
  <c r="I50" i="10"/>
  <c r="G50" i="10"/>
  <c r="U49" i="10"/>
  <c r="T49" i="10"/>
  <c r="O49" i="10"/>
  <c r="N49" i="10"/>
  <c r="M49" i="10"/>
  <c r="K49" i="10"/>
  <c r="I49" i="10"/>
  <c r="G49" i="10"/>
  <c r="U48" i="10"/>
  <c r="T48" i="10"/>
  <c r="N48" i="10"/>
  <c r="O48" i="10" s="1"/>
  <c r="M48" i="10"/>
  <c r="K48" i="10"/>
  <c r="I48" i="10"/>
  <c r="G48" i="10"/>
  <c r="S47" i="10"/>
  <c r="R47" i="10"/>
  <c r="Q47" i="10"/>
  <c r="P47" i="10"/>
  <c r="U47" i="10" s="1"/>
  <c r="M47" i="10"/>
  <c r="L47" i="10"/>
  <c r="J47" i="10"/>
  <c r="H47" i="10"/>
  <c r="F47" i="10"/>
  <c r="N47" i="10" s="1"/>
  <c r="E47" i="10"/>
  <c r="D47" i="10"/>
  <c r="U46" i="10"/>
  <c r="T46" i="10"/>
  <c r="O46" i="10"/>
  <c r="N46" i="10"/>
  <c r="M46" i="10"/>
  <c r="K46" i="10"/>
  <c r="I46" i="10"/>
  <c r="G46" i="10"/>
  <c r="U45" i="10"/>
  <c r="T45" i="10"/>
  <c r="O45" i="10"/>
  <c r="N45" i="10"/>
  <c r="M45" i="10"/>
  <c r="K45" i="10"/>
  <c r="I45" i="10"/>
  <c r="G45" i="10"/>
  <c r="U44" i="10"/>
  <c r="T44" i="10"/>
  <c r="O44" i="10"/>
  <c r="N44" i="10"/>
  <c r="M44" i="10"/>
  <c r="K44" i="10"/>
  <c r="I44" i="10"/>
  <c r="G44" i="10"/>
  <c r="U43" i="10"/>
  <c r="T43" i="10"/>
  <c r="O43" i="10"/>
  <c r="N43" i="10"/>
  <c r="M43" i="10"/>
  <c r="K43" i="10"/>
  <c r="I43" i="10"/>
  <c r="G43" i="10"/>
  <c r="U42" i="10"/>
  <c r="T42" i="10"/>
  <c r="O42" i="10"/>
  <c r="N42" i="10"/>
  <c r="M42" i="10"/>
  <c r="K42" i="10"/>
  <c r="I42" i="10"/>
  <c r="G42" i="10"/>
  <c r="U41" i="10"/>
  <c r="T41" i="10"/>
  <c r="O41" i="10"/>
  <c r="N41" i="10"/>
  <c r="M41" i="10"/>
  <c r="K41" i="10"/>
  <c r="I41" i="10"/>
  <c r="G41" i="10"/>
  <c r="S40" i="10"/>
  <c r="T40" i="10" s="1"/>
  <c r="R40" i="10"/>
  <c r="Q40" i="10"/>
  <c r="P40" i="10"/>
  <c r="L40" i="10"/>
  <c r="J40" i="10"/>
  <c r="H40" i="10"/>
  <c r="F40" i="10"/>
  <c r="N40" i="10" s="1"/>
  <c r="O40" i="10" s="1"/>
  <c r="E40" i="10"/>
  <c r="M40" i="10" s="1"/>
  <c r="D40" i="10"/>
  <c r="U39" i="10"/>
  <c r="T39" i="10"/>
  <c r="N39" i="10"/>
  <c r="O39" i="10" s="1"/>
  <c r="M39" i="10"/>
  <c r="K39" i="10"/>
  <c r="I39" i="10"/>
  <c r="G39" i="10"/>
  <c r="U38" i="10"/>
  <c r="T38" i="10"/>
  <c r="O38" i="10"/>
  <c r="N38" i="10"/>
  <c r="M38" i="10"/>
  <c r="K38" i="10"/>
  <c r="I38" i="10"/>
  <c r="G38" i="10"/>
  <c r="U37" i="10"/>
  <c r="T37" i="10"/>
  <c r="O37" i="10"/>
  <c r="N37" i="10"/>
  <c r="M37" i="10"/>
  <c r="K37" i="10"/>
  <c r="I37" i="10"/>
  <c r="G37" i="10"/>
  <c r="U36" i="10"/>
  <c r="T36" i="10"/>
  <c r="O36" i="10"/>
  <c r="N36" i="10"/>
  <c r="M36" i="10"/>
  <c r="K36" i="10"/>
  <c r="I36" i="10"/>
  <c r="G36" i="10"/>
  <c r="S35" i="10"/>
  <c r="R35" i="10"/>
  <c r="Q35" i="10"/>
  <c r="P35" i="10"/>
  <c r="L35" i="10"/>
  <c r="J35" i="10"/>
  <c r="I35" i="10"/>
  <c r="H35" i="10"/>
  <c r="F35" i="10"/>
  <c r="E35" i="10"/>
  <c r="D35" i="10"/>
  <c r="G35" i="10" s="1"/>
  <c r="U34" i="10"/>
  <c r="T34" i="10"/>
  <c r="O34" i="10"/>
  <c r="N34" i="10"/>
  <c r="M34" i="10"/>
  <c r="K34" i="10"/>
  <c r="I34" i="10"/>
  <c r="G34" i="10"/>
  <c r="U33" i="10"/>
  <c r="T33" i="10"/>
  <c r="O33" i="10"/>
  <c r="N33" i="10"/>
  <c r="M33" i="10"/>
  <c r="K33" i="10"/>
  <c r="I33" i="10"/>
  <c r="G33" i="10"/>
  <c r="U32" i="10"/>
  <c r="T32" i="10"/>
  <c r="O32" i="10"/>
  <c r="N32" i="10"/>
  <c r="M32" i="10"/>
  <c r="K32" i="10"/>
  <c r="I32" i="10"/>
  <c r="G32" i="10"/>
  <c r="U31" i="10"/>
  <c r="T31" i="10"/>
  <c r="O31" i="10"/>
  <c r="N31" i="10"/>
  <c r="M31" i="10"/>
  <c r="K31" i="10"/>
  <c r="I31" i="10"/>
  <c r="G31" i="10"/>
  <c r="U30" i="10"/>
  <c r="T30" i="10"/>
  <c r="O30" i="10"/>
  <c r="N30" i="10"/>
  <c r="M30" i="10"/>
  <c r="K30" i="10"/>
  <c r="I30" i="10"/>
  <c r="G30" i="10"/>
  <c r="U29" i="10"/>
  <c r="T29" i="10"/>
  <c r="O29" i="10"/>
  <c r="N29" i="10"/>
  <c r="M29" i="10"/>
  <c r="K29" i="10"/>
  <c r="I29" i="10"/>
  <c r="G29" i="10"/>
  <c r="U28" i="10"/>
  <c r="T28" i="10"/>
  <c r="O28" i="10"/>
  <c r="N28" i="10"/>
  <c r="M28" i="10"/>
  <c r="K28" i="10"/>
  <c r="I28" i="10"/>
  <c r="G28" i="10"/>
  <c r="U27" i="10"/>
  <c r="T27" i="10"/>
  <c r="S27" i="10"/>
  <c r="R27" i="10"/>
  <c r="Q27" i="10"/>
  <c r="P27" i="10"/>
  <c r="L27" i="10"/>
  <c r="J27" i="10"/>
  <c r="H27" i="10"/>
  <c r="I27" i="10" s="1"/>
  <c r="F27" i="10"/>
  <c r="E27" i="10"/>
  <c r="D27" i="10"/>
  <c r="U26" i="10"/>
  <c r="T26" i="10"/>
  <c r="N26" i="10"/>
  <c r="O26" i="10" s="1"/>
  <c r="M26" i="10"/>
  <c r="K26" i="10"/>
  <c r="I26" i="10"/>
  <c r="G26" i="10"/>
  <c r="U25" i="10"/>
  <c r="T25" i="10"/>
  <c r="N25" i="10"/>
  <c r="O25" i="10" s="1"/>
  <c r="M25" i="10"/>
  <c r="K25" i="10"/>
  <c r="I25" i="10"/>
  <c r="G25" i="10"/>
  <c r="U24" i="10"/>
  <c r="T24" i="10"/>
  <c r="N24" i="10"/>
  <c r="O24" i="10" s="1"/>
  <c r="M24" i="10"/>
  <c r="K24" i="10"/>
  <c r="I24" i="10"/>
  <c r="G24" i="10"/>
  <c r="U23" i="10"/>
  <c r="T23" i="10"/>
  <c r="N23" i="10"/>
  <c r="O23" i="10" s="1"/>
  <c r="M23" i="10"/>
  <c r="K23" i="10"/>
  <c r="I23" i="10"/>
  <c r="G23" i="10"/>
  <c r="U22" i="10"/>
  <c r="T22" i="10"/>
  <c r="N22" i="10"/>
  <c r="O22" i="10" s="1"/>
  <c r="M22" i="10"/>
  <c r="K22" i="10"/>
  <c r="I22" i="10"/>
  <c r="G22" i="10"/>
  <c r="U21" i="10"/>
  <c r="T21" i="10"/>
  <c r="N21" i="10"/>
  <c r="O21" i="10" s="1"/>
  <c r="M21" i="10"/>
  <c r="K21" i="10"/>
  <c r="I21" i="10"/>
  <c r="G21" i="10"/>
  <c r="U20" i="10"/>
  <c r="T20" i="10"/>
  <c r="N20" i="10"/>
  <c r="O20" i="10" s="1"/>
  <c r="M20" i="10"/>
  <c r="K20" i="10"/>
  <c r="I20" i="10"/>
  <c r="G20" i="10"/>
  <c r="S19" i="10"/>
  <c r="R19" i="10"/>
  <c r="Q19" i="10"/>
  <c r="P19" i="10"/>
  <c r="L19" i="10"/>
  <c r="J19" i="10"/>
  <c r="H19" i="10"/>
  <c r="F19" i="10"/>
  <c r="E19" i="10"/>
  <c r="K19" i="10" s="1"/>
  <c r="D19" i="10"/>
  <c r="U18" i="10"/>
  <c r="T18" i="10"/>
  <c r="N18" i="10"/>
  <c r="O18" i="10" s="1"/>
  <c r="M18" i="10"/>
  <c r="K18" i="10"/>
  <c r="I18" i="10"/>
  <c r="G18" i="10"/>
  <c r="U17" i="10"/>
  <c r="T17" i="10"/>
  <c r="N17" i="10"/>
  <c r="O17" i="10" s="1"/>
  <c r="M17" i="10"/>
  <c r="K17" i="10"/>
  <c r="I17" i="10"/>
  <c r="G17" i="10"/>
  <c r="U16" i="10"/>
  <c r="T16" i="10"/>
  <c r="N16" i="10"/>
  <c r="O16" i="10" s="1"/>
  <c r="M16" i="10"/>
  <c r="K16" i="10"/>
  <c r="I16" i="10"/>
  <c r="G16" i="10"/>
  <c r="U15" i="10"/>
  <c r="T15" i="10"/>
  <c r="N15" i="10"/>
  <c r="O15" i="10" s="1"/>
  <c r="M15" i="10"/>
  <c r="K15" i="10"/>
  <c r="I15" i="10"/>
  <c r="G15" i="10"/>
  <c r="U14" i="10"/>
  <c r="T14" i="10"/>
  <c r="N14" i="10"/>
  <c r="O14" i="10" s="1"/>
  <c r="M14" i="10"/>
  <c r="K14" i="10"/>
  <c r="I14" i="10"/>
  <c r="G14" i="10"/>
  <c r="U13" i="10"/>
  <c r="T13" i="10"/>
  <c r="N13" i="10"/>
  <c r="O13" i="10" s="1"/>
  <c r="M13" i="10"/>
  <c r="K13" i="10"/>
  <c r="I13" i="10"/>
  <c r="G13" i="10"/>
  <c r="U12" i="10"/>
  <c r="T12" i="10"/>
  <c r="N12" i="10"/>
  <c r="O12" i="10" s="1"/>
  <c r="M12" i="10"/>
  <c r="K12" i="10"/>
  <c r="I12" i="10"/>
  <c r="G12" i="10"/>
  <c r="U11" i="10"/>
  <c r="T11" i="10"/>
  <c r="N11" i="10"/>
  <c r="O11" i="10" s="1"/>
  <c r="M11" i="10"/>
  <c r="K11" i="10"/>
  <c r="I11" i="10"/>
  <c r="G11" i="10"/>
  <c r="S10" i="10"/>
  <c r="R10" i="10"/>
  <c r="T10" i="10" s="1"/>
  <c r="Q10" i="10"/>
  <c r="P10" i="10"/>
  <c r="L10" i="10"/>
  <c r="J10" i="10"/>
  <c r="U10" i="10" s="1"/>
  <c r="I10" i="10"/>
  <c r="H10" i="10"/>
  <c r="F10" i="10"/>
  <c r="E10" i="10"/>
  <c r="D10" i="10"/>
  <c r="G10" i="10" s="1"/>
  <c r="U9" i="10"/>
  <c r="T9" i="10"/>
  <c r="O9" i="10"/>
  <c r="N9" i="10"/>
  <c r="M9" i="10"/>
  <c r="K9" i="10"/>
  <c r="I9" i="10"/>
  <c r="G9" i="10"/>
  <c r="U8" i="10"/>
  <c r="T8" i="10"/>
  <c r="O8" i="10"/>
  <c r="N8" i="10"/>
  <c r="M8" i="10"/>
  <c r="K8" i="10"/>
  <c r="I8" i="10"/>
  <c r="G8" i="10"/>
  <c r="S339" i="9"/>
  <c r="R339" i="9"/>
  <c r="T339" i="9" s="1"/>
  <c r="Q339" i="9"/>
  <c r="P339" i="9"/>
  <c r="L339" i="9"/>
  <c r="J339" i="9"/>
  <c r="H339" i="9"/>
  <c r="F339" i="9"/>
  <c r="E339" i="9"/>
  <c r="D339" i="9"/>
  <c r="S338" i="9"/>
  <c r="R338" i="9"/>
  <c r="Q338" i="9"/>
  <c r="P338" i="9"/>
  <c r="L338" i="9"/>
  <c r="J338" i="9"/>
  <c r="H338" i="9"/>
  <c r="F338" i="9"/>
  <c r="G338" i="9" s="1"/>
  <c r="E338" i="9"/>
  <c r="M338" i="9" s="1"/>
  <c r="D338" i="9"/>
  <c r="S337" i="9"/>
  <c r="T337" i="9" s="1"/>
  <c r="R337" i="9"/>
  <c r="Q337" i="9"/>
  <c r="P337" i="9"/>
  <c r="U337" i="9" s="1"/>
  <c r="L337" i="9"/>
  <c r="J337" i="9"/>
  <c r="H337" i="9"/>
  <c r="F337" i="9"/>
  <c r="E337" i="9"/>
  <c r="D337" i="9"/>
  <c r="U336" i="9"/>
  <c r="T336" i="9"/>
  <c r="N336" i="9"/>
  <c r="O336" i="9" s="1"/>
  <c r="M336" i="9"/>
  <c r="K336" i="9"/>
  <c r="I336" i="9"/>
  <c r="G336" i="9"/>
  <c r="U335" i="9"/>
  <c r="T335" i="9"/>
  <c r="N335" i="9"/>
  <c r="O335" i="9" s="1"/>
  <c r="M335" i="9"/>
  <c r="K335" i="9"/>
  <c r="I335" i="9"/>
  <c r="G335" i="9"/>
  <c r="U334" i="9"/>
  <c r="T334" i="9"/>
  <c r="N334" i="9"/>
  <c r="O334" i="9" s="1"/>
  <c r="M334" i="9"/>
  <c r="K334" i="9"/>
  <c r="I334" i="9"/>
  <c r="G334" i="9"/>
  <c r="U333" i="9"/>
  <c r="T333" i="9"/>
  <c r="O333" i="9"/>
  <c r="N333" i="9"/>
  <c r="M333" i="9"/>
  <c r="K333" i="9"/>
  <c r="I333" i="9"/>
  <c r="G333" i="9"/>
  <c r="S332" i="9"/>
  <c r="R332" i="9"/>
  <c r="T332" i="9" s="1"/>
  <c r="Q332" i="9"/>
  <c r="P332" i="9"/>
  <c r="L332" i="9"/>
  <c r="J332" i="9"/>
  <c r="K332" i="9" s="1"/>
  <c r="H332" i="9"/>
  <c r="F332" i="9"/>
  <c r="G332" i="9" s="1"/>
  <c r="E332" i="9"/>
  <c r="D332" i="9"/>
  <c r="U331" i="9"/>
  <c r="T331" i="9"/>
  <c r="O331" i="9"/>
  <c r="N331" i="9"/>
  <c r="M331" i="9"/>
  <c r="K331" i="9"/>
  <c r="I331" i="9"/>
  <c r="G331" i="9"/>
  <c r="U330" i="9"/>
  <c r="T330" i="9"/>
  <c r="N330" i="9"/>
  <c r="O330" i="9" s="1"/>
  <c r="M330" i="9"/>
  <c r="K330" i="9"/>
  <c r="I330" i="9"/>
  <c r="G330" i="9"/>
  <c r="U329" i="9"/>
  <c r="T329" i="9"/>
  <c r="N329" i="9"/>
  <c r="O329" i="9" s="1"/>
  <c r="M329" i="9"/>
  <c r="K329" i="9"/>
  <c r="I329" i="9"/>
  <c r="G329" i="9"/>
  <c r="U328" i="9"/>
  <c r="T328" i="9"/>
  <c r="O328" i="9"/>
  <c r="N328" i="9"/>
  <c r="M328" i="9"/>
  <c r="K328" i="9"/>
  <c r="I328" i="9"/>
  <c r="G328" i="9"/>
  <c r="U327" i="9"/>
  <c r="T327" i="9"/>
  <c r="N327" i="9"/>
  <c r="O327" i="9" s="1"/>
  <c r="M327" i="9"/>
  <c r="K327" i="9"/>
  <c r="I327" i="9"/>
  <c r="G327" i="9"/>
  <c r="U326" i="9"/>
  <c r="T326" i="9"/>
  <c r="N326" i="9"/>
  <c r="O326" i="9" s="1"/>
  <c r="M326" i="9"/>
  <c r="K326" i="9"/>
  <c r="I326" i="9"/>
  <c r="G326" i="9"/>
  <c r="U325" i="9"/>
  <c r="T325" i="9"/>
  <c r="N325" i="9"/>
  <c r="O325" i="9" s="1"/>
  <c r="M325" i="9"/>
  <c r="K325" i="9"/>
  <c r="I325" i="9"/>
  <c r="G325" i="9"/>
  <c r="U324" i="9"/>
  <c r="T324" i="9"/>
  <c r="O324" i="9"/>
  <c r="N324" i="9"/>
  <c r="M324" i="9"/>
  <c r="K324" i="9"/>
  <c r="I324" i="9"/>
  <c r="G324" i="9"/>
  <c r="T323" i="9"/>
  <c r="S323" i="9"/>
  <c r="R323" i="9"/>
  <c r="Q323" i="9"/>
  <c r="P323" i="9"/>
  <c r="L323" i="9"/>
  <c r="J323" i="9"/>
  <c r="H323" i="9"/>
  <c r="F323" i="9"/>
  <c r="E323" i="9"/>
  <c r="D323" i="9"/>
  <c r="U322" i="9"/>
  <c r="T322" i="9"/>
  <c r="O322" i="9"/>
  <c r="N322" i="9"/>
  <c r="M322" i="9"/>
  <c r="K322" i="9"/>
  <c r="I322" i="9"/>
  <c r="G322" i="9"/>
  <c r="U321" i="9"/>
  <c r="T321" i="9"/>
  <c r="N321" i="9"/>
  <c r="O321" i="9" s="1"/>
  <c r="M321" i="9"/>
  <c r="K321" i="9"/>
  <c r="I321" i="9"/>
  <c r="G321" i="9"/>
  <c r="U320" i="9"/>
  <c r="T320" i="9"/>
  <c r="N320" i="9"/>
  <c r="O320" i="9" s="1"/>
  <c r="M320" i="9"/>
  <c r="K320" i="9"/>
  <c r="I320" i="9"/>
  <c r="G320" i="9"/>
  <c r="U319" i="9"/>
  <c r="T319" i="9"/>
  <c r="N319" i="9"/>
  <c r="O319" i="9" s="1"/>
  <c r="M319" i="9"/>
  <c r="K319" i="9"/>
  <c r="I319" i="9"/>
  <c r="G319" i="9"/>
  <c r="U318" i="9"/>
  <c r="T318" i="9"/>
  <c r="N318" i="9"/>
  <c r="O318" i="9" s="1"/>
  <c r="M318" i="9"/>
  <c r="K318" i="9"/>
  <c r="I318" i="9"/>
  <c r="G318" i="9"/>
  <c r="S317" i="9"/>
  <c r="R317" i="9"/>
  <c r="T317" i="9" s="1"/>
  <c r="Q317" i="9"/>
  <c r="P317" i="9"/>
  <c r="L317" i="9"/>
  <c r="J317" i="9"/>
  <c r="H317" i="9"/>
  <c r="F317" i="9"/>
  <c r="E317" i="9"/>
  <c r="M317" i="9" s="1"/>
  <c r="D317" i="9"/>
  <c r="I317" i="9" s="1"/>
  <c r="U316" i="9"/>
  <c r="T316" i="9"/>
  <c r="N316" i="9"/>
  <c r="O316" i="9" s="1"/>
  <c r="M316" i="9"/>
  <c r="K316" i="9"/>
  <c r="I316" i="9"/>
  <c r="G316" i="9"/>
  <c r="U315" i="9"/>
  <c r="T315" i="9"/>
  <c r="N315" i="9"/>
  <c r="O315" i="9" s="1"/>
  <c r="M315" i="9"/>
  <c r="K315" i="9"/>
  <c r="I315" i="9"/>
  <c r="G315" i="9"/>
  <c r="U314" i="9"/>
  <c r="T314" i="9"/>
  <c r="N314" i="9"/>
  <c r="O314" i="9" s="1"/>
  <c r="M314" i="9"/>
  <c r="K314" i="9"/>
  <c r="I314" i="9"/>
  <c r="G314" i="9"/>
  <c r="U313" i="9"/>
  <c r="T313" i="9"/>
  <c r="N313" i="9"/>
  <c r="O313" i="9" s="1"/>
  <c r="M313" i="9"/>
  <c r="K313" i="9"/>
  <c r="I313" i="9"/>
  <c r="G313" i="9"/>
  <c r="U312" i="9"/>
  <c r="T312" i="9"/>
  <c r="N312" i="9"/>
  <c r="O312" i="9" s="1"/>
  <c r="M312" i="9"/>
  <c r="K312" i="9"/>
  <c r="I312" i="9"/>
  <c r="G312" i="9"/>
  <c r="U311" i="9"/>
  <c r="T311" i="9"/>
  <c r="N311" i="9"/>
  <c r="O311" i="9" s="1"/>
  <c r="M311" i="9"/>
  <c r="K311" i="9"/>
  <c r="I311" i="9"/>
  <c r="G311" i="9"/>
  <c r="S310" i="9"/>
  <c r="R310" i="9"/>
  <c r="T310" i="9" s="1"/>
  <c r="Q310" i="9"/>
  <c r="P310" i="9"/>
  <c r="U310" i="9" s="1"/>
  <c r="L310" i="9"/>
  <c r="J310" i="9"/>
  <c r="H310" i="9"/>
  <c r="F310" i="9"/>
  <c r="E310" i="9"/>
  <c r="D310" i="9"/>
  <c r="U309" i="9"/>
  <c r="T309" i="9"/>
  <c r="N309" i="9"/>
  <c r="O309" i="9" s="1"/>
  <c r="M309" i="9"/>
  <c r="K309" i="9"/>
  <c r="I309" i="9"/>
  <c r="G309" i="9"/>
  <c r="U308" i="9"/>
  <c r="T308" i="9"/>
  <c r="N308" i="9"/>
  <c r="O308" i="9" s="1"/>
  <c r="M308" i="9"/>
  <c r="K308" i="9"/>
  <c r="I308" i="9"/>
  <c r="G308" i="9"/>
  <c r="U307" i="9"/>
  <c r="T307" i="9"/>
  <c r="N307" i="9"/>
  <c r="O307" i="9" s="1"/>
  <c r="M307" i="9"/>
  <c r="K307" i="9"/>
  <c r="I307" i="9"/>
  <c r="G307" i="9"/>
  <c r="U306" i="9"/>
  <c r="T306" i="9"/>
  <c r="N306" i="9"/>
  <c r="O306" i="9" s="1"/>
  <c r="M306" i="9"/>
  <c r="K306" i="9"/>
  <c r="I306" i="9"/>
  <c r="G306" i="9"/>
  <c r="U305" i="9"/>
  <c r="T305" i="9"/>
  <c r="N305" i="9"/>
  <c r="O305" i="9" s="1"/>
  <c r="M305" i="9"/>
  <c r="K305" i="9"/>
  <c r="I305" i="9"/>
  <c r="G305" i="9"/>
  <c r="U304" i="9"/>
  <c r="T304" i="9"/>
  <c r="N304" i="9"/>
  <c r="O304" i="9" s="1"/>
  <c r="M304" i="9"/>
  <c r="K304" i="9"/>
  <c r="I304" i="9"/>
  <c r="G304" i="9"/>
  <c r="S303" i="9"/>
  <c r="R303" i="9"/>
  <c r="Q303" i="9"/>
  <c r="P303" i="9"/>
  <c r="L303" i="9"/>
  <c r="J303" i="9"/>
  <c r="H303" i="9"/>
  <c r="F303" i="9"/>
  <c r="G303" i="9" s="1"/>
  <c r="E303" i="9"/>
  <c r="M303" i="9" s="1"/>
  <c r="D303" i="9"/>
  <c r="I303" i="9" s="1"/>
  <c r="U302" i="9"/>
  <c r="T302" i="9"/>
  <c r="N302" i="9"/>
  <c r="O302" i="9" s="1"/>
  <c r="M302" i="9"/>
  <c r="K302" i="9"/>
  <c r="I302" i="9"/>
  <c r="G302" i="9"/>
  <c r="T299" i="9"/>
  <c r="S299" i="9"/>
  <c r="R299" i="9"/>
  <c r="Q299" i="9"/>
  <c r="P299" i="9"/>
  <c r="L299" i="9"/>
  <c r="J299" i="9"/>
  <c r="H299" i="9"/>
  <c r="F299" i="9"/>
  <c r="E299" i="9"/>
  <c r="D299" i="9"/>
  <c r="S298" i="9"/>
  <c r="R298" i="9"/>
  <c r="Q298" i="9"/>
  <c r="P298" i="9"/>
  <c r="U298" i="9" s="1"/>
  <c r="L298" i="9"/>
  <c r="J298" i="9"/>
  <c r="K298" i="9" s="1"/>
  <c r="H298" i="9"/>
  <c r="F298" i="9"/>
  <c r="G298" i="9" s="1"/>
  <c r="E298" i="9"/>
  <c r="D298" i="9"/>
  <c r="I298" i="9" s="1"/>
  <c r="U297" i="9"/>
  <c r="T297" i="9"/>
  <c r="N297" i="9"/>
  <c r="O297" i="9" s="1"/>
  <c r="M297" i="9"/>
  <c r="K297" i="9"/>
  <c r="I297" i="9"/>
  <c r="G297" i="9"/>
  <c r="U296" i="9"/>
  <c r="T296" i="9"/>
  <c r="N296" i="9"/>
  <c r="O296" i="9" s="1"/>
  <c r="M296" i="9"/>
  <c r="K296" i="9"/>
  <c r="I296" i="9"/>
  <c r="G296" i="9"/>
  <c r="U295" i="9"/>
  <c r="T295" i="9"/>
  <c r="O295" i="9"/>
  <c r="N295" i="9"/>
  <c r="M295" i="9"/>
  <c r="K295" i="9"/>
  <c r="I295" i="9"/>
  <c r="G295" i="9"/>
  <c r="U294" i="9"/>
  <c r="T294" i="9"/>
  <c r="O294" i="9"/>
  <c r="N294" i="9"/>
  <c r="M294" i="9"/>
  <c r="K294" i="9"/>
  <c r="I294" i="9"/>
  <c r="G294" i="9"/>
  <c r="U293" i="9"/>
  <c r="T293" i="9"/>
  <c r="N293" i="9"/>
  <c r="O293" i="9" s="1"/>
  <c r="M293" i="9"/>
  <c r="K293" i="9"/>
  <c r="I293" i="9"/>
  <c r="G293" i="9"/>
  <c r="S292" i="9"/>
  <c r="R292" i="9"/>
  <c r="T292" i="9" s="1"/>
  <c r="Q292" i="9"/>
  <c r="P292" i="9"/>
  <c r="U292" i="9" s="1"/>
  <c r="L292" i="9"/>
  <c r="J292" i="9"/>
  <c r="H292" i="9"/>
  <c r="F292" i="9"/>
  <c r="E292" i="9"/>
  <c r="D292" i="9"/>
  <c r="U291" i="9"/>
  <c r="T291" i="9"/>
  <c r="N291" i="9"/>
  <c r="O291" i="9" s="1"/>
  <c r="M291" i="9"/>
  <c r="K291" i="9"/>
  <c r="I291" i="9"/>
  <c r="G291" i="9"/>
  <c r="U290" i="9"/>
  <c r="T290" i="9"/>
  <c r="N290" i="9"/>
  <c r="O290" i="9" s="1"/>
  <c r="M290" i="9"/>
  <c r="K290" i="9"/>
  <c r="I290" i="9"/>
  <c r="G290" i="9"/>
  <c r="U289" i="9"/>
  <c r="T289" i="9"/>
  <c r="O289" i="9"/>
  <c r="N289" i="9"/>
  <c r="M289" i="9"/>
  <c r="K289" i="9"/>
  <c r="I289" i="9"/>
  <c r="G289" i="9"/>
  <c r="U288" i="9"/>
  <c r="T288" i="9"/>
  <c r="N288" i="9"/>
  <c r="O288" i="9" s="1"/>
  <c r="M288" i="9"/>
  <c r="K288" i="9"/>
  <c r="I288" i="9"/>
  <c r="G288" i="9"/>
  <c r="U287" i="9"/>
  <c r="T287" i="9"/>
  <c r="O287" i="9"/>
  <c r="N287" i="9"/>
  <c r="M287" i="9"/>
  <c r="K287" i="9"/>
  <c r="I287" i="9"/>
  <c r="G287" i="9"/>
  <c r="U286" i="9"/>
  <c r="T286" i="9"/>
  <c r="N286" i="9"/>
  <c r="O286" i="9" s="1"/>
  <c r="M286" i="9"/>
  <c r="K286" i="9"/>
  <c r="I286" i="9"/>
  <c r="G286" i="9"/>
  <c r="S285" i="9"/>
  <c r="R285" i="9"/>
  <c r="T285" i="9" s="1"/>
  <c r="Q285" i="9"/>
  <c r="P285" i="9"/>
  <c r="L285" i="9"/>
  <c r="J285" i="9"/>
  <c r="K285" i="9" s="1"/>
  <c r="H285" i="9"/>
  <c r="F285" i="9"/>
  <c r="G285" i="9" s="1"/>
  <c r="E285" i="9"/>
  <c r="D285" i="9"/>
  <c r="U284" i="9"/>
  <c r="T284" i="9"/>
  <c r="N284" i="9"/>
  <c r="O284" i="9" s="1"/>
  <c r="M284" i="9"/>
  <c r="K284" i="9"/>
  <c r="I284" i="9"/>
  <c r="G284" i="9"/>
  <c r="U283" i="9"/>
  <c r="T283" i="9"/>
  <c r="N283" i="9"/>
  <c r="O283" i="9" s="1"/>
  <c r="M283" i="9"/>
  <c r="K283" i="9"/>
  <c r="I283" i="9"/>
  <c r="G283" i="9"/>
  <c r="U282" i="9"/>
  <c r="T282" i="9"/>
  <c r="O282" i="9"/>
  <c r="N282" i="9"/>
  <c r="M282" i="9"/>
  <c r="K282" i="9"/>
  <c r="I282" i="9"/>
  <c r="G282" i="9"/>
  <c r="U281" i="9"/>
  <c r="T281" i="9"/>
  <c r="N281" i="9"/>
  <c r="O281" i="9" s="1"/>
  <c r="M281" i="9"/>
  <c r="K281" i="9"/>
  <c r="I281" i="9"/>
  <c r="G281" i="9"/>
  <c r="U280" i="9"/>
  <c r="T280" i="9"/>
  <c r="O280" i="9"/>
  <c r="N280" i="9"/>
  <c r="M280" i="9"/>
  <c r="K280" i="9"/>
  <c r="I280" i="9"/>
  <c r="G280" i="9"/>
  <c r="U279" i="9"/>
  <c r="T279" i="9"/>
  <c r="O279" i="9"/>
  <c r="N279" i="9"/>
  <c r="M279" i="9"/>
  <c r="K279" i="9"/>
  <c r="I279" i="9"/>
  <c r="G279" i="9"/>
  <c r="U278" i="9"/>
  <c r="T278" i="9"/>
  <c r="N278" i="9"/>
  <c r="O278" i="9" s="1"/>
  <c r="M278" i="9"/>
  <c r="K278" i="9"/>
  <c r="I278" i="9"/>
  <c r="G278" i="9"/>
  <c r="U277" i="9"/>
  <c r="T277" i="9"/>
  <c r="O277" i="9"/>
  <c r="N277" i="9"/>
  <c r="M277" i="9"/>
  <c r="K277" i="9"/>
  <c r="I277" i="9"/>
  <c r="G277" i="9"/>
  <c r="U276" i="9"/>
  <c r="T276" i="9"/>
  <c r="N276" i="9"/>
  <c r="O276" i="9" s="1"/>
  <c r="M276" i="9"/>
  <c r="K276" i="9"/>
  <c r="I276" i="9"/>
  <c r="G276" i="9"/>
  <c r="U275" i="9"/>
  <c r="T275" i="9"/>
  <c r="S275" i="9"/>
  <c r="R275" i="9"/>
  <c r="Q275" i="9"/>
  <c r="P275" i="9"/>
  <c r="L275" i="9"/>
  <c r="J275" i="9"/>
  <c r="H275" i="9"/>
  <c r="F275" i="9"/>
  <c r="E275" i="9"/>
  <c r="D275" i="9"/>
  <c r="U274" i="9"/>
  <c r="T274" i="9"/>
  <c r="N274" i="9"/>
  <c r="O274" i="9" s="1"/>
  <c r="M274" i="9"/>
  <c r="K274" i="9"/>
  <c r="I274" i="9"/>
  <c r="G274" i="9"/>
  <c r="U273" i="9"/>
  <c r="T273" i="9"/>
  <c r="O273" i="9"/>
  <c r="N273" i="9"/>
  <c r="M273" i="9"/>
  <c r="K273" i="9"/>
  <c r="I273" i="9"/>
  <c r="G273" i="9"/>
  <c r="U272" i="9"/>
  <c r="T272" i="9"/>
  <c r="O272" i="9"/>
  <c r="N272" i="9"/>
  <c r="M272" i="9"/>
  <c r="K272" i="9"/>
  <c r="I272" i="9"/>
  <c r="G272" i="9"/>
  <c r="U271" i="9"/>
  <c r="T271" i="9"/>
  <c r="O271" i="9"/>
  <c r="N271" i="9"/>
  <c r="M271" i="9"/>
  <c r="K271" i="9"/>
  <c r="I271" i="9"/>
  <c r="G271" i="9"/>
  <c r="U270" i="9"/>
  <c r="T270" i="9"/>
  <c r="O270" i="9"/>
  <c r="N270" i="9"/>
  <c r="M270" i="9"/>
  <c r="K270" i="9"/>
  <c r="I270" i="9"/>
  <c r="G270" i="9"/>
  <c r="U269" i="9"/>
  <c r="T269" i="9"/>
  <c r="O269" i="9"/>
  <c r="N269" i="9"/>
  <c r="M269" i="9"/>
  <c r="K269" i="9"/>
  <c r="I269" i="9"/>
  <c r="G269" i="9"/>
  <c r="U268" i="9"/>
  <c r="T268" i="9"/>
  <c r="N268" i="9"/>
  <c r="O268" i="9" s="1"/>
  <c r="M268" i="9"/>
  <c r="K268" i="9"/>
  <c r="I268" i="9"/>
  <c r="G268" i="9"/>
  <c r="S267" i="9"/>
  <c r="R267" i="9"/>
  <c r="Q267" i="9"/>
  <c r="P267" i="9"/>
  <c r="L267" i="9"/>
  <c r="J267" i="9"/>
  <c r="K267" i="9" s="1"/>
  <c r="H267" i="9"/>
  <c r="F267" i="9"/>
  <c r="E267" i="9"/>
  <c r="D267" i="9"/>
  <c r="G267" i="9" s="1"/>
  <c r="U266" i="9"/>
  <c r="T266" i="9"/>
  <c r="N266" i="9"/>
  <c r="O266" i="9" s="1"/>
  <c r="M266" i="9"/>
  <c r="K266" i="9"/>
  <c r="I266" i="9"/>
  <c r="G266" i="9"/>
  <c r="U265" i="9"/>
  <c r="T265" i="9"/>
  <c r="N265" i="9"/>
  <c r="O265" i="9" s="1"/>
  <c r="M265" i="9"/>
  <c r="K265" i="9"/>
  <c r="I265" i="9"/>
  <c r="G265" i="9"/>
  <c r="U264" i="9"/>
  <c r="T264" i="9"/>
  <c r="N264" i="9"/>
  <c r="O264" i="9" s="1"/>
  <c r="M264" i="9"/>
  <c r="K264" i="9"/>
  <c r="I264" i="9"/>
  <c r="G264" i="9"/>
  <c r="U263" i="9"/>
  <c r="T263" i="9"/>
  <c r="N263" i="9"/>
  <c r="O263" i="9" s="1"/>
  <c r="M263" i="9"/>
  <c r="K263" i="9"/>
  <c r="I263" i="9"/>
  <c r="G263" i="9"/>
  <c r="S260" i="9"/>
  <c r="R260" i="9"/>
  <c r="T260" i="9" s="1"/>
  <c r="Q260" i="9"/>
  <c r="P260" i="9"/>
  <c r="L260" i="9"/>
  <c r="M260" i="9" s="1"/>
  <c r="J260" i="9"/>
  <c r="H260" i="9"/>
  <c r="F260" i="9"/>
  <c r="E260" i="9"/>
  <c r="D260" i="9"/>
  <c r="S259" i="9"/>
  <c r="R259" i="9"/>
  <c r="Q259" i="9"/>
  <c r="P259" i="9"/>
  <c r="L259" i="9"/>
  <c r="J259" i="9"/>
  <c r="H259" i="9"/>
  <c r="F259" i="9"/>
  <c r="E259" i="9"/>
  <c r="D259" i="9"/>
  <c r="I259" i="9" s="1"/>
  <c r="U258" i="9"/>
  <c r="T258" i="9"/>
  <c r="N258" i="9"/>
  <c r="O258" i="9" s="1"/>
  <c r="M258" i="9"/>
  <c r="K258" i="9"/>
  <c r="I258" i="9"/>
  <c r="G258" i="9"/>
  <c r="U257" i="9"/>
  <c r="T257" i="9"/>
  <c r="N257" i="9"/>
  <c r="O257" i="9" s="1"/>
  <c r="M257" i="9"/>
  <c r="K257" i="9"/>
  <c r="I257" i="9"/>
  <c r="G257" i="9"/>
  <c r="U256" i="9"/>
  <c r="T256" i="9"/>
  <c r="N256" i="9"/>
  <c r="O256" i="9" s="1"/>
  <c r="M256" i="9"/>
  <c r="K256" i="9"/>
  <c r="I256" i="9"/>
  <c r="G256" i="9"/>
  <c r="U255" i="9"/>
  <c r="T255" i="9"/>
  <c r="N255" i="9"/>
  <c r="O255" i="9" s="1"/>
  <c r="M255" i="9"/>
  <c r="K255" i="9"/>
  <c r="I255" i="9"/>
  <c r="G255" i="9"/>
  <c r="S254" i="9"/>
  <c r="R254" i="9"/>
  <c r="T254" i="9" s="1"/>
  <c r="Q254" i="9"/>
  <c r="P254" i="9"/>
  <c r="U254" i="9" s="1"/>
  <c r="L254" i="9"/>
  <c r="J254" i="9"/>
  <c r="H254" i="9"/>
  <c r="F254" i="9"/>
  <c r="E254" i="9"/>
  <c r="D254" i="9"/>
  <c r="U253" i="9"/>
  <c r="T253" i="9"/>
  <c r="N253" i="9"/>
  <c r="O253" i="9" s="1"/>
  <c r="M253" i="9"/>
  <c r="K253" i="9"/>
  <c r="I253" i="9"/>
  <c r="G253" i="9"/>
  <c r="U252" i="9"/>
  <c r="T252" i="9"/>
  <c r="N252" i="9"/>
  <c r="O252" i="9" s="1"/>
  <c r="M252" i="9"/>
  <c r="K252" i="9"/>
  <c r="I252" i="9"/>
  <c r="G252" i="9"/>
  <c r="U251" i="9"/>
  <c r="T251" i="9"/>
  <c r="O251" i="9"/>
  <c r="N251" i="9"/>
  <c r="M251" i="9"/>
  <c r="K251" i="9"/>
  <c r="I251" i="9"/>
  <c r="G251" i="9"/>
  <c r="U250" i="9"/>
  <c r="T250" i="9"/>
  <c r="N250" i="9"/>
  <c r="O250" i="9" s="1"/>
  <c r="M250" i="9"/>
  <c r="K250" i="9"/>
  <c r="I250" i="9"/>
  <c r="G250" i="9"/>
  <c r="U249" i="9"/>
  <c r="T249" i="9"/>
  <c r="N249" i="9"/>
  <c r="O249" i="9" s="1"/>
  <c r="M249" i="9"/>
  <c r="K249" i="9"/>
  <c r="I249" i="9"/>
  <c r="G249" i="9"/>
  <c r="U248" i="9"/>
  <c r="T248" i="9"/>
  <c r="N248" i="9"/>
  <c r="O248" i="9" s="1"/>
  <c r="M248" i="9"/>
  <c r="K248" i="9"/>
  <c r="I248" i="9"/>
  <c r="G248" i="9"/>
  <c r="S247" i="9"/>
  <c r="R247" i="9"/>
  <c r="Q247" i="9"/>
  <c r="P247" i="9"/>
  <c r="L247" i="9"/>
  <c r="J247" i="9"/>
  <c r="K247" i="9" s="1"/>
  <c r="H247" i="9"/>
  <c r="G247" i="9"/>
  <c r="F247" i="9"/>
  <c r="N247" i="9" s="1"/>
  <c r="O247" i="9" s="1"/>
  <c r="E247" i="9"/>
  <c r="D247" i="9"/>
  <c r="U246" i="9"/>
  <c r="T246" i="9"/>
  <c r="N246" i="9"/>
  <c r="O246" i="9" s="1"/>
  <c r="M246" i="9"/>
  <c r="K246" i="9"/>
  <c r="I246" i="9"/>
  <c r="G246" i="9"/>
  <c r="U245" i="9"/>
  <c r="T245" i="9"/>
  <c r="N245" i="9"/>
  <c r="O245" i="9" s="1"/>
  <c r="M245" i="9"/>
  <c r="K245" i="9"/>
  <c r="I245" i="9"/>
  <c r="G245" i="9"/>
  <c r="U244" i="9"/>
  <c r="T244" i="9"/>
  <c r="N244" i="9"/>
  <c r="O244" i="9" s="1"/>
  <c r="M244" i="9"/>
  <c r="K244" i="9"/>
  <c r="I244" i="9"/>
  <c r="G244" i="9"/>
  <c r="U243" i="9"/>
  <c r="T243" i="9"/>
  <c r="N243" i="9"/>
  <c r="O243" i="9" s="1"/>
  <c r="M243" i="9"/>
  <c r="K243" i="9"/>
  <c r="I243" i="9"/>
  <c r="G243" i="9"/>
  <c r="U242" i="9"/>
  <c r="T242" i="9"/>
  <c r="O242" i="9"/>
  <c r="N242" i="9"/>
  <c r="M242" i="9"/>
  <c r="K242" i="9"/>
  <c r="I242" i="9"/>
  <c r="G242" i="9"/>
  <c r="U241" i="9"/>
  <c r="T241" i="9"/>
  <c r="N241" i="9"/>
  <c r="O241" i="9" s="1"/>
  <c r="M241" i="9"/>
  <c r="K241" i="9"/>
  <c r="I241" i="9"/>
  <c r="G241" i="9"/>
  <c r="S240" i="9"/>
  <c r="R240" i="9"/>
  <c r="Q240" i="9"/>
  <c r="P240" i="9"/>
  <c r="L240" i="9"/>
  <c r="J240" i="9"/>
  <c r="H240" i="9"/>
  <c r="F240" i="9"/>
  <c r="G240" i="9" s="1"/>
  <c r="E240" i="9"/>
  <c r="D240" i="9"/>
  <c r="U239" i="9"/>
  <c r="T239" i="9"/>
  <c r="O239" i="9"/>
  <c r="N239" i="9"/>
  <c r="M239" i="9"/>
  <c r="K239" i="9"/>
  <c r="I239" i="9"/>
  <c r="G239" i="9"/>
  <c r="U238" i="9"/>
  <c r="T238" i="9"/>
  <c r="N238" i="9"/>
  <c r="O238" i="9" s="1"/>
  <c r="M238" i="9"/>
  <c r="K238" i="9"/>
  <c r="I238" i="9"/>
  <c r="G238" i="9"/>
  <c r="U237" i="9"/>
  <c r="T237" i="9"/>
  <c r="N237" i="9"/>
  <c r="O237" i="9" s="1"/>
  <c r="M237" i="9"/>
  <c r="K237" i="9"/>
  <c r="I237" i="9"/>
  <c r="G237" i="9"/>
  <c r="U236" i="9"/>
  <c r="T236" i="9"/>
  <c r="N236" i="9"/>
  <c r="O236" i="9" s="1"/>
  <c r="M236" i="9"/>
  <c r="K236" i="9"/>
  <c r="I236" i="9"/>
  <c r="G236" i="9"/>
  <c r="U235" i="9"/>
  <c r="T235" i="9"/>
  <c r="N235" i="9"/>
  <c r="O235" i="9" s="1"/>
  <c r="M235" i="9"/>
  <c r="K235" i="9"/>
  <c r="I235" i="9"/>
  <c r="G235" i="9"/>
  <c r="U234" i="9"/>
  <c r="T234" i="9"/>
  <c r="N234" i="9"/>
  <c r="O234" i="9" s="1"/>
  <c r="M234" i="9"/>
  <c r="K234" i="9"/>
  <c r="I234" i="9"/>
  <c r="G234" i="9"/>
  <c r="S231" i="9"/>
  <c r="R231" i="9"/>
  <c r="T231" i="9" s="1"/>
  <c r="Q231" i="9"/>
  <c r="P231" i="9"/>
  <c r="L231" i="9"/>
  <c r="J231" i="9"/>
  <c r="H231" i="9"/>
  <c r="F231" i="9"/>
  <c r="E231" i="9"/>
  <c r="D231" i="9"/>
  <c r="S230" i="9"/>
  <c r="R230" i="9"/>
  <c r="Q230" i="9"/>
  <c r="P230" i="9"/>
  <c r="L230" i="9"/>
  <c r="J230" i="9"/>
  <c r="K230" i="9" s="1"/>
  <c r="H230" i="9"/>
  <c r="F230" i="9"/>
  <c r="N230" i="9" s="1"/>
  <c r="O230" i="9" s="1"/>
  <c r="E230" i="9"/>
  <c r="M230" i="9" s="1"/>
  <c r="D230" i="9"/>
  <c r="U229" i="9"/>
  <c r="T229" i="9"/>
  <c r="O229" i="9"/>
  <c r="N229" i="9"/>
  <c r="M229" i="9"/>
  <c r="K229" i="9"/>
  <c r="I229" i="9"/>
  <c r="G229" i="9"/>
  <c r="U228" i="9"/>
  <c r="T228" i="9"/>
  <c r="N228" i="9"/>
  <c r="O228" i="9" s="1"/>
  <c r="M228" i="9"/>
  <c r="K228" i="9"/>
  <c r="I228" i="9"/>
  <c r="G228" i="9"/>
  <c r="U227" i="9"/>
  <c r="T227" i="9"/>
  <c r="N227" i="9"/>
  <c r="O227" i="9" s="1"/>
  <c r="M227" i="9"/>
  <c r="K227" i="9"/>
  <c r="I227" i="9"/>
  <c r="G227" i="9"/>
  <c r="U226" i="9"/>
  <c r="T226" i="9"/>
  <c r="N226" i="9"/>
  <c r="O226" i="9" s="1"/>
  <c r="M226" i="9"/>
  <c r="K226" i="9"/>
  <c r="I226" i="9"/>
  <c r="G226" i="9"/>
  <c r="U225" i="9"/>
  <c r="T225" i="9"/>
  <c r="N225" i="9"/>
  <c r="O225" i="9" s="1"/>
  <c r="M225" i="9"/>
  <c r="K225" i="9"/>
  <c r="I225" i="9"/>
  <c r="G225" i="9"/>
  <c r="S224" i="9"/>
  <c r="R224" i="9"/>
  <c r="Q224" i="9"/>
  <c r="P224" i="9"/>
  <c r="L224" i="9"/>
  <c r="J224" i="9"/>
  <c r="H224" i="9"/>
  <c r="F224" i="9"/>
  <c r="E224" i="9"/>
  <c r="M224" i="9" s="1"/>
  <c r="D224" i="9"/>
  <c r="U223" i="9"/>
  <c r="T223" i="9"/>
  <c r="N223" i="9"/>
  <c r="O223" i="9" s="1"/>
  <c r="M223" i="9"/>
  <c r="K223" i="9"/>
  <c r="I223" i="9"/>
  <c r="G223" i="9"/>
  <c r="U222" i="9"/>
  <c r="T222" i="9"/>
  <c r="N222" i="9"/>
  <c r="O222" i="9" s="1"/>
  <c r="M222" i="9"/>
  <c r="K222" i="9"/>
  <c r="I222" i="9"/>
  <c r="G222" i="9"/>
  <c r="U221" i="9"/>
  <c r="T221" i="9"/>
  <c r="N221" i="9"/>
  <c r="O221" i="9" s="1"/>
  <c r="M221" i="9"/>
  <c r="K221" i="9"/>
  <c r="I221" i="9"/>
  <c r="G221" i="9"/>
  <c r="U220" i="9"/>
  <c r="T220" i="9"/>
  <c r="N220" i="9"/>
  <c r="O220" i="9" s="1"/>
  <c r="M220" i="9"/>
  <c r="K220" i="9"/>
  <c r="I220" i="9"/>
  <c r="G220" i="9"/>
  <c r="U219" i="9"/>
  <c r="T219" i="9"/>
  <c r="N219" i="9"/>
  <c r="O219" i="9" s="1"/>
  <c r="M219" i="9"/>
  <c r="K219" i="9"/>
  <c r="I219" i="9"/>
  <c r="G219" i="9"/>
  <c r="U218" i="9"/>
  <c r="T218" i="9"/>
  <c r="N218" i="9"/>
  <c r="O218" i="9" s="1"/>
  <c r="M218" i="9"/>
  <c r="K218" i="9"/>
  <c r="I218" i="9"/>
  <c r="G218" i="9"/>
  <c r="U217" i="9"/>
  <c r="T217" i="9"/>
  <c r="O217" i="9"/>
  <c r="N217" i="9"/>
  <c r="M217" i="9"/>
  <c r="K217" i="9"/>
  <c r="I217" i="9"/>
  <c r="G217" i="9"/>
  <c r="S216" i="9"/>
  <c r="R216" i="9"/>
  <c r="T216" i="9" s="1"/>
  <c r="Q216" i="9"/>
  <c r="P216" i="9"/>
  <c r="U216" i="9" s="1"/>
  <c r="L216" i="9"/>
  <c r="J216" i="9"/>
  <c r="H216" i="9"/>
  <c r="F216" i="9"/>
  <c r="E216" i="9"/>
  <c r="K216" i="9" s="1"/>
  <c r="D216" i="9"/>
  <c r="I216" i="9" s="1"/>
  <c r="U215" i="9"/>
  <c r="T215" i="9"/>
  <c r="N215" i="9"/>
  <c r="O215" i="9" s="1"/>
  <c r="M215" i="9"/>
  <c r="K215" i="9"/>
  <c r="I215" i="9"/>
  <c r="G215" i="9"/>
  <c r="U214" i="9"/>
  <c r="T214" i="9"/>
  <c r="N214" i="9"/>
  <c r="O214" i="9" s="1"/>
  <c r="M214" i="9"/>
  <c r="K214" i="9"/>
  <c r="I214" i="9"/>
  <c r="G214" i="9"/>
  <c r="U213" i="9"/>
  <c r="T213" i="9"/>
  <c r="N213" i="9"/>
  <c r="O213" i="9" s="1"/>
  <c r="M213" i="9"/>
  <c r="K213" i="9"/>
  <c r="I213" i="9"/>
  <c r="G213" i="9"/>
  <c r="U212" i="9"/>
  <c r="T212" i="9"/>
  <c r="N212" i="9"/>
  <c r="O212" i="9" s="1"/>
  <c r="M212" i="9"/>
  <c r="K212" i="9"/>
  <c r="I212" i="9"/>
  <c r="G212" i="9"/>
  <c r="U211" i="9"/>
  <c r="T211" i="9"/>
  <c r="N211" i="9"/>
  <c r="O211" i="9" s="1"/>
  <c r="M211" i="9"/>
  <c r="K211" i="9"/>
  <c r="I211" i="9"/>
  <c r="G211" i="9"/>
  <c r="U210" i="9"/>
  <c r="T210" i="9"/>
  <c r="N210" i="9"/>
  <c r="O210" i="9" s="1"/>
  <c r="M210" i="9"/>
  <c r="K210" i="9"/>
  <c r="I210" i="9"/>
  <c r="G210" i="9"/>
  <c r="U209" i="9"/>
  <c r="T209" i="9"/>
  <c r="N209" i="9"/>
  <c r="O209" i="9" s="1"/>
  <c r="M209" i="9"/>
  <c r="K209" i="9"/>
  <c r="I209" i="9"/>
  <c r="G209" i="9"/>
  <c r="U208" i="9"/>
  <c r="T208" i="9"/>
  <c r="N208" i="9"/>
  <c r="O208" i="9" s="1"/>
  <c r="M208" i="9"/>
  <c r="K208" i="9"/>
  <c r="I208" i="9"/>
  <c r="G208" i="9"/>
  <c r="T205" i="9"/>
  <c r="S205" i="9"/>
  <c r="R205" i="9"/>
  <c r="Q205" i="9"/>
  <c r="P205" i="9"/>
  <c r="L205" i="9"/>
  <c r="J205" i="9"/>
  <c r="H205" i="9"/>
  <c r="F205" i="9"/>
  <c r="E205" i="9"/>
  <c r="D205" i="9"/>
  <c r="S204" i="9"/>
  <c r="R204" i="9"/>
  <c r="Q204" i="9"/>
  <c r="P204" i="9"/>
  <c r="N204" i="9"/>
  <c r="O204" i="9" s="1"/>
  <c r="L204" i="9"/>
  <c r="J204" i="9"/>
  <c r="K204" i="9" s="1"/>
  <c r="H204" i="9"/>
  <c r="F204" i="9"/>
  <c r="E204" i="9"/>
  <c r="D204" i="9"/>
  <c r="U203" i="9"/>
  <c r="T203" i="9"/>
  <c r="O203" i="9"/>
  <c r="N203" i="9"/>
  <c r="M203" i="9"/>
  <c r="K203" i="9"/>
  <c r="I203" i="9"/>
  <c r="G203" i="9"/>
  <c r="U202" i="9"/>
  <c r="T202" i="9"/>
  <c r="N202" i="9"/>
  <c r="O202" i="9" s="1"/>
  <c r="M202" i="9"/>
  <c r="K202" i="9"/>
  <c r="I202" i="9"/>
  <c r="G202" i="9"/>
  <c r="U201" i="9"/>
  <c r="T201" i="9"/>
  <c r="O201" i="9"/>
  <c r="N201" i="9"/>
  <c r="M201" i="9"/>
  <c r="K201" i="9"/>
  <c r="I201" i="9"/>
  <c r="G201" i="9"/>
  <c r="U200" i="9"/>
  <c r="T200" i="9"/>
  <c r="N200" i="9"/>
  <c r="O200" i="9" s="1"/>
  <c r="M200" i="9"/>
  <c r="K200" i="9"/>
  <c r="I200" i="9"/>
  <c r="G200" i="9"/>
  <c r="U199" i="9"/>
  <c r="T199" i="9"/>
  <c r="N199" i="9"/>
  <c r="O199" i="9" s="1"/>
  <c r="M199" i="9"/>
  <c r="K199" i="9"/>
  <c r="I199" i="9"/>
  <c r="G199" i="9"/>
  <c r="T198" i="9"/>
  <c r="S198" i="9"/>
  <c r="R198" i="9"/>
  <c r="Q198" i="9"/>
  <c r="P198" i="9"/>
  <c r="U198" i="9" s="1"/>
  <c r="N198" i="9"/>
  <c r="L198" i="9"/>
  <c r="J198" i="9"/>
  <c r="H198" i="9"/>
  <c r="F198" i="9"/>
  <c r="E198" i="9"/>
  <c r="D198" i="9"/>
  <c r="G198" i="9" s="1"/>
  <c r="U197" i="9"/>
  <c r="T197" i="9"/>
  <c r="O197" i="9"/>
  <c r="N197" i="9"/>
  <c r="M197" i="9"/>
  <c r="K197" i="9"/>
  <c r="I197" i="9"/>
  <c r="G197" i="9"/>
  <c r="U196" i="9"/>
  <c r="T196" i="9"/>
  <c r="N196" i="9"/>
  <c r="O196" i="9" s="1"/>
  <c r="M196" i="9"/>
  <c r="K196" i="9"/>
  <c r="I196" i="9"/>
  <c r="G196" i="9"/>
  <c r="U195" i="9"/>
  <c r="T195" i="9"/>
  <c r="N195" i="9"/>
  <c r="O195" i="9" s="1"/>
  <c r="M195" i="9"/>
  <c r="K195" i="9"/>
  <c r="I195" i="9"/>
  <c r="G195" i="9"/>
  <c r="U194" i="9"/>
  <c r="T194" i="9"/>
  <c r="N194" i="9"/>
  <c r="O194" i="9" s="1"/>
  <c r="M194" i="9"/>
  <c r="K194" i="9"/>
  <c r="I194" i="9"/>
  <c r="G194" i="9"/>
  <c r="U193" i="9"/>
  <c r="T193" i="9"/>
  <c r="N193" i="9"/>
  <c r="O193" i="9" s="1"/>
  <c r="M193" i="9"/>
  <c r="K193" i="9"/>
  <c r="I193" i="9"/>
  <c r="G193" i="9"/>
  <c r="U192" i="9"/>
  <c r="T192" i="9"/>
  <c r="N192" i="9"/>
  <c r="O192" i="9" s="1"/>
  <c r="M192" i="9"/>
  <c r="K192" i="9"/>
  <c r="I192" i="9"/>
  <c r="G192" i="9"/>
  <c r="S191" i="9"/>
  <c r="R191" i="9"/>
  <c r="T191" i="9" s="1"/>
  <c r="Q191" i="9"/>
  <c r="P191" i="9"/>
  <c r="L191" i="9"/>
  <c r="J191" i="9"/>
  <c r="K191" i="9" s="1"/>
  <c r="H191" i="9"/>
  <c r="G191" i="9"/>
  <c r="F191" i="9"/>
  <c r="E191" i="9"/>
  <c r="D191" i="9"/>
  <c r="U190" i="9"/>
  <c r="T190" i="9"/>
  <c r="N190" i="9"/>
  <c r="O190" i="9" s="1"/>
  <c r="M190" i="9"/>
  <c r="K190" i="9"/>
  <c r="I190" i="9"/>
  <c r="G190" i="9"/>
  <c r="U189" i="9"/>
  <c r="T189" i="9"/>
  <c r="N189" i="9"/>
  <c r="O189" i="9" s="1"/>
  <c r="M189" i="9"/>
  <c r="K189" i="9"/>
  <c r="I189" i="9"/>
  <c r="G189" i="9"/>
  <c r="U188" i="9"/>
  <c r="T188" i="9"/>
  <c r="N188" i="9"/>
  <c r="O188" i="9" s="1"/>
  <c r="M188" i="9"/>
  <c r="K188" i="9"/>
  <c r="I188" i="9"/>
  <c r="G188" i="9"/>
  <c r="U187" i="9"/>
  <c r="T187" i="9"/>
  <c r="N187" i="9"/>
  <c r="O187" i="9" s="1"/>
  <c r="M187" i="9"/>
  <c r="K187" i="9"/>
  <c r="I187" i="9"/>
  <c r="G187" i="9"/>
  <c r="U186" i="9"/>
  <c r="T186" i="9"/>
  <c r="N186" i="9"/>
  <c r="O186" i="9" s="1"/>
  <c r="M186" i="9"/>
  <c r="K186" i="9"/>
  <c r="I186" i="9"/>
  <c r="G186" i="9"/>
  <c r="T185" i="9"/>
  <c r="S185" i="9"/>
  <c r="R185" i="9"/>
  <c r="Q185" i="9"/>
  <c r="P185" i="9"/>
  <c r="L185" i="9"/>
  <c r="J185" i="9"/>
  <c r="H185" i="9"/>
  <c r="F185" i="9"/>
  <c r="E185" i="9"/>
  <c r="D185" i="9"/>
  <c r="U184" i="9"/>
  <c r="T184" i="9"/>
  <c r="N184" i="9"/>
  <c r="O184" i="9" s="1"/>
  <c r="M184" i="9"/>
  <c r="K184" i="9"/>
  <c r="I184" i="9"/>
  <c r="G184" i="9"/>
  <c r="U183" i="9"/>
  <c r="T183" i="9"/>
  <c r="N183" i="9"/>
  <c r="O183" i="9" s="1"/>
  <c r="M183" i="9"/>
  <c r="K183" i="9"/>
  <c r="I183" i="9"/>
  <c r="G183" i="9"/>
  <c r="U182" i="9"/>
  <c r="T182" i="9"/>
  <c r="N182" i="9"/>
  <c r="O182" i="9" s="1"/>
  <c r="M182" i="9"/>
  <c r="K182" i="9"/>
  <c r="I182" i="9"/>
  <c r="G182" i="9"/>
  <c r="U181" i="9"/>
  <c r="T181" i="9"/>
  <c r="N181" i="9"/>
  <c r="O181" i="9" s="1"/>
  <c r="M181" i="9"/>
  <c r="K181" i="9"/>
  <c r="I181" i="9"/>
  <c r="G181" i="9"/>
  <c r="U180" i="9"/>
  <c r="T180" i="9"/>
  <c r="N180" i="9"/>
  <c r="O180" i="9" s="1"/>
  <c r="M180" i="9"/>
  <c r="K180" i="9"/>
  <c r="I180" i="9"/>
  <c r="G180" i="9"/>
  <c r="S179" i="9"/>
  <c r="R179" i="9"/>
  <c r="Q179" i="9"/>
  <c r="P179" i="9"/>
  <c r="N179" i="9"/>
  <c r="O179" i="9" s="1"/>
  <c r="L179" i="9"/>
  <c r="J179" i="9"/>
  <c r="H179" i="9"/>
  <c r="F179" i="9"/>
  <c r="E179" i="9"/>
  <c r="D179" i="9"/>
  <c r="U178" i="9"/>
  <c r="T178" i="9"/>
  <c r="O178" i="9"/>
  <c r="N178" i="9"/>
  <c r="M178" i="9"/>
  <c r="K178" i="9"/>
  <c r="I178" i="9"/>
  <c r="G178" i="9"/>
  <c r="U177" i="9"/>
  <c r="T177" i="9"/>
  <c r="N177" i="9"/>
  <c r="O177" i="9" s="1"/>
  <c r="M177" i="9"/>
  <c r="K177" i="9"/>
  <c r="I177" i="9"/>
  <c r="G177" i="9"/>
  <c r="U176" i="9"/>
  <c r="T176" i="9"/>
  <c r="N176" i="9"/>
  <c r="O176" i="9" s="1"/>
  <c r="M176" i="9"/>
  <c r="K176" i="9"/>
  <c r="I176" i="9"/>
  <c r="G176" i="9"/>
  <c r="U175" i="9"/>
  <c r="T175" i="9"/>
  <c r="N175" i="9"/>
  <c r="O175" i="9" s="1"/>
  <c r="M175" i="9"/>
  <c r="K175" i="9"/>
  <c r="I175" i="9"/>
  <c r="G175" i="9"/>
  <c r="U174" i="9"/>
  <c r="T174" i="9"/>
  <c r="N174" i="9"/>
  <c r="O174" i="9" s="1"/>
  <c r="M174" i="9"/>
  <c r="K174" i="9"/>
  <c r="I174" i="9"/>
  <c r="G174" i="9"/>
  <c r="U173" i="9"/>
  <c r="T173" i="9"/>
  <c r="N173" i="9"/>
  <c r="O173" i="9" s="1"/>
  <c r="M173" i="9"/>
  <c r="K173" i="9"/>
  <c r="I173" i="9"/>
  <c r="G173" i="9"/>
  <c r="S170" i="9"/>
  <c r="R170" i="9"/>
  <c r="T170" i="9" s="1"/>
  <c r="Q170" i="9"/>
  <c r="P170" i="9"/>
  <c r="U170" i="9" s="1"/>
  <c r="L170" i="9"/>
  <c r="M170" i="9" s="1"/>
  <c r="J170" i="9"/>
  <c r="H170" i="9"/>
  <c r="F170" i="9"/>
  <c r="E170" i="9"/>
  <c r="D170" i="9"/>
  <c r="S169" i="9"/>
  <c r="T169" i="9" s="1"/>
  <c r="R169" i="9"/>
  <c r="Q169" i="9"/>
  <c r="P169" i="9"/>
  <c r="L169" i="9"/>
  <c r="J169" i="9"/>
  <c r="H169" i="9"/>
  <c r="F169" i="9"/>
  <c r="E169" i="9"/>
  <c r="D169" i="9"/>
  <c r="I169" i="9" s="1"/>
  <c r="U168" i="9"/>
  <c r="T168" i="9"/>
  <c r="O168" i="9"/>
  <c r="N168" i="9"/>
  <c r="M168" i="9"/>
  <c r="K168" i="9"/>
  <c r="I168" i="9"/>
  <c r="G168" i="9"/>
  <c r="U167" i="9"/>
  <c r="T167" i="9"/>
  <c r="O167" i="9"/>
  <c r="N167" i="9"/>
  <c r="M167" i="9"/>
  <c r="K167" i="9"/>
  <c r="I167" i="9"/>
  <c r="G167" i="9"/>
  <c r="U166" i="9"/>
  <c r="T166" i="9"/>
  <c r="O166" i="9"/>
  <c r="N166" i="9"/>
  <c r="M166" i="9"/>
  <c r="K166" i="9"/>
  <c r="I166" i="9"/>
  <c r="G166" i="9"/>
  <c r="U165" i="9"/>
  <c r="T165" i="9"/>
  <c r="O165" i="9"/>
  <c r="N165" i="9"/>
  <c r="M165" i="9"/>
  <c r="K165" i="9"/>
  <c r="I165" i="9"/>
  <c r="G165" i="9"/>
  <c r="U164" i="9"/>
  <c r="T164" i="9"/>
  <c r="O164" i="9"/>
  <c r="N164" i="9"/>
  <c r="M164" i="9"/>
  <c r="K164" i="9"/>
  <c r="I164" i="9"/>
  <c r="G164" i="9"/>
  <c r="S163" i="9"/>
  <c r="R163" i="9"/>
  <c r="Q163" i="9"/>
  <c r="P163" i="9"/>
  <c r="L163" i="9"/>
  <c r="J163" i="9"/>
  <c r="K163" i="9" s="1"/>
  <c r="H163" i="9"/>
  <c r="G163" i="9"/>
  <c r="F163" i="9"/>
  <c r="E163" i="9"/>
  <c r="D163" i="9"/>
  <c r="U162" i="9"/>
  <c r="T162" i="9"/>
  <c r="N162" i="9"/>
  <c r="O162" i="9" s="1"/>
  <c r="M162" i="9"/>
  <c r="K162" i="9"/>
  <c r="I162" i="9"/>
  <c r="G162" i="9"/>
  <c r="U161" i="9"/>
  <c r="T161" i="9"/>
  <c r="N161" i="9"/>
  <c r="O161" i="9" s="1"/>
  <c r="M161" i="9"/>
  <c r="K161" i="9"/>
  <c r="I161" i="9"/>
  <c r="G161" i="9"/>
  <c r="U160" i="9"/>
  <c r="T160" i="9"/>
  <c r="O160" i="9"/>
  <c r="N160" i="9"/>
  <c r="M160" i="9"/>
  <c r="K160" i="9"/>
  <c r="I160" i="9"/>
  <c r="G160" i="9"/>
  <c r="U159" i="9"/>
  <c r="T159" i="9"/>
  <c r="N159" i="9"/>
  <c r="O159" i="9" s="1"/>
  <c r="M159" i="9"/>
  <c r="K159" i="9"/>
  <c r="I159" i="9"/>
  <c r="G159" i="9"/>
  <c r="U158" i="9"/>
  <c r="T158" i="9"/>
  <c r="N158" i="9"/>
  <c r="O158" i="9" s="1"/>
  <c r="M158" i="9"/>
  <c r="K158" i="9"/>
  <c r="I158" i="9"/>
  <c r="G158" i="9"/>
  <c r="U157" i="9"/>
  <c r="S157" i="9"/>
  <c r="R157" i="9"/>
  <c r="Q157" i="9"/>
  <c r="P157" i="9"/>
  <c r="L157" i="9"/>
  <c r="J157" i="9"/>
  <c r="H157" i="9"/>
  <c r="I157" i="9" s="1"/>
  <c r="F157" i="9"/>
  <c r="G157" i="9" s="1"/>
  <c r="E157" i="9"/>
  <c r="D157" i="9"/>
  <c r="U156" i="9"/>
  <c r="T156" i="9"/>
  <c r="O156" i="9"/>
  <c r="N156" i="9"/>
  <c r="M156" i="9"/>
  <c r="K156" i="9"/>
  <c r="I156" i="9"/>
  <c r="G156" i="9"/>
  <c r="U155" i="9"/>
  <c r="T155" i="9"/>
  <c r="N155" i="9"/>
  <c r="O155" i="9" s="1"/>
  <c r="M155" i="9"/>
  <c r="K155" i="9"/>
  <c r="I155" i="9"/>
  <c r="G155" i="9"/>
  <c r="U154" i="9"/>
  <c r="T154" i="9"/>
  <c r="O154" i="9"/>
  <c r="N154" i="9"/>
  <c r="M154" i="9"/>
  <c r="K154" i="9"/>
  <c r="I154" i="9"/>
  <c r="G154" i="9"/>
  <c r="U153" i="9"/>
  <c r="T153" i="9"/>
  <c r="N153" i="9"/>
  <c r="O153" i="9" s="1"/>
  <c r="M153" i="9"/>
  <c r="K153" i="9"/>
  <c r="I153" i="9"/>
  <c r="G153" i="9"/>
  <c r="U152" i="9"/>
  <c r="T152" i="9"/>
  <c r="N152" i="9"/>
  <c r="O152" i="9" s="1"/>
  <c r="M152" i="9"/>
  <c r="K152" i="9"/>
  <c r="I152" i="9"/>
  <c r="G152" i="9"/>
  <c r="U151" i="9"/>
  <c r="T151" i="9"/>
  <c r="N151" i="9"/>
  <c r="O151" i="9" s="1"/>
  <c r="M151" i="9"/>
  <c r="K151" i="9"/>
  <c r="I151" i="9"/>
  <c r="G151" i="9"/>
  <c r="S150" i="9"/>
  <c r="T150" i="9" s="1"/>
  <c r="R150" i="9"/>
  <c r="Q150" i="9"/>
  <c r="P150" i="9"/>
  <c r="U150" i="9" s="1"/>
  <c r="L150" i="9"/>
  <c r="K150" i="9"/>
  <c r="J150" i="9"/>
  <c r="H150" i="9"/>
  <c r="F150" i="9"/>
  <c r="N150" i="9" s="1"/>
  <c r="O150" i="9" s="1"/>
  <c r="E150" i="9"/>
  <c r="D150" i="9"/>
  <c r="I150" i="9" s="1"/>
  <c r="U149" i="9"/>
  <c r="T149" i="9"/>
  <c r="N149" i="9"/>
  <c r="O149" i="9" s="1"/>
  <c r="M149" i="9"/>
  <c r="K149" i="9"/>
  <c r="I149" i="9"/>
  <c r="G149" i="9"/>
  <c r="U148" i="9"/>
  <c r="T148" i="9"/>
  <c r="N148" i="9"/>
  <c r="O148" i="9" s="1"/>
  <c r="M148" i="9"/>
  <c r="K148" i="9"/>
  <c r="I148" i="9"/>
  <c r="G148" i="9"/>
  <c r="U147" i="9"/>
  <c r="T147" i="9"/>
  <c r="N147" i="9"/>
  <c r="O147" i="9" s="1"/>
  <c r="M147" i="9"/>
  <c r="K147" i="9"/>
  <c r="I147" i="9"/>
  <c r="G147" i="9"/>
  <c r="U146" i="9"/>
  <c r="T146" i="9"/>
  <c r="N146" i="9"/>
  <c r="O146" i="9" s="1"/>
  <c r="M146" i="9"/>
  <c r="K146" i="9"/>
  <c r="I146" i="9"/>
  <c r="G146" i="9"/>
  <c r="U145" i="9"/>
  <c r="T145" i="9"/>
  <c r="N145" i="9"/>
  <c r="O145" i="9" s="1"/>
  <c r="M145" i="9"/>
  <c r="K145" i="9"/>
  <c r="I145" i="9"/>
  <c r="G145" i="9"/>
  <c r="S144" i="9"/>
  <c r="R144" i="9"/>
  <c r="Q144" i="9"/>
  <c r="P144" i="9"/>
  <c r="U144" i="9" s="1"/>
  <c r="M144" i="9"/>
  <c r="L144" i="9"/>
  <c r="J144" i="9"/>
  <c r="H144" i="9"/>
  <c r="F144" i="9"/>
  <c r="E144" i="9"/>
  <c r="D144" i="9"/>
  <c r="I144" i="9" s="1"/>
  <c r="U143" i="9"/>
  <c r="T143" i="9"/>
  <c r="O143" i="9"/>
  <c r="N143" i="9"/>
  <c r="M143" i="9"/>
  <c r="K143" i="9"/>
  <c r="I143" i="9"/>
  <c r="G143" i="9"/>
  <c r="U142" i="9"/>
  <c r="T142" i="9"/>
  <c r="O142" i="9"/>
  <c r="N142" i="9"/>
  <c r="M142" i="9"/>
  <c r="K142" i="9"/>
  <c r="I142" i="9"/>
  <c r="G142" i="9"/>
  <c r="U141" i="9"/>
  <c r="T141" i="9"/>
  <c r="O141" i="9"/>
  <c r="N141" i="9"/>
  <c r="M141" i="9"/>
  <c r="K141" i="9"/>
  <c r="I141" i="9"/>
  <c r="G141" i="9"/>
  <c r="U140" i="9"/>
  <c r="T140" i="9"/>
  <c r="O140" i="9"/>
  <c r="N140" i="9"/>
  <c r="M140" i="9"/>
  <c r="K140" i="9"/>
  <c r="I140" i="9"/>
  <c r="G140" i="9"/>
  <c r="U139" i="9"/>
  <c r="T139" i="9"/>
  <c r="O139" i="9"/>
  <c r="N139" i="9"/>
  <c r="M139" i="9"/>
  <c r="K139" i="9"/>
  <c r="I139" i="9"/>
  <c r="G139" i="9"/>
  <c r="U138" i="9"/>
  <c r="T138" i="9"/>
  <c r="O138" i="9"/>
  <c r="N138" i="9"/>
  <c r="M138" i="9"/>
  <c r="K138" i="9"/>
  <c r="I138" i="9"/>
  <c r="G138" i="9"/>
  <c r="S137" i="9"/>
  <c r="T137" i="9" s="1"/>
  <c r="R137" i="9"/>
  <c r="Q137" i="9"/>
  <c r="P137" i="9"/>
  <c r="L137" i="9"/>
  <c r="J137" i="9"/>
  <c r="K137" i="9" s="1"/>
  <c r="H137" i="9"/>
  <c r="F137" i="9"/>
  <c r="E137" i="9"/>
  <c r="D137" i="9"/>
  <c r="G137" i="9" s="1"/>
  <c r="U136" i="9"/>
  <c r="T136" i="9"/>
  <c r="N136" i="9"/>
  <c r="O136" i="9" s="1"/>
  <c r="M136" i="9"/>
  <c r="K136" i="9"/>
  <c r="I136" i="9"/>
  <c r="G136" i="9"/>
  <c r="U135" i="9"/>
  <c r="T135" i="9"/>
  <c r="N135" i="9"/>
  <c r="O135" i="9" s="1"/>
  <c r="M135" i="9"/>
  <c r="K135" i="9"/>
  <c r="I135" i="9"/>
  <c r="G135" i="9"/>
  <c r="U134" i="9"/>
  <c r="T134" i="9"/>
  <c r="N134" i="9"/>
  <c r="O134" i="9" s="1"/>
  <c r="M134" i="9"/>
  <c r="K134" i="9"/>
  <c r="I134" i="9"/>
  <c r="G134" i="9"/>
  <c r="U133" i="9"/>
  <c r="T133" i="9"/>
  <c r="N133" i="9"/>
  <c r="O133" i="9" s="1"/>
  <c r="M133" i="9"/>
  <c r="K133" i="9"/>
  <c r="I133" i="9"/>
  <c r="G133" i="9"/>
  <c r="S132" i="9"/>
  <c r="R132" i="9"/>
  <c r="Q132" i="9"/>
  <c r="P132" i="9"/>
  <c r="U132" i="9" s="1"/>
  <c r="L132" i="9"/>
  <c r="J132" i="9"/>
  <c r="I132" i="9"/>
  <c r="H132" i="9"/>
  <c r="F132" i="9"/>
  <c r="E132" i="9"/>
  <c r="D132" i="9"/>
  <c r="U131" i="9"/>
  <c r="T131" i="9"/>
  <c r="O131" i="9"/>
  <c r="N131" i="9"/>
  <c r="M131" i="9"/>
  <c r="K131" i="9"/>
  <c r="I131" i="9"/>
  <c r="G131" i="9"/>
  <c r="U130" i="9"/>
  <c r="T130" i="9"/>
  <c r="N130" i="9"/>
  <c r="O130" i="9" s="1"/>
  <c r="M130" i="9"/>
  <c r="K130" i="9"/>
  <c r="I130" i="9"/>
  <c r="G130" i="9"/>
  <c r="U129" i="9"/>
  <c r="T129" i="9"/>
  <c r="O129" i="9"/>
  <c r="N129" i="9"/>
  <c r="M129" i="9"/>
  <c r="K129" i="9"/>
  <c r="I129" i="9"/>
  <c r="G129" i="9"/>
  <c r="U128" i="9"/>
  <c r="T128" i="9"/>
  <c r="N128" i="9"/>
  <c r="O128" i="9" s="1"/>
  <c r="M128" i="9"/>
  <c r="K128" i="9"/>
  <c r="I128" i="9"/>
  <c r="G128" i="9"/>
  <c r="U127" i="9"/>
  <c r="T127" i="9"/>
  <c r="O127" i="9"/>
  <c r="N127" i="9"/>
  <c r="M127" i="9"/>
  <c r="K127" i="9"/>
  <c r="I127" i="9"/>
  <c r="G127" i="9"/>
  <c r="S126" i="9"/>
  <c r="T126" i="9" s="1"/>
  <c r="R126" i="9"/>
  <c r="Q126" i="9"/>
  <c r="P126" i="9"/>
  <c r="U126" i="9" s="1"/>
  <c r="L126" i="9"/>
  <c r="J126" i="9"/>
  <c r="H126" i="9"/>
  <c r="F126" i="9"/>
  <c r="E126" i="9"/>
  <c r="M126" i="9" s="1"/>
  <c r="D126" i="9"/>
  <c r="U125" i="9"/>
  <c r="T125" i="9"/>
  <c r="O125" i="9"/>
  <c r="N125" i="9"/>
  <c r="M125" i="9"/>
  <c r="K125" i="9"/>
  <c r="I125" i="9"/>
  <c r="G125" i="9"/>
  <c r="U124" i="9"/>
  <c r="T124" i="9"/>
  <c r="N124" i="9"/>
  <c r="O124" i="9" s="1"/>
  <c r="M124" i="9"/>
  <c r="K124" i="9"/>
  <c r="I124" i="9"/>
  <c r="G124" i="9"/>
  <c r="U123" i="9"/>
  <c r="T123" i="9"/>
  <c r="N123" i="9"/>
  <c r="O123" i="9" s="1"/>
  <c r="M123" i="9"/>
  <c r="K123" i="9"/>
  <c r="I123" i="9"/>
  <c r="G123" i="9"/>
  <c r="U122" i="9"/>
  <c r="T122" i="9"/>
  <c r="N122" i="9"/>
  <c r="O122" i="9" s="1"/>
  <c r="M122" i="9"/>
  <c r="K122" i="9"/>
  <c r="I122" i="9"/>
  <c r="G122" i="9"/>
  <c r="S121" i="9"/>
  <c r="R121" i="9"/>
  <c r="T121" i="9" s="1"/>
  <c r="Q121" i="9"/>
  <c r="P121" i="9"/>
  <c r="U121" i="9" s="1"/>
  <c r="L121" i="9"/>
  <c r="J121" i="9"/>
  <c r="H121" i="9"/>
  <c r="F121" i="9"/>
  <c r="G121" i="9" s="1"/>
  <c r="E121" i="9"/>
  <c r="M121" i="9" s="1"/>
  <c r="D121" i="9"/>
  <c r="I121" i="9" s="1"/>
  <c r="U120" i="9"/>
  <c r="T120" i="9"/>
  <c r="O120" i="9"/>
  <c r="N120" i="9"/>
  <c r="M120" i="9"/>
  <c r="K120" i="9"/>
  <c r="I120" i="9"/>
  <c r="G120" i="9"/>
  <c r="U119" i="9"/>
  <c r="T119" i="9"/>
  <c r="O119" i="9"/>
  <c r="N119" i="9"/>
  <c r="M119" i="9"/>
  <c r="K119" i="9"/>
  <c r="I119" i="9"/>
  <c r="G119" i="9"/>
  <c r="U118" i="9"/>
  <c r="T118" i="9"/>
  <c r="O118" i="9"/>
  <c r="N118" i="9"/>
  <c r="M118" i="9"/>
  <c r="K118" i="9"/>
  <c r="I118" i="9"/>
  <c r="G118" i="9"/>
  <c r="U117" i="9"/>
  <c r="T117" i="9"/>
  <c r="O117" i="9"/>
  <c r="N117" i="9"/>
  <c r="M117" i="9"/>
  <c r="K117" i="9"/>
  <c r="I117" i="9"/>
  <c r="G117" i="9"/>
  <c r="U116" i="9"/>
  <c r="T116" i="9"/>
  <c r="O116" i="9"/>
  <c r="N116" i="9"/>
  <c r="M116" i="9"/>
  <c r="K116" i="9"/>
  <c r="I116" i="9"/>
  <c r="G116" i="9"/>
  <c r="U115" i="9"/>
  <c r="T115" i="9"/>
  <c r="O115" i="9"/>
  <c r="N115" i="9"/>
  <c r="M115" i="9"/>
  <c r="K115" i="9"/>
  <c r="I115" i="9"/>
  <c r="G115" i="9"/>
  <c r="U114" i="9"/>
  <c r="T114" i="9"/>
  <c r="O114" i="9"/>
  <c r="N114" i="9"/>
  <c r="M114" i="9"/>
  <c r="K114" i="9"/>
  <c r="I114" i="9"/>
  <c r="G114" i="9"/>
  <c r="U113" i="9"/>
  <c r="T113" i="9"/>
  <c r="O113" i="9"/>
  <c r="N113" i="9"/>
  <c r="M113" i="9"/>
  <c r="K113" i="9"/>
  <c r="I113" i="9"/>
  <c r="G113" i="9"/>
  <c r="S112" i="9"/>
  <c r="R112" i="9"/>
  <c r="T112" i="9" s="1"/>
  <c r="Q112" i="9"/>
  <c r="P112" i="9"/>
  <c r="U112" i="9" s="1"/>
  <c r="L112" i="9"/>
  <c r="J112" i="9"/>
  <c r="H112" i="9"/>
  <c r="F112" i="9"/>
  <c r="N112" i="9" s="1"/>
  <c r="O112" i="9" s="1"/>
  <c r="E112" i="9"/>
  <c r="K112" i="9" s="1"/>
  <c r="D112" i="9"/>
  <c r="I112" i="9" s="1"/>
  <c r="U111" i="9"/>
  <c r="T111" i="9"/>
  <c r="N111" i="9"/>
  <c r="O111" i="9" s="1"/>
  <c r="M111" i="9"/>
  <c r="K111" i="9"/>
  <c r="I111" i="9"/>
  <c r="G111" i="9"/>
  <c r="U110" i="9"/>
  <c r="T110" i="9"/>
  <c r="N110" i="9"/>
  <c r="O110" i="9" s="1"/>
  <c r="M110" i="9"/>
  <c r="K110" i="9"/>
  <c r="I110" i="9"/>
  <c r="G110" i="9"/>
  <c r="U109" i="9"/>
  <c r="T109" i="9"/>
  <c r="N109" i="9"/>
  <c r="O109" i="9" s="1"/>
  <c r="M109" i="9"/>
  <c r="K109" i="9"/>
  <c r="I109" i="9"/>
  <c r="G109" i="9"/>
  <c r="U108" i="9"/>
  <c r="T108" i="9"/>
  <c r="N108" i="9"/>
  <c r="O108" i="9" s="1"/>
  <c r="M108" i="9"/>
  <c r="K108" i="9"/>
  <c r="I108" i="9"/>
  <c r="G108" i="9"/>
  <c r="U107" i="9"/>
  <c r="T107" i="9"/>
  <c r="N107" i="9"/>
  <c r="O107" i="9" s="1"/>
  <c r="M107" i="9"/>
  <c r="K107" i="9"/>
  <c r="I107" i="9"/>
  <c r="G107" i="9"/>
  <c r="S106" i="9"/>
  <c r="R106" i="9"/>
  <c r="Q106" i="9"/>
  <c r="P106" i="9"/>
  <c r="L106" i="9"/>
  <c r="J106" i="9"/>
  <c r="U106" i="9" s="1"/>
  <c r="H106" i="9"/>
  <c r="F106" i="9"/>
  <c r="E106" i="9"/>
  <c r="M106" i="9" s="1"/>
  <c r="D106" i="9"/>
  <c r="I106" i="9" s="1"/>
  <c r="U105" i="9"/>
  <c r="T105" i="9"/>
  <c r="O105" i="9"/>
  <c r="N105" i="9"/>
  <c r="M105" i="9"/>
  <c r="K105" i="9"/>
  <c r="I105" i="9"/>
  <c r="G105" i="9"/>
  <c r="S102" i="9"/>
  <c r="R102" i="9"/>
  <c r="Q102" i="9"/>
  <c r="P102" i="9"/>
  <c r="L102" i="9"/>
  <c r="J102" i="9"/>
  <c r="H102" i="9"/>
  <c r="F102" i="9"/>
  <c r="E102" i="9"/>
  <c r="M102" i="9" s="1"/>
  <c r="D102" i="9"/>
  <c r="I102" i="9" s="1"/>
  <c r="S101" i="9"/>
  <c r="R101" i="9"/>
  <c r="T101" i="9" s="1"/>
  <c r="Q101" i="9"/>
  <c r="P101" i="9"/>
  <c r="M101" i="9"/>
  <c r="L101" i="9"/>
  <c r="J101" i="9"/>
  <c r="U101" i="9" s="1"/>
  <c r="I101" i="9"/>
  <c r="H101" i="9"/>
  <c r="F101" i="9"/>
  <c r="E101" i="9"/>
  <c r="D101" i="9"/>
  <c r="U100" i="9"/>
  <c r="T100" i="9"/>
  <c r="N100" i="9"/>
  <c r="O100" i="9" s="1"/>
  <c r="M100" i="9"/>
  <c r="K100" i="9"/>
  <c r="I100" i="9"/>
  <c r="G100" i="9"/>
  <c r="U99" i="9"/>
  <c r="T99" i="9"/>
  <c r="N99" i="9"/>
  <c r="O99" i="9" s="1"/>
  <c r="M99" i="9"/>
  <c r="K99" i="9"/>
  <c r="I99" i="9"/>
  <c r="G99" i="9"/>
  <c r="U98" i="9"/>
  <c r="T98" i="9"/>
  <c r="N98" i="9"/>
  <c r="O98" i="9" s="1"/>
  <c r="M98" i="9"/>
  <c r="K98" i="9"/>
  <c r="I98" i="9"/>
  <c r="G98" i="9"/>
  <c r="U97" i="9"/>
  <c r="T97" i="9"/>
  <c r="N97" i="9"/>
  <c r="O97" i="9" s="1"/>
  <c r="M97" i="9"/>
  <c r="K97" i="9"/>
  <c r="I97" i="9"/>
  <c r="G97" i="9"/>
  <c r="S96" i="9"/>
  <c r="T96" i="9" s="1"/>
  <c r="R96" i="9"/>
  <c r="Q96" i="9"/>
  <c r="P96" i="9"/>
  <c r="U96" i="9" s="1"/>
  <c r="L96" i="9"/>
  <c r="J96" i="9"/>
  <c r="H96" i="9"/>
  <c r="F96" i="9"/>
  <c r="E96" i="9"/>
  <c r="M96" i="9" s="1"/>
  <c r="D96" i="9"/>
  <c r="I96" i="9" s="1"/>
  <c r="U95" i="9"/>
  <c r="T95" i="9"/>
  <c r="N95" i="9"/>
  <c r="O95" i="9" s="1"/>
  <c r="M95" i="9"/>
  <c r="K95" i="9"/>
  <c r="I95" i="9"/>
  <c r="G95" i="9"/>
  <c r="U94" i="9"/>
  <c r="T94" i="9"/>
  <c r="N94" i="9"/>
  <c r="O94" i="9" s="1"/>
  <c r="M94" i="9"/>
  <c r="K94" i="9"/>
  <c r="I94" i="9"/>
  <c r="G94" i="9"/>
  <c r="U93" i="9"/>
  <c r="T93" i="9"/>
  <c r="N93" i="9"/>
  <c r="O93" i="9" s="1"/>
  <c r="M93" i="9"/>
  <c r="K93" i="9"/>
  <c r="I93" i="9"/>
  <c r="G93" i="9"/>
  <c r="U92" i="9"/>
  <c r="T92" i="9"/>
  <c r="N92" i="9"/>
  <c r="O92" i="9" s="1"/>
  <c r="M92" i="9"/>
  <c r="K92" i="9"/>
  <c r="I92" i="9"/>
  <c r="G92" i="9"/>
  <c r="S91" i="9"/>
  <c r="R91" i="9"/>
  <c r="T91" i="9" s="1"/>
  <c r="Q91" i="9"/>
  <c r="P91" i="9"/>
  <c r="M91" i="9"/>
  <c r="L91" i="9"/>
  <c r="J91" i="9"/>
  <c r="H91" i="9"/>
  <c r="F91" i="9"/>
  <c r="E91" i="9"/>
  <c r="D91" i="9"/>
  <c r="I91" i="9" s="1"/>
  <c r="U90" i="9"/>
  <c r="T90" i="9"/>
  <c r="O90" i="9"/>
  <c r="N90" i="9"/>
  <c r="M90" i="9"/>
  <c r="K90" i="9"/>
  <c r="I90" i="9"/>
  <c r="G90" i="9"/>
  <c r="U89" i="9"/>
  <c r="T89" i="9"/>
  <c r="O89" i="9"/>
  <c r="N89" i="9"/>
  <c r="M89" i="9"/>
  <c r="K89" i="9"/>
  <c r="I89" i="9"/>
  <c r="G89" i="9"/>
  <c r="U88" i="9"/>
  <c r="T88" i="9"/>
  <c r="O88" i="9"/>
  <c r="N88" i="9"/>
  <c r="M88" i="9"/>
  <c r="K88" i="9"/>
  <c r="I88" i="9"/>
  <c r="G88" i="9"/>
  <c r="S85" i="9"/>
  <c r="T85" i="9" s="1"/>
  <c r="R85" i="9"/>
  <c r="Q85" i="9"/>
  <c r="P85" i="9"/>
  <c r="L85" i="9"/>
  <c r="K85" i="9"/>
  <c r="J85" i="9"/>
  <c r="H85" i="9"/>
  <c r="F85" i="9"/>
  <c r="E85" i="9"/>
  <c r="D85" i="9"/>
  <c r="S84" i="9"/>
  <c r="R84" i="9"/>
  <c r="T84" i="9" s="1"/>
  <c r="Q84" i="9"/>
  <c r="P84" i="9"/>
  <c r="L84" i="9"/>
  <c r="M84" i="9" s="1"/>
  <c r="J84" i="9"/>
  <c r="U84" i="9" s="1"/>
  <c r="I84" i="9"/>
  <c r="H84" i="9"/>
  <c r="F84" i="9"/>
  <c r="G84" i="9" s="1"/>
  <c r="E84" i="9"/>
  <c r="D84" i="9"/>
  <c r="U83" i="9"/>
  <c r="T83" i="9"/>
  <c r="O83" i="9"/>
  <c r="N83" i="9"/>
  <c r="M83" i="9"/>
  <c r="K83" i="9"/>
  <c r="I83" i="9"/>
  <c r="G83" i="9"/>
  <c r="U82" i="9"/>
  <c r="T82" i="9"/>
  <c r="N82" i="9"/>
  <c r="O82" i="9" s="1"/>
  <c r="M82" i="9"/>
  <c r="K82" i="9"/>
  <c r="I82" i="9"/>
  <c r="G82" i="9"/>
  <c r="U81" i="9"/>
  <c r="T81" i="9"/>
  <c r="N81" i="9"/>
  <c r="O81" i="9" s="1"/>
  <c r="M81" i="9"/>
  <c r="K81" i="9"/>
  <c r="I81" i="9"/>
  <c r="G81" i="9"/>
  <c r="U80" i="9"/>
  <c r="T80" i="9"/>
  <c r="N80" i="9"/>
  <c r="O80" i="9" s="1"/>
  <c r="M80" i="9"/>
  <c r="K80" i="9"/>
  <c r="I80" i="9"/>
  <c r="G80" i="9"/>
  <c r="U79" i="9"/>
  <c r="T79" i="9"/>
  <c r="N79" i="9"/>
  <c r="O79" i="9" s="1"/>
  <c r="M79" i="9"/>
  <c r="K79" i="9"/>
  <c r="I79" i="9"/>
  <c r="G79" i="9"/>
  <c r="S78" i="9"/>
  <c r="R78" i="9"/>
  <c r="Q78" i="9"/>
  <c r="P78" i="9"/>
  <c r="U78" i="9" s="1"/>
  <c r="L78" i="9"/>
  <c r="J78" i="9"/>
  <c r="H78" i="9"/>
  <c r="F78" i="9"/>
  <c r="E78" i="9"/>
  <c r="D78" i="9"/>
  <c r="I78" i="9" s="1"/>
  <c r="U77" i="9"/>
  <c r="T77" i="9"/>
  <c r="O77" i="9"/>
  <c r="N77" i="9"/>
  <c r="M77" i="9"/>
  <c r="K77" i="9"/>
  <c r="I77" i="9"/>
  <c r="G77" i="9"/>
  <c r="U76" i="9"/>
  <c r="T76" i="9"/>
  <c r="N76" i="9"/>
  <c r="O76" i="9" s="1"/>
  <c r="M76" i="9"/>
  <c r="K76" i="9"/>
  <c r="I76" i="9"/>
  <c r="G76" i="9"/>
  <c r="U75" i="9"/>
  <c r="T75" i="9"/>
  <c r="N75" i="9"/>
  <c r="O75" i="9" s="1"/>
  <c r="M75" i="9"/>
  <c r="K75" i="9"/>
  <c r="I75" i="9"/>
  <c r="G75" i="9"/>
  <c r="U74" i="9"/>
  <c r="T74" i="9"/>
  <c r="N74" i="9"/>
  <c r="O74" i="9" s="1"/>
  <c r="M74" i="9"/>
  <c r="K74" i="9"/>
  <c r="I74" i="9"/>
  <c r="G74" i="9"/>
  <c r="U73" i="9"/>
  <c r="T73" i="9"/>
  <c r="N73" i="9"/>
  <c r="O73" i="9" s="1"/>
  <c r="M73" i="9"/>
  <c r="K73" i="9"/>
  <c r="I73" i="9"/>
  <c r="G73" i="9"/>
  <c r="U72" i="9"/>
  <c r="T72" i="9"/>
  <c r="N72" i="9"/>
  <c r="O72" i="9" s="1"/>
  <c r="M72" i="9"/>
  <c r="K72" i="9"/>
  <c r="I72" i="9"/>
  <c r="G72" i="9"/>
  <c r="U71" i="9"/>
  <c r="T71" i="9"/>
  <c r="N71" i="9"/>
  <c r="O71" i="9" s="1"/>
  <c r="M71" i="9"/>
  <c r="K71" i="9"/>
  <c r="I71" i="9"/>
  <c r="G71" i="9"/>
  <c r="S70" i="9"/>
  <c r="R70" i="9"/>
  <c r="Q70" i="9"/>
  <c r="P70" i="9"/>
  <c r="N70" i="9"/>
  <c r="L70" i="9"/>
  <c r="J70" i="9"/>
  <c r="H70" i="9"/>
  <c r="F70" i="9"/>
  <c r="E70" i="9"/>
  <c r="D70" i="9"/>
  <c r="I70" i="9" s="1"/>
  <c r="U69" i="9"/>
  <c r="T69" i="9"/>
  <c r="O69" i="9"/>
  <c r="N69" i="9"/>
  <c r="M69" i="9"/>
  <c r="K69" i="9"/>
  <c r="I69" i="9"/>
  <c r="G69" i="9"/>
  <c r="U68" i="9"/>
  <c r="T68" i="9"/>
  <c r="O68" i="9"/>
  <c r="N68" i="9"/>
  <c r="M68" i="9"/>
  <c r="K68" i="9"/>
  <c r="I68" i="9"/>
  <c r="G68" i="9"/>
  <c r="U67" i="9"/>
  <c r="T67" i="9"/>
  <c r="O67" i="9"/>
  <c r="N67" i="9"/>
  <c r="M67" i="9"/>
  <c r="K67" i="9"/>
  <c r="I67" i="9"/>
  <c r="G67" i="9"/>
  <c r="U66" i="9"/>
  <c r="T66" i="9"/>
  <c r="O66" i="9"/>
  <c r="N66" i="9"/>
  <c r="M66" i="9"/>
  <c r="K66" i="9"/>
  <c r="I66" i="9"/>
  <c r="G66" i="9"/>
  <c r="U65" i="9"/>
  <c r="T65" i="9"/>
  <c r="O65" i="9"/>
  <c r="N65" i="9"/>
  <c r="M65" i="9"/>
  <c r="K65" i="9"/>
  <c r="I65" i="9"/>
  <c r="G65" i="9"/>
  <c r="U64" i="9"/>
  <c r="T64" i="9"/>
  <c r="O64" i="9"/>
  <c r="N64" i="9"/>
  <c r="M64" i="9"/>
  <c r="K64" i="9"/>
  <c r="I64" i="9"/>
  <c r="G64" i="9"/>
  <c r="T63" i="9"/>
  <c r="S63" i="9"/>
  <c r="R63" i="9"/>
  <c r="Q63" i="9"/>
  <c r="P63" i="9"/>
  <c r="L63" i="9"/>
  <c r="J63" i="9"/>
  <c r="K63" i="9" s="1"/>
  <c r="H63" i="9"/>
  <c r="F63" i="9"/>
  <c r="E63" i="9"/>
  <c r="D63" i="9"/>
  <c r="G63" i="9" s="1"/>
  <c r="U62" i="9"/>
  <c r="T62" i="9"/>
  <c r="N62" i="9"/>
  <c r="O62" i="9" s="1"/>
  <c r="M62" i="9"/>
  <c r="K62" i="9"/>
  <c r="I62" i="9"/>
  <c r="G62" i="9"/>
  <c r="U61" i="9"/>
  <c r="T61" i="9"/>
  <c r="N61" i="9"/>
  <c r="O61" i="9" s="1"/>
  <c r="M61" i="9"/>
  <c r="K61" i="9"/>
  <c r="I61" i="9"/>
  <c r="G61" i="9"/>
  <c r="U60" i="9"/>
  <c r="T60" i="9"/>
  <c r="O60" i="9"/>
  <c r="N60" i="9"/>
  <c r="M60" i="9"/>
  <c r="K60" i="9"/>
  <c r="I60" i="9"/>
  <c r="G60" i="9"/>
  <c r="U59" i="9"/>
  <c r="T59" i="9"/>
  <c r="N59" i="9"/>
  <c r="O59" i="9" s="1"/>
  <c r="M59" i="9"/>
  <c r="K59" i="9"/>
  <c r="I59" i="9"/>
  <c r="G59" i="9"/>
  <c r="S58" i="9"/>
  <c r="R58" i="9"/>
  <c r="Q58" i="9"/>
  <c r="P58" i="9"/>
  <c r="L58" i="9"/>
  <c r="J58" i="9"/>
  <c r="U58" i="9" s="1"/>
  <c r="I58" i="9"/>
  <c r="H58" i="9"/>
  <c r="F58" i="9"/>
  <c r="E58" i="9"/>
  <c r="D58" i="9"/>
  <c r="U57" i="9"/>
  <c r="T57" i="9"/>
  <c r="N57" i="9"/>
  <c r="O57" i="9" s="1"/>
  <c r="M57" i="9"/>
  <c r="K57" i="9"/>
  <c r="I57" i="9"/>
  <c r="G57" i="9"/>
  <c r="S54" i="9"/>
  <c r="T54" i="9" s="1"/>
  <c r="R54" i="9"/>
  <c r="Q54" i="9"/>
  <c r="P54" i="9"/>
  <c r="U54" i="9" s="1"/>
  <c r="L54" i="9"/>
  <c r="J54" i="9"/>
  <c r="H54" i="9"/>
  <c r="F54" i="9"/>
  <c r="E54" i="9"/>
  <c r="K54" i="9" s="1"/>
  <c r="D54" i="9"/>
  <c r="S53" i="9"/>
  <c r="R53" i="9"/>
  <c r="Q53" i="9"/>
  <c r="P53" i="9"/>
  <c r="L53" i="9"/>
  <c r="J53" i="9"/>
  <c r="H53" i="9"/>
  <c r="I53" i="9" s="1"/>
  <c r="F53" i="9"/>
  <c r="G53" i="9" s="1"/>
  <c r="E53" i="9"/>
  <c r="M53" i="9" s="1"/>
  <c r="D53" i="9"/>
  <c r="U52" i="9"/>
  <c r="T52" i="9"/>
  <c r="O52" i="9"/>
  <c r="N52" i="9"/>
  <c r="M52" i="9"/>
  <c r="K52" i="9"/>
  <c r="I52" i="9"/>
  <c r="G52" i="9"/>
  <c r="U51" i="9"/>
  <c r="T51" i="9"/>
  <c r="N51" i="9"/>
  <c r="O51" i="9" s="1"/>
  <c r="M51" i="9"/>
  <c r="K51" i="9"/>
  <c r="I51" i="9"/>
  <c r="G51" i="9"/>
  <c r="U50" i="9"/>
  <c r="T50" i="9"/>
  <c r="N50" i="9"/>
  <c r="O50" i="9" s="1"/>
  <c r="M50" i="9"/>
  <c r="K50" i="9"/>
  <c r="I50" i="9"/>
  <c r="G50" i="9"/>
  <c r="U49" i="9"/>
  <c r="T49" i="9"/>
  <c r="N49" i="9"/>
  <c r="O49" i="9" s="1"/>
  <c r="M49" i="9"/>
  <c r="K49" i="9"/>
  <c r="I49" i="9"/>
  <c r="G49" i="9"/>
  <c r="U48" i="9"/>
  <c r="T48" i="9"/>
  <c r="N48" i="9"/>
  <c r="O48" i="9" s="1"/>
  <c r="M48" i="9"/>
  <c r="K48" i="9"/>
  <c r="I48" i="9"/>
  <c r="G48" i="9"/>
  <c r="S47" i="9"/>
  <c r="T47" i="9" s="1"/>
  <c r="R47" i="9"/>
  <c r="Q47" i="9"/>
  <c r="P47" i="9"/>
  <c r="U47" i="9" s="1"/>
  <c r="L47" i="9"/>
  <c r="K47" i="9"/>
  <c r="J47" i="9"/>
  <c r="H47" i="9"/>
  <c r="F47" i="9"/>
  <c r="E47" i="9"/>
  <c r="D47" i="9"/>
  <c r="I47" i="9" s="1"/>
  <c r="U46" i="9"/>
  <c r="T46" i="9"/>
  <c r="N46" i="9"/>
  <c r="O46" i="9" s="1"/>
  <c r="M46" i="9"/>
  <c r="K46" i="9"/>
  <c r="I46" i="9"/>
  <c r="G46" i="9"/>
  <c r="U45" i="9"/>
  <c r="T45" i="9"/>
  <c r="N45" i="9"/>
  <c r="O45" i="9" s="1"/>
  <c r="M45" i="9"/>
  <c r="K45" i="9"/>
  <c r="I45" i="9"/>
  <c r="G45" i="9"/>
  <c r="U44" i="9"/>
  <c r="T44" i="9"/>
  <c r="N44" i="9"/>
  <c r="O44" i="9" s="1"/>
  <c r="M44" i="9"/>
  <c r="K44" i="9"/>
  <c r="I44" i="9"/>
  <c r="G44" i="9"/>
  <c r="U43" i="9"/>
  <c r="T43" i="9"/>
  <c r="N43" i="9"/>
  <c r="O43" i="9" s="1"/>
  <c r="M43" i="9"/>
  <c r="K43" i="9"/>
  <c r="I43" i="9"/>
  <c r="G43" i="9"/>
  <c r="U42" i="9"/>
  <c r="T42" i="9"/>
  <c r="N42" i="9"/>
  <c r="O42" i="9" s="1"/>
  <c r="M42" i="9"/>
  <c r="K42" i="9"/>
  <c r="I42" i="9"/>
  <c r="G42" i="9"/>
  <c r="U41" i="9"/>
  <c r="T41" i="9"/>
  <c r="N41" i="9"/>
  <c r="O41" i="9" s="1"/>
  <c r="M41" i="9"/>
  <c r="K41" i="9"/>
  <c r="I41" i="9"/>
  <c r="G41" i="9"/>
  <c r="S40" i="9"/>
  <c r="R40" i="9"/>
  <c r="Q40" i="9"/>
  <c r="P40" i="9"/>
  <c r="L40" i="9"/>
  <c r="M40" i="9" s="1"/>
  <c r="J40" i="9"/>
  <c r="U40" i="9" s="1"/>
  <c r="I40" i="9"/>
  <c r="H40" i="9"/>
  <c r="F40" i="9"/>
  <c r="G40" i="9" s="1"/>
  <c r="E40" i="9"/>
  <c r="D40" i="9"/>
  <c r="U39" i="9"/>
  <c r="T39" i="9"/>
  <c r="O39" i="9"/>
  <c r="N39" i="9"/>
  <c r="M39" i="9"/>
  <c r="K39" i="9"/>
  <c r="I39" i="9"/>
  <c r="G39" i="9"/>
  <c r="U38" i="9"/>
  <c r="T38" i="9"/>
  <c r="O38" i="9"/>
  <c r="N38" i="9"/>
  <c r="M38" i="9"/>
  <c r="K38" i="9"/>
  <c r="I38" i="9"/>
  <c r="G38" i="9"/>
  <c r="U37" i="9"/>
  <c r="T37" i="9"/>
  <c r="O37" i="9"/>
  <c r="N37" i="9"/>
  <c r="M37" i="9"/>
  <c r="K37" i="9"/>
  <c r="I37" i="9"/>
  <c r="G37" i="9"/>
  <c r="U36" i="9"/>
  <c r="T36" i="9"/>
  <c r="O36" i="9"/>
  <c r="N36" i="9"/>
  <c r="M36" i="9"/>
  <c r="K36" i="9"/>
  <c r="I36" i="9"/>
  <c r="G36" i="9"/>
  <c r="S35" i="9"/>
  <c r="T35" i="9" s="1"/>
  <c r="R35" i="9"/>
  <c r="Q35" i="9"/>
  <c r="P35" i="9"/>
  <c r="L35" i="9"/>
  <c r="J35" i="9"/>
  <c r="H35" i="9"/>
  <c r="F35" i="9"/>
  <c r="N35" i="9" s="1"/>
  <c r="O35" i="9" s="1"/>
  <c r="E35" i="9"/>
  <c r="D35" i="9"/>
  <c r="U34" i="9"/>
  <c r="T34" i="9"/>
  <c r="N34" i="9"/>
  <c r="O34" i="9" s="1"/>
  <c r="M34" i="9"/>
  <c r="K34" i="9"/>
  <c r="I34" i="9"/>
  <c r="G34" i="9"/>
  <c r="U33" i="9"/>
  <c r="T33" i="9"/>
  <c r="O33" i="9"/>
  <c r="N33" i="9"/>
  <c r="M33" i="9"/>
  <c r="K33" i="9"/>
  <c r="I33" i="9"/>
  <c r="G33" i="9"/>
  <c r="U32" i="9"/>
  <c r="T32" i="9"/>
  <c r="N32" i="9"/>
  <c r="O32" i="9" s="1"/>
  <c r="M32" i="9"/>
  <c r="K32" i="9"/>
  <c r="I32" i="9"/>
  <c r="G32" i="9"/>
  <c r="U31" i="9"/>
  <c r="T31" i="9"/>
  <c r="N31" i="9"/>
  <c r="O31" i="9" s="1"/>
  <c r="M31" i="9"/>
  <c r="K31" i="9"/>
  <c r="I31" i="9"/>
  <c r="G31" i="9"/>
  <c r="U30" i="9"/>
  <c r="T30" i="9"/>
  <c r="N30" i="9"/>
  <c r="O30" i="9" s="1"/>
  <c r="M30" i="9"/>
  <c r="K30" i="9"/>
  <c r="I30" i="9"/>
  <c r="G30" i="9"/>
  <c r="U29" i="9"/>
  <c r="T29" i="9"/>
  <c r="N29" i="9"/>
  <c r="O29" i="9" s="1"/>
  <c r="M29" i="9"/>
  <c r="K29" i="9"/>
  <c r="I29" i="9"/>
  <c r="G29" i="9"/>
  <c r="U28" i="9"/>
  <c r="T28" i="9"/>
  <c r="N28" i="9"/>
  <c r="O28" i="9" s="1"/>
  <c r="M28" i="9"/>
  <c r="K28" i="9"/>
  <c r="I28" i="9"/>
  <c r="G28" i="9"/>
  <c r="S27" i="9"/>
  <c r="R27" i="9"/>
  <c r="Q27" i="9"/>
  <c r="P27" i="9"/>
  <c r="L27" i="9"/>
  <c r="J27" i="9"/>
  <c r="H27" i="9"/>
  <c r="F27" i="9"/>
  <c r="E27" i="9"/>
  <c r="D27" i="9"/>
  <c r="I27" i="9" s="1"/>
  <c r="U26" i="9"/>
  <c r="T26" i="9"/>
  <c r="O26" i="9"/>
  <c r="N26" i="9"/>
  <c r="M26" i="9"/>
  <c r="K26" i="9"/>
  <c r="I26" i="9"/>
  <c r="G26" i="9"/>
  <c r="U25" i="9"/>
  <c r="T25" i="9"/>
  <c r="O25" i="9"/>
  <c r="N25" i="9"/>
  <c r="M25" i="9"/>
  <c r="K25" i="9"/>
  <c r="I25" i="9"/>
  <c r="G25" i="9"/>
  <c r="U24" i="9"/>
  <c r="T24" i="9"/>
  <c r="O24" i="9"/>
  <c r="N24" i="9"/>
  <c r="M24" i="9"/>
  <c r="K24" i="9"/>
  <c r="I24" i="9"/>
  <c r="G24" i="9"/>
  <c r="U23" i="9"/>
  <c r="T23" i="9"/>
  <c r="O23" i="9"/>
  <c r="N23" i="9"/>
  <c r="M23" i="9"/>
  <c r="K23" i="9"/>
  <c r="I23" i="9"/>
  <c r="G23" i="9"/>
  <c r="U22" i="9"/>
  <c r="T22" i="9"/>
  <c r="O22" i="9"/>
  <c r="N22" i="9"/>
  <c r="M22" i="9"/>
  <c r="K22" i="9"/>
  <c r="I22" i="9"/>
  <c r="G22" i="9"/>
  <c r="U21" i="9"/>
  <c r="T21" i="9"/>
  <c r="O21" i="9"/>
  <c r="N21" i="9"/>
  <c r="M21" i="9"/>
  <c r="K21" i="9"/>
  <c r="I21" i="9"/>
  <c r="G21" i="9"/>
  <c r="U20" i="9"/>
  <c r="T20" i="9"/>
  <c r="O20" i="9"/>
  <c r="N20" i="9"/>
  <c r="M20" i="9"/>
  <c r="K20" i="9"/>
  <c r="I20" i="9"/>
  <c r="G20" i="9"/>
  <c r="S19" i="9"/>
  <c r="T19" i="9" s="1"/>
  <c r="R19" i="9"/>
  <c r="Q19" i="9"/>
  <c r="P19" i="9"/>
  <c r="L19" i="9"/>
  <c r="J19" i="9"/>
  <c r="H19" i="9"/>
  <c r="G19" i="9"/>
  <c r="F19" i="9"/>
  <c r="E19" i="9"/>
  <c r="K19" i="9" s="1"/>
  <c r="D19" i="9"/>
  <c r="U18" i="9"/>
  <c r="T18" i="9"/>
  <c r="N18" i="9"/>
  <c r="O18" i="9" s="1"/>
  <c r="M18" i="9"/>
  <c r="K18" i="9"/>
  <c r="I18" i="9"/>
  <c r="G18" i="9"/>
  <c r="U17" i="9"/>
  <c r="T17" i="9"/>
  <c r="N17" i="9"/>
  <c r="O17" i="9" s="1"/>
  <c r="M17" i="9"/>
  <c r="K17" i="9"/>
  <c r="I17" i="9"/>
  <c r="G17" i="9"/>
  <c r="U16" i="9"/>
  <c r="T16" i="9"/>
  <c r="N16" i="9"/>
  <c r="O16" i="9" s="1"/>
  <c r="M16" i="9"/>
  <c r="K16" i="9"/>
  <c r="I16" i="9"/>
  <c r="G16" i="9"/>
  <c r="U15" i="9"/>
  <c r="T15" i="9"/>
  <c r="N15" i="9"/>
  <c r="O15" i="9" s="1"/>
  <c r="M15" i="9"/>
  <c r="K15" i="9"/>
  <c r="I15" i="9"/>
  <c r="G15" i="9"/>
  <c r="U14" i="9"/>
  <c r="T14" i="9"/>
  <c r="N14" i="9"/>
  <c r="O14" i="9" s="1"/>
  <c r="M14" i="9"/>
  <c r="K14" i="9"/>
  <c r="I14" i="9"/>
  <c r="G14" i="9"/>
  <c r="U13" i="9"/>
  <c r="T13" i="9"/>
  <c r="N13" i="9"/>
  <c r="O13" i="9" s="1"/>
  <c r="M13" i="9"/>
  <c r="K13" i="9"/>
  <c r="I13" i="9"/>
  <c r="G13" i="9"/>
  <c r="U12" i="9"/>
  <c r="T12" i="9"/>
  <c r="O12" i="9"/>
  <c r="N12" i="9"/>
  <c r="M12" i="9"/>
  <c r="K12" i="9"/>
  <c r="I12" i="9"/>
  <c r="G12" i="9"/>
  <c r="U11" i="9"/>
  <c r="T11" i="9"/>
  <c r="N11" i="9"/>
  <c r="O11" i="9" s="1"/>
  <c r="M11" i="9"/>
  <c r="K11" i="9"/>
  <c r="I11" i="9"/>
  <c r="G11" i="9"/>
  <c r="S10" i="9"/>
  <c r="R10" i="9"/>
  <c r="T10" i="9" s="1"/>
  <c r="Q10" i="9"/>
  <c r="P10" i="9"/>
  <c r="L10" i="9"/>
  <c r="J10" i="9"/>
  <c r="H10" i="9"/>
  <c r="F10" i="9"/>
  <c r="E10" i="9"/>
  <c r="D10" i="9"/>
  <c r="I10" i="9" s="1"/>
  <c r="U9" i="9"/>
  <c r="T9" i="9"/>
  <c r="O9" i="9"/>
  <c r="N9" i="9"/>
  <c r="M9" i="9"/>
  <c r="K9" i="9"/>
  <c r="I9" i="9"/>
  <c r="G9" i="9"/>
  <c r="U8" i="9"/>
  <c r="T8" i="9"/>
  <c r="O8" i="9"/>
  <c r="N8" i="9"/>
  <c r="M8" i="9"/>
  <c r="K8" i="9"/>
  <c r="I8" i="9"/>
  <c r="G8" i="9"/>
  <c r="S339" i="8"/>
  <c r="R339" i="8"/>
  <c r="Q339" i="8"/>
  <c r="P339" i="8"/>
  <c r="L339" i="8"/>
  <c r="J339" i="8"/>
  <c r="U339" i="8" s="1"/>
  <c r="H339" i="8"/>
  <c r="F339" i="8"/>
  <c r="E339" i="8"/>
  <c r="M339" i="8" s="1"/>
  <c r="D339" i="8"/>
  <c r="S338" i="8"/>
  <c r="R338" i="8"/>
  <c r="T338" i="8" s="1"/>
  <c r="Q338" i="8"/>
  <c r="P338" i="8"/>
  <c r="U338" i="8" s="1"/>
  <c r="L338" i="8"/>
  <c r="J338" i="8"/>
  <c r="K338" i="8" s="1"/>
  <c r="H338" i="8"/>
  <c r="F338" i="8"/>
  <c r="E338" i="8"/>
  <c r="D338" i="8"/>
  <c r="I338" i="8" s="1"/>
  <c r="T337" i="8"/>
  <c r="S337" i="8"/>
  <c r="R337" i="8"/>
  <c r="Q337" i="8"/>
  <c r="P337" i="8"/>
  <c r="L337" i="8"/>
  <c r="J337" i="8"/>
  <c r="H337" i="8"/>
  <c r="F337" i="8"/>
  <c r="E337" i="8"/>
  <c r="D337" i="8"/>
  <c r="U336" i="8"/>
  <c r="T336" i="8"/>
  <c r="N336" i="8"/>
  <c r="O336" i="8" s="1"/>
  <c r="M336" i="8"/>
  <c r="K336" i="8"/>
  <c r="I336" i="8"/>
  <c r="G336" i="8"/>
  <c r="U335" i="8"/>
  <c r="T335" i="8"/>
  <c r="O335" i="8"/>
  <c r="N335" i="8"/>
  <c r="M335" i="8"/>
  <c r="K335" i="8"/>
  <c r="I335" i="8"/>
  <c r="G335" i="8"/>
  <c r="U334" i="8"/>
  <c r="T334" i="8"/>
  <c r="O334" i="8"/>
  <c r="N334" i="8"/>
  <c r="M334" i="8"/>
  <c r="K334" i="8"/>
  <c r="I334" i="8"/>
  <c r="G334" i="8"/>
  <c r="U333" i="8"/>
  <c r="T333" i="8"/>
  <c r="N333" i="8"/>
  <c r="O333" i="8" s="1"/>
  <c r="M333" i="8"/>
  <c r="K333" i="8"/>
  <c r="I333" i="8"/>
  <c r="G333" i="8"/>
  <c r="S332" i="8"/>
  <c r="R332" i="8"/>
  <c r="Q332" i="8"/>
  <c r="P332" i="8"/>
  <c r="L332" i="8"/>
  <c r="K332" i="8"/>
  <c r="J332" i="8"/>
  <c r="H332" i="8"/>
  <c r="N332" i="8" s="1"/>
  <c r="O332" i="8" s="1"/>
  <c r="F332" i="8"/>
  <c r="E332" i="8"/>
  <c r="D332" i="8"/>
  <c r="U331" i="8"/>
  <c r="T331" i="8"/>
  <c r="N331" i="8"/>
  <c r="O331" i="8" s="1"/>
  <c r="M331" i="8"/>
  <c r="K331" i="8"/>
  <c r="I331" i="8"/>
  <c r="G331" i="8"/>
  <c r="U330" i="8"/>
  <c r="T330" i="8"/>
  <c r="O330" i="8"/>
  <c r="N330" i="8"/>
  <c r="M330" i="8"/>
  <c r="K330" i="8"/>
  <c r="I330" i="8"/>
  <c r="G330" i="8"/>
  <c r="U329" i="8"/>
  <c r="T329" i="8"/>
  <c r="O329" i="8"/>
  <c r="N329" i="8"/>
  <c r="M329" i="8"/>
  <c r="K329" i="8"/>
  <c r="I329" i="8"/>
  <c r="G329" i="8"/>
  <c r="U328" i="8"/>
  <c r="T328" i="8"/>
  <c r="O328" i="8"/>
  <c r="N328" i="8"/>
  <c r="M328" i="8"/>
  <c r="K328" i="8"/>
  <c r="I328" i="8"/>
  <c r="G328" i="8"/>
  <c r="U327" i="8"/>
  <c r="T327" i="8"/>
  <c r="N327" i="8"/>
  <c r="O327" i="8" s="1"/>
  <c r="M327" i="8"/>
  <c r="K327" i="8"/>
  <c r="I327" i="8"/>
  <c r="G327" i="8"/>
  <c r="U326" i="8"/>
  <c r="T326" i="8"/>
  <c r="O326" i="8"/>
  <c r="N326" i="8"/>
  <c r="M326" i="8"/>
  <c r="K326" i="8"/>
  <c r="I326" i="8"/>
  <c r="G326" i="8"/>
  <c r="U325" i="8"/>
  <c r="T325" i="8"/>
  <c r="O325" i="8"/>
  <c r="N325" i="8"/>
  <c r="M325" i="8"/>
  <c r="K325" i="8"/>
  <c r="I325" i="8"/>
  <c r="G325" i="8"/>
  <c r="U324" i="8"/>
  <c r="T324" i="8"/>
  <c r="O324" i="8"/>
  <c r="N324" i="8"/>
  <c r="M324" i="8"/>
  <c r="K324" i="8"/>
  <c r="I324" i="8"/>
  <c r="G324" i="8"/>
  <c r="S323" i="8"/>
  <c r="R323" i="8"/>
  <c r="T323" i="8" s="1"/>
  <c r="Q323" i="8"/>
  <c r="P323" i="8"/>
  <c r="L323" i="8"/>
  <c r="J323" i="8"/>
  <c r="N323" i="8" s="1"/>
  <c r="H323" i="8"/>
  <c r="F323" i="8"/>
  <c r="E323" i="8"/>
  <c r="D323" i="8"/>
  <c r="G323" i="8" s="1"/>
  <c r="U322" i="8"/>
  <c r="T322" i="8"/>
  <c r="N322" i="8"/>
  <c r="O322" i="8" s="1"/>
  <c r="M322" i="8"/>
  <c r="K322" i="8"/>
  <c r="I322" i="8"/>
  <c r="G322" i="8"/>
  <c r="U321" i="8"/>
  <c r="T321" i="8"/>
  <c r="O321" i="8"/>
  <c r="N321" i="8"/>
  <c r="M321" i="8"/>
  <c r="K321" i="8"/>
  <c r="I321" i="8"/>
  <c r="G321" i="8"/>
  <c r="U320" i="8"/>
  <c r="T320" i="8"/>
  <c r="O320" i="8"/>
  <c r="N320" i="8"/>
  <c r="M320" i="8"/>
  <c r="K320" i="8"/>
  <c r="I320" i="8"/>
  <c r="G320" i="8"/>
  <c r="U319" i="8"/>
  <c r="T319" i="8"/>
  <c r="O319" i="8"/>
  <c r="N319" i="8"/>
  <c r="M319" i="8"/>
  <c r="K319" i="8"/>
  <c r="I319" i="8"/>
  <c r="G319" i="8"/>
  <c r="U318" i="8"/>
  <c r="T318" i="8"/>
  <c r="O318" i="8"/>
  <c r="N318" i="8"/>
  <c r="M318" i="8"/>
  <c r="K318" i="8"/>
  <c r="I318" i="8"/>
  <c r="G318" i="8"/>
  <c r="S317" i="8"/>
  <c r="R317" i="8"/>
  <c r="T317" i="8" s="1"/>
  <c r="Q317" i="8"/>
  <c r="P317" i="8"/>
  <c r="U317" i="8" s="1"/>
  <c r="L317" i="8"/>
  <c r="J317" i="8"/>
  <c r="H317" i="8"/>
  <c r="N317" i="8" s="1"/>
  <c r="F317" i="8"/>
  <c r="E317" i="8"/>
  <c r="K317" i="8" s="1"/>
  <c r="D317" i="8"/>
  <c r="U316" i="8"/>
  <c r="T316" i="8"/>
  <c r="N316" i="8"/>
  <c r="O316" i="8" s="1"/>
  <c r="M316" i="8"/>
  <c r="K316" i="8"/>
  <c r="I316" i="8"/>
  <c r="G316" i="8"/>
  <c r="U315" i="8"/>
  <c r="T315" i="8"/>
  <c r="O315" i="8"/>
  <c r="N315" i="8"/>
  <c r="M315" i="8"/>
  <c r="K315" i="8"/>
  <c r="I315" i="8"/>
  <c r="G315" i="8"/>
  <c r="U314" i="8"/>
  <c r="T314" i="8"/>
  <c r="O314" i="8"/>
  <c r="N314" i="8"/>
  <c r="M314" i="8"/>
  <c r="K314" i="8"/>
  <c r="I314" i="8"/>
  <c r="G314" i="8"/>
  <c r="U313" i="8"/>
  <c r="T313" i="8"/>
  <c r="O313" i="8"/>
  <c r="N313" i="8"/>
  <c r="M313" i="8"/>
  <c r="K313" i="8"/>
  <c r="I313" i="8"/>
  <c r="G313" i="8"/>
  <c r="U312" i="8"/>
  <c r="T312" i="8"/>
  <c r="O312" i="8"/>
  <c r="N312" i="8"/>
  <c r="M312" i="8"/>
  <c r="K312" i="8"/>
  <c r="I312" i="8"/>
  <c r="G312" i="8"/>
  <c r="U311" i="8"/>
  <c r="T311" i="8"/>
  <c r="O311" i="8"/>
  <c r="N311" i="8"/>
  <c r="M311" i="8"/>
  <c r="K311" i="8"/>
  <c r="I311" i="8"/>
  <c r="G311" i="8"/>
  <c r="T310" i="8"/>
  <c r="S310" i="8"/>
  <c r="R310" i="8"/>
  <c r="Q310" i="8"/>
  <c r="P310" i="8"/>
  <c r="L310" i="8"/>
  <c r="J310" i="8"/>
  <c r="U310" i="8" s="1"/>
  <c r="H310" i="8"/>
  <c r="F310" i="8"/>
  <c r="E310" i="8"/>
  <c r="D310" i="8"/>
  <c r="U309" i="8"/>
  <c r="T309" i="8"/>
  <c r="N309" i="8"/>
  <c r="O309" i="8" s="1"/>
  <c r="M309" i="8"/>
  <c r="K309" i="8"/>
  <c r="I309" i="8"/>
  <c r="G309" i="8"/>
  <c r="U308" i="8"/>
  <c r="T308" i="8"/>
  <c r="O308" i="8"/>
  <c r="N308" i="8"/>
  <c r="M308" i="8"/>
  <c r="K308" i="8"/>
  <c r="I308" i="8"/>
  <c r="G308" i="8"/>
  <c r="U307" i="8"/>
  <c r="T307" i="8"/>
  <c r="O307" i="8"/>
  <c r="N307" i="8"/>
  <c r="M307" i="8"/>
  <c r="K307" i="8"/>
  <c r="I307" i="8"/>
  <c r="G307" i="8"/>
  <c r="U306" i="8"/>
  <c r="T306" i="8"/>
  <c r="O306" i="8"/>
  <c r="N306" i="8"/>
  <c r="M306" i="8"/>
  <c r="K306" i="8"/>
  <c r="I306" i="8"/>
  <c r="G306" i="8"/>
  <c r="U305" i="8"/>
  <c r="T305" i="8"/>
  <c r="O305" i="8"/>
  <c r="N305" i="8"/>
  <c r="M305" i="8"/>
  <c r="K305" i="8"/>
  <c r="I305" i="8"/>
  <c r="G305" i="8"/>
  <c r="U304" i="8"/>
  <c r="T304" i="8"/>
  <c r="O304" i="8"/>
  <c r="N304" i="8"/>
  <c r="M304" i="8"/>
  <c r="K304" i="8"/>
  <c r="I304" i="8"/>
  <c r="G304" i="8"/>
  <c r="S303" i="8"/>
  <c r="R303" i="8"/>
  <c r="Q303" i="8"/>
  <c r="P303" i="8"/>
  <c r="L303" i="8"/>
  <c r="J303" i="8"/>
  <c r="K303" i="8" s="1"/>
  <c r="H303" i="8"/>
  <c r="F303" i="8"/>
  <c r="E303" i="8"/>
  <c r="D303" i="8"/>
  <c r="U302" i="8"/>
  <c r="T302" i="8"/>
  <c r="N302" i="8"/>
  <c r="O302" i="8" s="1"/>
  <c r="M302" i="8"/>
  <c r="K302" i="8"/>
  <c r="I302" i="8"/>
  <c r="G302" i="8"/>
  <c r="S299" i="8"/>
  <c r="R299" i="8"/>
  <c r="T299" i="8" s="1"/>
  <c r="Q299" i="8"/>
  <c r="P299" i="8"/>
  <c r="U299" i="8" s="1"/>
  <c r="L299" i="8"/>
  <c r="J299" i="8"/>
  <c r="H299" i="8"/>
  <c r="F299" i="8"/>
  <c r="E299" i="8"/>
  <c r="M299" i="8" s="1"/>
  <c r="D299" i="8"/>
  <c r="T298" i="8"/>
  <c r="S298" i="8"/>
  <c r="R298" i="8"/>
  <c r="Q298" i="8"/>
  <c r="P298" i="8"/>
  <c r="L298" i="8"/>
  <c r="K298" i="8"/>
  <c r="J298" i="8"/>
  <c r="H298" i="8"/>
  <c r="F298" i="8"/>
  <c r="E298" i="8"/>
  <c r="D298" i="8"/>
  <c r="U297" i="8"/>
  <c r="T297" i="8"/>
  <c r="O297" i="8"/>
  <c r="N297" i="8"/>
  <c r="M297" i="8"/>
  <c r="K297" i="8"/>
  <c r="I297" i="8"/>
  <c r="G297" i="8"/>
  <c r="U296" i="8"/>
  <c r="T296" i="8"/>
  <c r="O296" i="8"/>
  <c r="N296" i="8"/>
  <c r="M296" i="8"/>
  <c r="K296" i="8"/>
  <c r="I296" i="8"/>
  <c r="G296" i="8"/>
  <c r="U295" i="8"/>
  <c r="T295" i="8"/>
  <c r="O295" i="8"/>
  <c r="N295" i="8"/>
  <c r="M295" i="8"/>
  <c r="K295" i="8"/>
  <c r="I295" i="8"/>
  <c r="G295" i="8"/>
  <c r="U294" i="8"/>
  <c r="T294" i="8"/>
  <c r="O294" i="8"/>
  <c r="N294" i="8"/>
  <c r="M294" i="8"/>
  <c r="K294" i="8"/>
  <c r="I294" i="8"/>
  <c r="G294" i="8"/>
  <c r="U293" i="8"/>
  <c r="T293" i="8"/>
  <c r="N293" i="8"/>
  <c r="O293" i="8" s="1"/>
  <c r="M293" i="8"/>
  <c r="K293" i="8"/>
  <c r="I293" i="8"/>
  <c r="G293" i="8"/>
  <c r="S292" i="8"/>
  <c r="R292" i="8"/>
  <c r="T292" i="8" s="1"/>
  <c r="Q292" i="8"/>
  <c r="P292" i="8"/>
  <c r="U292" i="8" s="1"/>
  <c r="N292" i="8"/>
  <c r="L292" i="8"/>
  <c r="J292" i="8"/>
  <c r="H292" i="8"/>
  <c r="F292" i="8"/>
  <c r="E292" i="8"/>
  <c r="M292" i="8" s="1"/>
  <c r="D292" i="8"/>
  <c r="G292" i="8" s="1"/>
  <c r="U291" i="8"/>
  <c r="T291" i="8"/>
  <c r="O291" i="8"/>
  <c r="N291" i="8"/>
  <c r="M291" i="8"/>
  <c r="K291" i="8"/>
  <c r="I291" i="8"/>
  <c r="G291" i="8"/>
  <c r="U290" i="8"/>
  <c r="T290" i="8"/>
  <c r="O290" i="8"/>
  <c r="N290" i="8"/>
  <c r="M290" i="8"/>
  <c r="K290" i="8"/>
  <c r="I290" i="8"/>
  <c r="G290" i="8"/>
  <c r="U289" i="8"/>
  <c r="T289" i="8"/>
  <c r="O289" i="8"/>
  <c r="N289" i="8"/>
  <c r="M289" i="8"/>
  <c r="K289" i="8"/>
  <c r="I289" i="8"/>
  <c r="G289" i="8"/>
  <c r="U288" i="8"/>
  <c r="T288" i="8"/>
  <c r="O288" i="8"/>
  <c r="N288" i="8"/>
  <c r="M288" i="8"/>
  <c r="K288" i="8"/>
  <c r="I288" i="8"/>
  <c r="G288" i="8"/>
  <c r="U287" i="8"/>
  <c r="T287" i="8"/>
  <c r="O287" i="8"/>
  <c r="N287" i="8"/>
  <c r="M287" i="8"/>
  <c r="K287" i="8"/>
  <c r="I287" i="8"/>
  <c r="G287" i="8"/>
  <c r="U286" i="8"/>
  <c r="T286" i="8"/>
  <c r="O286" i="8"/>
  <c r="N286" i="8"/>
  <c r="M286" i="8"/>
  <c r="K286" i="8"/>
  <c r="I286" i="8"/>
  <c r="G286" i="8"/>
  <c r="T285" i="8"/>
  <c r="S285" i="8"/>
  <c r="R285" i="8"/>
  <c r="Q285" i="8"/>
  <c r="P285" i="8"/>
  <c r="L285" i="8"/>
  <c r="J285" i="8"/>
  <c r="K285" i="8" s="1"/>
  <c r="H285" i="8"/>
  <c r="F285" i="8"/>
  <c r="E285" i="8"/>
  <c r="D285" i="8"/>
  <c r="U284" i="8"/>
  <c r="T284" i="8"/>
  <c r="N284" i="8"/>
  <c r="O284" i="8" s="1"/>
  <c r="M284" i="8"/>
  <c r="K284" i="8"/>
  <c r="I284" i="8"/>
  <c r="G284" i="8"/>
  <c r="U283" i="8"/>
  <c r="T283" i="8"/>
  <c r="O283" i="8"/>
  <c r="N283" i="8"/>
  <c r="M283" i="8"/>
  <c r="K283" i="8"/>
  <c r="I283" i="8"/>
  <c r="G283" i="8"/>
  <c r="U282" i="8"/>
  <c r="T282" i="8"/>
  <c r="O282" i="8"/>
  <c r="N282" i="8"/>
  <c r="M282" i="8"/>
  <c r="K282" i="8"/>
  <c r="I282" i="8"/>
  <c r="G282" i="8"/>
  <c r="U281" i="8"/>
  <c r="T281" i="8"/>
  <c r="O281" i="8"/>
  <c r="N281" i="8"/>
  <c r="M281" i="8"/>
  <c r="K281" i="8"/>
  <c r="I281" i="8"/>
  <c r="G281" i="8"/>
  <c r="U280" i="8"/>
  <c r="T280" i="8"/>
  <c r="O280" i="8"/>
  <c r="N280" i="8"/>
  <c r="M280" i="8"/>
  <c r="K280" i="8"/>
  <c r="I280" i="8"/>
  <c r="G280" i="8"/>
  <c r="U279" i="8"/>
  <c r="T279" i="8"/>
  <c r="O279" i="8"/>
  <c r="N279" i="8"/>
  <c r="M279" i="8"/>
  <c r="K279" i="8"/>
  <c r="I279" i="8"/>
  <c r="G279" i="8"/>
  <c r="U278" i="8"/>
  <c r="T278" i="8"/>
  <c r="O278" i="8"/>
  <c r="N278" i="8"/>
  <c r="M278" i="8"/>
  <c r="K278" i="8"/>
  <c r="I278" i="8"/>
  <c r="G278" i="8"/>
  <c r="U277" i="8"/>
  <c r="T277" i="8"/>
  <c r="O277" i="8"/>
  <c r="N277" i="8"/>
  <c r="M277" i="8"/>
  <c r="K277" i="8"/>
  <c r="I277" i="8"/>
  <c r="G277" i="8"/>
  <c r="U276" i="8"/>
  <c r="T276" i="8"/>
  <c r="O276" i="8"/>
  <c r="N276" i="8"/>
  <c r="M276" i="8"/>
  <c r="K276" i="8"/>
  <c r="I276" i="8"/>
  <c r="G276" i="8"/>
  <c r="T275" i="8"/>
  <c r="S275" i="8"/>
  <c r="R275" i="8"/>
  <c r="Q275" i="8"/>
  <c r="P275" i="8"/>
  <c r="L275" i="8"/>
  <c r="J275" i="8"/>
  <c r="H275" i="8"/>
  <c r="F275" i="8"/>
  <c r="E275" i="8"/>
  <c r="D275" i="8"/>
  <c r="U274" i="8"/>
  <c r="T274" i="8"/>
  <c r="O274" i="8"/>
  <c r="N274" i="8"/>
  <c r="M274" i="8"/>
  <c r="K274" i="8"/>
  <c r="I274" i="8"/>
  <c r="G274" i="8"/>
  <c r="U273" i="8"/>
  <c r="T273" i="8"/>
  <c r="O273" i="8"/>
  <c r="N273" i="8"/>
  <c r="M273" i="8"/>
  <c r="K273" i="8"/>
  <c r="I273" i="8"/>
  <c r="G273" i="8"/>
  <c r="U272" i="8"/>
  <c r="T272" i="8"/>
  <c r="O272" i="8"/>
  <c r="N272" i="8"/>
  <c r="M272" i="8"/>
  <c r="K272" i="8"/>
  <c r="I272" i="8"/>
  <c r="G272" i="8"/>
  <c r="U271" i="8"/>
  <c r="T271" i="8"/>
  <c r="O271" i="8"/>
  <c r="N271" i="8"/>
  <c r="M271" i="8"/>
  <c r="K271" i="8"/>
  <c r="I271" i="8"/>
  <c r="G271" i="8"/>
  <c r="U270" i="8"/>
  <c r="T270" i="8"/>
  <c r="O270" i="8"/>
  <c r="N270" i="8"/>
  <c r="M270" i="8"/>
  <c r="K270" i="8"/>
  <c r="I270" i="8"/>
  <c r="G270" i="8"/>
  <c r="U269" i="8"/>
  <c r="T269" i="8"/>
  <c r="O269" i="8"/>
  <c r="N269" i="8"/>
  <c r="M269" i="8"/>
  <c r="K269" i="8"/>
  <c r="I269" i="8"/>
  <c r="G269" i="8"/>
  <c r="U268" i="8"/>
  <c r="T268" i="8"/>
  <c r="O268" i="8"/>
  <c r="N268" i="8"/>
  <c r="M268" i="8"/>
  <c r="K268" i="8"/>
  <c r="I268" i="8"/>
  <c r="G268" i="8"/>
  <c r="S267" i="8"/>
  <c r="R267" i="8"/>
  <c r="T267" i="8" s="1"/>
  <c r="Q267" i="8"/>
  <c r="P267" i="8"/>
  <c r="L267" i="8"/>
  <c r="J267" i="8"/>
  <c r="H267" i="8"/>
  <c r="F267" i="8"/>
  <c r="E267" i="8"/>
  <c r="K267" i="8" s="1"/>
  <c r="D267" i="8"/>
  <c r="U266" i="8"/>
  <c r="T266" i="8"/>
  <c r="N266" i="8"/>
  <c r="O266" i="8" s="1"/>
  <c r="M266" i="8"/>
  <c r="K266" i="8"/>
  <c r="I266" i="8"/>
  <c r="G266" i="8"/>
  <c r="U265" i="8"/>
  <c r="T265" i="8"/>
  <c r="O265" i="8"/>
  <c r="N265" i="8"/>
  <c r="M265" i="8"/>
  <c r="K265" i="8"/>
  <c r="I265" i="8"/>
  <c r="G265" i="8"/>
  <c r="U264" i="8"/>
  <c r="T264" i="8"/>
  <c r="O264" i="8"/>
  <c r="N264" i="8"/>
  <c r="M264" i="8"/>
  <c r="K264" i="8"/>
  <c r="I264" i="8"/>
  <c r="G264" i="8"/>
  <c r="U263" i="8"/>
  <c r="T263" i="8"/>
  <c r="O263" i="8"/>
  <c r="N263" i="8"/>
  <c r="M263" i="8"/>
  <c r="K263" i="8"/>
  <c r="I263" i="8"/>
  <c r="G263" i="8"/>
  <c r="S260" i="8"/>
  <c r="R260" i="8"/>
  <c r="T260" i="8" s="1"/>
  <c r="Q260" i="8"/>
  <c r="P260" i="8"/>
  <c r="U260" i="8" s="1"/>
  <c r="L260" i="8"/>
  <c r="J260" i="8"/>
  <c r="H260" i="8"/>
  <c r="F260" i="8"/>
  <c r="E260" i="8"/>
  <c r="D260" i="8"/>
  <c r="S259" i="8"/>
  <c r="R259" i="8"/>
  <c r="T259" i="8" s="1"/>
  <c r="Q259" i="8"/>
  <c r="P259" i="8"/>
  <c r="U259" i="8" s="1"/>
  <c r="O259" i="8"/>
  <c r="L259" i="8"/>
  <c r="K259" i="8"/>
  <c r="J259" i="8"/>
  <c r="H259" i="8"/>
  <c r="F259" i="8"/>
  <c r="E259" i="8"/>
  <c r="M259" i="8" s="1"/>
  <c r="D259" i="8"/>
  <c r="I259" i="8" s="1"/>
  <c r="U258" i="8"/>
  <c r="T258" i="8"/>
  <c r="O258" i="8"/>
  <c r="N258" i="8"/>
  <c r="M258" i="8"/>
  <c r="K258" i="8"/>
  <c r="I258" i="8"/>
  <c r="G258" i="8"/>
  <c r="U257" i="8"/>
  <c r="T257" i="8"/>
  <c r="O257" i="8"/>
  <c r="N257" i="8"/>
  <c r="M257" i="8"/>
  <c r="K257" i="8"/>
  <c r="I257" i="8"/>
  <c r="G257" i="8"/>
  <c r="U256" i="8"/>
  <c r="T256" i="8"/>
  <c r="O256" i="8"/>
  <c r="N256" i="8"/>
  <c r="M256" i="8"/>
  <c r="K256" i="8"/>
  <c r="I256" i="8"/>
  <c r="G256" i="8"/>
  <c r="U255" i="8"/>
  <c r="T255" i="8"/>
  <c r="O255" i="8"/>
  <c r="N255" i="8"/>
  <c r="M255" i="8"/>
  <c r="K255" i="8"/>
  <c r="I255" i="8"/>
  <c r="G255" i="8"/>
  <c r="S254" i="8"/>
  <c r="R254" i="8"/>
  <c r="T254" i="8" s="1"/>
  <c r="Q254" i="8"/>
  <c r="P254" i="8"/>
  <c r="U254" i="8" s="1"/>
  <c r="L254" i="8"/>
  <c r="J254" i="8"/>
  <c r="N254" i="8" s="1"/>
  <c r="H254" i="8"/>
  <c r="F254" i="8"/>
  <c r="E254" i="8"/>
  <c r="M254" i="8" s="1"/>
  <c r="D254" i="8"/>
  <c r="G254" i="8" s="1"/>
  <c r="U253" i="8"/>
  <c r="T253" i="8"/>
  <c r="O253" i="8"/>
  <c r="N253" i="8"/>
  <c r="M253" i="8"/>
  <c r="K253" i="8"/>
  <c r="I253" i="8"/>
  <c r="G253" i="8"/>
  <c r="U252" i="8"/>
  <c r="T252" i="8"/>
  <c r="O252" i="8"/>
  <c r="N252" i="8"/>
  <c r="M252" i="8"/>
  <c r="K252" i="8"/>
  <c r="I252" i="8"/>
  <c r="G252" i="8"/>
  <c r="U251" i="8"/>
  <c r="T251" i="8"/>
  <c r="O251" i="8"/>
  <c r="N251" i="8"/>
  <c r="M251" i="8"/>
  <c r="K251" i="8"/>
  <c r="I251" i="8"/>
  <c r="G251" i="8"/>
  <c r="U250" i="8"/>
  <c r="T250" i="8"/>
  <c r="O250" i="8"/>
  <c r="N250" i="8"/>
  <c r="M250" i="8"/>
  <c r="K250" i="8"/>
  <c r="I250" i="8"/>
  <c r="G250" i="8"/>
  <c r="U249" i="8"/>
  <c r="T249" i="8"/>
  <c r="O249" i="8"/>
  <c r="N249" i="8"/>
  <c r="M249" i="8"/>
  <c r="K249" i="8"/>
  <c r="I249" i="8"/>
  <c r="G249" i="8"/>
  <c r="U248" i="8"/>
  <c r="T248" i="8"/>
  <c r="O248" i="8"/>
  <c r="N248" i="8"/>
  <c r="M248" i="8"/>
  <c r="K248" i="8"/>
  <c r="I248" i="8"/>
  <c r="G248" i="8"/>
  <c r="S247" i="8"/>
  <c r="R247" i="8"/>
  <c r="T247" i="8" s="1"/>
  <c r="Q247" i="8"/>
  <c r="P247" i="8"/>
  <c r="L247" i="8"/>
  <c r="J247" i="8"/>
  <c r="H247" i="8"/>
  <c r="F247" i="8"/>
  <c r="E247" i="8"/>
  <c r="D247" i="8"/>
  <c r="G247" i="8" s="1"/>
  <c r="U246" i="8"/>
  <c r="T246" i="8"/>
  <c r="N246" i="8"/>
  <c r="O246" i="8" s="1"/>
  <c r="M246" i="8"/>
  <c r="K246" i="8"/>
  <c r="I246" i="8"/>
  <c r="G246" i="8"/>
  <c r="U245" i="8"/>
  <c r="T245" i="8"/>
  <c r="O245" i="8"/>
  <c r="N245" i="8"/>
  <c r="M245" i="8"/>
  <c r="K245" i="8"/>
  <c r="I245" i="8"/>
  <c r="G245" i="8"/>
  <c r="U244" i="8"/>
  <c r="T244" i="8"/>
  <c r="O244" i="8"/>
  <c r="N244" i="8"/>
  <c r="M244" i="8"/>
  <c r="K244" i="8"/>
  <c r="I244" i="8"/>
  <c r="G244" i="8"/>
  <c r="U243" i="8"/>
  <c r="T243" i="8"/>
  <c r="N243" i="8"/>
  <c r="O243" i="8" s="1"/>
  <c r="M243" i="8"/>
  <c r="K243" i="8"/>
  <c r="I243" i="8"/>
  <c r="G243" i="8"/>
  <c r="U242" i="8"/>
  <c r="T242" i="8"/>
  <c r="O242" i="8"/>
  <c r="N242" i="8"/>
  <c r="M242" i="8"/>
  <c r="K242" i="8"/>
  <c r="I242" i="8"/>
  <c r="G242" i="8"/>
  <c r="U241" i="8"/>
  <c r="T241" i="8"/>
  <c r="O241" i="8"/>
  <c r="N241" i="8"/>
  <c r="M241" i="8"/>
  <c r="K241" i="8"/>
  <c r="I241" i="8"/>
  <c r="G241" i="8"/>
  <c r="S240" i="8"/>
  <c r="R240" i="8"/>
  <c r="T240" i="8" s="1"/>
  <c r="Q240" i="8"/>
  <c r="P240" i="8"/>
  <c r="U240" i="8" s="1"/>
  <c r="M240" i="8"/>
  <c r="L240" i="8"/>
  <c r="J240" i="8"/>
  <c r="H240" i="8"/>
  <c r="F240" i="8"/>
  <c r="E240" i="8"/>
  <c r="D240" i="8"/>
  <c r="G240" i="8" s="1"/>
  <c r="U239" i="8"/>
  <c r="T239" i="8"/>
  <c r="O239" i="8"/>
  <c r="N239" i="8"/>
  <c r="M239" i="8"/>
  <c r="K239" i="8"/>
  <c r="I239" i="8"/>
  <c r="G239" i="8"/>
  <c r="U238" i="8"/>
  <c r="T238" i="8"/>
  <c r="O238" i="8"/>
  <c r="N238" i="8"/>
  <c r="M238" i="8"/>
  <c r="K238" i="8"/>
  <c r="I238" i="8"/>
  <c r="G238" i="8"/>
  <c r="U237" i="8"/>
  <c r="T237" i="8"/>
  <c r="O237" i="8"/>
  <c r="N237" i="8"/>
  <c r="M237" i="8"/>
  <c r="K237" i="8"/>
  <c r="I237" i="8"/>
  <c r="G237" i="8"/>
  <c r="U236" i="8"/>
  <c r="T236" i="8"/>
  <c r="O236" i="8"/>
  <c r="N236" i="8"/>
  <c r="M236" i="8"/>
  <c r="K236" i="8"/>
  <c r="I236" i="8"/>
  <c r="G236" i="8"/>
  <c r="U235" i="8"/>
  <c r="T235" i="8"/>
  <c r="O235" i="8"/>
  <c r="N235" i="8"/>
  <c r="M235" i="8"/>
  <c r="K235" i="8"/>
  <c r="I235" i="8"/>
  <c r="G235" i="8"/>
  <c r="U234" i="8"/>
  <c r="T234" i="8"/>
  <c r="O234" i="8"/>
  <c r="N234" i="8"/>
  <c r="M234" i="8"/>
  <c r="K234" i="8"/>
  <c r="I234" i="8"/>
  <c r="G234" i="8"/>
  <c r="T231" i="8"/>
  <c r="S231" i="8"/>
  <c r="R231" i="8"/>
  <c r="Q231" i="8"/>
  <c r="P231" i="8"/>
  <c r="U231" i="8" s="1"/>
  <c r="L231" i="8"/>
  <c r="J231" i="8"/>
  <c r="K231" i="8" s="1"/>
  <c r="H231" i="8"/>
  <c r="F231" i="8"/>
  <c r="E231" i="8"/>
  <c r="D231" i="8"/>
  <c r="T230" i="8"/>
  <c r="S230" i="8"/>
  <c r="R230" i="8"/>
  <c r="Q230" i="8"/>
  <c r="P230" i="8"/>
  <c r="U230" i="8" s="1"/>
  <c r="L230" i="8"/>
  <c r="J230" i="8"/>
  <c r="H230" i="8"/>
  <c r="F230" i="8"/>
  <c r="E230" i="8"/>
  <c r="D230" i="8"/>
  <c r="G230" i="8" s="1"/>
  <c r="U229" i="8"/>
  <c r="T229" i="8"/>
  <c r="O229" i="8"/>
  <c r="N229" i="8"/>
  <c r="M229" i="8"/>
  <c r="K229" i="8"/>
  <c r="I229" i="8"/>
  <c r="G229" i="8"/>
  <c r="U228" i="8"/>
  <c r="T228" i="8"/>
  <c r="O228" i="8"/>
  <c r="N228" i="8"/>
  <c r="M228" i="8"/>
  <c r="K228" i="8"/>
  <c r="I228" i="8"/>
  <c r="G228" i="8"/>
  <c r="U227" i="8"/>
  <c r="T227" i="8"/>
  <c r="O227" i="8"/>
  <c r="N227" i="8"/>
  <c r="M227" i="8"/>
  <c r="K227" i="8"/>
  <c r="I227" i="8"/>
  <c r="G227" i="8"/>
  <c r="U226" i="8"/>
  <c r="T226" i="8"/>
  <c r="O226" i="8"/>
  <c r="N226" i="8"/>
  <c r="M226" i="8"/>
  <c r="K226" i="8"/>
  <c r="I226" i="8"/>
  <c r="G226" i="8"/>
  <c r="U225" i="8"/>
  <c r="T225" i="8"/>
  <c r="O225" i="8"/>
  <c r="N225" i="8"/>
  <c r="M225" i="8"/>
  <c r="K225" i="8"/>
  <c r="I225" i="8"/>
  <c r="G225" i="8"/>
  <c r="S224" i="8"/>
  <c r="R224" i="8"/>
  <c r="T224" i="8" s="1"/>
  <c r="Q224" i="8"/>
  <c r="P224" i="8"/>
  <c r="L224" i="8"/>
  <c r="J224" i="8"/>
  <c r="K224" i="8" s="1"/>
  <c r="H224" i="8"/>
  <c r="F224" i="8"/>
  <c r="E224" i="8"/>
  <c r="D224" i="8"/>
  <c r="U223" i="8"/>
  <c r="T223" i="8"/>
  <c r="N223" i="8"/>
  <c r="O223" i="8" s="1"/>
  <c r="M223" i="8"/>
  <c r="K223" i="8"/>
  <c r="I223" i="8"/>
  <c r="G223" i="8"/>
  <c r="U222" i="8"/>
  <c r="T222" i="8"/>
  <c r="O222" i="8"/>
  <c r="N222" i="8"/>
  <c r="M222" i="8"/>
  <c r="K222" i="8"/>
  <c r="I222" i="8"/>
  <c r="G222" i="8"/>
  <c r="U221" i="8"/>
  <c r="T221" i="8"/>
  <c r="O221" i="8"/>
  <c r="N221" i="8"/>
  <c r="M221" i="8"/>
  <c r="K221" i="8"/>
  <c r="I221" i="8"/>
  <c r="G221" i="8"/>
  <c r="U220" i="8"/>
  <c r="T220" i="8"/>
  <c r="O220" i="8"/>
  <c r="N220" i="8"/>
  <c r="M220" i="8"/>
  <c r="K220" i="8"/>
  <c r="I220" i="8"/>
  <c r="G220" i="8"/>
  <c r="U219" i="8"/>
  <c r="T219" i="8"/>
  <c r="N219" i="8"/>
  <c r="O219" i="8" s="1"/>
  <c r="M219" i="8"/>
  <c r="K219" i="8"/>
  <c r="I219" i="8"/>
  <c r="G219" i="8"/>
  <c r="U218" i="8"/>
  <c r="T218" i="8"/>
  <c r="O218" i="8"/>
  <c r="N218" i="8"/>
  <c r="M218" i="8"/>
  <c r="K218" i="8"/>
  <c r="I218" i="8"/>
  <c r="G218" i="8"/>
  <c r="U217" i="8"/>
  <c r="T217" i="8"/>
  <c r="O217" i="8"/>
  <c r="N217" i="8"/>
  <c r="M217" i="8"/>
  <c r="K217" i="8"/>
  <c r="I217" i="8"/>
  <c r="G217" i="8"/>
  <c r="S216" i="8"/>
  <c r="R216" i="8"/>
  <c r="T216" i="8" s="1"/>
  <c r="Q216" i="8"/>
  <c r="P216" i="8"/>
  <c r="U216" i="8" s="1"/>
  <c r="L216" i="8"/>
  <c r="J216" i="8"/>
  <c r="H216" i="8"/>
  <c r="F216" i="8"/>
  <c r="N216" i="8" s="1"/>
  <c r="E216" i="8"/>
  <c r="D216" i="8"/>
  <c r="U215" i="8"/>
  <c r="T215" i="8"/>
  <c r="O215" i="8"/>
  <c r="N215" i="8"/>
  <c r="M215" i="8"/>
  <c r="K215" i="8"/>
  <c r="I215" i="8"/>
  <c r="G215" i="8"/>
  <c r="U214" i="8"/>
  <c r="T214" i="8"/>
  <c r="O214" i="8"/>
  <c r="N214" i="8"/>
  <c r="M214" i="8"/>
  <c r="K214" i="8"/>
  <c r="I214" i="8"/>
  <c r="G214" i="8"/>
  <c r="U213" i="8"/>
  <c r="T213" i="8"/>
  <c r="O213" i="8"/>
  <c r="N213" i="8"/>
  <c r="M213" i="8"/>
  <c r="K213" i="8"/>
  <c r="I213" i="8"/>
  <c r="G213" i="8"/>
  <c r="U212" i="8"/>
  <c r="T212" i="8"/>
  <c r="O212" i="8"/>
  <c r="N212" i="8"/>
  <c r="M212" i="8"/>
  <c r="K212" i="8"/>
  <c r="I212" i="8"/>
  <c r="G212" i="8"/>
  <c r="U211" i="8"/>
  <c r="T211" i="8"/>
  <c r="O211" i="8"/>
  <c r="N211" i="8"/>
  <c r="M211" i="8"/>
  <c r="K211" i="8"/>
  <c r="I211" i="8"/>
  <c r="G211" i="8"/>
  <c r="U210" i="8"/>
  <c r="T210" i="8"/>
  <c r="O210" i="8"/>
  <c r="N210" i="8"/>
  <c r="M210" i="8"/>
  <c r="K210" i="8"/>
  <c r="I210" i="8"/>
  <c r="G210" i="8"/>
  <c r="U209" i="8"/>
  <c r="T209" i="8"/>
  <c r="O209" i="8"/>
  <c r="N209" i="8"/>
  <c r="M209" i="8"/>
  <c r="K209" i="8"/>
  <c r="I209" i="8"/>
  <c r="G209" i="8"/>
  <c r="U208" i="8"/>
  <c r="T208" i="8"/>
  <c r="O208" i="8"/>
  <c r="N208" i="8"/>
  <c r="M208" i="8"/>
  <c r="K208" i="8"/>
  <c r="I208" i="8"/>
  <c r="G208" i="8"/>
  <c r="S205" i="8"/>
  <c r="R205" i="8"/>
  <c r="T205" i="8" s="1"/>
  <c r="Q205" i="8"/>
  <c r="P205" i="8"/>
  <c r="L205" i="8"/>
  <c r="J205" i="8"/>
  <c r="K205" i="8" s="1"/>
  <c r="H205" i="8"/>
  <c r="F205" i="8"/>
  <c r="E205" i="8"/>
  <c r="M205" i="8" s="1"/>
  <c r="D205" i="8"/>
  <c r="S204" i="8"/>
  <c r="R204" i="8"/>
  <c r="T204" i="8" s="1"/>
  <c r="Q204" i="8"/>
  <c r="P204" i="8"/>
  <c r="U204" i="8" s="1"/>
  <c r="L204" i="8"/>
  <c r="J204" i="8"/>
  <c r="H204" i="8"/>
  <c r="F204" i="8"/>
  <c r="N204" i="8" s="1"/>
  <c r="E204" i="8"/>
  <c r="M204" i="8" s="1"/>
  <c r="D204" i="8"/>
  <c r="G204" i="8" s="1"/>
  <c r="U203" i="8"/>
  <c r="T203" i="8"/>
  <c r="O203" i="8"/>
  <c r="N203" i="8"/>
  <c r="M203" i="8"/>
  <c r="K203" i="8"/>
  <c r="I203" i="8"/>
  <c r="G203" i="8"/>
  <c r="U202" i="8"/>
  <c r="T202" i="8"/>
  <c r="O202" i="8"/>
  <c r="N202" i="8"/>
  <c r="M202" i="8"/>
  <c r="K202" i="8"/>
  <c r="I202" i="8"/>
  <c r="G202" i="8"/>
  <c r="U201" i="8"/>
  <c r="T201" i="8"/>
  <c r="O201" i="8"/>
  <c r="N201" i="8"/>
  <c r="M201" i="8"/>
  <c r="K201" i="8"/>
  <c r="I201" i="8"/>
  <c r="G201" i="8"/>
  <c r="U200" i="8"/>
  <c r="T200" i="8"/>
  <c r="O200" i="8"/>
  <c r="N200" i="8"/>
  <c r="M200" i="8"/>
  <c r="K200" i="8"/>
  <c r="I200" i="8"/>
  <c r="G200" i="8"/>
  <c r="U199" i="8"/>
  <c r="T199" i="8"/>
  <c r="O199" i="8"/>
  <c r="N199" i="8"/>
  <c r="M199" i="8"/>
  <c r="K199" i="8"/>
  <c r="I199" i="8"/>
  <c r="G199" i="8"/>
  <c r="S198" i="8"/>
  <c r="R198" i="8"/>
  <c r="Q198" i="8"/>
  <c r="P198" i="8"/>
  <c r="U198" i="8" s="1"/>
  <c r="L198" i="8"/>
  <c r="J198" i="8"/>
  <c r="K198" i="8" s="1"/>
  <c r="I198" i="8"/>
  <c r="H198" i="8"/>
  <c r="F198" i="8"/>
  <c r="G198" i="8" s="1"/>
  <c r="E198" i="8"/>
  <c r="M198" i="8" s="1"/>
  <c r="D198" i="8"/>
  <c r="U197" i="8"/>
  <c r="T197" i="8"/>
  <c r="O197" i="8"/>
  <c r="N197" i="8"/>
  <c r="M197" i="8"/>
  <c r="K197" i="8"/>
  <c r="I197" i="8"/>
  <c r="G197" i="8"/>
  <c r="U196" i="8"/>
  <c r="T196" i="8"/>
  <c r="O196" i="8"/>
  <c r="N196" i="8"/>
  <c r="M196" i="8"/>
  <c r="K196" i="8"/>
  <c r="I196" i="8"/>
  <c r="G196" i="8"/>
  <c r="U195" i="8"/>
  <c r="T195" i="8"/>
  <c r="O195" i="8"/>
  <c r="N195" i="8"/>
  <c r="M195" i="8"/>
  <c r="K195" i="8"/>
  <c r="I195" i="8"/>
  <c r="G195" i="8"/>
  <c r="U194" i="8"/>
  <c r="T194" i="8"/>
  <c r="O194" i="8"/>
  <c r="N194" i="8"/>
  <c r="M194" i="8"/>
  <c r="K194" i="8"/>
  <c r="I194" i="8"/>
  <c r="G194" i="8"/>
  <c r="U193" i="8"/>
  <c r="T193" i="8"/>
  <c r="O193" i="8"/>
  <c r="N193" i="8"/>
  <c r="M193" i="8"/>
  <c r="K193" i="8"/>
  <c r="I193" i="8"/>
  <c r="G193" i="8"/>
  <c r="U192" i="8"/>
  <c r="T192" i="8"/>
  <c r="O192" i="8"/>
  <c r="N192" i="8"/>
  <c r="M192" i="8"/>
  <c r="K192" i="8"/>
  <c r="I192" i="8"/>
  <c r="G192" i="8"/>
  <c r="S191" i="8"/>
  <c r="R191" i="8"/>
  <c r="T191" i="8" s="1"/>
  <c r="Q191" i="8"/>
  <c r="P191" i="8"/>
  <c r="L191" i="8"/>
  <c r="J191" i="8"/>
  <c r="H191" i="8"/>
  <c r="F191" i="8"/>
  <c r="E191" i="8"/>
  <c r="D191" i="8"/>
  <c r="G191" i="8" s="1"/>
  <c r="U190" i="8"/>
  <c r="T190" i="8"/>
  <c r="N190" i="8"/>
  <c r="O190" i="8" s="1"/>
  <c r="M190" i="8"/>
  <c r="K190" i="8"/>
  <c r="I190" i="8"/>
  <c r="G190" i="8"/>
  <c r="U189" i="8"/>
  <c r="T189" i="8"/>
  <c r="O189" i="8"/>
  <c r="N189" i="8"/>
  <c r="M189" i="8"/>
  <c r="K189" i="8"/>
  <c r="I189" i="8"/>
  <c r="G189" i="8"/>
  <c r="U188" i="8"/>
  <c r="T188" i="8"/>
  <c r="N188" i="8"/>
  <c r="O188" i="8" s="1"/>
  <c r="M188" i="8"/>
  <c r="K188" i="8"/>
  <c r="I188" i="8"/>
  <c r="G188" i="8"/>
  <c r="U187" i="8"/>
  <c r="T187" i="8"/>
  <c r="O187" i="8"/>
  <c r="N187" i="8"/>
  <c r="M187" i="8"/>
  <c r="K187" i="8"/>
  <c r="I187" i="8"/>
  <c r="G187" i="8"/>
  <c r="U186" i="8"/>
  <c r="T186" i="8"/>
  <c r="O186" i="8"/>
  <c r="N186" i="8"/>
  <c r="M186" i="8"/>
  <c r="K186" i="8"/>
  <c r="I186" i="8"/>
  <c r="G186" i="8"/>
  <c r="S185" i="8"/>
  <c r="R185" i="8"/>
  <c r="T185" i="8" s="1"/>
  <c r="Q185" i="8"/>
  <c r="P185" i="8"/>
  <c r="U185" i="8" s="1"/>
  <c r="L185" i="8"/>
  <c r="J185" i="8"/>
  <c r="H185" i="8"/>
  <c r="I185" i="8" s="1"/>
  <c r="F185" i="8"/>
  <c r="N185" i="8" s="1"/>
  <c r="O185" i="8" s="1"/>
  <c r="E185" i="8"/>
  <c r="D185" i="8"/>
  <c r="U184" i="8"/>
  <c r="T184" i="8"/>
  <c r="N184" i="8"/>
  <c r="O184" i="8" s="1"/>
  <c r="M184" i="8"/>
  <c r="K184" i="8"/>
  <c r="I184" i="8"/>
  <c r="G184" i="8"/>
  <c r="U183" i="8"/>
  <c r="T183" i="8"/>
  <c r="O183" i="8"/>
  <c r="N183" i="8"/>
  <c r="M183" i="8"/>
  <c r="K183" i="8"/>
  <c r="I183" i="8"/>
  <c r="G183" i="8"/>
  <c r="U182" i="8"/>
  <c r="T182" i="8"/>
  <c r="O182" i="8"/>
  <c r="N182" i="8"/>
  <c r="M182" i="8"/>
  <c r="K182" i="8"/>
  <c r="I182" i="8"/>
  <c r="G182" i="8"/>
  <c r="U181" i="8"/>
  <c r="T181" i="8"/>
  <c r="O181" i="8"/>
  <c r="N181" i="8"/>
  <c r="M181" i="8"/>
  <c r="K181" i="8"/>
  <c r="I181" i="8"/>
  <c r="G181" i="8"/>
  <c r="U180" i="8"/>
  <c r="T180" i="8"/>
  <c r="O180" i="8"/>
  <c r="N180" i="8"/>
  <c r="M180" i="8"/>
  <c r="K180" i="8"/>
  <c r="I180" i="8"/>
  <c r="G180" i="8"/>
  <c r="T179" i="8"/>
  <c r="S179" i="8"/>
  <c r="R179" i="8"/>
  <c r="Q179" i="8"/>
  <c r="P179" i="8"/>
  <c r="U179" i="8" s="1"/>
  <c r="L179" i="8"/>
  <c r="M179" i="8" s="1"/>
  <c r="J179" i="8"/>
  <c r="H179" i="8"/>
  <c r="F179" i="8"/>
  <c r="N179" i="8" s="1"/>
  <c r="E179" i="8"/>
  <c r="D179" i="8"/>
  <c r="U178" i="8"/>
  <c r="T178" i="8"/>
  <c r="O178" i="8"/>
  <c r="N178" i="8"/>
  <c r="M178" i="8"/>
  <c r="K178" i="8"/>
  <c r="I178" i="8"/>
  <c r="G178" i="8"/>
  <c r="U177" i="8"/>
  <c r="T177" i="8"/>
  <c r="O177" i="8"/>
  <c r="N177" i="8"/>
  <c r="M177" i="8"/>
  <c r="K177" i="8"/>
  <c r="I177" i="8"/>
  <c r="G177" i="8"/>
  <c r="U176" i="8"/>
  <c r="T176" i="8"/>
  <c r="O176" i="8"/>
  <c r="N176" i="8"/>
  <c r="M176" i="8"/>
  <c r="K176" i="8"/>
  <c r="I176" i="8"/>
  <c r="G176" i="8"/>
  <c r="U175" i="8"/>
  <c r="T175" i="8"/>
  <c r="N175" i="8"/>
  <c r="O175" i="8" s="1"/>
  <c r="M175" i="8"/>
  <c r="K175" i="8"/>
  <c r="I175" i="8"/>
  <c r="G175" i="8"/>
  <c r="U174" i="8"/>
  <c r="T174" i="8"/>
  <c r="O174" i="8"/>
  <c r="N174" i="8"/>
  <c r="M174" i="8"/>
  <c r="K174" i="8"/>
  <c r="I174" i="8"/>
  <c r="G174" i="8"/>
  <c r="U173" i="8"/>
  <c r="T173" i="8"/>
  <c r="O173" i="8"/>
  <c r="N173" i="8"/>
  <c r="M173" i="8"/>
  <c r="K173" i="8"/>
  <c r="I173" i="8"/>
  <c r="G173" i="8"/>
  <c r="S170" i="8"/>
  <c r="R170" i="8"/>
  <c r="T170" i="8" s="1"/>
  <c r="Q170" i="8"/>
  <c r="P170" i="8"/>
  <c r="L170" i="8"/>
  <c r="J170" i="8"/>
  <c r="H170" i="8"/>
  <c r="F170" i="8"/>
  <c r="E170" i="8"/>
  <c r="M170" i="8" s="1"/>
  <c r="D170" i="8"/>
  <c r="I170" i="8" s="1"/>
  <c r="T169" i="8"/>
  <c r="S169" i="8"/>
  <c r="R169" i="8"/>
  <c r="Q169" i="8"/>
  <c r="P169" i="8"/>
  <c r="U169" i="8" s="1"/>
  <c r="L169" i="8"/>
  <c r="J169" i="8"/>
  <c r="H169" i="8"/>
  <c r="F169" i="8"/>
  <c r="E169" i="8"/>
  <c r="D169" i="8"/>
  <c r="G169" i="8" s="1"/>
  <c r="U168" i="8"/>
  <c r="T168" i="8"/>
  <c r="O168" i="8"/>
  <c r="N168" i="8"/>
  <c r="M168" i="8"/>
  <c r="K168" i="8"/>
  <c r="I168" i="8"/>
  <c r="G168" i="8"/>
  <c r="U167" i="8"/>
  <c r="T167" i="8"/>
  <c r="O167" i="8"/>
  <c r="N167" i="8"/>
  <c r="M167" i="8"/>
  <c r="K167" i="8"/>
  <c r="I167" i="8"/>
  <c r="G167" i="8"/>
  <c r="U166" i="8"/>
  <c r="T166" i="8"/>
  <c r="O166" i="8"/>
  <c r="N166" i="8"/>
  <c r="M166" i="8"/>
  <c r="K166" i="8"/>
  <c r="I166" i="8"/>
  <c r="G166" i="8"/>
  <c r="U165" i="8"/>
  <c r="T165" i="8"/>
  <c r="O165" i="8"/>
  <c r="N165" i="8"/>
  <c r="M165" i="8"/>
  <c r="K165" i="8"/>
  <c r="I165" i="8"/>
  <c r="G165" i="8"/>
  <c r="U164" i="8"/>
  <c r="T164" i="8"/>
  <c r="O164" i="8"/>
  <c r="N164" i="8"/>
  <c r="M164" i="8"/>
  <c r="K164" i="8"/>
  <c r="I164" i="8"/>
  <c r="G164" i="8"/>
  <c r="S163" i="8"/>
  <c r="R163" i="8"/>
  <c r="Q163" i="8"/>
  <c r="P163" i="8"/>
  <c r="L163" i="8"/>
  <c r="J163" i="8"/>
  <c r="U163" i="8" s="1"/>
  <c r="H163" i="8"/>
  <c r="F163" i="8"/>
  <c r="E163" i="8"/>
  <c r="M163" i="8" s="1"/>
  <c r="D163" i="8"/>
  <c r="I163" i="8" s="1"/>
  <c r="U162" i="8"/>
  <c r="T162" i="8"/>
  <c r="O162" i="8"/>
  <c r="N162" i="8"/>
  <c r="M162" i="8"/>
  <c r="K162" i="8"/>
  <c r="I162" i="8"/>
  <c r="G162" i="8"/>
  <c r="U161" i="8"/>
  <c r="T161" i="8"/>
  <c r="O161" i="8"/>
  <c r="N161" i="8"/>
  <c r="M161" i="8"/>
  <c r="K161" i="8"/>
  <c r="I161" i="8"/>
  <c r="G161" i="8"/>
  <c r="U160" i="8"/>
  <c r="T160" i="8"/>
  <c r="O160" i="8"/>
  <c r="N160" i="8"/>
  <c r="M160" i="8"/>
  <c r="K160" i="8"/>
  <c r="I160" i="8"/>
  <c r="G160" i="8"/>
  <c r="U159" i="8"/>
  <c r="T159" i="8"/>
  <c r="O159" i="8"/>
  <c r="N159" i="8"/>
  <c r="M159" i="8"/>
  <c r="K159" i="8"/>
  <c r="I159" i="8"/>
  <c r="G159" i="8"/>
  <c r="U158" i="8"/>
  <c r="T158" i="8"/>
  <c r="O158" i="8"/>
  <c r="N158" i="8"/>
  <c r="M158" i="8"/>
  <c r="K158" i="8"/>
  <c r="I158" i="8"/>
  <c r="G158" i="8"/>
  <c r="S157" i="8"/>
  <c r="R157" i="8"/>
  <c r="T157" i="8" s="1"/>
  <c r="Q157" i="8"/>
  <c r="P157" i="8"/>
  <c r="U157" i="8" s="1"/>
  <c r="L157" i="8"/>
  <c r="J157" i="8"/>
  <c r="H157" i="8"/>
  <c r="F157" i="8"/>
  <c r="E157" i="8"/>
  <c r="M157" i="8" s="1"/>
  <c r="D157" i="8"/>
  <c r="G157" i="8" s="1"/>
  <c r="U156" i="8"/>
  <c r="T156" i="8"/>
  <c r="O156" i="8"/>
  <c r="N156" i="8"/>
  <c r="M156" i="8"/>
  <c r="K156" i="8"/>
  <c r="I156" i="8"/>
  <c r="G156" i="8"/>
  <c r="U155" i="8"/>
  <c r="T155" i="8"/>
  <c r="O155" i="8"/>
  <c r="N155" i="8"/>
  <c r="M155" i="8"/>
  <c r="K155" i="8"/>
  <c r="I155" i="8"/>
  <c r="G155" i="8"/>
  <c r="U154" i="8"/>
  <c r="T154" i="8"/>
  <c r="O154" i="8"/>
  <c r="N154" i="8"/>
  <c r="M154" i="8"/>
  <c r="K154" i="8"/>
  <c r="I154" i="8"/>
  <c r="G154" i="8"/>
  <c r="U153" i="8"/>
  <c r="T153" i="8"/>
  <c r="O153" i="8"/>
  <c r="N153" i="8"/>
  <c r="M153" i="8"/>
  <c r="K153" i="8"/>
  <c r="I153" i="8"/>
  <c r="G153" i="8"/>
  <c r="U152" i="8"/>
  <c r="T152" i="8"/>
  <c r="N152" i="8"/>
  <c r="O152" i="8" s="1"/>
  <c r="M152" i="8"/>
  <c r="K152" i="8"/>
  <c r="I152" i="8"/>
  <c r="G152" i="8"/>
  <c r="U151" i="8"/>
  <c r="T151" i="8"/>
  <c r="O151" i="8"/>
  <c r="N151" i="8"/>
  <c r="M151" i="8"/>
  <c r="K151" i="8"/>
  <c r="I151" i="8"/>
  <c r="G151" i="8"/>
  <c r="S150" i="8"/>
  <c r="R150" i="8"/>
  <c r="T150" i="8" s="1"/>
  <c r="Q150" i="8"/>
  <c r="P150" i="8"/>
  <c r="O150" i="8"/>
  <c r="L150" i="8"/>
  <c r="J150" i="8"/>
  <c r="U150" i="8" s="1"/>
  <c r="I150" i="8"/>
  <c r="H150" i="8"/>
  <c r="G150" i="8"/>
  <c r="F150" i="8"/>
  <c r="N150" i="8" s="1"/>
  <c r="E150" i="8"/>
  <c r="M150" i="8" s="1"/>
  <c r="D150" i="8"/>
  <c r="U149" i="8"/>
  <c r="T149" i="8"/>
  <c r="O149" i="8"/>
  <c r="N149" i="8"/>
  <c r="M149" i="8"/>
  <c r="K149" i="8"/>
  <c r="I149" i="8"/>
  <c r="G149" i="8"/>
  <c r="U148" i="8"/>
  <c r="T148" i="8"/>
  <c r="O148" i="8"/>
  <c r="N148" i="8"/>
  <c r="M148" i="8"/>
  <c r="K148" i="8"/>
  <c r="I148" i="8"/>
  <c r="G148" i="8"/>
  <c r="U147" i="8"/>
  <c r="T147" i="8"/>
  <c r="O147" i="8"/>
  <c r="N147" i="8"/>
  <c r="M147" i="8"/>
  <c r="K147" i="8"/>
  <c r="I147" i="8"/>
  <c r="G147" i="8"/>
  <c r="U146" i="8"/>
  <c r="T146" i="8"/>
  <c r="O146" i="8"/>
  <c r="N146" i="8"/>
  <c r="M146" i="8"/>
  <c r="K146" i="8"/>
  <c r="I146" i="8"/>
  <c r="G146" i="8"/>
  <c r="U145" i="8"/>
  <c r="T145" i="8"/>
  <c r="O145" i="8"/>
  <c r="N145" i="8"/>
  <c r="M145" i="8"/>
  <c r="K145" i="8"/>
  <c r="I145" i="8"/>
  <c r="G145" i="8"/>
  <c r="T144" i="8"/>
  <c r="S144" i="8"/>
  <c r="R144" i="8"/>
  <c r="Q144" i="8"/>
  <c r="P144" i="8"/>
  <c r="U144" i="8" s="1"/>
  <c r="M144" i="8"/>
  <c r="L144" i="8"/>
  <c r="J144" i="8"/>
  <c r="H144" i="8"/>
  <c r="F144" i="8"/>
  <c r="E144" i="8"/>
  <c r="D144" i="8"/>
  <c r="G144" i="8" s="1"/>
  <c r="U143" i="8"/>
  <c r="T143" i="8"/>
  <c r="N143" i="8"/>
  <c r="O143" i="8" s="1"/>
  <c r="M143" i="8"/>
  <c r="K143" i="8"/>
  <c r="I143" i="8"/>
  <c r="G143" i="8"/>
  <c r="U142" i="8"/>
  <c r="T142" i="8"/>
  <c r="O142" i="8"/>
  <c r="N142" i="8"/>
  <c r="M142" i="8"/>
  <c r="K142" i="8"/>
  <c r="I142" i="8"/>
  <c r="G142" i="8"/>
  <c r="U141" i="8"/>
  <c r="T141" i="8"/>
  <c r="O141" i="8"/>
  <c r="N141" i="8"/>
  <c r="M141" i="8"/>
  <c r="K141" i="8"/>
  <c r="I141" i="8"/>
  <c r="G141" i="8"/>
  <c r="U140" i="8"/>
  <c r="T140" i="8"/>
  <c r="O140" i="8"/>
  <c r="N140" i="8"/>
  <c r="M140" i="8"/>
  <c r="K140" i="8"/>
  <c r="I140" i="8"/>
  <c r="G140" i="8"/>
  <c r="U139" i="8"/>
  <c r="T139" i="8"/>
  <c r="O139" i="8"/>
  <c r="N139" i="8"/>
  <c r="M139" i="8"/>
  <c r="K139" i="8"/>
  <c r="I139" i="8"/>
  <c r="G139" i="8"/>
  <c r="U138" i="8"/>
  <c r="T138" i="8"/>
  <c r="O138" i="8"/>
  <c r="N138" i="8"/>
  <c r="M138" i="8"/>
  <c r="K138" i="8"/>
  <c r="I138" i="8"/>
  <c r="G138" i="8"/>
  <c r="S137" i="8"/>
  <c r="R137" i="8"/>
  <c r="Q137" i="8"/>
  <c r="P137" i="8"/>
  <c r="L137" i="8"/>
  <c r="J137" i="8"/>
  <c r="H137" i="8"/>
  <c r="I137" i="8" s="1"/>
  <c r="F137" i="8"/>
  <c r="N137" i="8" s="1"/>
  <c r="O137" i="8" s="1"/>
  <c r="E137" i="8"/>
  <c r="D137" i="8"/>
  <c r="U136" i="8"/>
  <c r="T136" i="8"/>
  <c r="N136" i="8"/>
  <c r="O136" i="8" s="1"/>
  <c r="M136" i="8"/>
  <c r="K136" i="8"/>
  <c r="I136" i="8"/>
  <c r="G136" i="8"/>
  <c r="U135" i="8"/>
  <c r="T135" i="8"/>
  <c r="O135" i="8"/>
  <c r="N135" i="8"/>
  <c r="M135" i="8"/>
  <c r="K135" i="8"/>
  <c r="I135" i="8"/>
  <c r="G135" i="8"/>
  <c r="U134" i="8"/>
  <c r="T134" i="8"/>
  <c r="O134" i="8"/>
  <c r="N134" i="8"/>
  <c r="M134" i="8"/>
  <c r="K134" i="8"/>
  <c r="I134" i="8"/>
  <c r="G134" i="8"/>
  <c r="U133" i="8"/>
  <c r="T133" i="8"/>
  <c r="N133" i="8"/>
  <c r="O133" i="8" s="1"/>
  <c r="M133" i="8"/>
  <c r="K133" i="8"/>
  <c r="I133" i="8"/>
  <c r="G133" i="8"/>
  <c r="T132" i="8"/>
  <c r="S132" i="8"/>
  <c r="R132" i="8"/>
  <c r="Q132" i="8"/>
  <c r="P132" i="8"/>
  <c r="U132" i="8" s="1"/>
  <c r="M132" i="8"/>
  <c r="L132" i="8"/>
  <c r="J132" i="8"/>
  <c r="H132" i="8"/>
  <c r="F132" i="8"/>
  <c r="N132" i="8" s="1"/>
  <c r="E132" i="8"/>
  <c r="D132" i="8"/>
  <c r="G132" i="8" s="1"/>
  <c r="U131" i="8"/>
  <c r="T131" i="8"/>
  <c r="O131" i="8"/>
  <c r="N131" i="8"/>
  <c r="M131" i="8"/>
  <c r="K131" i="8"/>
  <c r="I131" i="8"/>
  <c r="G131" i="8"/>
  <c r="U130" i="8"/>
  <c r="T130" i="8"/>
  <c r="O130" i="8"/>
  <c r="N130" i="8"/>
  <c r="M130" i="8"/>
  <c r="K130" i="8"/>
  <c r="I130" i="8"/>
  <c r="G130" i="8"/>
  <c r="U129" i="8"/>
  <c r="T129" i="8"/>
  <c r="O129" i="8"/>
  <c r="N129" i="8"/>
  <c r="M129" i="8"/>
  <c r="K129" i="8"/>
  <c r="I129" i="8"/>
  <c r="G129" i="8"/>
  <c r="U128" i="8"/>
  <c r="T128" i="8"/>
  <c r="O128" i="8"/>
  <c r="N128" i="8"/>
  <c r="M128" i="8"/>
  <c r="K128" i="8"/>
  <c r="I128" i="8"/>
  <c r="G128" i="8"/>
  <c r="U127" i="8"/>
  <c r="T127" i="8"/>
  <c r="O127" i="8"/>
  <c r="N127" i="8"/>
  <c r="M127" i="8"/>
  <c r="K127" i="8"/>
  <c r="I127" i="8"/>
  <c r="G127" i="8"/>
  <c r="S126" i="8"/>
  <c r="R126" i="8"/>
  <c r="T126" i="8" s="1"/>
  <c r="Q126" i="8"/>
  <c r="P126" i="8"/>
  <c r="U126" i="8" s="1"/>
  <c r="L126" i="8"/>
  <c r="J126" i="8"/>
  <c r="I126" i="8"/>
  <c r="H126" i="8"/>
  <c r="F126" i="8"/>
  <c r="E126" i="8"/>
  <c r="M126" i="8" s="1"/>
  <c r="D126" i="8"/>
  <c r="G126" i="8" s="1"/>
  <c r="U125" i="8"/>
  <c r="T125" i="8"/>
  <c r="O125" i="8"/>
  <c r="N125" i="8"/>
  <c r="M125" i="8"/>
  <c r="K125" i="8"/>
  <c r="I125" i="8"/>
  <c r="G125" i="8"/>
  <c r="U124" i="8"/>
  <c r="T124" i="8"/>
  <c r="O124" i="8"/>
  <c r="N124" i="8"/>
  <c r="M124" i="8"/>
  <c r="K124" i="8"/>
  <c r="I124" i="8"/>
  <c r="G124" i="8"/>
  <c r="U123" i="8"/>
  <c r="T123" i="8"/>
  <c r="O123" i="8"/>
  <c r="N123" i="8"/>
  <c r="M123" i="8"/>
  <c r="K123" i="8"/>
  <c r="I123" i="8"/>
  <c r="G123" i="8"/>
  <c r="U122" i="8"/>
  <c r="T122" i="8"/>
  <c r="O122" i="8"/>
  <c r="N122" i="8"/>
  <c r="M122" i="8"/>
  <c r="K122" i="8"/>
  <c r="I122" i="8"/>
  <c r="G122" i="8"/>
  <c r="S121" i="8"/>
  <c r="R121" i="8"/>
  <c r="T121" i="8" s="1"/>
  <c r="Q121" i="8"/>
  <c r="P121" i="8"/>
  <c r="U121" i="8" s="1"/>
  <c r="L121" i="8"/>
  <c r="J121" i="8"/>
  <c r="H121" i="8"/>
  <c r="F121" i="8"/>
  <c r="E121" i="8"/>
  <c r="M121" i="8" s="1"/>
  <c r="D121" i="8"/>
  <c r="G121" i="8" s="1"/>
  <c r="U120" i="8"/>
  <c r="T120" i="8"/>
  <c r="O120" i="8"/>
  <c r="N120" i="8"/>
  <c r="M120" i="8"/>
  <c r="K120" i="8"/>
  <c r="I120" i="8"/>
  <c r="G120" i="8"/>
  <c r="U119" i="8"/>
  <c r="T119" i="8"/>
  <c r="O119" i="8"/>
  <c r="N119" i="8"/>
  <c r="M119" i="8"/>
  <c r="K119" i="8"/>
  <c r="I119" i="8"/>
  <c r="G119" i="8"/>
  <c r="U118" i="8"/>
  <c r="T118" i="8"/>
  <c r="O118" i="8"/>
  <c r="N118" i="8"/>
  <c r="M118" i="8"/>
  <c r="K118" i="8"/>
  <c r="I118" i="8"/>
  <c r="G118" i="8"/>
  <c r="U117" i="8"/>
  <c r="T117" i="8"/>
  <c r="O117" i="8"/>
  <c r="N117" i="8"/>
  <c r="M117" i="8"/>
  <c r="K117" i="8"/>
  <c r="I117" i="8"/>
  <c r="G117" i="8"/>
  <c r="U116" i="8"/>
  <c r="T116" i="8"/>
  <c r="O116" i="8"/>
  <c r="N116" i="8"/>
  <c r="M116" i="8"/>
  <c r="K116" i="8"/>
  <c r="I116" i="8"/>
  <c r="G116" i="8"/>
  <c r="U115" i="8"/>
  <c r="T115" i="8"/>
  <c r="O115" i="8"/>
  <c r="N115" i="8"/>
  <c r="M115" i="8"/>
  <c r="K115" i="8"/>
  <c r="I115" i="8"/>
  <c r="G115" i="8"/>
  <c r="U114" i="8"/>
  <c r="T114" i="8"/>
  <c r="O114" i="8"/>
  <c r="N114" i="8"/>
  <c r="M114" i="8"/>
  <c r="K114" i="8"/>
  <c r="I114" i="8"/>
  <c r="G114" i="8"/>
  <c r="U113" i="8"/>
  <c r="T113" i="8"/>
  <c r="O113" i="8"/>
  <c r="N113" i="8"/>
  <c r="M113" i="8"/>
  <c r="K113" i="8"/>
  <c r="I113" i="8"/>
  <c r="G113" i="8"/>
  <c r="U112" i="8"/>
  <c r="S112" i="8"/>
  <c r="R112" i="8"/>
  <c r="T112" i="8" s="1"/>
  <c r="Q112" i="8"/>
  <c r="P112" i="8"/>
  <c r="L112" i="8"/>
  <c r="K112" i="8"/>
  <c r="J112" i="8"/>
  <c r="H112" i="8"/>
  <c r="G112" i="8"/>
  <c r="F112" i="8"/>
  <c r="E112" i="8"/>
  <c r="M112" i="8" s="1"/>
  <c r="D112" i="8"/>
  <c r="I112" i="8" s="1"/>
  <c r="U111" i="8"/>
  <c r="T111" i="8"/>
  <c r="O111" i="8"/>
  <c r="N111" i="8"/>
  <c r="M111" i="8"/>
  <c r="K111" i="8"/>
  <c r="I111" i="8"/>
  <c r="G111" i="8"/>
  <c r="U110" i="8"/>
  <c r="T110" i="8"/>
  <c r="O110" i="8"/>
  <c r="N110" i="8"/>
  <c r="M110" i="8"/>
  <c r="K110" i="8"/>
  <c r="I110" i="8"/>
  <c r="G110" i="8"/>
  <c r="U109" i="8"/>
  <c r="T109" i="8"/>
  <c r="O109" i="8"/>
  <c r="N109" i="8"/>
  <c r="M109" i="8"/>
  <c r="K109" i="8"/>
  <c r="I109" i="8"/>
  <c r="G109" i="8"/>
  <c r="U108" i="8"/>
  <c r="T108" i="8"/>
  <c r="O108" i="8"/>
  <c r="N108" i="8"/>
  <c r="M108" i="8"/>
  <c r="K108" i="8"/>
  <c r="I108" i="8"/>
  <c r="G108" i="8"/>
  <c r="U107" i="8"/>
  <c r="T107" i="8"/>
  <c r="O107" i="8"/>
  <c r="N107" i="8"/>
  <c r="M107" i="8"/>
  <c r="K107" i="8"/>
  <c r="I107" i="8"/>
  <c r="G107" i="8"/>
  <c r="T106" i="8"/>
  <c r="S106" i="8"/>
  <c r="R106" i="8"/>
  <c r="Q106" i="8"/>
  <c r="P106" i="8"/>
  <c r="U106" i="8" s="1"/>
  <c r="L106" i="8"/>
  <c r="J106" i="8"/>
  <c r="H106" i="8"/>
  <c r="F106" i="8"/>
  <c r="N106" i="8" s="1"/>
  <c r="E106" i="8"/>
  <c r="D106" i="8"/>
  <c r="U105" i="8"/>
  <c r="T105" i="8"/>
  <c r="N105" i="8"/>
  <c r="O105" i="8" s="1"/>
  <c r="M105" i="8"/>
  <c r="K105" i="8"/>
  <c r="I105" i="8"/>
  <c r="G105" i="8"/>
  <c r="S102" i="8"/>
  <c r="R102" i="8"/>
  <c r="T102" i="8" s="1"/>
  <c r="Q102" i="8"/>
  <c r="P102" i="8"/>
  <c r="L102" i="8"/>
  <c r="K102" i="8"/>
  <c r="J102" i="8"/>
  <c r="U102" i="8" s="1"/>
  <c r="H102" i="8"/>
  <c r="N102" i="8" s="1"/>
  <c r="O102" i="8" s="1"/>
  <c r="G102" i="8"/>
  <c r="F102" i="8"/>
  <c r="E102" i="8"/>
  <c r="D102" i="8"/>
  <c r="I102" i="8" s="1"/>
  <c r="U101" i="8"/>
  <c r="T101" i="8"/>
  <c r="S101" i="8"/>
  <c r="R101" i="8"/>
  <c r="Q101" i="8"/>
  <c r="P101" i="8"/>
  <c r="L101" i="8"/>
  <c r="J101" i="8"/>
  <c r="H101" i="8"/>
  <c r="F101" i="8"/>
  <c r="E101" i="8"/>
  <c r="D101" i="8"/>
  <c r="U100" i="8"/>
  <c r="T100" i="8"/>
  <c r="N100" i="8"/>
  <c r="O100" i="8" s="1"/>
  <c r="M100" i="8"/>
  <c r="K100" i="8"/>
  <c r="I100" i="8"/>
  <c r="G100" i="8"/>
  <c r="U99" i="8"/>
  <c r="T99" i="8"/>
  <c r="N99" i="8"/>
  <c r="O99" i="8" s="1"/>
  <c r="M99" i="8"/>
  <c r="K99" i="8"/>
  <c r="I99" i="8"/>
  <c r="G99" i="8"/>
  <c r="U98" i="8"/>
  <c r="T98" i="8"/>
  <c r="O98" i="8"/>
  <c r="N98" i="8"/>
  <c r="M98" i="8"/>
  <c r="K98" i="8"/>
  <c r="I98" i="8"/>
  <c r="G98" i="8"/>
  <c r="U97" i="8"/>
  <c r="T97" i="8"/>
  <c r="N97" i="8"/>
  <c r="O97" i="8" s="1"/>
  <c r="M97" i="8"/>
  <c r="K97" i="8"/>
  <c r="I97" i="8"/>
  <c r="G97" i="8"/>
  <c r="S96" i="8"/>
  <c r="R96" i="8"/>
  <c r="Q96" i="8"/>
  <c r="P96" i="8"/>
  <c r="L96" i="8"/>
  <c r="J96" i="8"/>
  <c r="U96" i="8" s="1"/>
  <c r="H96" i="8"/>
  <c r="F96" i="8"/>
  <c r="G96" i="8" s="1"/>
  <c r="E96" i="8"/>
  <c r="D96" i="8"/>
  <c r="I96" i="8" s="1"/>
  <c r="U95" i="8"/>
  <c r="T95" i="8"/>
  <c r="O95" i="8"/>
  <c r="N95" i="8"/>
  <c r="M95" i="8"/>
  <c r="K95" i="8"/>
  <c r="I95" i="8"/>
  <c r="G95" i="8"/>
  <c r="U94" i="8"/>
  <c r="T94" i="8"/>
  <c r="O94" i="8"/>
  <c r="N94" i="8"/>
  <c r="M94" i="8"/>
  <c r="K94" i="8"/>
  <c r="I94" i="8"/>
  <c r="G94" i="8"/>
  <c r="U93" i="8"/>
  <c r="T93" i="8"/>
  <c r="O93" i="8"/>
  <c r="N93" i="8"/>
  <c r="M93" i="8"/>
  <c r="K93" i="8"/>
  <c r="I93" i="8"/>
  <c r="G93" i="8"/>
  <c r="U92" i="8"/>
  <c r="T92" i="8"/>
  <c r="O92" i="8"/>
  <c r="N92" i="8"/>
  <c r="M92" i="8"/>
  <c r="K92" i="8"/>
  <c r="I92" i="8"/>
  <c r="G92" i="8"/>
  <c r="S91" i="8"/>
  <c r="R91" i="8"/>
  <c r="T91" i="8" s="1"/>
  <c r="Q91" i="8"/>
  <c r="P91" i="8"/>
  <c r="U91" i="8" s="1"/>
  <c r="L91" i="8"/>
  <c r="J91" i="8"/>
  <c r="H91" i="8"/>
  <c r="F91" i="8"/>
  <c r="N91" i="8" s="1"/>
  <c r="E91" i="8"/>
  <c r="M91" i="8" s="1"/>
  <c r="D91" i="8"/>
  <c r="G91" i="8" s="1"/>
  <c r="U90" i="8"/>
  <c r="T90" i="8"/>
  <c r="N90" i="8"/>
  <c r="O90" i="8" s="1"/>
  <c r="M90" i="8"/>
  <c r="K90" i="8"/>
  <c r="I90" i="8"/>
  <c r="G90" i="8"/>
  <c r="U89" i="8"/>
  <c r="T89" i="8"/>
  <c r="N89" i="8"/>
  <c r="O89" i="8" s="1"/>
  <c r="M89" i="8"/>
  <c r="K89" i="8"/>
  <c r="I89" i="8"/>
  <c r="G89" i="8"/>
  <c r="U88" i="8"/>
  <c r="T88" i="8"/>
  <c r="N88" i="8"/>
  <c r="O88" i="8" s="1"/>
  <c r="M88" i="8"/>
  <c r="K88" i="8"/>
  <c r="I88" i="8"/>
  <c r="G88" i="8"/>
  <c r="S85" i="8"/>
  <c r="R85" i="8"/>
  <c r="T85" i="8" s="1"/>
  <c r="Q85" i="8"/>
  <c r="P85" i="8"/>
  <c r="L85" i="8"/>
  <c r="J85" i="8"/>
  <c r="U85" i="8" s="1"/>
  <c r="H85" i="8"/>
  <c r="N85" i="8" s="1"/>
  <c r="O85" i="8" s="1"/>
  <c r="F85" i="8"/>
  <c r="E85" i="8"/>
  <c r="K85" i="8" s="1"/>
  <c r="D85" i="8"/>
  <c r="I85" i="8" s="1"/>
  <c r="U84" i="8"/>
  <c r="S84" i="8"/>
  <c r="R84" i="8"/>
  <c r="T84" i="8" s="1"/>
  <c r="Q84" i="8"/>
  <c r="P84" i="8"/>
  <c r="L84" i="8"/>
  <c r="J84" i="8"/>
  <c r="H84" i="8"/>
  <c r="F84" i="8"/>
  <c r="E84" i="8"/>
  <c r="M84" i="8" s="1"/>
  <c r="D84" i="8"/>
  <c r="G84" i="8" s="1"/>
  <c r="U83" i="8"/>
  <c r="T83" i="8"/>
  <c r="O83" i="8"/>
  <c r="N83" i="8"/>
  <c r="M83" i="8"/>
  <c r="K83" i="8"/>
  <c r="I83" i="8"/>
  <c r="G83" i="8"/>
  <c r="U82" i="8"/>
  <c r="T82" i="8"/>
  <c r="O82" i="8"/>
  <c r="N82" i="8"/>
  <c r="M82" i="8"/>
  <c r="K82" i="8"/>
  <c r="I82" i="8"/>
  <c r="G82" i="8"/>
  <c r="U81" i="8"/>
  <c r="T81" i="8"/>
  <c r="O81" i="8"/>
  <c r="N81" i="8"/>
  <c r="M81" i="8"/>
  <c r="K81" i="8"/>
  <c r="I81" i="8"/>
  <c r="G81" i="8"/>
  <c r="U80" i="8"/>
  <c r="T80" i="8"/>
  <c r="O80" i="8"/>
  <c r="N80" i="8"/>
  <c r="M80" i="8"/>
  <c r="K80" i="8"/>
  <c r="I80" i="8"/>
  <c r="G80" i="8"/>
  <c r="U79" i="8"/>
  <c r="T79" i="8"/>
  <c r="O79" i="8"/>
  <c r="N79" i="8"/>
  <c r="M79" i="8"/>
  <c r="K79" i="8"/>
  <c r="I79" i="8"/>
  <c r="G79" i="8"/>
  <c r="S78" i="8"/>
  <c r="R78" i="8"/>
  <c r="T78" i="8" s="1"/>
  <c r="Q78" i="8"/>
  <c r="P78" i="8"/>
  <c r="U78" i="8" s="1"/>
  <c r="L78" i="8"/>
  <c r="K78" i="8"/>
  <c r="J78" i="8"/>
  <c r="H78" i="8"/>
  <c r="N78" i="8" s="1"/>
  <c r="F78" i="8"/>
  <c r="E78" i="8"/>
  <c r="M78" i="8" s="1"/>
  <c r="D78" i="8"/>
  <c r="U77" i="8"/>
  <c r="T77" i="8"/>
  <c r="O77" i="8"/>
  <c r="N77" i="8"/>
  <c r="M77" i="8"/>
  <c r="K77" i="8"/>
  <c r="I77" i="8"/>
  <c r="G77" i="8"/>
  <c r="U76" i="8"/>
  <c r="T76" i="8"/>
  <c r="O76" i="8"/>
  <c r="N76" i="8"/>
  <c r="M76" i="8"/>
  <c r="K76" i="8"/>
  <c r="I76" i="8"/>
  <c r="G76" i="8"/>
  <c r="U75" i="8"/>
  <c r="T75" i="8"/>
  <c r="O75" i="8"/>
  <c r="N75" i="8"/>
  <c r="M75" i="8"/>
  <c r="K75" i="8"/>
  <c r="I75" i="8"/>
  <c r="G75" i="8"/>
  <c r="U74" i="8"/>
  <c r="T74" i="8"/>
  <c r="O74" i="8"/>
  <c r="N74" i="8"/>
  <c r="M74" i="8"/>
  <c r="K74" i="8"/>
  <c r="I74" i="8"/>
  <c r="G74" i="8"/>
  <c r="U73" i="8"/>
  <c r="T73" i="8"/>
  <c r="O73" i="8"/>
  <c r="N73" i="8"/>
  <c r="M73" i="8"/>
  <c r="K73" i="8"/>
  <c r="I73" i="8"/>
  <c r="G73" i="8"/>
  <c r="U72" i="8"/>
  <c r="T72" i="8"/>
  <c r="O72" i="8"/>
  <c r="N72" i="8"/>
  <c r="M72" i="8"/>
  <c r="K72" i="8"/>
  <c r="I72" i="8"/>
  <c r="G72" i="8"/>
  <c r="U71" i="8"/>
  <c r="T71" i="8"/>
  <c r="O71" i="8"/>
  <c r="N71" i="8"/>
  <c r="M71" i="8"/>
  <c r="K71" i="8"/>
  <c r="I71" i="8"/>
  <c r="G71" i="8"/>
  <c r="S70" i="8"/>
  <c r="R70" i="8"/>
  <c r="Q70" i="8"/>
  <c r="P70" i="8"/>
  <c r="L70" i="8"/>
  <c r="J70" i="8"/>
  <c r="U70" i="8" s="1"/>
  <c r="H70" i="8"/>
  <c r="F70" i="8"/>
  <c r="E70" i="8"/>
  <c r="M70" i="8" s="1"/>
  <c r="D70" i="8"/>
  <c r="G70" i="8" s="1"/>
  <c r="U69" i="8"/>
  <c r="T69" i="8"/>
  <c r="O69" i="8"/>
  <c r="N69" i="8"/>
  <c r="M69" i="8"/>
  <c r="K69" i="8"/>
  <c r="I69" i="8"/>
  <c r="G69" i="8"/>
  <c r="U68" i="8"/>
  <c r="T68" i="8"/>
  <c r="N68" i="8"/>
  <c r="O68" i="8" s="1"/>
  <c r="M68" i="8"/>
  <c r="K68" i="8"/>
  <c r="I68" i="8"/>
  <c r="G68" i="8"/>
  <c r="U67" i="8"/>
  <c r="T67" i="8"/>
  <c r="O67" i="8"/>
  <c r="N67" i="8"/>
  <c r="M67" i="8"/>
  <c r="K67" i="8"/>
  <c r="I67" i="8"/>
  <c r="G67" i="8"/>
  <c r="U66" i="8"/>
  <c r="T66" i="8"/>
  <c r="O66" i="8"/>
  <c r="N66" i="8"/>
  <c r="M66" i="8"/>
  <c r="K66" i="8"/>
  <c r="I66" i="8"/>
  <c r="G66" i="8"/>
  <c r="U65" i="8"/>
  <c r="T65" i="8"/>
  <c r="O65" i="8"/>
  <c r="N65" i="8"/>
  <c r="M65" i="8"/>
  <c r="K65" i="8"/>
  <c r="I65" i="8"/>
  <c r="G65" i="8"/>
  <c r="U64" i="8"/>
  <c r="T64" i="8"/>
  <c r="O64" i="8"/>
  <c r="N64" i="8"/>
  <c r="M64" i="8"/>
  <c r="K64" i="8"/>
  <c r="I64" i="8"/>
  <c r="G64" i="8"/>
  <c r="S63" i="8"/>
  <c r="R63" i="8"/>
  <c r="T63" i="8" s="1"/>
  <c r="Q63" i="8"/>
  <c r="P63" i="8"/>
  <c r="U63" i="8" s="1"/>
  <c r="L63" i="8"/>
  <c r="J63" i="8"/>
  <c r="H63" i="8"/>
  <c r="F63" i="8"/>
  <c r="E63" i="8"/>
  <c r="M63" i="8" s="1"/>
  <c r="D63" i="8"/>
  <c r="U62" i="8"/>
  <c r="T62" i="8"/>
  <c r="O62" i="8"/>
  <c r="N62" i="8"/>
  <c r="M62" i="8"/>
  <c r="K62" i="8"/>
  <c r="I62" i="8"/>
  <c r="G62" i="8"/>
  <c r="U61" i="8"/>
  <c r="T61" i="8"/>
  <c r="O61" i="8"/>
  <c r="N61" i="8"/>
  <c r="M61" i="8"/>
  <c r="K61" i="8"/>
  <c r="I61" i="8"/>
  <c r="G61" i="8"/>
  <c r="U60" i="8"/>
  <c r="T60" i="8"/>
  <c r="O60" i="8"/>
  <c r="N60" i="8"/>
  <c r="M60" i="8"/>
  <c r="K60" i="8"/>
  <c r="I60" i="8"/>
  <c r="G60" i="8"/>
  <c r="U59" i="8"/>
  <c r="T59" i="8"/>
  <c r="O59" i="8"/>
  <c r="N59" i="8"/>
  <c r="M59" i="8"/>
  <c r="K59" i="8"/>
  <c r="I59" i="8"/>
  <c r="G59" i="8"/>
  <c r="U58" i="8"/>
  <c r="S58" i="8"/>
  <c r="R58" i="8"/>
  <c r="T58" i="8" s="1"/>
  <c r="Q58" i="8"/>
  <c r="P58" i="8"/>
  <c r="L58" i="8"/>
  <c r="J58" i="8"/>
  <c r="H58" i="8"/>
  <c r="F58" i="8"/>
  <c r="E58" i="8"/>
  <c r="M58" i="8" s="1"/>
  <c r="D58" i="8"/>
  <c r="I58" i="8" s="1"/>
  <c r="U57" i="8"/>
  <c r="T57" i="8"/>
  <c r="O57" i="8"/>
  <c r="N57" i="8"/>
  <c r="M57" i="8"/>
  <c r="K57" i="8"/>
  <c r="I57" i="8"/>
  <c r="G57" i="8"/>
  <c r="S54" i="8"/>
  <c r="R54" i="8"/>
  <c r="Q54" i="8"/>
  <c r="P54" i="8"/>
  <c r="L54" i="8"/>
  <c r="J54" i="8"/>
  <c r="U54" i="8" s="1"/>
  <c r="H54" i="8"/>
  <c r="F54" i="8"/>
  <c r="E54" i="8"/>
  <c r="M54" i="8" s="1"/>
  <c r="D54" i="8"/>
  <c r="I54" i="8" s="1"/>
  <c r="T53" i="8"/>
  <c r="S53" i="8"/>
  <c r="R53" i="8"/>
  <c r="Q53" i="8"/>
  <c r="P53" i="8"/>
  <c r="U53" i="8" s="1"/>
  <c r="O53" i="8"/>
  <c r="L53" i="8"/>
  <c r="J53" i="8"/>
  <c r="H53" i="8"/>
  <c r="F53" i="8"/>
  <c r="E53" i="8"/>
  <c r="M53" i="8" s="1"/>
  <c r="D53" i="8"/>
  <c r="G53" i="8" s="1"/>
  <c r="U52" i="8"/>
  <c r="T52" i="8"/>
  <c r="O52" i="8"/>
  <c r="N52" i="8"/>
  <c r="M52" i="8"/>
  <c r="K52" i="8"/>
  <c r="I52" i="8"/>
  <c r="G52" i="8"/>
  <c r="U51" i="8"/>
  <c r="T51" i="8"/>
  <c r="O51" i="8"/>
  <c r="N51" i="8"/>
  <c r="M51" i="8"/>
  <c r="K51" i="8"/>
  <c r="I51" i="8"/>
  <c r="G51" i="8"/>
  <c r="U50" i="8"/>
  <c r="T50" i="8"/>
  <c r="O50" i="8"/>
  <c r="N50" i="8"/>
  <c r="M50" i="8"/>
  <c r="K50" i="8"/>
  <c r="I50" i="8"/>
  <c r="G50" i="8"/>
  <c r="U49" i="8"/>
  <c r="T49" i="8"/>
  <c r="O49" i="8"/>
  <c r="N49" i="8"/>
  <c r="M49" i="8"/>
  <c r="K49" i="8"/>
  <c r="I49" i="8"/>
  <c r="G49" i="8"/>
  <c r="U48" i="8"/>
  <c r="T48" i="8"/>
  <c r="O48" i="8"/>
  <c r="N48" i="8"/>
  <c r="M48" i="8"/>
  <c r="K48" i="8"/>
  <c r="I48" i="8"/>
  <c r="G48" i="8"/>
  <c r="U47" i="8"/>
  <c r="S47" i="8"/>
  <c r="R47" i="8"/>
  <c r="Q47" i="8"/>
  <c r="P47" i="8"/>
  <c r="L47" i="8"/>
  <c r="J47" i="8"/>
  <c r="I47" i="8"/>
  <c r="H47" i="8"/>
  <c r="F47" i="8"/>
  <c r="E47" i="8"/>
  <c r="D47" i="8"/>
  <c r="G47" i="8" s="1"/>
  <c r="U46" i="8"/>
  <c r="T46" i="8"/>
  <c r="O46" i="8"/>
  <c r="N46" i="8"/>
  <c r="M46" i="8"/>
  <c r="K46" i="8"/>
  <c r="I46" i="8"/>
  <c r="G46" i="8"/>
  <c r="U45" i="8"/>
  <c r="T45" i="8"/>
  <c r="O45" i="8"/>
  <c r="N45" i="8"/>
  <c r="M45" i="8"/>
  <c r="K45" i="8"/>
  <c r="I45" i="8"/>
  <c r="G45" i="8"/>
  <c r="U44" i="8"/>
  <c r="T44" i="8"/>
  <c r="O44" i="8"/>
  <c r="N44" i="8"/>
  <c r="M44" i="8"/>
  <c r="K44" i="8"/>
  <c r="I44" i="8"/>
  <c r="G44" i="8"/>
  <c r="U43" i="8"/>
  <c r="T43" i="8"/>
  <c r="O43" i="8"/>
  <c r="N43" i="8"/>
  <c r="M43" i="8"/>
  <c r="K43" i="8"/>
  <c r="I43" i="8"/>
  <c r="G43" i="8"/>
  <c r="U42" i="8"/>
  <c r="T42" i="8"/>
  <c r="O42" i="8"/>
  <c r="N42" i="8"/>
  <c r="M42" i="8"/>
  <c r="K42" i="8"/>
  <c r="I42" i="8"/>
  <c r="G42" i="8"/>
  <c r="U41" i="8"/>
  <c r="T41" i="8"/>
  <c r="O41" i="8"/>
  <c r="N41" i="8"/>
  <c r="M41" i="8"/>
  <c r="K41" i="8"/>
  <c r="I41" i="8"/>
  <c r="G41" i="8"/>
  <c r="S40" i="8"/>
  <c r="R40" i="8"/>
  <c r="Q40" i="8"/>
  <c r="P40" i="8"/>
  <c r="L40" i="8"/>
  <c r="J40" i="8"/>
  <c r="U40" i="8" s="1"/>
  <c r="H40" i="8"/>
  <c r="F40" i="8"/>
  <c r="E40" i="8"/>
  <c r="M40" i="8" s="1"/>
  <c r="D40" i="8"/>
  <c r="I40" i="8" s="1"/>
  <c r="U39" i="8"/>
  <c r="T39" i="8"/>
  <c r="N39" i="8"/>
  <c r="O39" i="8" s="1"/>
  <c r="M39" i="8"/>
  <c r="K39" i="8"/>
  <c r="I39" i="8"/>
  <c r="G39" i="8"/>
  <c r="U38" i="8"/>
  <c r="T38" i="8"/>
  <c r="O38" i="8"/>
  <c r="N38" i="8"/>
  <c r="M38" i="8"/>
  <c r="K38" i="8"/>
  <c r="I38" i="8"/>
  <c r="G38" i="8"/>
  <c r="U37" i="8"/>
  <c r="T37" i="8"/>
  <c r="O37" i="8"/>
  <c r="N37" i="8"/>
  <c r="M37" i="8"/>
  <c r="K37" i="8"/>
  <c r="I37" i="8"/>
  <c r="G37" i="8"/>
  <c r="U36" i="8"/>
  <c r="T36" i="8"/>
  <c r="O36" i="8"/>
  <c r="N36" i="8"/>
  <c r="M36" i="8"/>
  <c r="K36" i="8"/>
  <c r="I36" i="8"/>
  <c r="G36" i="8"/>
  <c r="S35" i="8"/>
  <c r="R35" i="8"/>
  <c r="Q35" i="8"/>
  <c r="P35" i="8"/>
  <c r="L35" i="8"/>
  <c r="J35" i="8"/>
  <c r="U35" i="8" s="1"/>
  <c r="I35" i="8"/>
  <c r="H35" i="8"/>
  <c r="F35" i="8"/>
  <c r="E35" i="8"/>
  <c r="M35" i="8" s="1"/>
  <c r="D35" i="8"/>
  <c r="G35" i="8" s="1"/>
  <c r="U34" i="8"/>
  <c r="T34" i="8"/>
  <c r="O34" i="8"/>
  <c r="N34" i="8"/>
  <c r="M34" i="8"/>
  <c r="K34" i="8"/>
  <c r="I34" i="8"/>
  <c r="G34" i="8"/>
  <c r="U33" i="8"/>
  <c r="T33" i="8"/>
  <c r="O33" i="8"/>
  <c r="N33" i="8"/>
  <c r="M33" i="8"/>
  <c r="K33" i="8"/>
  <c r="I33" i="8"/>
  <c r="G33" i="8"/>
  <c r="U32" i="8"/>
  <c r="T32" i="8"/>
  <c r="O32" i="8"/>
  <c r="N32" i="8"/>
  <c r="M32" i="8"/>
  <c r="K32" i="8"/>
  <c r="I32" i="8"/>
  <c r="G32" i="8"/>
  <c r="U31" i="8"/>
  <c r="T31" i="8"/>
  <c r="O31" i="8"/>
  <c r="N31" i="8"/>
  <c r="M31" i="8"/>
  <c r="K31" i="8"/>
  <c r="I31" i="8"/>
  <c r="G31" i="8"/>
  <c r="U30" i="8"/>
  <c r="T30" i="8"/>
  <c r="O30" i="8"/>
  <c r="N30" i="8"/>
  <c r="M30" i="8"/>
  <c r="K30" i="8"/>
  <c r="I30" i="8"/>
  <c r="G30" i="8"/>
  <c r="U29" i="8"/>
  <c r="T29" i="8"/>
  <c r="O29" i="8"/>
  <c r="N29" i="8"/>
  <c r="M29" i="8"/>
  <c r="K29" i="8"/>
  <c r="I29" i="8"/>
  <c r="G29" i="8"/>
  <c r="U28" i="8"/>
  <c r="T28" i="8"/>
  <c r="O28" i="8"/>
  <c r="N28" i="8"/>
  <c r="M28" i="8"/>
  <c r="K28" i="8"/>
  <c r="I28" i="8"/>
  <c r="G28" i="8"/>
  <c r="S27" i="8"/>
  <c r="R27" i="8"/>
  <c r="T27" i="8" s="1"/>
  <c r="Q27" i="8"/>
  <c r="P27" i="8"/>
  <c r="U27" i="8" s="1"/>
  <c r="L27" i="8"/>
  <c r="J27" i="8"/>
  <c r="H27" i="8"/>
  <c r="F27" i="8"/>
  <c r="E27" i="8"/>
  <c r="D27" i="8"/>
  <c r="U26" i="8"/>
  <c r="T26" i="8"/>
  <c r="N26" i="8"/>
  <c r="O26" i="8" s="1"/>
  <c r="M26" i="8"/>
  <c r="K26" i="8"/>
  <c r="I26" i="8"/>
  <c r="G26" i="8"/>
  <c r="U25" i="8"/>
  <c r="T25" i="8"/>
  <c r="O25" i="8"/>
  <c r="N25" i="8"/>
  <c r="M25" i="8"/>
  <c r="K25" i="8"/>
  <c r="I25" i="8"/>
  <c r="G25" i="8"/>
  <c r="U24" i="8"/>
  <c r="T24" i="8"/>
  <c r="O24" i="8"/>
  <c r="N24" i="8"/>
  <c r="M24" i="8"/>
  <c r="K24" i="8"/>
  <c r="I24" i="8"/>
  <c r="G24" i="8"/>
  <c r="U23" i="8"/>
  <c r="T23" i="8"/>
  <c r="O23" i="8"/>
  <c r="N23" i="8"/>
  <c r="M23" i="8"/>
  <c r="K23" i="8"/>
  <c r="I23" i="8"/>
  <c r="G23" i="8"/>
  <c r="U22" i="8"/>
  <c r="T22" i="8"/>
  <c r="O22" i="8"/>
  <c r="N22" i="8"/>
  <c r="M22" i="8"/>
  <c r="K22" i="8"/>
  <c r="I22" i="8"/>
  <c r="G22" i="8"/>
  <c r="U21" i="8"/>
  <c r="T21" i="8"/>
  <c r="O21" i="8"/>
  <c r="N21" i="8"/>
  <c r="M21" i="8"/>
  <c r="K21" i="8"/>
  <c r="I21" i="8"/>
  <c r="G21" i="8"/>
  <c r="U20" i="8"/>
  <c r="T20" i="8"/>
  <c r="O20" i="8"/>
  <c r="N20" i="8"/>
  <c r="M20" i="8"/>
  <c r="K20" i="8"/>
  <c r="I20" i="8"/>
  <c r="G20" i="8"/>
  <c r="S19" i="8"/>
  <c r="R19" i="8"/>
  <c r="Q19" i="8"/>
  <c r="P19" i="8"/>
  <c r="L19" i="8"/>
  <c r="J19" i="8"/>
  <c r="I19" i="8"/>
  <c r="H19" i="8"/>
  <c r="F19" i="8"/>
  <c r="E19" i="8"/>
  <c r="D19" i="8"/>
  <c r="G19" i="8" s="1"/>
  <c r="U18" i="8"/>
  <c r="T18" i="8"/>
  <c r="O18" i="8"/>
  <c r="N18" i="8"/>
  <c r="M18" i="8"/>
  <c r="K18" i="8"/>
  <c r="I18" i="8"/>
  <c r="G18" i="8"/>
  <c r="U17" i="8"/>
  <c r="T17" i="8"/>
  <c r="O17" i="8"/>
  <c r="N17" i="8"/>
  <c r="M17" i="8"/>
  <c r="K17" i="8"/>
  <c r="I17" i="8"/>
  <c r="G17" i="8"/>
  <c r="U16" i="8"/>
  <c r="T16" i="8"/>
  <c r="O16" i="8"/>
  <c r="N16" i="8"/>
  <c r="M16" i="8"/>
  <c r="K16" i="8"/>
  <c r="I16" i="8"/>
  <c r="G16" i="8"/>
  <c r="U15" i="8"/>
  <c r="T15" i="8"/>
  <c r="O15" i="8"/>
  <c r="N15" i="8"/>
  <c r="M15" i="8"/>
  <c r="K15" i="8"/>
  <c r="I15" i="8"/>
  <c r="G15" i="8"/>
  <c r="U14" i="8"/>
  <c r="T14" i="8"/>
  <c r="O14" i="8"/>
  <c r="N14" i="8"/>
  <c r="M14" i="8"/>
  <c r="K14" i="8"/>
  <c r="I14" i="8"/>
  <c r="G14" i="8"/>
  <c r="U13" i="8"/>
  <c r="T13" i="8"/>
  <c r="O13" i="8"/>
  <c r="N13" i="8"/>
  <c r="M13" i="8"/>
  <c r="K13" i="8"/>
  <c r="I13" i="8"/>
  <c r="G13" i="8"/>
  <c r="U12" i="8"/>
  <c r="T12" i="8"/>
  <c r="O12" i="8"/>
  <c r="N12" i="8"/>
  <c r="M12" i="8"/>
  <c r="K12" i="8"/>
  <c r="I12" i="8"/>
  <c r="G12" i="8"/>
  <c r="U11" i="8"/>
  <c r="T11" i="8"/>
  <c r="O11" i="8"/>
  <c r="N11" i="8"/>
  <c r="M11" i="8"/>
  <c r="K11" i="8"/>
  <c r="I11" i="8"/>
  <c r="G11" i="8"/>
  <c r="U10" i="8"/>
  <c r="S10" i="8"/>
  <c r="T10" i="8" s="1"/>
  <c r="R10" i="8"/>
  <c r="Q10" i="8"/>
  <c r="P10" i="8"/>
  <c r="L10" i="8"/>
  <c r="J10" i="8"/>
  <c r="H10" i="8"/>
  <c r="F10" i="8"/>
  <c r="N10" i="8" s="1"/>
  <c r="E10" i="8"/>
  <c r="M10" i="8" s="1"/>
  <c r="D10" i="8"/>
  <c r="I10" i="8" s="1"/>
  <c r="U9" i="8"/>
  <c r="T9" i="8"/>
  <c r="N9" i="8"/>
  <c r="O9" i="8" s="1"/>
  <c r="M9" i="8"/>
  <c r="K9" i="8"/>
  <c r="I9" i="8"/>
  <c r="G9" i="8"/>
  <c r="U8" i="8"/>
  <c r="T8" i="8"/>
  <c r="N8" i="8"/>
  <c r="O8" i="8" s="1"/>
  <c r="M8" i="8"/>
  <c r="K8" i="8"/>
  <c r="I8" i="8"/>
  <c r="G8" i="8"/>
  <c r="S339" i="7"/>
  <c r="T339" i="7" s="1"/>
  <c r="R339" i="7"/>
  <c r="Q339" i="7"/>
  <c r="P339" i="7"/>
  <c r="U339" i="7" s="1"/>
  <c r="L339" i="7"/>
  <c r="J339" i="7"/>
  <c r="H339" i="7"/>
  <c r="G339" i="7"/>
  <c r="F339" i="7"/>
  <c r="N339" i="7" s="1"/>
  <c r="O339" i="7" s="1"/>
  <c r="E339" i="7"/>
  <c r="K339" i="7" s="1"/>
  <c r="D339" i="7"/>
  <c r="I339" i="7" s="1"/>
  <c r="S338" i="7"/>
  <c r="R338" i="7"/>
  <c r="Q338" i="7"/>
  <c r="P338" i="7"/>
  <c r="L338" i="7"/>
  <c r="J338" i="7"/>
  <c r="H338" i="7"/>
  <c r="I338" i="7" s="1"/>
  <c r="F338" i="7"/>
  <c r="E338" i="7"/>
  <c r="D338" i="7"/>
  <c r="S337" i="7"/>
  <c r="R337" i="7"/>
  <c r="T337" i="7" s="1"/>
  <c r="Q337" i="7"/>
  <c r="P337" i="7"/>
  <c r="U337" i="7" s="1"/>
  <c r="L337" i="7"/>
  <c r="J337" i="7"/>
  <c r="H337" i="7"/>
  <c r="G337" i="7"/>
  <c r="F337" i="7"/>
  <c r="N337" i="7" s="1"/>
  <c r="O337" i="7" s="1"/>
  <c r="E337" i="7"/>
  <c r="K337" i="7" s="1"/>
  <c r="D337" i="7"/>
  <c r="I337" i="7" s="1"/>
  <c r="U336" i="7"/>
  <c r="T336" i="7"/>
  <c r="O336" i="7"/>
  <c r="N336" i="7"/>
  <c r="M336" i="7"/>
  <c r="K336" i="7"/>
  <c r="I336" i="7"/>
  <c r="G336" i="7"/>
  <c r="U335" i="7"/>
  <c r="T335" i="7"/>
  <c r="N335" i="7"/>
  <c r="O335" i="7" s="1"/>
  <c r="M335" i="7"/>
  <c r="K335" i="7"/>
  <c r="I335" i="7"/>
  <c r="G335" i="7"/>
  <c r="U334" i="7"/>
  <c r="T334" i="7"/>
  <c r="O334" i="7"/>
  <c r="N334" i="7"/>
  <c r="M334" i="7"/>
  <c r="K334" i="7"/>
  <c r="I334" i="7"/>
  <c r="G334" i="7"/>
  <c r="U333" i="7"/>
  <c r="T333" i="7"/>
  <c r="N333" i="7"/>
  <c r="O333" i="7" s="1"/>
  <c r="M333" i="7"/>
  <c r="K333" i="7"/>
  <c r="I333" i="7"/>
  <c r="G333" i="7"/>
  <c r="S332" i="7"/>
  <c r="R332" i="7"/>
  <c r="T332" i="7" s="1"/>
  <c r="Q332" i="7"/>
  <c r="P332" i="7"/>
  <c r="L332" i="7"/>
  <c r="J332" i="7"/>
  <c r="U332" i="7" s="1"/>
  <c r="I332" i="7"/>
  <c r="H332" i="7"/>
  <c r="F332" i="7"/>
  <c r="E332" i="7"/>
  <c r="M332" i="7" s="1"/>
  <c r="D332" i="7"/>
  <c r="U331" i="7"/>
  <c r="T331" i="7"/>
  <c r="O331" i="7"/>
  <c r="N331" i="7"/>
  <c r="M331" i="7"/>
  <c r="K331" i="7"/>
  <c r="I331" i="7"/>
  <c r="G331" i="7"/>
  <c r="U330" i="7"/>
  <c r="T330" i="7"/>
  <c r="O330" i="7"/>
  <c r="N330" i="7"/>
  <c r="M330" i="7"/>
  <c r="K330" i="7"/>
  <c r="I330" i="7"/>
  <c r="G330" i="7"/>
  <c r="U329" i="7"/>
  <c r="T329" i="7"/>
  <c r="O329" i="7"/>
  <c r="N329" i="7"/>
  <c r="M329" i="7"/>
  <c r="K329" i="7"/>
  <c r="I329" i="7"/>
  <c r="G329" i="7"/>
  <c r="U328" i="7"/>
  <c r="T328" i="7"/>
  <c r="O328" i="7"/>
  <c r="N328" i="7"/>
  <c r="M328" i="7"/>
  <c r="K328" i="7"/>
  <c r="I328" i="7"/>
  <c r="G328" i="7"/>
  <c r="U327" i="7"/>
  <c r="T327" i="7"/>
  <c r="O327" i="7"/>
  <c r="N327" i="7"/>
  <c r="M327" i="7"/>
  <c r="K327" i="7"/>
  <c r="I327" i="7"/>
  <c r="G327" i="7"/>
  <c r="U326" i="7"/>
  <c r="T326" i="7"/>
  <c r="O326" i="7"/>
  <c r="N326" i="7"/>
  <c r="M326" i="7"/>
  <c r="K326" i="7"/>
  <c r="I326" i="7"/>
  <c r="G326" i="7"/>
  <c r="U325" i="7"/>
  <c r="T325" i="7"/>
  <c r="O325" i="7"/>
  <c r="N325" i="7"/>
  <c r="M325" i="7"/>
  <c r="K325" i="7"/>
  <c r="I325" i="7"/>
  <c r="G325" i="7"/>
  <c r="U324" i="7"/>
  <c r="T324" i="7"/>
  <c r="O324" i="7"/>
  <c r="N324" i="7"/>
  <c r="M324" i="7"/>
  <c r="K324" i="7"/>
  <c r="I324" i="7"/>
  <c r="G324" i="7"/>
  <c r="S323" i="7"/>
  <c r="R323" i="7"/>
  <c r="T323" i="7" s="1"/>
  <c r="Q323" i="7"/>
  <c r="P323" i="7"/>
  <c r="U323" i="7" s="1"/>
  <c r="L323" i="7"/>
  <c r="J323" i="7"/>
  <c r="H323" i="7"/>
  <c r="F323" i="7"/>
  <c r="E323" i="7"/>
  <c r="D323" i="7"/>
  <c r="I323" i="7" s="1"/>
  <c r="U322" i="7"/>
  <c r="T322" i="7"/>
  <c r="O322" i="7"/>
  <c r="N322" i="7"/>
  <c r="M322" i="7"/>
  <c r="K322" i="7"/>
  <c r="I322" i="7"/>
  <c r="G322" i="7"/>
  <c r="U321" i="7"/>
  <c r="T321" i="7"/>
  <c r="N321" i="7"/>
  <c r="O321" i="7" s="1"/>
  <c r="M321" i="7"/>
  <c r="K321" i="7"/>
  <c r="I321" i="7"/>
  <c r="G321" i="7"/>
  <c r="U320" i="7"/>
  <c r="T320" i="7"/>
  <c r="N320" i="7"/>
  <c r="O320" i="7" s="1"/>
  <c r="M320" i="7"/>
  <c r="K320" i="7"/>
  <c r="I320" i="7"/>
  <c r="G320" i="7"/>
  <c r="U319" i="7"/>
  <c r="T319" i="7"/>
  <c r="N319" i="7"/>
  <c r="O319" i="7" s="1"/>
  <c r="M319" i="7"/>
  <c r="K319" i="7"/>
  <c r="I319" i="7"/>
  <c r="G319" i="7"/>
  <c r="U318" i="7"/>
  <c r="T318" i="7"/>
  <c r="N318" i="7"/>
  <c r="O318" i="7" s="1"/>
  <c r="M318" i="7"/>
  <c r="K318" i="7"/>
  <c r="I318" i="7"/>
  <c r="G318" i="7"/>
  <c r="S317" i="7"/>
  <c r="R317" i="7"/>
  <c r="T317" i="7" s="1"/>
  <c r="Q317" i="7"/>
  <c r="P317" i="7"/>
  <c r="L317" i="7"/>
  <c r="J317" i="7"/>
  <c r="H317" i="7"/>
  <c r="F317" i="7"/>
  <c r="E317" i="7"/>
  <c r="M317" i="7" s="1"/>
  <c r="D317" i="7"/>
  <c r="I317" i="7" s="1"/>
  <c r="U316" i="7"/>
  <c r="T316" i="7"/>
  <c r="O316" i="7"/>
  <c r="N316" i="7"/>
  <c r="M316" i="7"/>
  <c r="K316" i="7"/>
  <c r="I316" i="7"/>
  <c r="G316" i="7"/>
  <c r="U315" i="7"/>
  <c r="T315" i="7"/>
  <c r="O315" i="7"/>
  <c r="N315" i="7"/>
  <c r="M315" i="7"/>
  <c r="K315" i="7"/>
  <c r="I315" i="7"/>
  <c r="G315" i="7"/>
  <c r="U314" i="7"/>
  <c r="T314" i="7"/>
  <c r="O314" i="7"/>
  <c r="N314" i="7"/>
  <c r="M314" i="7"/>
  <c r="K314" i="7"/>
  <c r="I314" i="7"/>
  <c r="G314" i="7"/>
  <c r="U313" i="7"/>
  <c r="T313" i="7"/>
  <c r="O313" i="7"/>
  <c r="N313" i="7"/>
  <c r="M313" i="7"/>
  <c r="K313" i="7"/>
  <c r="I313" i="7"/>
  <c r="G313" i="7"/>
  <c r="U312" i="7"/>
  <c r="T312" i="7"/>
  <c r="O312" i="7"/>
  <c r="N312" i="7"/>
  <c r="M312" i="7"/>
  <c r="K312" i="7"/>
  <c r="I312" i="7"/>
  <c r="G312" i="7"/>
  <c r="U311" i="7"/>
  <c r="T311" i="7"/>
  <c r="O311" i="7"/>
  <c r="N311" i="7"/>
  <c r="M311" i="7"/>
  <c r="K311" i="7"/>
  <c r="I311" i="7"/>
  <c r="G311" i="7"/>
  <c r="S310" i="7"/>
  <c r="T310" i="7" s="1"/>
  <c r="R310" i="7"/>
  <c r="Q310" i="7"/>
  <c r="P310" i="7"/>
  <c r="L310" i="7"/>
  <c r="K310" i="7"/>
  <c r="J310" i="7"/>
  <c r="H310" i="7"/>
  <c r="F310" i="7"/>
  <c r="E310" i="7"/>
  <c r="M310" i="7" s="1"/>
  <c r="D310" i="7"/>
  <c r="U309" i="7"/>
  <c r="T309" i="7"/>
  <c r="O309" i="7"/>
  <c r="N309" i="7"/>
  <c r="M309" i="7"/>
  <c r="K309" i="7"/>
  <c r="I309" i="7"/>
  <c r="G309" i="7"/>
  <c r="U308" i="7"/>
  <c r="T308" i="7"/>
  <c r="N308" i="7"/>
  <c r="O308" i="7" s="1"/>
  <c r="M308" i="7"/>
  <c r="K308" i="7"/>
  <c r="I308" i="7"/>
  <c r="G308" i="7"/>
  <c r="U307" i="7"/>
  <c r="T307" i="7"/>
  <c r="N307" i="7"/>
  <c r="O307" i="7" s="1"/>
  <c r="M307" i="7"/>
  <c r="K307" i="7"/>
  <c r="I307" i="7"/>
  <c r="G307" i="7"/>
  <c r="U306" i="7"/>
  <c r="T306" i="7"/>
  <c r="N306" i="7"/>
  <c r="O306" i="7" s="1"/>
  <c r="M306" i="7"/>
  <c r="K306" i="7"/>
  <c r="I306" i="7"/>
  <c r="G306" i="7"/>
  <c r="U305" i="7"/>
  <c r="T305" i="7"/>
  <c r="N305" i="7"/>
  <c r="O305" i="7" s="1"/>
  <c r="M305" i="7"/>
  <c r="K305" i="7"/>
  <c r="I305" i="7"/>
  <c r="G305" i="7"/>
  <c r="U304" i="7"/>
  <c r="T304" i="7"/>
  <c r="N304" i="7"/>
  <c r="O304" i="7" s="1"/>
  <c r="M304" i="7"/>
  <c r="K304" i="7"/>
  <c r="I304" i="7"/>
  <c r="G304" i="7"/>
  <c r="S303" i="7"/>
  <c r="R303" i="7"/>
  <c r="Q303" i="7"/>
  <c r="P303" i="7"/>
  <c r="L303" i="7"/>
  <c r="J303" i="7"/>
  <c r="H303" i="7"/>
  <c r="F303" i="7"/>
  <c r="E303" i="7"/>
  <c r="M303" i="7" s="1"/>
  <c r="D303" i="7"/>
  <c r="I303" i="7" s="1"/>
  <c r="U302" i="7"/>
  <c r="T302" i="7"/>
  <c r="N302" i="7"/>
  <c r="O302" i="7" s="1"/>
  <c r="M302" i="7"/>
  <c r="K302" i="7"/>
  <c r="I302" i="7"/>
  <c r="G302" i="7"/>
  <c r="S299" i="7"/>
  <c r="T299" i="7" s="1"/>
  <c r="R299" i="7"/>
  <c r="Q299" i="7"/>
  <c r="P299" i="7"/>
  <c r="L299" i="7"/>
  <c r="K299" i="7"/>
  <c r="J299" i="7"/>
  <c r="H299" i="7"/>
  <c r="F299" i="7"/>
  <c r="E299" i="7"/>
  <c r="D299" i="7"/>
  <c r="S298" i="7"/>
  <c r="R298" i="7"/>
  <c r="T298" i="7" s="1"/>
  <c r="Q298" i="7"/>
  <c r="P298" i="7"/>
  <c r="L298" i="7"/>
  <c r="J298" i="7"/>
  <c r="H298" i="7"/>
  <c r="F298" i="7"/>
  <c r="E298" i="7"/>
  <c r="M298" i="7" s="1"/>
  <c r="D298" i="7"/>
  <c r="I298" i="7" s="1"/>
  <c r="U297" i="7"/>
  <c r="T297" i="7"/>
  <c r="O297" i="7"/>
  <c r="N297" i="7"/>
  <c r="M297" i="7"/>
  <c r="K297" i="7"/>
  <c r="I297" i="7"/>
  <c r="G297" i="7"/>
  <c r="U296" i="7"/>
  <c r="T296" i="7"/>
  <c r="O296" i="7"/>
  <c r="N296" i="7"/>
  <c r="M296" i="7"/>
  <c r="K296" i="7"/>
  <c r="I296" i="7"/>
  <c r="G296" i="7"/>
  <c r="U295" i="7"/>
  <c r="T295" i="7"/>
  <c r="O295" i="7"/>
  <c r="N295" i="7"/>
  <c r="M295" i="7"/>
  <c r="K295" i="7"/>
  <c r="I295" i="7"/>
  <c r="G295" i="7"/>
  <c r="U294" i="7"/>
  <c r="T294" i="7"/>
  <c r="O294" i="7"/>
  <c r="N294" i="7"/>
  <c r="M294" i="7"/>
  <c r="K294" i="7"/>
  <c r="I294" i="7"/>
  <c r="G294" i="7"/>
  <c r="U293" i="7"/>
  <c r="T293" i="7"/>
  <c r="O293" i="7"/>
  <c r="N293" i="7"/>
  <c r="M293" i="7"/>
  <c r="K293" i="7"/>
  <c r="I293" i="7"/>
  <c r="G293" i="7"/>
  <c r="S292" i="7"/>
  <c r="R292" i="7"/>
  <c r="Q292" i="7"/>
  <c r="P292" i="7"/>
  <c r="L292" i="7"/>
  <c r="K292" i="7"/>
  <c r="J292" i="7"/>
  <c r="H292" i="7"/>
  <c r="F292" i="7"/>
  <c r="E292" i="7"/>
  <c r="M292" i="7" s="1"/>
  <c r="D292" i="7"/>
  <c r="U291" i="7"/>
  <c r="T291" i="7"/>
  <c r="O291" i="7"/>
  <c r="N291" i="7"/>
  <c r="M291" i="7"/>
  <c r="K291" i="7"/>
  <c r="I291" i="7"/>
  <c r="G291" i="7"/>
  <c r="U290" i="7"/>
  <c r="T290" i="7"/>
  <c r="O290" i="7"/>
  <c r="N290" i="7"/>
  <c r="M290" i="7"/>
  <c r="K290" i="7"/>
  <c r="I290" i="7"/>
  <c r="G290" i="7"/>
  <c r="U289" i="7"/>
  <c r="T289" i="7"/>
  <c r="O289" i="7"/>
  <c r="N289" i="7"/>
  <c r="M289" i="7"/>
  <c r="K289" i="7"/>
  <c r="I289" i="7"/>
  <c r="G289" i="7"/>
  <c r="U288" i="7"/>
  <c r="T288" i="7"/>
  <c r="O288" i="7"/>
  <c r="N288" i="7"/>
  <c r="M288" i="7"/>
  <c r="K288" i="7"/>
  <c r="I288" i="7"/>
  <c r="G288" i="7"/>
  <c r="U287" i="7"/>
  <c r="T287" i="7"/>
  <c r="O287" i="7"/>
  <c r="N287" i="7"/>
  <c r="M287" i="7"/>
  <c r="K287" i="7"/>
  <c r="I287" i="7"/>
  <c r="G287" i="7"/>
  <c r="U286" i="7"/>
  <c r="T286" i="7"/>
  <c r="O286" i="7"/>
  <c r="N286" i="7"/>
  <c r="M286" i="7"/>
  <c r="K286" i="7"/>
  <c r="I286" i="7"/>
  <c r="G286" i="7"/>
  <c r="S285" i="7"/>
  <c r="R285" i="7"/>
  <c r="T285" i="7" s="1"/>
  <c r="Q285" i="7"/>
  <c r="P285" i="7"/>
  <c r="L285" i="7"/>
  <c r="J285" i="7"/>
  <c r="U285" i="7" s="1"/>
  <c r="H285" i="7"/>
  <c r="F285" i="7"/>
  <c r="E285" i="7"/>
  <c r="D285" i="7"/>
  <c r="I285" i="7" s="1"/>
  <c r="U284" i="7"/>
  <c r="T284" i="7"/>
  <c r="O284" i="7"/>
  <c r="N284" i="7"/>
  <c r="M284" i="7"/>
  <c r="K284" i="7"/>
  <c r="I284" i="7"/>
  <c r="G284" i="7"/>
  <c r="U283" i="7"/>
  <c r="T283" i="7"/>
  <c r="O283" i="7"/>
  <c r="N283" i="7"/>
  <c r="M283" i="7"/>
  <c r="K283" i="7"/>
  <c r="I283" i="7"/>
  <c r="G283" i="7"/>
  <c r="U282" i="7"/>
  <c r="T282" i="7"/>
  <c r="O282" i="7"/>
  <c r="N282" i="7"/>
  <c r="M282" i="7"/>
  <c r="K282" i="7"/>
  <c r="I282" i="7"/>
  <c r="G282" i="7"/>
  <c r="U281" i="7"/>
  <c r="T281" i="7"/>
  <c r="O281" i="7"/>
  <c r="N281" i="7"/>
  <c r="M281" i="7"/>
  <c r="K281" i="7"/>
  <c r="I281" i="7"/>
  <c r="G281" i="7"/>
  <c r="U280" i="7"/>
  <c r="T280" i="7"/>
  <c r="O280" i="7"/>
  <c r="N280" i="7"/>
  <c r="M280" i="7"/>
  <c r="K280" i="7"/>
  <c r="I280" i="7"/>
  <c r="G280" i="7"/>
  <c r="U279" i="7"/>
  <c r="T279" i="7"/>
  <c r="O279" i="7"/>
  <c r="N279" i="7"/>
  <c r="M279" i="7"/>
  <c r="K279" i="7"/>
  <c r="I279" i="7"/>
  <c r="G279" i="7"/>
  <c r="U278" i="7"/>
  <c r="T278" i="7"/>
  <c r="O278" i="7"/>
  <c r="N278" i="7"/>
  <c r="M278" i="7"/>
  <c r="K278" i="7"/>
  <c r="I278" i="7"/>
  <c r="G278" i="7"/>
  <c r="U277" i="7"/>
  <c r="T277" i="7"/>
  <c r="O277" i="7"/>
  <c r="N277" i="7"/>
  <c r="M277" i="7"/>
  <c r="K277" i="7"/>
  <c r="I277" i="7"/>
  <c r="G277" i="7"/>
  <c r="U276" i="7"/>
  <c r="T276" i="7"/>
  <c r="O276" i="7"/>
  <c r="N276" i="7"/>
  <c r="M276" i="7"/>
  <c r="K276" i="7"/>
  <c r="I276" i="7"/>
  <c r="G276" i="7"/>
  <c r="S275" i="7"/>
  <c r="R275" i="7"/>
  <c r="T275" i="7" s="1"/>
  <c r="Q275" i="7"/>
  <c r="P275" i="7"/>
  <c r="U275" i="7" s="1"/>
  <c r="L275" i="7"/>
  <c r="J275" i="7"/>
  <c r="H275" i="7"/>
  <c r="F275" i="7"/>
  <c r="E275" i="7"/>
  <c r="M275" i="7" s="1"/>
  <c r="D275" i="7"/>
  <c r="I275" i="7" s="1"/>
  <c r="U274" i="7"/>
  <c r="T274" i="7"/>
  <c r="N274" i="7"/>
  <c r="O274" i="7" s="1"/>
  <c r="M274" i="7"/>
  <c r="K274" i="7"/>
  <c r="I274" i="7"/>
  <c r="G274" i="7"/>
  <c r="U273" i="7"/>
  <c r="T273" i="7"/>
  <c r="O273" i="7"/>
  <c r="N273" i="7"/>
  <c r="M273" i="7"/>
  <c r="K273" i="7"/>
  <c r="I273" i="7"/>
  <c r="G273" i="7"/>
  <c r="U272" i="7"/>
  <c r="T272" i="7"/>
  <c r="O272" i="7"/>
  <c r="N272" i="7"/>
  <c r="M272" i="7"/>
  <c r="K272" i="7"/>
  <c r="I272" i="7"/>
  <c r="G272" i="7"/>
  <c r="U271" i="7"/>
  <c r="T271" i="7"/>
  <c r="O271" i="7"/>
  <c r="N271" i="7"/>
  <c r="M271" i="7"/>
  <c r="K271" i="7"/>
  <c r="I271" i="7"/>
  <c r="G271" i="7"/>
  <c r="U270" i="7"/>
  <c r="T270" i="7"/>
  <c r="O270" i="7"/>
  <c r="N270" i="7"/>
  <c r="M270" i="7"/>
  <c r="K270" i="7"/>
  <c r="I270" i="7"/>
  <c r="G270" i="7"/>
  <c r="U269" i="7"/>
  <c r="T269" i="7"/>
  <c r="O269" i="7"/>
  <c r="N269" i="7"/>
  <c r="M269" i="7"/>
  <c r="K269" i="7"/>
  <c r="I269" i="7"/>
  <c r="G269" i="7"/>
  <c r="U268" i="7"/>
  <c r="T268" i="7"/>
  <c r="O268" i="7"/>
  <c r="N268" i="7"/>
  <c r="M268" i="7"/>
  <c r="K268" i="7"/>
  <c r="I268" i="7"/>
  <c r="G268" i="7"/>
  <c r="S267" i="7"/>
  <c r="R267" i="7"/>
  <c r="Q267" i="7"/>
  <c r="P267" i="7"/>
  <c r="L267" i="7"/>
  <c r="J267" i="7"/>
  <c r="U267" i="7" s="1"/>
  <c r="H267" i="7"/>
  <c r="F267" i="7"/>
  <c r="E267" i="7"/>
  <c r="D267" i="7"/>
  <c r="U266" i="7"/>
  <c r="T266" i="7"/>
  <c r="O266" i="7"/>
  <c r="N266" i="7"/>
  <c r="M266" i="7"/>
  <c r="K266" i="7"/>
  <c r="I266" i="7"/>
  <c r="G266" i="7"/>
  <c r="U265" i="7"/>
  <c r="T265" i="7"/>
  <c r="O265" i="7"/>
  <c r="N265" i="7"/>
  <c r="M265" i="7"/>
  <c r="K265" i="7"/>
  <c r="I265" i="7"/>
  <c r="G265" i="7"/>
  <c r="U264" i="7"/>
  <c r="T264" i="7"/>
  <c r="O264" i="7"/>
  <c r="N264" i="7"/>
  <c r="M264" i="7"/>
  <c r="K264" i="7"/>
  <c r="I264" i="7"/>
  <c r="G264" i="7"/>
  <c r="U263" i="7"/>
  <c r="T263" i="7"/>
  <c r="O263" i="7"/>
  <c r="N263" i="7"/>
  <c r="M263" i="7"/>
  <c r="K263" i="7"/>
  <c r="I263" i="7"/>
  <c r="G263" i="7"/>
  <c r="S260" i="7"/>
  <c r="R260" i="7"/>
  <c r="T260" i="7" s="1"/>
  <c r="Q260" i="7"/>
  <c r="P260" i="7"/>
  <c r="U260" i="7" s="1"/>
  <c r="L260" i="7"/>
  <c r="J260" i="7"/>
  <c r="H260" i="7"/>
  <c r="F260" i="7"/>
  <c r="N260" i="7" s="1"/>
  <c r="E260" i="7"/>
  <c r="D260" i="7"/>
  <c r="I260" i="7" s="1"/>
  <c r="T259" i="7"/>
  <c r="S259" i="7"/>
  <c r="R259" i="7"/>
  <c r="Q259" i="7"/>
  <c r="P259" i="7"/>
  <c r="L259" i="7"/>
  <c r="J259" i="7"/>
  <c r="N259" i="7" s="1"/>
  <c r="H259" i="7"/>
  <c r="F259" i="7"/>
  <c r="E259" i="7"/>
  <c r="D259" i="7"/>
  <c r="G259" i="7" s="1"/>
  <c r="U258" i="7"/>
  <c r="T258" i="7"/>
  <c r="O258" i="7"/>
  <c r="N258" i="7"/>
  <c r="M258" i="7"/>
  <c r="K258" i="7"/>
  <c r="I258" i="7"/>
  <c r="G258" i="7"/>
  <c r="U257" i="7"/>
  <c r="T257" i="7"/>
  <c r="O257" i="7"/>
  <c r="N257" i="7"/>
  <c r="M257" i="7"/>
  <c r="K257" i="7"/>
  <c r="I257" i="7"/>
  <c r="G257" i="7"/>
  <c r="U256" i="7"/>
  <c r="T256" i="7"/>
  <c r="O256" i="7"/>
  <c r="N256" i="7"/>
  <c r="M256" i="7"/>
  <c r="K256" i="7"/>
  <c r="I256" i="7"/>
  <c r="G256" i="7"/>
  <c r="U255" i="7"/>
  <c r="T255" i="7"/>
  <c r="N255" i="7"/>
  <c r="O255" i="7" s="1"/>
  <c r="M255" i="7"/>
  <c r="K255" i="7"/>
  <c r="I255" i="7"/>
  <c r="G255" i="7"/>
  <c r="S254" i="7"/>
  <c r="R254" i="7"/>
  <c r="T254" i="7" s="1"/>
  <c r="Q254" i="7"/>
  <c r="P254" i="7"/>
  <c r="U254" i="7" s="1"/>
  <c r="O254" i="7"/>
  <c r="L254" i="7"/>
  <c r="K254" i="7"/>
  <c r="J254" i="7"/>
  <c r="H254" i="7"/>
  <c r="F254" i="7"/>
  <c r="E254" i="7"/>
  <c r="M254" i="7" s="1"/>
  <c r="D254" i="7"/>
  <c r="U253" i="7"/>
  <c r="T253" i="7"/>
  <c r="O253" i="7"/>
  <c r="N253" i="7"/>
  <c r="M253" i="7"/>
  <c r="K253" i="7"/>
  <c r="I253" i="7"/>
  <c r="G253" i="7"/>
  <c r="U252" i="7"/>
  <c r="T252" i="7"/>
  <c r="O252" i="7"/>
  <c r="N252" i="7"/>
  <c r="M252" i="7"/>
  <c r="K252" i="7"/>
  <c r="I252" i="7"/>
  <c r="G252" i="7"/>
  <c r="U251" i="7"/>
  <c r="T251" i="7"/>
  <c r="O251" i="7"/>
  <c r="N251" i="7"/>
  <c r="M251" i="7"/>
  <c r="K251" i="7"/>
  <c r="I251" i="7"/>
  <c r="G251" i="7"/>
  <c r="U250" i="7"/>
  <c r="T250" i="7"/>
  <c r="O250" i="7"/>
  <c r="N250" i="7"/>
  <c r="M250" i="7"/>
  <c r="K250" i="7"/>
  <c r="I250" i="7"/>
  <c r="G250" i="7"/>
  <c r="U249" i="7"/>
  <c r="T249" i="7"/>
  <c r="O249" i="7"/>
  <c r="N249" i="7"/>
  <c r="M249" i="7"/>
  <c r="K249" i="7"/>
  <c r="I249" i="7"/>
  <c r="G249" i="7"/>
  <c r="U248" i="7"/>
  <c r="T248" i="7"/>
  <c r="O248" i="7"/>
  <c r="N248" i="7"/>
  <c r="M248" i="7"/>
  <c r="K248" i="7"/>
  <c r="I248" i="7"/>
  <c r="G248" i="7"/>
  <c r="S247" i="7"/>
  <c r="R247" i="7"/>
  <c r="Q247" i="7"/>
  <c r="P247" i="7"/>
  <c r="L247" i="7"/>
  <c r="J247" i="7"/>
  <c r="U247" i="7" s="1"/>
  <c r="H247" i="7"/>
  <c r="F247" i="7"/>
  <c r="E247" i="7"/>
  <c r="M247" i="7" s="1"/>
  <c r="D247" i="7"/>
  <c r="U246" i="7"/>
  <c r="T246" i="7"/>
  <c r="O246" i="7"/>
  <c r="N246" i="7"/>
  <c r="M246" i="7"/>
  <c r="K246" i="7"/>
  <c r="I246" i="7"/>
  <c r="G246" i="7"/>
  <c r="U245" i="7"/>
  <c r="T245" i="7"/>
  <c r="N245" i="7"/>
  <c r="O245" i="7" s="1"/>
  <c r="M245" i="7"/>
  <c r="K245" i="7"/>
  <c r="I245" i="7"/>
  <c r="G245" i="7"/>
  <c r="U244" i="7"/>
  <c r="T244" i="7"/>
  <c r="O244" i="7"/>
  <c r="N244" i="7"/>
  <c r="M244" i="7"/>
  <c r="K244" i="7"/>
  <c r="I244" i="7"/>
  <c r="G244" i="7"/>
  <c r="U243" i="7"/>
  <c r="T243" i="7"/>
  <c r="N243" i="7"/>
  <c r="O243" i="7" s="1"/>
  <c r="M243" i="7"/>
  <c r="K243" i="7"/>
  <c r="I243" i="7"/>
  <c r="G243" i="7"/>
  <c r="U242" i="7"/>
  <c r="T242" i="7"/>
  <c r="N242" i="7"/>
  <c r="O242" i="7" s="1"/>
  <c r="M242" i="7"/>
  <c r="K242" i="7"/>
  <c r="I242" i="7"/>
  <c r="G242" i="7"/>
  <c r="U241" i="7"/>
  <c r="T241" i="7"/>
  <c r="O241" i="7"/>
  <c r="N241" i="7"/>
  <c r="M241" i="7"/>
  <c r="K241" i="7"/>
  <c r="I241" i="7"/>
  <c r="G241" i="7"/>
  <c r="S240" i="7"/>
  <c r="R240" i="7"/>
  <c r="T240" i="7" s="1"/>
  <c r="Q240" i="7"/>
  <c r="P240" i="7"/>
  <c r="U240" i="7" s="1"/>
  <c r="L240" i="7"/>
  <c r="K240" i="7"/>
  <c r="J240" i="7"/>
  <c r="H240" i="7"/>
  <c r="F240" i="7"/>
  <c r="E240" i="7"/>
  <c r="D240" i="7"/>
  <c r="I240" i="7" s="1"/>
  <c r="U239" i="7"/>
  <c r="T239" i="7"/>
  <c r="O239" i="7"/>
  <c r="N239" i="7"/>
  <c r="M239" i="7"/>
  <c r="K239" i="7"/>
  <c r="I239" i="7"/>
  <c r="G239" i="7"/>
  <c r="U238" i="7"/>
  <c r="T238" i="7"/>
  <c r="O238" i="7"/>
  <c r="N238" i="7"/>
  <c r="M238" i="7"/>
  <c r="K238" i="7"/>
  <c r="I238" i="7"/>
  <c r="G238" i="7"/>
  <c r="U237" i="7"/>
  <c r="T237" i="7"/>
  <c r="O237" i="7"/>
  <c r="N237" i="7"/>
  <c r="M237" i="7"/>
  <c r="K237" i="7"/>
  <c r="I237" i="7"/>
  <c r="G237" i="7"/>
  <c r="U236" i="7"/>
  <c r="T236" i="7"/>
  <c r="N236" i="7"/>
  <c r="O236" i="7" s="1"/>
  <c r="M236" i="7"/>
  <c r="K236" i="7"/>
  <c r="I236" i="7"/>
  <c r="G236" i="7"/>
  <c r="U235" i="7"/>
  <c r="T235" i="7"/>
  <c r="O235" i="7"/>
  <c r="N235" i="7"/>
  <c r="M235" i="7"/>
  <c r="K235" i="7"/>
  <c r="I235" i="7"/>
  <c r="G235" i="7"/>
  <c r="U234" i="7"/>
  <c r="T234" i="7"/>
  <c r="O234" i="7"/>
  <c r="N234" i="7"/>
  <c r="M234" i="7"/>
  <c r="K234" i="7"/>
  <c r="I234" i="7"/>
  <c r="G234" i="7"/>
  <c r="S231" i="7"/>
  <c r="R231" i="7"/>
  <c r="Q231" i="7"/>
  <c r="P231" i="7"/>
  <c r="L231" i="7"/>
  <c r="J231" i="7"/>
  <c r="U231" i="7" s="1"/>
  <c r="H231" i="7"/>
  <c r="F231" i="7"/>
  <c r="E231" i="7"/>
  <c r="M231" i="7" s="1"/>
  <c r="D231" i="7"/>
  <c r="S230" i="7"/>
  <c r="R230" i="7"/>
  <c r="T230" i="7" s="1"/>
  <c r="Q230" i="7"/>
  <c r="P230" i="7"/>
  <c r="U230" i="7" s="1"/>
  <c r="L230" i="7"/>
  <c r="J230" i="7"/>
  <c r="H230" i="7"/>
  <c r="F230" i="7"/>
  <c r="E230" i="7"/>
  <c r="K230" i="7" s="1"/>
  <c r="D230" i="7"/>
  <c r="I230" i="7" s="1"/>
  <c r="U229" i="7"/>
  <c r="T229" i="7"/>
  <c r="O229" i="7"/>
  <c r="N229" i="7"/>
  <c r="M229" i="7"/>
  <c r="K229" i="7"/>
  <c r="I229" i="7"/>
  <c r="G229" i="7"/>
  <c r="U228" i="7"/>
  <c r="T228" i="7"/>
  <c r="O228" i="7"/>
  <c r="N228" i="7"/>
  <c r="M228" i="7"/>
  <c r="K228" i="7"/>
  <c r="I228" i="7"/>
  <c r="G228" i="7"/>
  <c r="U227" i="7"/>
  <c r="T227" i="7"/>
  <c r="O227" i="7"/>
  <c r="N227" i="7"/>
  <c r="M227" i="7"/>
  <c r="K227" i="7"/>
  <c r="I227" i="7"/>
  <c r="G227" i="7"/>
  <c r="U226" i="7"/>
  <c r="T226" i="7"/>
  <c r="O226" i="7"/>
  <c r="N226" i="7"/>
  <c r="M226" i="7"/>
  <c r="K226" i="7"/>
  <c r="I226" i="7"/>
  <c r="G226" i="7"/>
  <c r="U225" i="7"/>
  <c r="T225" i="7"/>
  <c r="N225" i="7"/>
  <c r="O225" i="7" s="1"/>
  <c r="M225" i="7"/>
  <c r="K225" i="7"/>
  <c r="I225" i="7"/>
  <c r="G225" i="7"/>
  <c r="T224" i="7"/>
  <c r="S224" i="7"/>
  <c r="R224" i="7"/>
  <c r="Q224" i="7"/>
  <c r="P224" i="7"/>
  <c r="L224" i="7"/>
  <c r="J224" i="7"/>
  <c r="H224" i="7"/>
  <c r="F224" i="7"/>
  <c r="E224" i="7"/>
  <c r="D224" i="7"/>
  <c r="U223" i="7"/>
  <c r="T223" i="7"/>
  <c r="O223" i="7"/>
  <c r="N223" i="7"/>
  <c r="M223" i="7"/>
  <c r="K223" i="7"/>
  <c r="I223" i="7"/>
  <c r="G223" i="7"/>
  <c r="U222" i="7"/>
  <c r="T222" i="7"/>
  <c r="O222" i="7"/>
  <c r="N222" i="7"/>
  <c r="M222" i="7"/>
  <c r="K222" i="7"/>
  <c r="I222" i="7"/>
  <c r="G222" i="7"/>
  <c r="U221" i="7"/>
  <c r="T221" i="7"/>
  <c r="O221" i="7"/>
  <c r="N221" i="7"/>
  <c r="M221" i="7"/>
  <c r="K221" i="7"/>
  <c r="I221" i="7"/>
  <c r="G221" i="7"/>
  <c r="U220" i="7"/>
  <c r="T220" i="7"/>
  <c r="O220" i="7"/>
  <c r="N220" i="7"/>
  <c r="M220" i="7"/>
  <c r="K220" i="7"/>
  <c r="I220" i="7"/>
  <c r="G220" i="7"/>
  <c r="U219" i="7"/>
  <c r="T219" i="7"/>
  <c r="N219" i="7"/>
  <c r="O219" i="7" s="1"/>
  <c r="M219" i="7"/>
  <c r="K219" i="7"/>
  <c r="I219" i="7"/>
  <c r="G219" i="7"/>
  <c r="U218" i="7"/>
  <c r="T218" i="7"/>
  <c r="N218" i="7"/>
  <c r="O218" i="7" s="1"/>
  <c r="M218" i="7"/>
  <c r="K218" i="7"/>
  <c r="I218" i="7"/>
  <c r="G218" i="7"/>
  <c r="U217" i="7"/>
  <c r="T217" i="7"/>
  <c r="N217" i="7"/>
  <c r="O217" i="7" s="1"/>
  <c r="M217" i="7"/>
  <c r="K217" i="7"/>
  <c r="I217" i="7"/>
  <c r="G217" i="7"/>
  <c r="S216" i="7"/>
  <c r="R216" i="7"/>
  <c r="Q216" i="7"/>
  <c r="P216" i="7"/>
  <c r="L216" i="7"/>
  <c r="K216" i="7"/>
  <c r="J216" i="7"/>
  <c r="H216" i="7"/>
  <c r="N216" i="7" s="1"/>
  <c r="O216" i="7" s="1"/>
  <c r="F216" i="7"/>
  <c r="E216" i="7"/>
  <c r="D216" i="7"/>
  <c r="U215" i="7"/>
  <c r="T215" i="7"/>
  <c r="O215" i="7"/>
  <c r="N215" i="7"/>
  <c r="M215" i="7"/>
  <c r="K215" i="7"/>
  <c r="I215" i="7"/>
  <c r="G215" i="7"/>
  <c r="U214" i="7"/>
  <c r="T214" i="7"/>
  <c r="O214" i="7"/>
  <c r="N214" i="7"/>
  <c r="M214" i="7"/>
  <c r="K214" i="7"/>
  <c r="I214" i="7"/>
  <c r="G214" i="7"/>
  <c r="U213" i="7"/>
  <c r="T213" i="7"/>
  <c r="O213" i="7"/>
  <c r="N213" i="7"/>
  <c r="M213" i="7"/>
  <c r="K213" i="7"/>
  <c r="I213" i="7"/>
  <c r="G213" i="7"/>
  <c r="U212" i="7"/>
  <c r="T212" i="7"/>
  <c r="O212" i="7"/>
  <c r="N212" i="7"/>
  <c r="M212" i="7"/>
  <c r="K212" i="7"/>
  <c r="I212" i="7"/>
  <c r="G212" i="7"/>
  <c r="U211" i="7"/>
  <c r="T211" i="7"/>
  <c r="O211" i="7"/>
  <c r="N211" i="7"/>
  <c r="M211" i="7"/>
  <c r="K211" i="7"/>
  <c r="I211" i="7"/>
  <c r="G211" i="7"/>
  <c r="U210" i="7"/>
  <c r="T210" i="7"/>
  <c r="N210" i="7"/>
  <c r="O210" i="7" s="1"/>
  <c r="M210" i="7"/>
  <c r="K210" i="7"/>
  <c r="I210" i="7"/>
  <c r="G210" i="7"/>
  <c r="U209" i="7"/>
  <c r="T209" i="7"/>
  <c r="N209" i="7"/>
  <c r="O209" i="7" s="1"/>
  <c r="M209" i="7"/>
  <c r="K209" i="7"/>
  <c r="I209" i="7"/>
  <c r="G209" i="7"/>
  <c r="U208" i="7"/>
  <c r="T208" i="7"/>
  <c r="O208" i="7"/>
  <c r="N208" i="7"/>
  <c r="M208" i="7"/>
  <c r="K208" i="7"/>
  <c r="I208" i="7"/>
  <c r="G208" i="7"/>
  <c r="S205" i="7"/>
  <c r="R205" i="7"/>
  <c r="T205" i="7" s="1"/>
  <c r="Q205" i="7"/>
  <c r="P205" i="7"/>
  <c r="U205" i="7" s="1"/>
  <c r="L205" i="7"/>
  <c r="K205" i="7"/>
  <c r="J205" i="7"/>
  <c r="H205" i="7"/>
  <c r="F205" i="7"/>
  <c r="E205" i="7"/>
  <c r="D205" i="7"/>
  <c r="S204" i="7"/>
  <c r="R204" i="7"/>
  <c r="Q204" i="7"/>
  <c r="P204" i="7"/>
  <c r="L204" i="7"/>
  <c r="J204" i="7"/>
  <c r="U204" i="7" s="1"/>
  <c r="I204" i="7"/>
  <c r="H204" i="7"/>
  <c r="F204" i="7"/>
  <c r="N204" i="7" s="1"/>
  <c r="E204" i="7"/>
  <c r="M204" i="7" s="1"/>
  <c r="D204" i="7"/>
  <c r="U203" i="7"/>
  <c r="T203" i="7"/>
  <c r="O203" i="7"/>
  <c r="N203" i="7"/>
  <c r="M203" i="7"/>
  <c r="K203" i="7"/>
  <c r="I203" i="7"/>
  <c r="G203" i="7"/>
  <c r="U202" i="7"/>
  <c r="T202" i="7"/>
  <c r="O202" i="7"/>
  <c r="N202" i="7"/>
  <c r="M202" i="7"/>
  <c r="K202" i="7"/>
  <c r="I202" i="7"/>
  <c r="G202" i="7"/>
  <c r="U201" i="7"/>
  <c r="T201" i="7"/>
  <c r="O201" i="7"/>
  <c r="N201" i="7"/>
  <c r="M201" i="7"/>
  <c r="K201" i="7"/>
  <c r="I201" i="7"/>
  <c r="G201" i="7"/>
  <c r="U200" i="7"/>
  <c r="T200" i="7"/>
  <c r="O200" i="7"/>
  <c r="N200" i="7"/>
  <c r="M200" i="7"/>
  <c r="K200" i="7"/>
  <c r="I200" i="7"/>
  <c r="G200" i="7"/>
  <c r="U199" i="7"/>
  <c r="T199" i="7"/>
  <c r="N199" i="7"/>
  <c r="O199" i="7" s="1"/>
  <c r="M199" i="7"/>
  <c r="K199" i="7"/>
  <c r="I199" i="7"/>
  <c r="G199" i="7"/>
  <c r="S198" i="7"/>
  <c r="R198" i="7"/>
  <c r="T198" i="7" s="1"/>
  <c r="Q198" i="7"/>
  <c r="P198" i="7"/>
  <c r="U198" i="7" s="1"/>
  <c r="L198" i="7"/>
  <c r="K198" i="7"/>
  <c r="J198" i="7"/>
  <c r="H198" i="7"/>
  <c r="F198" i="7"/>
  <c r="E198" i="7"/>
  <c r="D198" i="7"/>
  <c r="U197" i="7"/>
  <c r="T197" i="7"/>
  <c r="O197" i="7"/>
  <c r="N197" i="7"/>
  <c r="M197" i="7"/>
  <c r="K197" i="7"/>
  <c r="I197" i="7"/>
  <c r="G197" i="7"/>
  <c r="U196" i="7"/>
  <c r="T196" i="7"/>
  <c r="O196" i="7"/>
  <c r="N196" i="7"/>
  <c r="M196" i="7"/>
  <c r="K196" i="7"/>
  <c r="I196" i="7"/>
  <c r="G196" i="7"/>
  <c r="U195" i="7"/>
  <c r="T195" i="7"/>
  <c r="N195" i="7"/>
  <c r="O195" i="7" s="1"/>
  <c r="M195" i="7"/>
  <c r="K195" i="7"/>
  <c r="I195" i="7"/>
  <c r="G195" i="7"/>
  <c r="U194" i="7"/>
  <c r="T194" i="7"/>
  <c r="O194" i="7"/>
  <c r="N194" i="7"/>
  <c r="M194" i="7"/>
  <c r="K194" i="7"/>
  <c r="I194" i="7"/>
  <c r="G194" i="7"/>
  <c r="U193" i="7"/>
  <c r="T193" i="7"/>
  <c r="N193" i="7"/>
  <c r="O193" i="7" s="1"/>
  <c r="M193" i="7"/>
  <c r="K193" i="7"/>
  <c r="I193" i="7"/>
  <c r="G193" i="7"/>
  <c r="U192" i="7"/>
  <c r="T192" i="7"/>
  <c r="O192" i="7"/>
  <c r="N192" i="7"/>
  <c r="M192" i="7"/>
  <c r="K192" i="7"/>
  <c r="I192" i="7"/>
  <c r="G192" i="7"/>
  <c r="S191" i="7"/>
  <c r="R191" i="7"/>
  <c r="T191" i="7" s="1"/>
  <c r="Q191" i="7"/>
  <c r="P191" i="7"/>
  <c r="L191" i="7"/>
  <c r="J191" i="7"/>
  <c r="H191" i="7"/>
  <c r="F191" i="7"/>
  <c r="E191" i="7"/>
  <c r="M191" i="7" s="1"/>
  <c r="D191" i="7"/>
  <c r="I191" i="7" s="1"/>
  <c r="U190" i="7"/>
  <c r="T190" i="7"/>
  <c r="O190" i="7"/>
  <c r="N190" i="7"/>
  <c r="M190" i="7"/>
  <c r="K190" i="7"/>
  <c r="I190" i="7"/>
  <c r="G190" i="7"/>
  <c r="U189" i="7"/>
  <c r="T189" i="7"/>
  <c r="O189" i="7"/>
  <c r="N189" i="7"/>
  <c r="M189" i="7"/>
  <c r="K189" i="7"/>
  <c r="I189" i="7"/>
  <c r="G189" i="7"/>
  <c r="U188" i="7"/>
  <c r="T188" i="7"/>
  <c r="O188" i="7"/>
  <c r="N188" i="7"/>
  <c r="M188" i="7"/>
  <c r="K188" i="7"/>
  <c r="I188" i="7"/>
  <c r="G188" i="7"/>
  <c r="U187" i="7"/>
  <c r="T187" i="7"/>
  <c r="O187" i="7"/>
  <c r="N187" i="7"/>
  <c r="M187" i="7"/>
  <c r="K187" i="7"/>
  <c r="I187" i="7"/>
  <c r="G187" i="7"/>
  <c r="U186" i="7"/>
  <c r="T186" i="7"/>
  <c r="O186" i="7"/>
  <c r="N186" i="7"/>
  <c r="M186" i="7"/>
  <c r="K186" i="7"/>
  <c r="I186" i="7"/>
  <c r="G186" i="7"/>
  <c r="T185" i="7"/>
  <c r="S185" i="7"/>
  <c r="R185" i="7"/>
  <c r="Q185" i="7"/>
  <c r="P185" i="7"/>
  <c r="L185" i="7"/>
  <c r="K185" i="7"/>
  <c r="J185" i="7"/>
  <c r="H185" i="7"/>
  <c r="F185" i="7"/>
  <c r="E185" i="7"/>
  <c r="D185" i="7"/>
  <c r="U184" i="7"/>
  <c r="T184" i="7"/>
  <c r="O184" i="7"/>
  <c r="N184" i="7"/>
  <c r="M184" i="7"/>
  <c r="K184" i="7"/>
  <c r="I184" i="7"/>
  <c r="G184" i="7"/>
  <c r="U183" i="7"/>
  <c r="T183" i="7"/>
  <c r="O183" i="7"/>
  <c r="N183" i="7"/>
  <c r="M183" i="7"/>
  <c r="K183" i="7"/>
  <c r="I183" i="7"/>
  <c r="G183" i="7"/>
  <c r="U182" i="7"/>
  <c r="T182" i="7"/>
  <c r="O182" i="7"/>
  <c r="N182" i="7"/>
  <c r="M182" i="7"/>
  <c r="K182" i="7"/>
  <c r="I182" i="7"/>
  <c r="G182" i="7"/>
  <c r="U181" i="7"/>
  <c r="T181" i="7"/>
  <c r="N181" i="7"/>
  <c r="O181" i="7" s="1"/>
  <c r="M181" i="7"/>
  <c r="K181" i="7"/>
  <c r="I181" i="7"/>
  <c r="G181" i="7"/>
  <c r="U180" i="7"/>
  <c r="T180" i="7"/>
  <c r="O180" i="7"/>
  <c r="N180" i="7"/>
  <c r="M180" i="7"/>
  <c r="K180" i="7"/>
  <c r="I180" i="7"/>
  <c r="G180" i="7"/>
  <c r="S179" i="7"/>
  <c r="R179" i="7"/>
  <c r="T179" i="7" s="1"/>
  <c r="Q179" i="7"/>
  <c r="P179" i="7"/>
  <c r="L179" i="7"/>
  <c r="J179" i="7"/>
  <c r="I179" i="7"/>
  <c r="H179" i="7"/>
  <c r="F179" i="7"/>
  <c r="E179" i="7"/>
  <c r="D179" i="7"/>
  <c r="G179" i="7" s="1"/>
  <c r="U178" i="7"/>
  <c r="T178" i="7"/>
  <c r="O178" i="7"/>
  <c r="N178" i="7"/>
  <c r="M178" i="7"/>
  <c r="K178" i="7"/>
  <c r="I178" i="7"/>
  <c r="G178" i="7"/>
  <c r="U177" i="7"/>
  <c r="T177" i="7"/>
  <c r="O177" i="7"/>
  <c r="N177" i="7"/>
  <c r="M177" i="7"/>
  <c r="K177" i="7"/>
  <c r="I177" i="7"/>
  <c r="G177" i="7"/>
  <c r="U176" i="7"/>
  <c r="T176" i="7"/>
  <c r="O176" i="7"/>
  <c r="N176" i="7"/>
  <c r="M176" i="7"/>
  <c r="K176" i="7"/>
  <c r="I176" i="7"/>
  <c r="G176" i="7"/>
  <c r="U175" i="7"/>
  <c r="T175" i="7"/>
  <c r="N175" i="7"/>
  <c r="O175" i="7" s="1"/>
  <c r="M175" i="7"/>
  <c r="K175" i="7"/>
  <c r="I175" i="7"/>
  <c r="G175" i="7"/>
  <c r="U174" i="7"/>
  <c r="T174" i="7"/>
  <c r="O174" i="7"/>
  <c r="N174" i="7"/>
  <c r="M174" i="7"/>
  <c r="K174" i="7"/>
  <c r="I174" i="7"/>
  <c r="G174" i="7"/>
  <c r="U173" i="7"/>
  <c r="T173" i="7"/>
  <c r="N173" i="7"/>
  <c r="O173" i="7" s="1"/>
  <c r="M173" i="7"/>
  <c r="K173" i="7"/>
  <c r="I173" i="7"/>
  <c r="G173" i="7"/>
  <c r="T170" i="7"/>
  <c r="S170" i="7"/>
  <c r="R170" i="7"/>
  <c r="Q170" i="7"/>
  <c r="P170" i="7"/>
  <c r="U170" i="7" s="1"/>
  <c r="L170" i="7"/>
  <c r="J170" i="7"/>
  <c r="H170" i="7"/>
  <c r="F170" i="7"/>
  <c r="E170" i="7"/>
  <c r="K170" i="7" s="1"/>
  <c r="D170" i="7"/>
  <c r="S169" i="7"/>
  <c r="R169" i="7"/>
  <c r="T169" i="7" s="1"/>
  <c r="Q169" i="7"/>
  <c r="P169" i="7"/>
  <c r="U169" i="7" s="1"/>
  <c r="L169" i="7"/>
  <c r="J169" i="7"/>
  <c r="N169" i="7" s="1"/>
  <c r="I169" i="7"/>
  <c r="H169" i="7"/>
  <c r="F169" i="7"/>
  <c r="E169" i="7"/>
  <c r="M169" i="7" s="1"/>
  <c r="D169" i="7"/>
  <c r="G169" i="7" s="1"/>
  <c r="U168" i="7"/>
  <c r="T168" i="7"/>
  <c r="O168" i="7"/>
  <c r="N168" i="7"/>
  <c r="M168" i="7"/>
  <c r="K168" i="7"/>
  <c r="I168" i="7"/>
  <c r="G168" i="7"/>
  <c r="U167" i="7"/>
  <c r="T167" i="7"/>
  <c r="O167" i="7"/>
  <c r="N167" i="7"/>
  <c r="M167" i="7"/>
  <c r="K167" i="7"/>
  <c r="I167" i="7"/>
  <c r="G167" i="7"/>
  <c r="U166" i="7"/>
  <c r="T166" i="7"/>
  <c r="O166" i="7"/>
  <c r="N166" i="7"/>
  <c r="M166" i="7"/>
  <c r="K166" i="7"/>
  <c r="I166" i="7"/>
  <c r="G166" i="7"/>
  <c r="U165" i="7"/>
  <c r="T165" i="7"/>
  <c r="O165" i="7"/>
  <c r="N165" i="7"/>
  <c r="M165" i="7"/>
  <c r="K165" i="7"/>
  <c r="I165" i="7"/>
  <c r="G165" i="7"/>
  <c r="U164" i="7"/>
  <c r="T164" i="7"/>
  <c r="O164" i="7"/>
  <c r="N164" i="7"/>
  <c r="M164" i="7"/>
  <c r="K164" i="7"/>
  <c r="I164" i="7"/>
  <c r="G164" i="7"/>
  <c r="T163" i="7"/>
  <c r="S163" i="7"/>
  <c r="R163" i="7"/>
  <c r="Q163" i="7"/>
  <c r="P163" i="7"/>
  <c r="U163" i="7" s="1"/>
  <c r="L163" i="7"/>
  <c r="J163" i="7"/>
  <c r="H163" i="7"/>
  <c r="F163" i="7"/>
  <c r="E163" i="7"/>
  <c r="M163" i="7" s="1"/>
  <c r="D163" i="7"/>
  <c r="U162" i="7"/>
  <c r="T162" i="7"/>
  <c r="O162" i="7"/>
  <c r="N162" i="7"/>
  <c r="M162" i="7"/>
  <c r="K162" i="7"/>
  <c r="I162" i="7"/>
  <c r="G162" i="7"/>
  <c r="U161" i="7"/>
  <c r="T161" i="7"/>
  <c r="O161" i="7"/>
  <c r="N161" i="7"/>
  <c r="M161" i="7"/>
  <c r="K161" i="7"/>
  <c r="I161" i="7"/>
  <c r="G161" i="7"/>
  <c r="U160" i="7"/>
  <c r="T160" i="7"/>
  <c r="O160" i="7"/>
  <c r="N160" i="7"/>
  <c r="M160" i="7"/>
  <c r="K160" i="7"/>
  <c r="I160" i="7"/>
  <c r="G160" i="7"/>
  <c r="U159" i="7"/>
  <c r="T159" i="7"/>
  <c r="N159" i="7"/>
  <c r="O159" i="7" s="1"/>
  <c r="M159" i="7"/>
  <c r="K159" i="7"/>
  <c r="I159" i="7"/>
  <c r="G159" i="7"/>
  <c r="U158" i="7"/>
  <c r="T158" i="7"/>
  <c r="O158" i="7"/>
  <c r="N158" i="7"/>
  <c r="M158" i="7"/>
  <c r="K158" i="7"/>
  <c r="I158" i="7"/>
  <c r="G158" i="7"/>
  <c r="S157" i="7"/>
  <c r="R157" i="7"/>
  <c r="Q157" i="7"/>
  <c r="P157" i="7"/>
  <c r="L157" i="7"/>
  <c r="J157" i="7"/>
  <c r="U157" i="7" s="1"/>
  <c r="H157" i="7"/>
  <c r="I157" i="7" s="1"/>
  <c r="F157" i="7"/>
  <c r="E157" i="7"/>
  <c r="M157" i="7" s="1"/>
  <c r="D157" i="7"/>
  <c r="U156" i="7"/>
  <c r="T156" i="7"/>
  <c r="O156" i="7"/>
  <c r="N156" i="7"/>
  <c r="M156" i="7"/>
  <c r="K156" i="7"/>
  <c r="I156" i="7"/>
  <c r="G156" i="7"/>
  <c r="U155" i="7"/>
  <c r="T155" i="7"/>
  <c r="O155" i="7"/>
  <c r="N155" i="7"/>
  <c r="M155" i="7"/>
  <c r="K155" i="7"/>
  <c r="I155" i="7"/>
  <c r="G155" i="7"/>
  <c r="U154" i="7"/>
  <c r="T154" i="7"/>
  <c r="O154" i="7"/>
  <c r="N154" i="7"/>
  <c r="M154" i="7"/>
  <c r="K154" i="7"/>
  <c r="I154" i="7"/>
  <c r="G154" i="7"/>
  <c r="U153" i="7"/>
  <c r="T153" i="7"/>
  <c r="O153" i="7"/>
  <c r="N153" i="7"/>
  <c r="M153" i="7"/>
  <c r="K153" i="7"/>
  <c r="I153" i="7"/>
  <c r="G153" i="7"/>
  <c r="U152" i="7"/>
  <c r="T152" i="7"/>
  <c r="O152" i="7"/>
  <c r="N152" i="7"/>
  <c r="M152" i="7"/>
  <c r="K152" i="7"/>
  <c r="I152" i="7"/>
  <c r="G152" i="7"/>
  <c r="U151" i="7"/>
  <c r="T151" i="7"/>
  <c r="O151" i="7"/>
  <c r="N151" i="7"/>
  <c r="M151" i="7"/>
  <c r="K151" i="7"/>
  <c r="I151" i="7"/>
  <c r="G151" i="7"/>
  <c r="S150" i="7"/>
  <c r="R150" i="7"/>
  <c r="T150" i="7" s="1"/>
  <c r="Q150" i="7"/>
  <c r="P150" i="7"/>
  <c r="U150" i="7" s="1"/>
  <c r="L150" i="7"/>
  <c r="J150" i="7"/>
  <c r="H150" i="7"/>
  <c r="F150" i="7"/>
  <c r="E150" i="7"/>
  <c r="M150" i="7" s="1"/>
  <c r="D150" i="7"/>
  <c r="U149" i="7"/>
  <c r="T149" i="7"/>
  <c r="O149" i="7"/>
  <c r="N149" i="7"/>
  <c r="M149" i="7"/>
  <c r="K149" i="7"/>
  <c r="I149" i="7"/>
  <c r="G149" i="7"/>
  <c r="U148" i="7"/>
  <c r="T148" i="7"/>
  <c r="O148" i="7"/>
  <c r="N148" i="7"/>
  <c r="M148" i="7"/>
  <c r="K148" i="7"/>
  <c r="I148" i="7"/>
  <c r="G148" i="7"/>
  <c r="U147" i="7"/>
  <c r="T147" i="7"/>
  <c r="O147" i="7"/>
  <c r="N147" i="7"/>
  <c r="M147" i="7"/>
  <c r="K147" i="7"/>
  <c r="I147" i="7"/>
  <c r="G147" i="7"/>
  <c r="U146" i="7"/>
  <c r="T146" i="7"/>
  <c r="O146" i="7"/>
  <c r="N146" i="7"/>
  <c r="M146" i="7"/>
  <c r="K146" i="7"/>
  <c r="I146" i="7"/>
  <c r="G146" i="7"/>
  <c r="U145" i="7"/>
  <c r="T145" i="7"/>
  <c r="O145" i="7"/>
  <c r="N145" i="7"/>
  <c r="M145" i="7"/>
  <c r="K145" i="7"/>
  <c r="I145" i="7"/>
  <c r="G145" i="7"/>
  <c r="U144" i="7"/>
  <c r="S144" i="7"/>
  <c r="R144" i="7"/>
  <c r="Q144" i="7"/>
  <c r="P144" i="7"/>
  <c r="L144" i="7"/>
  <c r="J144" i="7"/>
  <c r="I144" i="7"/>
  <c r="H144" i="7"/>
  <c r="F144" i="7"/>
  <c r="E144" i="7"/>
  <c r="M144" i="7" s="1"/>
  <c r="D144" i="7"/>
  <c r="G144" i="7" s="1"/>
  <c r="U143" i="7"/>
  <c r="T143" i="7"/>
  <c r="O143" i="7"/>
  <c r="N143" i="7"/>
  <c r="M143" i="7"/>
  <c r="K143" i="7"/>
  <c r="I143" i="7"/>
  <c r="G143" i="7"/>
  <c r="U142" i="7"/>
  <c r="T142" i="7"/>
  <c r="O142" i="7"/>
  <c r="N142" i="7"/>
  <c r="M142" i="7"/>
  <c r="K142" i="7"/>
  <c r="I142" i="7"/>
  <c r="G142" i="7"/>
  <c r="U141" i="7"/>
  <c r="T141" i="7"/>
  <c r="O141" i="7"/>
  <c r="N141" i="7"/>
  <c r="M141" i="7"/>
  <c r="K141" i="7"/>
  <c r="I141" i="7"/>
  <c r="G141" i="7"/>
  <c r="U140" i="7"/>
  <c r="T140" i="7"/>
  <c r="O140" i="7"/>
  <c r="N140" i="7"/>
  <c r="M140" i="7"/>
  <c r="K140" i="7"/>
  <c r="I140" i="7"/>
  <c r="G140" i="7"/>
  <c r="U139" i="7"/>
  <c r="T139" i="7"/>
  <c r="O139" i="7"/>
  <c r="N139" i="7"/>
  <c r="M139" i="7"/>
  <c r="K139" i="7"/>
  <c r="I139" i="7"/>
  <c r="G139" i="7"/>
  <c r="U138" i="7"/>
  <c r="T138" i="7"/>
  <c r="O138" i="7"/>
  <c r="N138" i="7"/>
  <c r="M138" i="7"/>
  <c r="K138" i="7"/>
  <c r="I138" i="7"/>
  <c r="G138" i="7"/>
  <c r="S137" i="7"/>
  <c r="R137" i="7"/>
  <c r="T137" i="7" s="1"/>
  <c r="Q137" i="7"/>
  <c r="P137" i="7"/>
  <c r="U137" i="7" s="1"/>
  <c r="L137" i="7"/>
  <c r="J137" i="7"/>
  <c r="H137" i="7"/>
  <c r="F137" i="7"/>
  <c r="N137" i="7" s="1"/>
  <c r="O137" i="7" s="1"/>
  <c r="E137" i="7"/>
  <c r="K137" i="7" s="1"/>
  <c r="D137" i="7"/>
  <c r="U136" i="7"/>
  <c r="T136" i="7"/>
  <c r="O136" i="7"/>
  <c r="N136" i="7"/>
  <c r="M136" i="7"/>
  <c r="K136" i="7"/>
  <c r="I136" i="7"/>
  <c r="G136" i="7"/>
  <c r="U135" i="7"/>
  <c r="T135" i="7"/>
  <c r="O135" i="7"/>
  <c r="N135" i="7"/>
  <c r="M135" i="7"/>
  <c r="K135" i="7"/>
  <c r="I135" i="7"/>
  <c r="G135" i="7"/>
  <c r="U134" i="7"/>
  <c r="T134" i="7"/>
  <c r="O134" i="7"/>
  <c r="N134" i="7"/>
  <c r="M134" i="7"/>
  <c r="K134" i="7"/>
  <c r="I134" i="7"/>
  <c r="G134" i="7"/>
  <c r="U133" i="7"/>
  <c r="T133" i="7"/>
  <c r="N133" i="7"/>
  <c r="O133" i="7" s="1"/>
  <c r="M133" i="7"/>
  <c r="K133" i="7"/>
  <c r="I133" i="7"/>
  <c r="G133" i="7"/>
  <c r="S132" i="7"/>
  <c r="R132" i="7"/>
  <c r="Q132" i="7"/>
  <c r="P132" i="7"/>
  <c r="L132" i="7"/>
  <c r="J132" i="7"/>
  <c r="U132" i="7" s="1"/>
  <c r="I132" i="7"/>
  <c r="H132" i="7"/>
  <c r="F132" i="7"/>
  <c r="E132" i="7"/>
  <c r="M132" i="7" s="1"/>
  <c r="D132" i="7"/>
  <c r="U131" i="7"/>
  <c r="T131" i="7"/>
  <c r="O131" i="7"/>
  <c r="N131" i="7"/>
  <c r="M131" i="7"/>
  <c r="K131" i="7"/>
  <c r="I131" i="7"/>
  <c r="G131" i="7"/>
  <c r="U130" i="7"/>
  <c r="T130" i="7"/>
  <c r="O130" i="7"/>
  <c r="N130" i="7"/>
  <c r="M130" i="7"/>
  <c r="K130" i="7"/>
  <c r="I130" i="7"/>
  <c r="G130" i="7"/>
  <c r="U129" i="7"/>
  <c r="T129" i="7"/>
  <c r="O129" i="7"/>
  <c r="N129" i="7"/>
  <c r="M129" i="7"/>
  <c r="K129" i="7"/>
  <c r="I129" i="7"/>
  <c r="G129" i="7"/>
  <c r="U128" i="7"/>
  <c r="T128" i="7"/>
  <c r="O128" i="7"/>
  <c r="N128" i="7"/>
  <c r="M128" i="7"/>
  <c r="K128" i="7"/>
  <c r="I128" i="7"/>
  <c r="G128" i="7"/>
  <c r="U127" i="7"/>
  <c r="T127" i="7"/>
  <c r="N127" i="7"/>
  <c r="O127" i="7" s="1"/>
  <c r="M127" i="7"/>
  <c r="K127" i="7"/>
  <c r="I127" i="7"/>
  <c r="G127" i="7"/>
  <c r="S126" i="7"/>
  <c r="R126" i="7"/>
  <c r="T126" i="7" s="1"/>
  <c r="Q126" i="7"/>
  <c r="P126" i="7"/>
  <c r="U126" i="7" s="1"/>
  <c r="L126" i="7"/>
  <c r="K126" i="7"/>
  <c r="J126" i="7"/>
  <c r="H126" i="7"/>
  <c r="F126" i="7"/>
  <c r="E126" i="7"/>
  <c r="D126" i="7"/>
  <c r="U125" i="7"/>
  <c r="T125" i="7"/>
  <c r="O125" i="7"/>
  <c r="N125" i="7"/>
  <c r="M125" i="7"/>
  <c r="K125" i="7"/>
  <c r="I125" i="7"/>
  <c r="G125" i="7"/>
  <c r="U124" i="7"/>
  <c r="T124" i="7"/>
  <c r="N124" i="7"/>
  <c r="O124" i="7" s="1"/>
  <c r="M124" i="7"/>
  <c r="K124" i="7"/>
  <c r="I124" i="7"/>
  <c r="G124" i="7"/>
  <c r="U123" i="7"/>
  <c r="T123" i="7"/>
  <c r="O123" i="7"/>
  <c r="N123" i="7"/>
  <c r="M123" i="7"/>
  <c r="K123" i="7"/>
  <c r="I123" i="7"/>
  <c r="G123" i="7"/>
  <c r="U122" i="7"/>
  <c r="T122" i="7"/>
  <c r="O122" i="7"/>
  <c r="N122" i="7"/>
  <c r="M122" i="7"/>
  <c r="K122" i="7"/>
  <c r="I122" i="7"/>
  <c r="G122" i="7"/>
  <c r="S121" i="7"/>
  <c r="R121" i="7"/>
  <c r="Q121" i="7"/>
  <c r="P121" i="7"/>
  <c r="L121" i="7"/>
  <c r="J121" i="7"/>
  <c r="H121" i="7"/>
  <c r="F121" i="7"/>
  <c r="N121" i="7" s="1"/>
  <c r="E121" i="7"/>
  <c r="M121" i="7" s="1"/>
  <c r="D121" i="7"/>
  <c r="U120" i="7"/>
  <c r="T120" i="7"/>
  <c r="O120" i="7"/>
  <c r="N120" i="7"/>
  <c r="M120" i="7"/>
  <c r="K120" i="7"/>
  <c r="I120" i="7"/>
  <c r="G120" i="7"/>
  <c r="U119" i="7"/>
  <c r="T119" i="7"/>
  <c r="O119" i="7"/>
  <c r="N119" i="7"/>
  <c r="M119" i="7"/>
  <c r="K119" i="7"/>
  <c r="I119" i="7"/>
  <c r="G119" i="7"/>
  <c r="U118" i="7"/>
  <c r="T118" i="7"/>
  <c r="O118" i="7"/>
  <c r="N118" i="7"/>
  <c r="M118" i="7"/>
  <c r="K118" i="7"/>
  <c r="I118" i="7"/>
  <c r="G118" i="7"/>
  <c r="U117" i="7"/>
  <c r="T117" i="7"/>
  <c r="N117" i="7"/>
  <c r="O117" i="7" s="1"/>
  <c r="M117" i="7"/>
  <c r="K117" i="7"/>
  <c r="I117" i="7"/>
  <c r="G117" i="7"/>
  <c r="U116" i="7"/>
  <c r="T116" i="7"/>
  <c r="N116" i="7"/>
  <c r="O116" i="7" s="1"/>
  <c r="M116" i="7"/>
  <c r="K116" i="7"/>
  <c r="I116" i="7"/>
  <c r="G116" i="7"/>
  <c r="U115" i="7"/>
  <c r="T115" i="7"/>
  <c r="O115" i="7"/>
  <c r="N115" i="7"/>
  <c r="M115" i="7"/>
  <c r="K115" i="7"/>
  <c r="I115" i="7"/>
  <c r="G115" i="7"/>
  <c r="U114" i="7"/>
  <c r="T114" i="7"/>
  <c r="N114" i="7"/>
  <c r="O114" i="7" s="1"/>
  <c r="M114" i="7"/>
  <c r="K114" i="7"/>
  <c r="I114" i="7"/>
  <c r="G114" i="7"/>
  <c r="U113" i="7"/>
  <c r="T113" i="7"/>
  <c r="O113" i="7"/>
  <c r="N113" i="7"/>
  <c r="M113" i="7"/>
  <c r="K113" i="7"/>
  <c r="I113" i="7"/>
  <c r="G113" i="7"/>
  <c r="T112" i="7"/>
  <c r="S112" i="7"/>
  <c r="R112" i="7"/>
  <c r="Q112" i="7"/>
  <c r="P112" i="7"/>
  <c r="L112" i="7"/>
  <c r="K112" i="7"/>
  <c r="J112" i="7"/>
  <c r="H112" i="7"/>
  <c r="F112" i="7"/>
  <c r="E112" i="7"/>
  <c r="D112" i="7"/>
  <c r="U111" i="7"/>
  <c r="T111" i="7"/>
  <c r="O111" i="7"/>
  <c r="N111" i="7"/>
  <c r="M111" i="7"/>
  <c r="K111" i="7"/>
  <c r="I111" i="7"/>
  <c r="G111" i="7"/>
  <c r="U110" i="7"/>
  <c r="T110" i="7"/>
  <c r="N110" i="7"/>
  <c r="O110" i="7" s="1"/>
  <c r="M110" i="7"/>
  <c r="K110" i="7"/>
  <c r="I110" i="7"/>
  <c r="G110" i="7"/>
  <c r="U109" i="7"/>
  <c r="T109" i="7"/>
  <c r="N109" i="7"/>
  <c r="O109" i="7" s="1"/>
  <c r="M109" i="7"/>
  <c r="K109" i="7"/>
  <c r="I109" i="7"/>
  <c r="G109" i="7"/>
  <c r="U108" i="7"/>
  <c r="T108" i="7"/>
  <c r="O108" i="7"/>
  <c r="N108" i="7"/>
  <c r="M108" i="7"/>
  <c r="K108" i="7"/>
  <c r="I108" i="7"/>
  <c r="G108" i="7"/>
  <c r="U107" i="7"/>
  <c r="T107" i="7"/>
  <c r="N107" i="7"/>
  <c r="O107" i="7" s="1"/>
  <c r="M107" i="7"/>
  <c r="K107" i="7"/>
  <c r="I107" i="7"/>
  <c r="G107" i="7"/>
  <c r="S106" i="7"/>
  <c r="R106" i="7"/>
  <c r="Q106" i="7"/>
  <c r="P106" i="7"/>
  <c r="L106" i="7"/>
  <c r="J106" i="7"/>
  <c r="U106" i="7" s="1"/>
  <c r="I106" i="7"/>
  <c r="H106" i="7"/>
  <c r="F106" i="7"/>
  <c r="E106" i="7"/>
  <c r="D106" i="7"/>
  <c r="U105" i="7"/>
  <c r="T105" i="7"/>
  <c r="O105" i="7"/>
  <c r="N105" i="7"/>
  <c r="M105" i="7"/>
  <c r="K105" i="7"/>
  <c r="I105" i="7"/>
  <c r="G105" i="7"/>
  <c r="S102" i="7"/>
  <c r="R102" i="7"/>
  <c r="T102" i="7" s="1"/>
  <c r="Q102" i="7"/>
  <c r="P102" i="7"/>
  <c r="U102" i="7" s="1"/>
  <c r="L102" i="7"/>
  <c r="J102" i="7"/>
  <c r="H102" i="7"/>
  <c r="F102" i="7"/>
  <c r="E102" i="7"/>
  <c r="M102" i="7" s="1"/>
  <c r="D102" i="7"/>
  <c r="S101" i="7"/>
  <c r="R101" i="7"/>
  <c r="Q101" i="7"/>
  <c r="P101" i="7"/>
  <c r="L101" i="7"/>
  <c r="J101" i="7"/>
  <c r="U101" i="7" s="1"/>
  <c r="I101" i="7"/>
  <c r="H101" i="7"/>
  <c r="F101" i="7"/>
  <c r="E101" i="7"/>
  <c r="M101" i="7" s="1"/>
  <c r="D101" i="7"/>
  <c r="U100" i="7"/>
  <c r="T100" i="7"/>
  <c r="O100" i="7"/>
  <c r="N100" i="7"/>
  <c r="M100" i="7"/>
  <c r="K100" i="7"/>
  <c r="I100" i="7"/>
  <c r="G100" i="7"/>
  <c r="U99" i="7"/>
  <c r="T99" i="7"/>
  <c r="O99" i="7"/>
  <c r="N99" i="7"/>
  <c r="M99" i="7"/>
  <c r="K99" i="7"/>
  <c r="I99" i="7"/>
  <c r="G99" i="7"/>
  <c r="U98" i="7"/>
  <c r="T98" i="7"/>
  <c r="O98" i="7"/>
  <c r="N98" i="7"/>
  <c r="M98" i="7"/>
  <c r="K98" i="7"/>
  <c r="I98" i="7"/>
  <c r="G98" i="7"/>
  <c r="U97" i="7"/>
  <c r="T97" i="7"/>
  <c r="O97" i="7"/>
  <c r="N97" i="7"/>
  <c r="M97" i="7"/>
  <c r="K97" i="7"/>
  <c r="I97" i="7"/>
  <c r="G97" i="7"/>
  <c r="S96" i="7"/>
  <c r="R96" i="7"/>
  <c r="T96" i="7" s="1"/>
  <c r="Q96" i="7"/>
  <c r="P96" i="7"/>
  <c r="U96" i="7" s="1"/>
  <c r="L96" i="7"/>
  <c r="J96" i="7"/>
  <c r="H96" i="7"/>
  <c r="F96" i="7"/>
  <c r="E96" i="7"/>
  <c r="D96" i="7"/>
  <c r="U95" i="7"/>
  <c r="T95" i="7"/>
  <c r="O95" i="7"/>
  <c r="N95" i="7"/>
  <c r="M95" i="7"/>
  <c r="K95" i="7"/>
  <c r="I95" i="7"/>
  <c r="G95" i="7"/>
  <c r="U94" i="7"/>
  <c r="T94" i="7"/>
  <c r="N94" i="7"/>
  <c r="O94" i="7" s="1"/>
  <c r="M94" i="7"/>
  <c r="K94" i="7"/>
  <c r="I94" i="7"/>
  <c r="G94" i="7"/>
  <c r="U93" i="7"/>
  <c r="T93" i="7"/>
  <c r="O93" i="7"/>
  <c r="N93" i="7"/>
  <c r="M93" i="7"/>
  <c r="K93" i="7"/>
  <c r="I93" i="7"/>
  <c r="G93" i="7"/>
  <c r="U92" i="7"/>
  <c r="T92" i="7"/>
  <c r="N92" i="7"/>
  <c r="O92" i="7" s="1"/>
  <c r="M92" i="7"/>
  <c r="K92" i="7"/>
  <c r="I92" i="7"/>
  <c r="G92" i="7"/>
  <c r="S91" i="7"/>
  <c r="R91" i="7"/>
  <c r="Q91" i="7"/>
  <c r="P91" i="7"/>
  <c r="L91" i="7"/>
  <c r="J91" i="7"/>
  <c r="H91" i="7"/>
  <c r="F91" i="7"/>
  <c r="E91" i="7"/>
  <c r="M91" i="7" s="1"/>
  <c r="D91" i="7"/>
  <c r="U90" i="7"/>
  <c r="T90" i="7"/>
  <c r="N90" i="7"/>
  <c r="O90" i="7" s="1"/>
  <c r="M90" i="7"/>
  <c r="K90" i="7"/>
  <c r="I90" i="7"/>
  <c r="G90" i="7"/>
  <c r="U89" i="7"/>
  <c r="T89" i="7"/>
  <c r="N89" i="7"/>
  <c r="O89" i="7" s="1"/>
  <c r="M89" i="7"/>
  <c r="K89" i="7"/>
  <c r="I89" i="7"/>
  <c r="G89" i="7"/>
  <c r="U88" i="7"/>
  <c r="T88" i="7"/>
  <c r="N88" i="7"/>
  <c r="O88" i="7" s="1"/>
  <c r="M88" i="7"/>
  <c r="K88" i="7"/>
  <c r="I88" i="7"/>
  <c r="G88" i="7"/>
  <c r="T85" i="7"/>
  <c r="S85" i="7"/>
  <c r="R85" i="7"/>
  <c r="Q85" i="7"/>
  <c r="P85" i="7"/>
  <c r="U85" i="7" s="1"/>
  <c r="L85" i="7"/>
  <c r="K85" i="7"/>
  <c r="J85" i="7"/>
  <c r="H85" i="7"/>
  <c r="F85" i="7"/>
  <c r="E85" i="7"/>
  <c r="D85" i="7"/>
  <c r="S84" i="7"/>
  <c r="R84" i="7"/>
  <c r="Q84" i="7"/>
  <c r="P84" i="7"/>
  <c r="L84" i="7"/>
  <c r="J84" i="7"/>
  <c r="H84" i="7"/>
  <c r="F84" i="7"/>
  <c r="N84" i="7" s="1"/>
  <c r="E84" i="7"/>
  <c r="M84" i="7" s="1"/>
  <c r="D84" i="7"/>
  <c r="I84" i="7" s="1"/>
  <c r="U83" i="7"/>
  <c r="T83" i="7"/>
  <c r="O83" i="7"/>
  <c r="N83" i="7"/>
  <c r="M83" i="7"/>
  <c r="K83" i="7"/>
  <c r="I83" i="7"/>
  <c r="G83" i="7"/>
  <c r="U82" i="7"/>
  <c r="T82" i="7"/>
  <c r="O82" i="7"/>
  <c r="N82" i="7"/>
  <c r="M82" i="7"/>
  <c r="K82" i="7"/>
  <c r="I82" i="7"/>
  <c r="G82" i="7"/>
  <c r="U81" i="7"/>
  <c r="T81" i="7"/>
  <c r="N81" i="7"/>
  <c r="O81" i="7" s="1"/>
  <c r="M81" i="7"/>
  <c r="K81" i="7"/>
  <c r="I81" i="7"/>
  <c r="G81" i="7"/>
  <c r="U80" i="7"/>
  <c r="T80" i="7"/>
  <c r="O80" i="7"/>
  <c r="N80" i="7"/>
  <c r="M80" i="7"/>
  <c r="K80" i="7"/>
  <c r="I80" i="7"/>
  <c r="G80" i="7"/>
  <c r="U79" i="7"/>
  <c r="T79" i="7"/>
  <c r="N79" i="7"/>
  <c r="O79" i="7" s="1"/>
  <c r="M79" i="7"/>
  <c r="K79" i="7"/>
  <c r="I79" i="7"/>
  <c r="G79" i="7"/>
  <c r="T78" i="7"/>
  <c r="S78" i="7"/>
  <c r="R78" i="7"/>
  <c r="Q78" i="7"/>
  <c r="P78" i="7"/>
  <c r="U78" i="7" s="1"/>
  <c r="L78" i="7"/>
  <c r="K78" i="7"/>
  <c r="J78" i="7"/>
  <c r="H78" i="7"/>
  <c r="F78" i="7"/>
  <c r="E78" i="7"/>
  <c r="D78" i="7"/>
  <c r="U77" i="7"/>
  <c r="T77" i="7"/>
  <c r="O77" i="7"/>
  <c r="N77" i="7"/>
  <c r="M77" i="7"/>
  <c r="K77" i="7"/>
  <c r="I77" i="7"/>
  <c r="G77" i="7"/>
  <c r="U76" i="7"/>
  <c r="T76" i="7"/>
  <c r="N76" i="7"/>
  <c r="O76" i="7" s="1"/>
  <c r="M76" i="7"/>
  <c r="K76" i="7"/>
  <c r="I76" i="7"/>
  <c r="G76" i="7"/>
  <c r="U75" i="7"/>
  <c r="T75" i="7"/>
  <c r="O75" i="7"/>
  <c r="N75" i="7"/>
  <c r="M75" i="7"/>
  <c r="K75" i="7"/>
  <c r="I75" i="7"/>
  <c r="G75" i="7"/>
  <c r="U74" i="7"/>
  <c r="T74" i="7"/>
  <c r="N74" i="7"/>
  <c r="O74" i="7" s="1"/>
  <c r="M74" i="7"/>
  <c r="K74" i="7"/>
  <c r="I74" i="7"/>
  <c r="G74" i="7"/>
  <c r="U73" i="7"/>
  <c r="T73" i="7"/>
  <c r="N73" i="7"/>
  <c r="O73" i="7" s="1"/>
  <c r="M73" i="7"/>
  <c r="K73" i="7"/>
  <c r="I73" i="7"/>
  <c r="G73" i="7"/>
  <c r="U72" i="7"/>
  <c r="T72" i="7"/>
  <c r="O72" i="7"/>
  <c r="N72" i="7"/>
  <c r="M72" i="7"/>
  <c r="K72" i="7"/>
  <c r="I72" i="7"/>
  <c r="G72" i="7"/>
  <c r="U71" i="7"/>
  <c r="T71" i="7"/>
  <c r="N71" i="7"/>
  <c r="O71" i="7" s="1"/>
  <c r="M71" i="7"/>
  <c r="K71" i="7"/>
  <c r="I71" i="7"/>
  <c r="G71" i="7"/>
  <c r="S70" i="7"/>
  <c r="R70" i="7"/>
  <c r="T70" i="7" s="1"/>
  <c r="Q70" i="7"/>
  <c r="P70" i="7"/>
  <c r="N70" i="7"/>
  <c r="L70" i="7"/>
  <c r="J70" i="7"/>
  <c r="U70" i="7" s="1"/>
  <c r="I70" i="7"/>
  <c r="H70" i="7"/>
  <c r="F70" i="7"/>
  <c r="E70" i="7"/>
  <c r="D70" i="7"/>
  <c r="U69" i="7"/>
  <c r="T69" i="7"/>
  <c r="O69" i="7"/>
  <c r="N69" i="7"/>
  <c r="M69" i="7"/>
  <c r="K69" i="7"/>
  <c r="I69" i="7"/>
  <c r="G69" i="7"/>
  <c r="U68" i="7"/>
  <c r="T68" i="7"/>
  <c r="O68" i="7"/>
  <c r="N68" i="7"/>
  <c r="M68" i="7"/>
  <c r="K68" i="7"/>
  <c r="I68" i="7"/>
  <c r="G68" i="7"/>
  <c r="U67" i="7"/>
  <c r="T67" i="7"/>
  <c r="O67" i="7"/>
  <c r="N67" i="7"/>
  <c r="M67" i="7"/>
  <c r="K67" i="7"/>
  <c r="I67" i="7"/>
  <c r="G67" i="7"/>
  <c r="U66" i="7"/>
  <c r="T66" i="7"/>
  <c r="O66" i="7"/>
  <c r="N66" i="7"/>
  <c r="M66" i="7"/>
  <c r="K66" i="7"/>
  <c r="I66" i="7"/>
  <c r="G66" i="7"/>
  <c r="U65" i="7"/>
  <c r="T65" i="7"/>
  <c r="O65" i="7"/>
  <c r="N65" i="7"/>
  <c r="M65" i="7"/>
  <c r="K65" i="7"/>
  <c r="I65" i="7"/>
  <c r="G65" i="7"/>
  <c r="U64" i="7"/>
  <c r="T64" i="7"/>
  <c r="O64" i="7"/>
  <c r="N64" i="7"/>
  <c r="M64" i="7"/>
  <c r="K64" i="7"/>
  <c r="I64" i="7"/>
  <c r="G64" i="7"/>
  <c r="T63" i="7"/>
  <c r="S63" i="7"/>
  <c r="R63" i="7"/>
  <c r="Q63" i="7"/>
  <c r="P63" i="7"/>
  <c r="U63" i="7" s="1"/>
  <c r="L63" i="7"/>
  <c r="J63" i="7"/>
  <c r="H63" i="7"/>
  <c r="F63" i="7"/>
  <c r="E63" i="7"/>
  <c r="M63" i="7" s="1"/>
  <c r="D63" i="7"/>
  <c r="U62" i="7"/>
  <c r="T62" i="7"/>
  <c r="O62" i="7"/>
  <c r="N62" i="7"/>
  <c r="M62" i="7"/>
  <c r="K62" i="7"/>
  <c r="I62" i="7"/>
  <c r="G62" i="7"/>
  <c r="U61" i="7"/>
  <c r="T61" i="7"/>
  <c r="N61" i="7"/>
  <c r="O61" i="7" s="1"/>
  <c r="M61" i="7"/>
  <c r="K61" i="7"/>
  <c r="I61" i="7"/>
  <c r="G61" i="7"/>
  <c r="U60" i="7"/>
  <c r="T60" i="7"/>
  <c r="O60" i="7"/>
  <c r="N60" i="7"/>
  <c r="M60" i="7"/>
  <c r="K60" i="7"/>
  <c r="I60" i="7"/>
  <c r="G60" i="7"/>
  <c r="U59" i="7"/>
  <c r="T59" i="7"/>
  <c r="O59" i="7"/>
  <c r="N59" i="7"/>
  <c r="M59" i="7"/>
  <c r="K59" i="7"/>
  <c r="I59" i="7"/>
  <c r="G59" i="7"/>
  <c r="S58" i="7"/>
  <c r="R58" i="7"/>
  <c r="Q58" i="7"/>
  <c r="P58" i="7"/>
  <c r="L58" i="7"/>
  <c r="J58" i="7"/>
  <c r="U58" i="7" s="1"/>
  <c r="I58" i="7"/>
  <c r="H58" i="7"/>
  <c r="F58" i="7"/>
  <c r="E58" i="7"/>
  <c r="M58" i="7" s="1"/>
  <c r="D58" i="7"/>
  <c r="U57" i="7"/>
  <c r="T57" i="7"/>
  <c r="O57" i="7"/>
  <c r="N57" i="7"/>
  <c r="M57" i="7"/>
  <c r="K57" i="7"/>
  <c r="I57" i="7"/>
  <c r="G57" i="7"/>
  <c r="S54" i="7"/>
  <c r="R54" i="7"/>
  <c r="T54" i="7" s="1"/>
  <c r="Q54" i="7"/>
  <c r="P54" i="7"/>
  <c r="U54" i="7" s="1"/>
  <c r="L54" i="7"/>
  <c r="J54" i="7"/>
  <c r="H54" i="7"/>
  <c r="F54" i="7"/>
  <c r="N54" i="7" s="1"/>
  <c r="E54" i="7"/>
  <c r="K54" i="7" s="1"/>
  <c r="D54" i="7"/>
  <c r="U53" i="7"/>
  <c r="S53" i="7"/>
  <c r="R53" i="7"/>
  <c r="T53" i="7" s="1"/>
  <c r="Q53" i="7"/>
  <c r="P53" i="7"/>
  <c r="L53" i="7"/>
  <c r="J53" i="7"/>
  <c r="I53" i="7"/>
  <c r="H53" i="7"/>
  <c r="N53" i="7" s="1"/>
  <c r="F53" i="7"/>
  <c r="E53" i="7"/>
  <c r="M53" i="7" s="1"/>
  <c r="D53" i="7"/>
  <c r="G53" i="7" s="1"/>
  <c r="U52" i="7"/>
  <c r="T52" i="7"/>
  <c r="O52" i="7"/>
  <c r="N52" i="7"/>
  <c r="M52" i="7"/>
  <c r="K52" i="7"/>
  <c r="I52" i="7"/>
  <c r="G52" i="7"/>
  <c r="U51" i="7"/>
  <c r="T51" i="7"/>
  <c r="O51" i="7"/>
  <c r="N51" i="7"/>
  <c r="M51" i="7"/>
  <c r="K51" i="7"/>
  <c r="I51" i="7"/>
  <c r="G51" i="7"/>
  <c r="U50" i="7"/>
  <c r="T50" i="7"/>
  <c r="O50" i="7"/>
  <c r="N50" i="7"/>
  <c r="M50" i="7"/>
  <c r="K50" i="7"/>
  <c r="I50" i="7"/>
  <c r="G50" i="7"/>
  <c r="U49" i="7"/>
  <c r="T49" i="7"/>
  <c r="O49" i="7"/>
  <c r="N49" i="7"/>
  <c r="M49" i="7"/>
  <c r="K49" i="7"/>
  <c r="I49" i="7"/>
  <c r="G49" i="7"/>
  <c r="U48" i="7"/>
  <c r="T48" i="7"/>
  <c r="O48" i="7"/>
  <c r="N48" i="7"/>
  <c r="M48" i="7"/>
  <c r="K48" i="7"/>
  <c r="I48" i="7"/>
  <c r="G48" i="7"/>
  <c r="S47" i="7"/>
  <c r="R47" i="7"/>
  <c r="T47" i="7" s="1"/>
  <c r="Q47" i="7"/>
  <c r="P47" i="7"/>
  <c r="U47" i="7" s="1"/>
  <c r="L47" i="7"/>
  <c r="J47" i="7"/>
  <c r="H47" i="7"/>
  <c r="F47" i="7"/>
  <c r="E47" i="7"/>
  <c r="M47" i="7" s="1"/>
  <c r="D47" i="7"/>
  <c r="U46" i="7"/>
  <c r="T46" i="7"/>
  <c r="N46" i="7"/>
  <c r="O46" i="7" s="1"/>
  <c r="M46" i="7"/>
  <c r="K46" i="7"/>
  <c r="I46" i="7"/>
  <c r="G46" i="7"/>
  <c r="U45" i="7"/>
  <c r="T45" i="7"/>
  <c r="O45" i="7"/>
  <c r="N45" i="7"/>
  <c r="M45" i="7"/>
  <c r="K45" i="7"/>
  <c r="I45" i="7"/>
  <c r="G45" i="7"/>
  <c r="U44" i="7"/>
  <c r="T44" i="7"/>
  <c r="O44" i="7"/>
  <c r="N44" i="7"/>
  <c r="M44" i="7"/>
  <c r="K44" i="7"/>
  <c r="I44" i="7"/>
  <c r="G44" i="7"/>
  <c r="U43" i="7"/>
  <c r="T43" i="7"/>
  <c r="O43" i="7"/>
  <c r="N43" i="7"/>
  <c r="M43" i="7"/>
  <c r="K43" i="7"/>
  <c r="I43" i="7"/>
  <c r="G43" i="7"/>
  <c r="U42" i="7"/>
  <c r="T42" i="7"/>
  <c r="O42" i="7"/>
  <c r="N42" i="7"/>
  <c r="M42" i="7"/>
  <c r="K42" i="7"/>
  <c r="I42" i="7"/>
  <c r="G42" i="7"/>
  <c r="U41" i="7"/>
  <c r="T41" i="7"/>
  <c r="O41" i="7"/>
  <c r="N41" i="7"/>
  <c r="M41" i="7"/>
  <c r="K41" i="7"/>
  <c r="I41" i="7"/>
  <c r="G41" i="7"/>
  <c r="U40" i="7"/>
  <c r="S40" i="7"/>
  <c r="R40" i="7"/>
  <c r="T40" i="7" s="1"/>
  <c r="Q40" i="7"/>
  <c r="P40" i="7"/>
  <c r="L40" i="7"/>
  <c r="J40" i="7"/>
  <c r="I40" i="7"/>
  <c r="H40" i="7"/>
  <c r="N40" i="7" s="1"/>
  <c r="F40" i="7"/>
  <c r="E40" i="7"/>
  <c r="M40" i="7" s="1"/>
  <c r="D40" i="7"/>
  <c r="G40" i="7" s="1"/>
  <c r="U39" i="7"/>
  <c r="T39" i="7"/>
  <c r="O39" i="7"/>
  <c r="N39" i="7"/>
  <c r="M39" i="7"/>
  <c r="K39" i="7"/>
  <c r="I39" i="7"/>
  <c r="G39" i="7"/>
  <c r="U38" i="7"/>
  <c r="T38" i="7"/>
  <c r="O38" i="7"/>
  <c r="N38" i="7"/>
  <c r="M38" i="7"/>
  <c r="K38" i="7"/>
  <c r="I38" i="7"/>
  <c r="G38" i="7"/>
  <c r="U37" i="7"/>
  <c r="T37" i="7"/>
  <c r="O37" i="7"/>
  <c r="N37" i="7"/>
  <c r="M37" i="7"/>
  <c r="K37" i="7"/>
  <c r="I37" i="7"/>
  <c r="G37" i="7"/>
  <c r="U36" i="7"/>
  <c r="T36" i="7"/>
  <c r="O36" i="7"/>
  <c r="N36" i="7"/>
  <c r="M36" i="7"/>
  <c r="K36" i="7"/>
  <c r="I36" i="7"/>
  <c r="G36" i="7"/>
  <c r="S35" i="7"/>
  <c r="R35" i="7"/>
  <c r="Q35" i="7"/>
  <c r="P35" i="7"/>
  <c r="U35" i="7" s="1"/>
  <c r="L35" i="7"/>
  <c r="J35" i="7"/>
  <c r="H35" i="7"/>
  <c r="F35" i="7"/>
  <c r="E35" i="7"/>
  <c r="M35" i="7" s="1"/>
  <c r="D35" i="7"/>
  <c r="U34" i="7"/>
  <c r="T34" i="7"/>
  <c r="O34" i="7"/>
  <c r="N34" i="7"/>
  <c r="M34" i="7"/>
  <c r="K34" i="7"/>
  <c r="I34" i="7"/>
  <c r="G34" i="7"/>
  <c r="U33" i="7"/>
  <c r="T33" i="7"/>
  <c r="O33" i="7"/>
  <c r="N33" i="7"/>
  <c r="M33" i="7"/>
  <c r="K33" i="7"/>
  <c r="I33" i="7"/>
  <c r="G33" i="7"/>
  <c r="U32" i="7"/>
  <c r="T32" i="7"/>
  <c r="N32" i="7"/>
  <c r="O32" i="7" s="1"/>
  <c r="M32" i="7"/>
  <c r="K32" i="7"/>
  <c r="I32" i="7"/>
  <c r="G32" i="7"/>
  <c r="U31" i="7"/>
  <c r="T31" i="7"/>
  <c r="O31" i="7"/>
  <c r="N31" i="7"/>
  <c r="M31" i="7"/>
  <c r="K31" i="7"/>
  <c r="I31" i="7"/>
  <c r="G31" i="7"/>
  <c r="U30" i="7"/>
  <c r="T30" i="7"/>
  <c r="N30" i="7"/>
  <c r="O30" i="7" s="1"/>
  <c r="M30" i="7"/>
  <c r="K30" i="7"/>
  <c r="I30" i="7"/>
  <c r="G30" i="7"/>
  <c r="U29" i="7"/>
  <c r="T29" i="7"/>
  <c r="O29" i="7"/>
  <c r="N29" i="7"/>
  <c r="M29" i="7"/>
  <c r="K29" i="7"/>
  <c r="I29" i="7"/>
  <c r="G29" i="7"/>
  <c r="U28" i="7"/>
  <c r="T28" i="7"/>
  <c r="N28" i="7"/>
  <c r="O28" i="7" s="1"/>
  <c r="M28" i="7"/>
  <c r="K28" i="7"/>
  <c r="I28" i="7"/>
  <c r="G28" i="7"/>
  <c r="S27" i="7"/>
  <c r="R27" i="7"/>
  <c r="Q27" i="7"/>
  <c r="P27" i="7"/>
  <c r="L27" i="7"/>
  <c r="J27" i="7"/>
  <c r="H27" i="7"/>
  <c r="F27" i="7"/>
  <c r="N27" i="7" s="1"/>
  <c r="E27" i="7"/>
  <c r="M27" i="7" s="1"/>
  <c r="D27" i="7"/>
  <c r="U26" i="7"/>
  <c r="T26" i="7"/>
  <c r="N26" i="7"/>
  <c r="O26" i="7" s="1"/>
  <c r="M26" i="7"/>
  <c r="K26" i="7"/>
  <c r="I26" i="7"/>
  <c r="G26" i="7"/>
  <c r="U25" i="7"/>
  <c r="T25" i="7"/>
  <c r="O25" i="7"/>
  <c r="N25" i="7"/>
  <c r="M25" i="7"/>
  <c r="K25" i="7"/>
  <c r="I25" i="7"/>
  <c r="G25" i="7"/>
  <c r="U24" i="7"/>
  <c r="T24" i="7"/>
  <c r="O24" i="7"/>
  <c r="N24" i="7"/>
  <c r="M24" i="7"/>
  <c r="K24" i="7"/>
  <c r="I24" i="7"/>
  <c r="G24" i="7"/>
  <c r="U23" i="7"/>
  <c r="T23" i="7"/>
  <c r="N23" i="7"/>
  <c r="O23" i="7" s="1"/>
  <c r="M23" i="7"/>
  <c r="K23" i="7"/>
  <c r="I23" i="7"/>
  <c r="G23" i="7"/>
  <c r="U22" i="7"/>
  <c r="T22" i="7"/>
  <c r="O22" i="7"/>
  <c r="N22" i="7"/>
  <c r="M22" i="7"/>
  <c r="K22" i="7"/>
  <c r="I22" i="7"/>
  <c r="G22" i="7"/>
  <c r="U21" i="7"/>
  <c r="T21" i="7"/>
  <c r="O21" i="7"/>
  <c r="N21" i="7"/>
  <c r="M21" i="7"/>
  <c r="K21" i="7"/>
  <c r="I21" i="7"/>
  <c r="G21" i="7"/>
  <c r="U20" i="7"/>
  <c r="T20" i="7"/>
  <c r="O20" i="7"/>
  <c r="N20" i="7"/>
  <c r="M20" i="7"/>
  <c r="K20" i="7"/>
  <c r="I20" i="7"/>
  <c r="G20" i="7"/>
  <c r="T19" i="7"/>
  <c r="S19" i="7"/>
  <c r="R19" i="7"/>
  <c r="Q19" i="7"/>
  <c r="P19" i="7"/>
  <c r="L19" i="7"/>
  <c r="K19" i="7"/>
  <c r="J19" i="7"/>
  <c r="H19" i="7"/>
  <c r="F19" i="7"/>
  <c r="E19" i="7"/>
  <c r="D19" i="7"/>
  <c r="U18" i="7"/>
  <c r="T18" i="7"/>
  <c r="O18" i="7"/>
  <c r="N18" i="7"/>
  <c r="M18" i="7"/>
  <c r="K18" i="7"/>
  <c r="I18" i="7"/>
  <c r="G18" i="7"/>
  <c r="U17" i="7"/>
  <c r="T17" i="7"/>
  <c r="O17" i="7"/>
  <c r="N17" i="7"/>
  <c r="M17" i="7"/>
  <c r="K17" i="7"/>
  <c r="I17" i="7"/>
  <c r="G17" i="7"/>
  <c r="U16" i="7"/>
  <c r="T16" i="7"/>
  <c r="O16" i="7"/>
  <c r="N16" i="7"/>
  <c r="M16" i="7"/>
  <c r="K16" i="7"/>
  <c r="I16" i="7"/>
  <c r="G16" i="7"/>
  <c r="U15" i="7"/>
  <c r="T15" i="7"/>
  <c r="O15" i="7"/>
  <c r="N15" i="7"/>
  <c r="M15" i="7"/>
  <c r="K15" i="7"/>
  <c r="I15" i="7"/>
  <c r="G15" i="7"/>
  <c r="U14" i="7"/>
  <c r="T14" i="7"/>
  <c r="N14" i="7"/>
  <c r="O14" i="7" s="1"/>
  <c r="M14" i="7"/>
  <c r="K14" i="7"/>
  <c r="I14" i="7"/>
  <c r="G14" i="7"/>
  <c r="U13" i="7"/>
  <c r="T13" i="7"/>
  <c r="O13" i="7"/>
  <c r="N13" i="7"/>
  <c r="M13" i="7"/>
  <c r="K13" i="7"/>
  <c r="I13" i="7"/>
  <c r="G13" i="7"/>
  <c r="U12" i="7"/>
  <c r="T12" i="7"/>
  <c r="O12" i="7"/>
  <c r="N12" i="7"/>
  <c r="M12" i="7"/>
  <c r="K12" i="7"/>
  <c r="I12" i="7"/>
  <c r="G12" i="7"/>
  <c r="U11" i="7"/>
  <c r="T11" i="7"/>
  <c r="N11" i="7"/>
  <c r="O11" i="7" s="1"/>
  <c r="M11" i="7"/>
  <c r="K11" i="7"/>
  <c r="I11" i="7"/>
  <c r="G11" i="7"/>
  <c r="S10" i="7"/>
  <c r="R10" i="7"/>
  <c r="T10" i="7" s="1"/>
  <c r="Q10" i="7"/>
  <c r="P10" i="7"/>
  <c r="L10" i="7"/>
  <c r="J10" i="7"/>
  <c r="I10" i="7"/>
  <c r="H10" i="7"/>
  <c r="F10" i="7"/>
  <c r="E10" i="7"/>
  <c r="D10" i="7"/>
  <c r="U9" i="7"/>
  <c r="T9" i="7"/>
  <c r="O9" i="7"/>
  <c r="N9" i="7"/>
  <c r="M9" i="7"/>
  <c r="K9" i="7"/>
  <c r="I9" i="7"/>
  <c r="G9" i="7"/>
  <c r="U8" i="7"/>
  <c r="T8" i="7"/>
  <c r="O8" i="7"/>
  <c r="N8" i="7"/>
  <c r="M8" i="7"/>
  <c r="K8" i="7"/>
  <c r="I8" i="7"/>
  <c r="G8" i="7"/>
  <c r="S339" i="6"/>
  <c r="R339" i="6"/>
  <c r="Q339" i="6"/>
  <c r="P339" i="6"/>
  <c r="U339" i="6" s="1"/>
  <c r="L339" i="6"/>
  <c r="J339" i="6"/>
  <c r="H339" i="6"/>
  <c r="F339" i="6"/>
  <c r="E339" i="6"/>
  <c r="M339" i="6" s="1"/>
  <c r="D339" i="6"/>
  <c r="I339" i="6" s="1"/>
  <c r="S338" i="6"/>
  <c r="T338" i="6" s="1"/>
  <c r="R338" i="6"/>
  <c r="Q338" i="6"/>
  <c r="P338" i="6"/>
  <c r="L338" i="6"/>
  <c r="J338" i="6"/>
  <c r="H338" i="6"/>
  <c r="F338" i="6"/>
  <c r="E338" i="6"/>
  <c r="D338" i="6"/>
  <c r="S337" i="6"/>
  <c r="R337" i="6"/>
  <c r="Q337" i="6"/>
  <c r="P337" i="6"/>
  <c r="U337" i="6" s="1"/>
  <c r="L337" i="6"/>
  <c r="K337" i="6"/>
  <c r="J337" i="6"/>
  <c r="H337" i="6"/>
  <c r="F337" i="6"/>
  <c r="E337" i="6"/>
  <c r="D337" i="6"/>
  <c r="I337" i="6" s="1"/>
  <c r="U336" i="6"/>
  <c r="T336" i="6"/>
  <c r="O336" i="6"/>
  <c r="N336" i="6"/>
  <c r="M336" i="6"/>
  <c r="K336" i="6"/>
  <c r="I336" i="6"/>
  <c r="G336" i="6"/>
  <c r="U335" i="6"/>
  <c r="T335" i="6"/>
  <c r="N335" i="6"/>
  <c r="O335" i="6" s="1"/>
  <c r="M335" i="6"/>
  <c r="K335" i="6"/>
  <c r="I335" i="6"/>
  <c r="G335" i="6"/>
  <c r="U334" i="6"/>
  <c r="T334" i="6"/>
  <c r="N334" i="6"/>
  <c r="O334" i="6" s="1"/>
  <c r="M334" i="6"/>
  <c r="K334" i="6"/>
  <c r="I334" i="6"/>
  <c r="G334" i="6"/>
  <c r="U333" i="6"/>
  <c r="T333" i="6"/>
  <c r="N333" i="6"/>
  <c r="O333" i="6" s="1"/>
  <c r="M333" i="6"/>
  <c r="K333" i="6"/>
  <c r="I333" i="6"/>
  <c r="G333" i="6"/>
  <c r="S332" i="6"/>
  <c r="R332" i="6"/>
  <c r="Q332" i="6"/>
  <c r="P332" i="6"/>
  <c r="U332" i="6" s="1"/>
  <c r="L332" i="6"/>
  <c r="J332" i="6"/>
  <c r="H332" i="6"/>
  <c r="F332" i="6"/>
  <c r="N332" i="6" s="1"/>
  <c r="E332" i="6"/>
  <c r="D332" i="6"/>
  <c r="G332" i="6" s="1"/>
  <c r="U331" i="6"/>
  <c r="T331" i="6"/>
  <c r="O331" i="6"/>
  <c r="N331" i="6"/>
  <c r="M331" i="6"/>
  <c r="K331" i="6"/>
  <c r="I331" i="6"/>
  <c r="G331" i="6"/>
  <c r="U330" i="6"/>
  <c r="T330" i="6"/>
  <c r="O330" i="6"/>
  <c r="N330" i="6"/>
  <c r="M330" i="6"/>
  <c r="K330" i="6"/>
  <c r="I330" i="6"/>
  <c r="G330" i="6"/>
  <c r="U329" i="6"/>
  <c r="T329" i="6"/>
  <c r="O329" i="6"/>
  <c r="N329" i="6"/>
  <c r="M329" i="6"/>
  <c r="K329" i="6"/>
  <c r="I329" i="6"/>
  <c r="G329" i="6"/>
  <c r="U328" i="6"/>
  <c r="T328" i="6"/>
  <c r="O328" i="6"/>
  <c r="N328" i="6"/>
  <c r="M328" i="6"/>
  <c r="K328" i="6"/>
  <c r="I328" i="6"/>
  <c r="G328" i="6"/>
  <c r="U327" i="6"/>
  <c r="T327" i="6"/>
  <c r="O327" i="6"/>
  <c r="N327" i="6"/>
  <c r="M327" i="6"/>
  <c r="K327" i="6"/>
  <c r="I327" i="6"/>
  <c r="G327" i="6"/>
  <c r="U326" i="6"/>
  <c r="T326" i="6"/>
  <c r="O326" i="6"/>
  <c r="N326" i="6"/>
  <c r="M326" i="6"/>
  <c r="K326" i="6"/>
  <c r="I326" i="6"/>
  <c r="G326" i="6"/>
  <c r="U325" i="6"/>
  <c r="T325" i="6"/>
  <c r="O325" i="6"/>
  <c r="N325" i="6"/>
  <c r="M325" i="6"/>
  <c r="K325" i="6"/>
  <c r="I325" i="6"/>
  <c r="G325" i="6"/>
  <c r="U324" i="6"/>
  <c r="T324" i="6"/>
  <c r="O324" i="6"/>
  <c r="N324" i="6"/>
  <c r="M324" i="6"/>
  <c r="K324" i="6"/>
  <c r="I324" i="6"/>
  <c r="G324" i="6"/>
  <c r="S323" i="6"/>
  <c r="R323" i="6"/>
  <c r="Q323" i="6"/>
  <c r="P323" i="6"/>
  <c r="L323" i="6"/>
  <c r="K323" i="6"/>
  <c r="J323" i="6"/>
  <c r="H323" i="6"/>
  <c r="G323" i="6"/>
  <c r="F323" i="6"/>
  <c r="N323" i="6" s="1"/>
  <c r="O323" i="6" s="1"/>
  <c r="E323" i="6"/>
  <c r="D323" i="6"/>
  <c r="U322" i="6"/>
  <c r="T322" i="6"/>
  <c r="N322" i="6"/>
  <c r="O322" i="6" s="1"/>
  <c r="M322" i="6"/>
  <c r="K322" i="6"/>
  <c r="I322" i="6"/>
  <c r="G322" i="6"/>
  <c r="U321" i="6"/>
  <c r="T321" i="6"/>
  <c r="N321" i="6"/>
  <c r="O321" i="6" s="1"/>
  <c r="M321" i="6"/>
  <c r="K321" i="6"/>
  <c r="I321" i="6"/>
  <c r="G321" i="6"/>
  <c r="U320" i="6"/>
  <c r="T320" i="6"/>
  <c r="O320" i="6"/>
  <c r="N320" i="6"/>
  <c r="M320" i="6"/>
  <c r="K320" i="6"/>
  <c r="I320" i="6"/>
  <c r="G320" i="6"/>
  <c r="U319" i="6"/>
  <c r="T319" i="6"/>
  <c r="N319" i="6"/>
  <c r="O319" i="6" s="1"/>
  <c r="M319" i="6"/>
  <c r="K319" i="6"/>
  <c r="I319" i="6"/>
  <c r="G319" i="6"/>
  <c r="U318" i="6"/>
  <c r="T318" i="6"/>
  <c r="N318" i="6"/>
  <c r="O318" i="6" s="1"/>
  <c r="M318" i="6"/>
  <c r="K318" i="6"/>
  <c r="I318" i="6"/>
  <c r="G318" i="6"/>
  <c r="T317" i="6"/>
  <c r="S317" i="6"/>
  <c r="R317" i="6"/>
  <c r="Q317" i="6"/>
  <c r="P317" i="6"/>
  <c r="U317" i="6" s="1"/>
  <c r="L317" i="6"/>
  <c r="J317" i="6"/>
  <c r="H317" i="6"/>
  <c r="F317" i="6"/>
  <c r="E317" i="6"/>
  <c r="D317" i="6"/>
  <c r="U316" i="6"/>
  <c r="T316" i="6"/>
  <c r="O316" i="6"/>
  <c r="N316" i="6"/>
  <c r="M316" i="6"/>
  <c r="K316" i="6"/>
  <c r="I316" i="6"/>
  <c r="G316" i="6"/>
  <c r="U315" i="6"/>
  <c r="T315" i="6"/>
  <c r="O315" i="6"/>
  <c r="N315" i="6"/>
  <c r="M315" i="6"/>
  <c r="K315" i="6"/>
  <c r="I315" i="6"/>
  <c r="G315" i="6"/>
  <c r="U314" i="6"/>
  <c r="T314" i="6"/>
  <c r="O314" i="6"/>
  <c r="N314" i="6"/>
  <c r="M314" i="6"/>
  <c r="K314" i="6"/>
  <c r="I314" i="6"/>
  <c r="G314" i="6"/>
  <c r="U313" i="6"/>
  <c r="T313" i="6"/>
  <c r="O313" i="6"/>
  <c r="N313" i="6"/>
  <c r="M313" i="6"/>
  <c r="K313" i="6"/>
  <c r="I313" i="6"/>
  <c r="G313" i="6"/>
  <c r="U312" i="6"/>
  <c r="T312" i="6"/>
  <c r="O312" i="6"/>
  <c r="N312" i="6"/>
  <c r="M312" i="6"/>
  <c r="K312" i="6"/>
  <c r="I312" i="6"/>
  <c r="G312" i="6"/>
  <c r="U311" i="6"/>
  <c r="T311" i="6"/>
  <c r="O311" i="6"/>
  <c r="N311" i="6"/>
  <c r="M311" i="6"/>
  <c r="K311" i="6"/>
  <c r="I311" i="6"/>
  <c r="G311" i="6"/>
  <c r="S310" i="6"/>
  <c r="R310" i="6"/>
  <c r="T310" i="6" s="1"/>
  <c r="Q310" i="6"/>
  <c r="P310" i="6"/>
  <c r="U310" i="6" s="1"/>
  <c r="L310" i="6"/>
  <c r="J310" i="6"/>
  <c r="H310" i="6"/>
  <c r="G310" i="6"/>
  <c r="F310" i="6"/>
  <c r="N310" i="6" s="1"/>
  <c r="O310" i="6" s="1"/>
  <c r="E310" i="6"/>
  <c r="M310" i="6" s="1"/>
  <c r="D310" i="6"/>
  <c r="U309" i="6"/>
  <c r="T309" i="6"/>
  <c r="N309" i="6"/>
  <c r="O309" i="6" s="1"/>
  <c r="M309" i="6"/>
  <c r="K309" i="6"/>
  <c r="I309" i="6"/>
  <c r="G309" i="6"/>
  <c r="U308" i="6"/>
  <c r="T308" i="6"/>
  <c r="N308" i="6"/>
  <c r="O308" i="6" s="1"/>
  <c r="M308" i="6"/>
  <c r="K308" i="6"/>
  <c r="I308" i="6"/>
  <c r="G308" i="6"/>
  <c r="U307" i="6"/>
  <c r="T307" i="6"/>
  <c r="N307" i="6"/>
  <c r="O307" i="6" s="1"/>
  <c r="M307" i="6"/>
  <c r="K307" i="6"/>
  <c r="I307" i="6"/>
  <c r="G307" i="6"/>
  <c r="U306" i="6"/>
  <c r="T306" i="6"/>
  <c r="N306" i="6"/>
  <c r="O306" i="6" s="1"/>
  <c r="M306" i="6"/>
  <c r="K306" i="6"/>
  <c r="I306" i="6"/>
  <c r="G306" i="6"/>
  <c r="U305" i="6"/>
  <c r="T305" i="6"/>
  <c r="N305" i="6"/>
  <c r="O305" i="6" s="1"/>
  <c r="M305" i="6"/>
  <c r="K305" i="6"/>
  <c r="I305" i="6"/>
  <c r="G305" i="6"/>
  <c r="U304" i="6"/>
  <c r="T304" i="6"/>
  <c r="N304" i="6"/>
  <c r="O304" i="6" s="1"/>
  <c r="M304" i="6"/>
  <c r="K304" i="6"/>
  <c r="I304" i="6"/>
  <c r="G304" i="6"/>
  <c r="S303" i="6"/>
  <c r="R303" i="6"/>
  <c r="T303" i="6" s="1"/>
  <c r="Q303" i="6"/>
  <c r="P303" i="6"/>
  <c r="U303" i="6" s="1"/>
  <c r="L303" i="6"/>
  <c r="J303" i="6"/>
  <c r="H303" i="6"/>
  <c r="F303" i="6"/>
  <c r="E303" i="6"/>
  <c r="M303" i="6" s="1"/>
  <c r="D303" i="6"/>
  <c r="G303" i="6" s="1"/>
  <c r="U302" i="6"/>
  <c r="T302" i="6"/>
  <c r="N302" i="6"/>
  <c r="O302" i="6" s="1"/>
  <c r="M302" i="6"/>
  <c r="K302" i="6"/>
  <c r="I302" i="6"/>
  <c r="G302" i="6"/>
  <c r="S299" i="6"/>
  <c r="R299" i="6"/>
  <c r="Q299" i="6"/>
  <c r="P299" i="6"/>
  <c r="L299" i="6"/>
  <c r="J299" i="6"/>
  <c r="H299" i="6"/>
  <c r="F299" i="6"/>
  <c r="N299" i="6" s="1"/>
  <c r="O299" i="6" s="1"/>
  <c r="E299" i="6"/>
  <c r="M299" i="6" s="1"/>
  <c r="D299" i="6"/>
  <c r="I299" i="6" s="1"/>
  <c r="T298" i="6"/>
  <c r="S298" i="6"/>
  <c r="R298" i="6"/>
  <c r="Q298" i="6"/>
  <c r="P298" i="6"/>
  <c r="M298" i="6"/>
  <c r="L298" i="6"/>
  <c r="J298" i="6"/>
  <c r="H298" i="6"/>
  <c r="F298" i="6"/>
  <c r="E298" i="6"/>
  <c r="D298" i="6"/>
  <c r="U297" i="6"/>
  <c r="T297" i="6"/>
  <c r="O297" i="6"/>
  <c r="N297" i="6"/>
  <c r="M297" i="6"/>
  <c r="K297" i="6"/>
  <c r="I297" i="6"/>
  <c r="G297" i="6"/>
  <c r="U296" i="6"/>
  <c r="T296" i="6"/>
  <c r="N296" i="6"/>
  <c r="O296" i="6" s="1"/>
  <c r="M296" i="6"/>
  <c r="K296" i="6"/>
  <c r="I296" i="6"/>
  <c r="G296" i="6"/>
  <c r="U295" i="6"/>
  <c r="T295" i="6"/>
  <c r="N295" i="6"/>
  <c r="O295" i="6" s="1"/>
  <c r="M295" i="6"/>
  <c r="K295" i="6"/>
  <c r="I295" i="6"/>
  <c r="G295" i="6"/>
  <c r="U294" i="6"/>
  <c r="T294" i="6"/>
  <c r="O294" i="6"/>
  <c r="N294" i="6"/>
  <c r="M294" i="6"/>
  <c r="K294" i="6"/>
  <c r="I294" i="6"/>
  <c r="G294" i="6"/>
  <c r="U293" i="6"/>
  <c r="T293" i="6"/>
  <c r="N293" i="6"/>
  <c r="O293" i="6" s="1"/>
  <c r="M293" i="6"/>
  <c r="K293" i="6"/>
  <c r="I293" i="6"/>
  <c r="G293" i="6"/>
  <c r="S292" i="6"/>
  <c r="R292" i="6"/>
  <c r="Q292" i="6"/>
  <c r="P292" i="6"/>
  <c r="L292" i="6"/>
  <c r="J292" i="6"/>
  <c r="K292" i="6" s="1"/>
  <c r="H292" i="6"/>
  <c r="F292" i="6"/>
  <c r="E292" i="6"/>
  <c r="D292" i="6"/>
  <c r="U291" i="6"/>
  <c r="T291" i="6"/>
  <c r="O291" i="6"/>
  <c r="N291" i="6"/>
  <c r="M291" i="6"/>
  <c r="K291" i="6"/>
  <c r="I291" i="6"/>
  <c r="G291" i="6"/>
  <c r="U290" i="6"/>
  <c r="T290" i="6"/>
  <c r="N290" i="6"/>
  <c r="O290" i="6" s="1"/>
  <c r="M290" i="6"/>
  <c r="K290" i="6"/>
  <c r="I290" i="6"/>
  <c r="G290" i="6"/>
  <c r="U289" i="6"/>
  <c r="T289" i="6"/>
  <c r="O289" i="6"/>
  <c r="N289" i="6"/>
  <c r="M289" i="6"/>
  <c r="K289" i="6"/>
  <c r="I289" i="6"/>
  <c r="G289" i="6"/>
  <c r="U288" i="6"/>
  <c r="T288" i="6"/>
  <c r="N288" i="6"/>
  <c r="O288" i="6" s="1"/>
  <c r="M288" i="6"/>
  <c r="K288" i="6"/>
  <c r="I288" i="6"/>
  <c r="G288" i="6"/>
  <c r="U287" i="6"/>
  <c r="T287" i="6"/>
  <c r="O287" i="6"/>
  <c r="N287" i="6"/>
  <c r="M287" i="6"/>
  <c r="K287" i="6"/>
  <c r="I287" i="6"/>
  <c r="G287" i="6"/>
  <c r="U286" i="6"/>
  <c r="T286" i="6"/>
  <c r="O286" i="6"/>
  <c r="N286" i="6"/>
  <c r="M286" i="6"/>
  <c r="K286" i="6"/>
  <c r="I286" i="6"/>
  <c r="G286" i="6"/>
  <c r="S285" i="6"/>
  <c r="R285" i="6"/>
  <c r="T285" i="6" s="1"/>
  <c r="Q285" i="6"/>
  <c r="P285" i="6"/>
  <c r="U285" i="6" s="1"/>
  <c r="L285" i="6"/>
  <c r="J285" i="6"/>
  <c r="H285" i="6"/>
  <c r="F285" i="6"/>
  <c r="E285" i="6"/>
  <c r="D285" i="6"/>
  <c r="G285" i="6" s="1"/>
  <c r="U284" i="6"/>
  <c r="T284" i="6"/>
  <c r="O284" i="6"/>
  <c r="N284" i="6"/>
  <c r="M284" i="6"/>
  <c r="K284" i="6"/>
  <c r="I284" i="6"/>
  <c r="G284" i="6"/>
  <c r="U283" i="6"/>
  <c r="T283" i="6"/>
  <c r="O283" i="6"/>
  <c r="N283" i="6"/>
  <c r="M283" i="6"/>
  <c r="K283" i="6"/>
  <c r="I283" i="6"/>
  <c r="G283" i="6"/>
  <c r="U282" i="6"/>
  <c r="T282" i="6"/>
  <c r="O282" i="6"/>
  <c r="N282" i="6"/>
  <c r="M282" i="6"/>
  <c r="K282" i="6"/>
  <c r="I282" i="6"/>
  <c r="G282" i="6"/>
  <c r="U281" i="6"/>
  <c r="T281" i="6"/>
  <c r="O281" i="6"/>
  <c r="N281" i="6"/>
  <c r="M281" i="6"/>
  <c r="K281" i="6"/>
  <c r="I281" i="6"/>
  <c r="G281" i="6"/>
  <c r="U280" i="6"/>
  <c r="T280" i="6"/>
  <c r="O280" i="6"/>
  <c r="N280" i="6"/>
  <c r="M280" i="6"/>
  <c r="K280" i="6"/>
  <c r="I280" i="6"/>
  <c r="G280" i="6"/>
  <c r="U279" i="6"/>
  <c r="T279" i="6"/>
  <c r="O279" i="6"/>
  <c r="N279" i="6"/>
  <c r="M279" i="6"/>
  <c r="K279" i="6"/>
  <c r="I279" i="6"/>
  <c r="G279" i="6"/>
  <c r="U278" i="6"/>
  <c r="T278" i="6"/>
  <c r="O278" i="6"/>
  <c r="N278" i="6"/>
  <c r="M278" i="6"/>
  <c r="K278" i="6"/>
  <c r="I278" i="6"/>
  <c r="G278" i="6"/>
  <c r="U277" i="6"/>
  <c r="T277" i="6"/>
  <c r="O277" i="6"/>
  <c r="N277" i="6"/>
  <c r="M277" i="6"/>
  <c r="K277" i="6"/>
  <c r="I277" i="6"/>
  <c r="G277" i="6"/>
  <c r="U276" i="6"/>
  <c r="T276" i="6"/>
  <c r="O276" i="6"/>
  <c r="N276" i="6"/>
  <c r="M276" i="6"/>
  <c r="K276" i="6"/>
  <c r="I276" i="6"/>
  <c r="G276" i="6"/>
  <c r="S275" i="6"/>
  <c r="R275" i="6"/>
  <c r="Q275" i="6"/>
  <c r="P275" i="6"/>
  <c r="L275" i="6"/>
  <c r="J275" i="6"/>
  <c r="H275" i="6"/>
  <c r="F275" i="6"/>
  <c r="N275" i="6" s="1"/>
  <c r="O275" i="6" s="1"/>
  <c r="E275" i="6"/>
  <c r="M275" i="6" s="1"/>
  <c r="D275" i="6"/>
  <c r="U274" i="6"/>
  <c r="T274" i="6"/>
  <c r="N274" i="6"/>
  <c r="O274" i="6" s="1"/>
  <c r="M274" i="6"/>
  <c r="K274" i="6"/>
  <c r="I274" i="6"/>
  <c r="G274" i="6"/>
  <c r="U273" i="6"/>
  <c r="T273" i="6"/>
  <c r="O273" i="6"/>
  <c r="N273" i="6"/>
  <c r="M273" i="6"/>
  <c r="K273" i="6"/>
  <c r="I273" i="6"/>
  <c r="G273" i="6"/>
  <c r="U272" i="6"/>
  <c r="T272" i="6"/>
  <c r="O272" i="6"/>
  <c r="N272" i="6"/>
  <c r="M272" i="6"/>
  <c r="K272" i="6"/>
  <c r="I272" i="6"/>
  <c r="G272" i="6"/>
  <c r="U271" i="6"/>
  <c r="T271" i="6"/>
  <c r="O271" i="6"/>
  <c r="N271" i="6"/>
  <c r="M271" i="6"/>
  <c r="K271" i="6"/>
  <c r="I271" i="6"/>
  <c r="G271" i="6"/>
  <c r="U270" i="6"/>
  <c r="T270" i="6"/>
  <c r="O270" i="6"/>
  <c r="N270" i="6"/>
  <c r="M270" i="6"/>
  <c r="K270" i="6"/>
  <c r="I270" i="6"/>
  <c r="G270" i="6"/>
  <c r="U269" i="6"/>
  <c r="T269" i="6"/>
  <c r="O269" i="6"/>
  <c r="N269" i="6"/>
  <c r="M269" i="6"/>
  <c r="K269" i="6"/>
  <c r="I269" i="6"/>
  <c r="G269" i="6"/>
  <c r="U268" i="6"/>
  <c r="T268" i="6"/>
  <c r="O268" i="6"/>
  <c r="N268" i="6"/>
  <c r="M268" i="6"/>
  <c r="K268" i="6"/>
  <c r="I268" i="6"/>
  <c r="G268" i="6"/>
  <c r="T267" i="6"/>
  <c r="S267" i="6"/>
  <c r="R267" i="6"/>
  <c r="Q267" i="6"/>
  <c r="P267" i="6"/>
  <c r="U267" i="6" s="1"/>
  <c r="L267" i="6"/>
  <c r="J267" i="6"/>
  <c r="H267" i="6"/>
  <c r="F267" i="6"/>
  <c r="E267" i="6"/>
  <c r="D267" i="6"/>
  <c r="U266" i="6"/>
  <c r="T266" i="6"/>
  <c r="O266" i="6"/>
  <c r="N266" i="6"/>
  <c r="M266" i="6"/>
  <c r="K266" i="6"/>
  <c r="I266" i="6"/>
  <c r="G266" i="6"/>
  <c r="U265" i="6"/>
  <c r="T265" i="6"/>
  <c r="O265" i="6"/>
  <c r="N265" i="6"/>
  <c r="M265" i="6"/>
  <c r="K265" i="6"/>
  <c r="I265" i="6"/>
  <c r="G265" i="6"/>
  <c r="U264" i="6"/>
  <c r="T264" i="6"/>
  <c r="N264" i="6"/>
  <c r="O264" i="6" s="1"/>
  <c r="M264" i="6"/>
  <c r="K264" i="6"/>
  <c r="I264" i="6"/>
  <c r="G264" i="6"/>
  <c r="U263" i="6"/>
  <c r="T263" i="6"/>
  <c r="O263" i="6"/>
  <c r="N263" i="6"/>
  <c r="M263" i="6"/>
  <c r="K263" i="6"/>
  <c r="I263" i="6"/>
  <c r="G263" i="6"/>
  <c r="S260" i="6"/>
  <c r="R260" i="6"/>
  <c r="Q260" i="6"/>
  <c r="P260" i="6"/>
  <c r="U260" i="6" s="1"/>
  <c r="L260" i="6"/>
  <c r="J260" i="6"/>
  <c r="H260" i="6"/>
  <c r="F260" i="6"/>
  <c r="E260" i="6"/>
  <c r="D260" i="6"/>
  <c r="I260" i="6" s="1"/>
  <c r="T259" i="6"/>
  <c r="S259" i="6"/>
  <c r="R259" i="6"/>
  <c r="Q259" i="6"/>
  <c r="P259" i="6"/>
  <c r="L259" i="6"/>
  <c r="J259" i="6"/>
  <c r="H259" i="6"/>
  <c r="F259" i="6"/>
  <c r="E259" i="6"/>
  <c r="D259" i="6"/>
  <c r="U258" i="6"/>
  <c r="T258" i="6"/>
  <c r="O258" i="6"/>
  <c r="N258" i="6"/>
  <c r="M258" i="6"/>
  <c r="K258" i="6"/>
  <c r="I258" i="6"/>
  <c r="G258" i="6"/>
  <c r="U257" i="6"/>
  <c r="T257" i="6"/>
  <c r="N257" i="6"/>
  <c r="O257" i="6" s="1"/>
  <c r="M257" i="6"/>
  <c r="K257" i="6"/>
  <c r="I257" i="6"/>
  <c r="G257" i="6"/>
  <c r="U256" i="6"/>
  <c r="T256" i="6"/>
  <c r="O256" i="6"/>
  <c r="N256" i="6"/>
  <c r="M256" i="6"/>
  <c r="K256" i="6"/>
  <c r="I256" i="6"/>
  <c r="G256" i="6"/>
  <c r="U255" i="6"/>
  <c r="T255" i="6"/>
  <c r="N255" i="6"/>
  <c r="O255" i="6" s="1"/>
  <c r="M255" i="6"/>
  <c r="K255" i="6"/>
  <c r="I255" i="6"/>
  <c r="G255" i="6"/>
  <c r="S254" i="6"/>
  <c r="R254" i="6"/>
  <c r="Q254" i="6"/>
  <c r="P254" i="6"/>
  <c r="L254" i="6"/>
  <c r="J254" i="6"/>
  <c r="K254" i="6" s="1"/>
  <c r="H254" i="6"/>
  <c r="F254" i="6"/>
  <c r="E254" i="6"/>
  <c r="M254" i="6" s="1"/>
  <c r="D254" i="6"/>
  <c r="U253" i="6"/>
  <c r="T253" i="6"/>
  <c r="N253" i="6"/>
  <c r="O253" i="6" s="1"/>
  <c r="M253" i="6"/>
  <c r="K253" i="6"/>
  <c r="I253" i="6"/>
  <c r="G253" i="6"/>
  <c r="U252" i="6"/>
  <c r="T252" i="6"/>
  <c r="O252" i="6"/>
  <c r="N252" i="6"/>
  <c r="M252" i="6"/>
  <c r="K252" i="6"/>
  <c r="I252" i="6"/>
  <c r="G252" i="6"/>
  <c r="U251" i="6"/>
  <c r="T251" i="6"/>
  <c r="N251" i="6"/>
  <c r="O251" i="6" s="1"/>
  <c r="M251" i="6"/>
  <c r="K251" i="6"/>
  <c r="I251" i="6"/>
  <c r="G251" i="6"/>
  <c r="U250" i="6"/>
  <c r="T250" i="6"/>
  <c r="O250" i="6"/>
  <c r="N250" i="6"/>
  <c r="M250" i="6"/>
  <c r="K250" i="6"/>
  <c r="I250" i="6"/>
  <c r="G250" i="6"/>
  <c r="U249" i="6"/>
  <c r="T249" i="6"/>
  <c r="N249" i="6"/>
  <c r="O249" i="6" s="1"/>
  <c r="M249" i="6"/>
  <c r="K249" i="6"/>
  <c r="I249" i="6"/>
  <c r="G249" i="6"/>
  <c r="U248" i="6"/>
  <c r="T248" i="6"/>
  <c r="O248" i="6"/>
  <c r="N248" i="6"/>
  <c r="M248" i="6"/>
  <c r="K248" i="6"/>
  <c r="I248" i="6"/>
  <c r="G248" i="6"/>
  <c r="S247" i="6"/>
  <c r="T247" i="6" s="1"/>
  <c r="R247" i="6"/>
  <c r="Q247" i="6"/>
  <c r="P247" i="6"/>
  <c r="L247" i="6"/>
  <c r="J247" i="6"/>
  <c r="U247" i="6" s="1"/>
  <c r="H247" i="6"/>
  <c r="F247" i="6"/>
  <c r="E247" i="6"/>
  <c r="D247" i="6"/>
  <c r="U246" i="6"/>
  <c r="T246" i="6"/>
  <c r="O246" i="6"/>
  <c r="N246" i="6"/>
  <c r="M246" i="6"/>
  <c r="K246" i="6"/>
  <c r="I246" i="6"/>
  <c r="G246" i="6"/>
  <c r="U245" i="6"/>
  <c r="T245" i="6"/>
  <c r="O245" i="6"/>
  <c r="N245" i="6"/>
  <c r="M245" i="6"/>
  <c r="K245" i="6"/>
  <c r="I245" i="6"/>
  <c r="G245" i="6"/>
  <c r="U244" i="6"/>
  <c r="T244" i="6"/>
  <c r="O244" i="6"/>
  <c r="N244" i="6"/>
  <c r="M244" i="6"/>
  <c r="K244" i="6"/>
  <c r="I244" i="6"/>
  <c r="G244" i="6"/>
  <c r="U243" i="6"/>
  <c r="T243" i="6"/>
  <c r="O243" i="6"/>
  <c r="N243" i="6"/>
  <c r="M243" i="6"/>
  <c r="K243" i="6"/>
  <c r="I243" i="6"/>
  <c r="G243" i="6"/>
  <c r="U242" i="6"/>
  <c r="T242" i="6"/>
  <c r="O242" i="6"/>
  <c r="N242" i="6"/>
  <c r="M242" i="6"/>
  <c r="K242" i="6"/>
  <c r="I242" i="6"/>
  <c r="G242" i="6"/>
  <c r="U241" i="6"/>
  <c r="T241" i="6"/>
  <c r="O241" i="6"/>
  <c r="N241" i="6"/>
  <c r="M241" i="6"/>
  <c r="K241" i="6"/>
  <c r="I241" i="6"/>
  <c r="G241" i="6"/>
  <c r="S240" i="6"/>
  <c r="R240" i="6"/>
  <c r="T240" i="6" s="1"/>
  <c r="Q240" i="6"/>
  <c r="P240" i="6"/>
  <c r="U240" i="6" s="1"/>
  <c r="L240" i="6"/>
  <c r="J240" i="6"/>
  <c r="H240" i="6"/>
  <c r="F240" i="6"/>
  <c r="N240" i="6" s="1"/>
  <c r="O240" i="6" s="1"/>
  <c r="E240" i="6"/>
  <c r="M240" i="6" s="1"/>
  <c r="D240" i="6"/>
  <c r="I240" i="6" s="1"/>
  <c r="U239" i="6"/>
  <c r="T239" i="6"/>
  <c r="O239" i="6"/>
  <c r="N239" i="6"/>
  <c r="M239" i="6"/>
  <c r="K239" i="6"/>
  <c r="I239" i="6"/>
  <c r="G239" i="6"/>
  <c r="U238" i="6"/>
  <c r="T238" i="6"/>
  <c r="N238" i="6"/>
  <c r="O238" i="6" s="1"/>
  <c r="M238" i="6"/>
  <c r="K238" i="6"/>
  <c r="I238" i="6"/>
  <c r="G238" i="6"/>
  <c r="U237" i="6"/>
  <c r="T237" i="6"/>
  <c r="O237" i="6"/>
  <c r="N237" i="6"/>
  <c r="M237" i="6"/>
  <c r="K237" i="6"/>
  <c r="I237" i="6"/>
  <c r="G237" i="6"/>
  <c r="U236" i="6"/>
  <c r="T236" i="6"/>
  <c r="N236" i="6"/>
  <c r="O236" i="6" s="1"/>
  <c r="M236" i="6"/>
  <c r="K236" i="6"/>
  <c r="I236" i="6"/>
  <c r="G236" i="6"/>
  <c r="U235" i="6"/>
  <c r="T235" i="6"/>
  <c r="N235" i="6"/>
  <c r="O235" i="6" s="1"/>
  <c r="M235" i="6"/>
  <c r="K235" i="6"/>
  <c r="I235" i="6"/>
  <c r="G235" i="6"/>
  <c r="U234" i="6"/>
  <c r="T234" i="6"/>
  <c r="O234" i="6"/>
  <c r="N234" i="6"/>
  <c r="M234" i="6"/>
  <c r="K234" i="6"/>
  <c r="I234" i="6"/>
  <c r="G234" i="6"/>
  <c r="T231" i="6"/>
  <c r="S231" i="6"/>
  <c r="R231" i="6"/>
  <c r="Q231" i="6"/>
  <c r="P231" i="6"/>
  <c r="U231" i="6" s="1"/>
  <c r="L231" i="6"/>
  <c r="J231" i="6"/>
  <c r="H231" i="6"/>
  <c r="F231" i="6"/>
  <c r="E231" i="6"/>
  <c r="D231" i="6"/>
  <c r="S230" i="6"/>
  <c r="R230" i="6"/>
  <c r="T230" i="6" s="1"/>
  <c r="Q230" i="6"/>
  <c r="P230" i="6"/>
  <c r="U230" i="6" s="1"/>
  <c r="L230" i="6"/>
  <c r="J230" i="6"/>
  <c r="H230" i="6"/>
  <c r="G230" i="6"/>
  <c r="F230" i="6"/>
  <c r="N230" i="6" s="1"/>
  <c r="O230" i="6" s="1"/>
  <c r="E230" i="6"/>
  <c r="M230" i="6" s="1"/>
  <c r="D230" i="6"/>
  <c r="U229" i="6"/>
  <c r="T229" i="6"/>
  <c r="O229" i="6"/>
  <c r="N229" i="6"/>
  <c r="M229" i="6"/>
  <c r="K229" i="6"/>
  <c r="I229" i="6"/>
  <c r="G229" i="6"/>
  <c r="U228" i="6"/>
  <c r="T228" i="6"/>
  <c r="N228" i="6"/>
  <c r="O228" i="6" s="1"/>
  <c r="M228" i="6"/>
  <c r="K228" i="6"/>
  <c r="I228" i="6"/>
  <c r="G228" i="6"/>
  <c r="U227" i="6"/>
  <c r="T227" i="6"/>
  <c r="O227" i="6"/>
  <c r="N227" i="6"/>
  <c r="M227" i="6"/>
  <c r="K227" i="6"/>
  <c r="I227" i="6"/>
  <c r="G227" i="6"/>
  <c r="U226" i="6"/>
  <c r="T226" i="6"/>
  <c r="N226" i="6"/>
  <c r="O226" i="6" s="1"/>
  <c r="M226" i="6"/>
  <c r="K226" i="6"/>
  <c r="I226" i="6"/>
  <c r="G226" i="6"/>
  <c r="U225" i="6"/>
  <c r="T225" i="6"/>
  <c r="O225" i="6"/>
  <c r="N225" i="6"/>
  <c r="M225" i="6"/>
  <c r="K225" i="6"/>
  <c r="I225" i="6"/>
  <c r="G225" i="6"/>
  <c r="T224" i="6"/>
  <c r="S224" i="6"/>
  <c r="R224" i="6"/>
  <c r="Q224" i="6"/>
  <c r="P224" i="6"/>
  <c r="L224" i="6"/>
  <c r="J224" i="6"/>
  <c r="K224" i="6" s="1"/>
  <c r="H224" i="6"/>
  <c r="I224" i="6" s="1"/>
  <c r="F224" i="6"/>
  <c r="G224" i="6" s="1"/>
  <c r="E224" i="6"/>
  <c r="D224" i="6"/>
  <c r="U223" i="6"/>
  <c r="T223" i="6"/>
  <c r="O223" i="6"/>
  <c r="N223" i="6"/>
  <c r="M223" i="6"/>
  <c r="K223" i="6"/>
  <c r="I223" i="6"/>
  <c r="G223" i="6"/>
  <c r="U222" i="6"/>
  <c r="T222" i="6"/>
  <c r="O222" i="6"/>
  <c r="N222" i="6"/>
  <c r="M222" i="6"/>
  <c r="K222" i="6"/>
  <c r="I222" i="6"/>
  <c r="G222" i="6"/>
  <c r="U221" i="6"/>
  <c r="T221" i="6"/>
  <c r="O221" i="6"/>
  <c r="N221" i="6"/>
  <c r="M221" i="6"/>
  <c r="K221" i="6"/>
  <c r="I221" i="6"/>
  <c r="G221" i="6"/>
  <c r="U220" i="6"/>
  <c r="T220" i="6"/>
  <c r="O220" i="6"/>
  <c r="N220" i="6"/>
  <c r="M220" i="6"/>
  <c r="K220" i="6"/>
  <c r="I220" i="6"/>
  <c r="G220" i="6"/>
  <c r="U219" i="6"/>
  <c r="T219" i="6"/>
  <c r="O219" i="6"/>
  <c r="N219" i="6"/>
  <c r="M219" i="6"/>
  <c r="K219" i="6"/>
  <c r="I219" i="6"/>
  <c r="G219" i="6"/>
  <c r="U218" i="6"/>
  <c r="T218" i="6"/>
  <c r="O218" i="6"/>
  <c r="N218" i="6"/>
  <c r="M218" i="6"/>
  <c r="K218" i="6"/>
  <c r="I218" i="6"/>
  <c r="G218" i="6"/>
  <c r="U217" i="6"/>
  <c r="T217" i="6"/>
  <c r="O217" i="6"/>
  <c r="N217" i="6"/>
  <c r="M217" i="6"/>
  <c r="K217" i="6"/>
  <c r="I217" i="6"/>
  <c r="G217" i="6"/>
  <c r="S216" i="6"/>
  <c r="R216" i="6"/>
  <c r="T216" i="6" s="1"/>
  <c r="Q216" i="6"/>
  <c r="P216" i="6"/>
  <c r="U216" i="6" s="1"/>
  <c r="L216" i="6"/>
  <c r="J216" i="6"/>
  <c r="H216" i="6"/>
  <c r="F216" i="6"/>
  <c r="E216" i="6"/>
  <c r="D216" i="6"/>
  <c r="U215" i="6"/>
  <c r="T215" i="6"/>
  <c r="O215" i="6"/>
  <c r="N215" i="6"/>
  <c r="M215" i="6"/>
  <c r="K215" i="6"/>
  <c r="I215" i="6"/>
  <c r="G215" i="6"/>
  <c r="U214" i="6"/>
  <c r="T214" i="6"/>
  <c r="N214" i="6"/>
  <c r="O214" i="6" s="1"/>
  <c r="M214" i="6"/>
  <c r="K214" i="6"/>
  <c r="I214" i="6"/>
  <c r="G214" i="6"/>
  <c r="U213" i="6"/>
  <c r="T213" i="6"/>
  <c r="N213" i="6"/>
  <c r="O213" i="6" s="1"/>
  <c r="M213" i="6"/>
  <c r="K213" i="6"/>
  <c r="I213" i="6"/>
  <c r="G213" i="6"/>
  <c r="U212" i="6"/>
  <c r="T212" i="6"/>
  <c r="N212" i="6"/>
  <c r="O212" i="6" s="1"/>
  <c r="M212" i="6"/>
  <c r="K212" i="6"/>
  <c r="I212" i="6"/>
  <c r="G212" i="6"/>
  <c r="U211" i="6"/>
  <c r="T211" i="6"/>
  <c r="O211" i="6"/>
  <c r="N211" i="6"/>
  <c r="M211" i="6"/>
  <c r="K211" i="6"/>
  <c r="I211" i="6"/>
  <c r="G211" i="6"/>
  <c r="U210" i="6"/>
  <c r="T210" i="6"/>
  <c r="N210" i="6"/>
  <c r="O210" i="6" s="1"/>
  <c r="M210" i="6"/>
  <c r="K210" i="6"/>
  <c r="I210" i="6"/>
  <c r="G210" i="6"/>
  <c r="U209" i="6"/>
  <c r="T209" i="6"/>
  <c r="N209" i="6"/>
  <c r="O209" i="6" s="1"/>
  <c r="M209" i="6"/>
  <c r="K209" i="6"/>
  <c r="I209" i="6"/>
  <c r="G209" i="6"/>
  <c r="U208" i="6"/>
  <c r="T208" i="6"/>
  <c r="N208" i="6"/>
  <c r="O208" i="6" s="1"/>
  <c r="M208" i="6"/>
  <c r="K208" i="6"/>
  <c r="I208" i="6"/>
  <c r="G208" i="6"/>
  <c r="S205" i="6"/>
  <c r="R205" i="6"/>
  <c r="T205" i="6" s="1"/>
  <c r="Q205" i="6"/>
  <c r="P205" i="6"/>
  <c r="L205" i="6"/>
  <c r="J205" i="6"/>
  <c r="H205" i="6"/>
  <c r="I205" i="6" s="1"/>
  <c r="F205" i="6"/>
  <c r="G205" i="6" s="1"/>
  <c r="E205" i="6"/>
  <c r="M205" i="6" s="1"/>
  <c r="D205" i="6"/>
  <c r="S204" i="6"/>
  <c r="R204" i="6"/>
  <c r="T204" i="6" s="1"/>
  <c r="Q204" i="6"/>
  <c r="P204" i="6"/>
  <c r="U204" i="6" s="1"/>
  <c r="L204" i="6"/>
  <c r="J204" i="6"/>
  <c r="H204" i="6"/>
  <c r="F204" i="6"/>
  <c r="E204" i="6"/>
  <c r="D204" i="6"/>
  <c r="U203" i="6"/>
  <c r="T203" i="6"/>
  <c r="O203" i="6"/>
  <c r="N203" i="6"/>
  <c r="M203" i="6"/>
  <c r="K203" i="6"/>
  <c r="I203" i="6"/>
  <c r="G203" i="6"/>
  <c r="U202" i="6"/>
  <c r="T202" i="6"/>
  <c r="N202" i="6"/>
  <c r="O202" i="6" s="1"/>
  <c r="M202" i="6"/>
  <c r="K202" i="6"/>
  <c r="I202" i="6"/>
  <c r="G202" i="6"/>
  <c r="U201" i="6"/>
  <c r="T201" i="6"/>
  <c r="O201" i="6"/>
  <c r="N201" i="6"/>
  <c r="M201" i="6"/>
  <c r="K201" i="6"/>
  <c r="I201" i="6"/>
  <c r="G201" i="6"/>
  <c r="U200" i="6"/>
  <c r="T200" i="6"/>
  <c r="N200" i="6"/>
  <c r="O200" i="6" s="1"/>
  <c r="M200" i="6"/>
  <c r="K200" i="6"/>
  <c r="I200" i="6"/>
  <c r="G200" i="6"/>
  <c r="U199" i="6"/>
  <c r="T199" i="6"/>
  <c r="O199" i="6"/>
  <c r="N199" i="6"/>
  <c r="M199" i="6"/>
  <c r="K199" i="6"/>
  <c r="I199" i="6"/>
  <c r="G199" i="6"/>
  <c r="S198" i="6"/>
  <c r="R198" i="6"/>
  <c r="T198" i="6" s="1"/>
  <c r="Q198" i="6"/>
  <c r="P198" i="6"/>
  <c r="L198" i="6"/>
  <c r="J198" i="6"/>
  <c r="H198" i="6"/>
  <c r="F198" i="6"/>
  <c r="E198" i="6"/>
  <c r="M198" i="6" s="1"/>
  <c r="D198" i="6"/>
  <c r="I198" i="6" s="1"/>
  <c r="U197" i="6"/>
  <c r="T197" i="6"/>
  <c r="O197" i="6"/>
  <c r="N197" i="6"/>
  <c r="M197" i="6"/>
  <c r="K197" i="6"/>
  <c r="I197" i="6"/>
  <c r="G197" i="6"/>
  <c r="U196" i="6"/>
  <c r="T196" i="6"/>
  <c r="O196" i="6"/>
  <c r="N196" i="6"/>
  <c r="M196" i="6"/>
  <c r="K196" i="6"/>
  <c r="I196" i="6"/>
  <c r="G196" i="6"/>
  <c r="U195" i="6"/>
  <c r="T195" i="6"/>
  <c r="O195" i="6"/>
  <c r="N195" i="6"/>
  <c r="M195" i="6"/>
  <c r="K195" i="6"/>
  <c r="I195" i="6"/>
  <c r="G195" i="6"/>
  <c r="U194" i="6"/>
  <c r="T194" i="6"/>
  <c r="O194" i="6"/>
  <c r="N194" i="6"/>
  <c r="M194" i="6"/>
  <c r="K194" i="6"/>
  <c r="I194" i="6"/>
  <c r="G194" i="6"/>
  <c r="U193" i="6"/>
  <c r="T193" i="6"/>
  <c r="O193" i="6"/>
  <c r="N193" i="6"/>
  <c r="M193" i="6"/>
  <c r="K193" i="6"/>
  <c r="I193" i="6"/>
  <c r="G193" i="6"/>
  <c r="U192" i="6"/>
  <c r="T192" i="6"/>
  <c r="O192" i="6"/>
  <c r="N192" i="6"/>
  <c r="M192" i="6"/>
  <c r="K192" i="6"/>
  <c r="I192" i="6"/>
  <c r="G192" i="6"/>
  <c r="T191" i="6"/>
  <c r="S191" i="6"/>
  <c r="R191" i="6"/>
  <c r="Q191" i="6"/>
  <c r="P191" i="6"/>
  <c r="L191" i="6"/>
  <c r="J191" i="6"/>
  <c r="H191" i="6"/>
  <c r="F191" i="6"/>
  <c r="E191" i="6"/>
  <c r="D191" i="6"/>
  <c r="U190" i="6"/>
  <c r="T190" i="6"/>
  <c r="N190" i="6"/>
  <c r="O190" i="6" s="1"/>
  <c r="M190" i="6"/>
  <c r="K190" i="6"/>
  <c r="I190" i="6"/>
  <c r="G190" i="6"/>
  <c r="U189" i="6"/>
  <c r="T189" i="6"/>
  <c r="N189" i="6"/>
  <c r="O189" i="6" s="1"/>
  <c r="M189" i="6"/>
  <c r="K189" i="6"/>
  <c r="I189" i="6"/>
  <c r="G189" i="6"/>
  <c r="U188" i="6"/>
  <c r="T188" i="6"/>
  <c r="N188" i="6"/>
  <c r="O188" i="6" s="1"/>
  <c r="M188" i="6"/>
  <c r="K188" i="6"/>
  <c r="I188" i="6"/>
  <c r="G188" i="6"/>
  <c r="U187" i="6"/>
  <c r="T187" i="6"/>
  <c r="N187" i="6"/>
  <c r="O187" i="6" s="1"/>
  <c r="M187" i="6"/>
  <c r="K187" i="6"/>
  <c r="I187" i="6"/>
  <c r="G187" i="6"/>
  <c r="U186" i="6"/>
  <c r="T186" i="6"/>
  <c r="N186" i="6"/>
  <c r="O186" i="6" s="1"/>
  <c r="M186" i="6"/>
  <c r="K186" i="6"/>
  <c r="I186" i="6"/>
  <c r="G186" i="6"/>
  <c r="S185" i="6"/>
  <c r="R185" i="6"/>
  <c r="Q185" i="6"/>
  <c r="P185" i="6"/>
  <c r="L185" i="6"/>
  <c r="J185" i="6"/>
  <c r="H185" i="6"/>
  <c r="F185" i="6"/>
  <c r="G185" i="6" s="1"/>
  <c r="E185" i="6"/>
  <c r="M185" i="6" s="1"/>
  <c r="D185" i="6"/>
  <c r="I185" i="6" s="1"/>
  <c r="U184" i="6"/>
  <c r="T184" i="6"/>
  <c r="N184" i="6"/>
  <c r="O184" i="6" s="1"/>
  <c r="M184" i="6"/>
  <c r="K184" i="6"/>
  <c r="I184" i="6"/>
  <c r="G184" i="6"/>
  <c r="U183" i="6"/>
  <c r="T183" i="6"/>
  <c r="O183" i="6"/>
  <c r="N183" i="6"/>
  <c r="M183" i="6"/>
  <c r="K183" i="6"/>
  <c r="I183" i="6"/>
  <c r="G183" i="6"/>
  <c r="U182" i="6"/>
  <c r="T182" i="6"/>
  <c r="N182" i="6"/>
  <c r="O182" i="6" s="1"/>
  <c r="M182" i="6"/>
  <c r="K182" i="6"/>
  <c r="I182" i="6"/>
  <c r="G182" i="6"/>
  <c r="U181" i="6"/>
  <c r="T181" i="6"/>
  <c r="N181" i="6"/>
  <c r="O181" i="6" s="1"/>
  <c r="M181" i="6"/>
  <c r="K181" i="6"/>
  <c r="I181" i="6"/>
  <c r="G181" i="6"/>
  <c r="U180" i="6"/>
  <c r="T180" i="6"/>
  <c r="O180" i="6"/>
  <c r="N180" i="6"/>
  <c r="M180" i="6"/>
  <c r="K180" i="6"/>
  <c r="I180" i="6"/>
  <c r="G180" i="6"/>
  <c r="T179" i="6"/>
  <c r="S179" i="6"/>
  <c r="R179" i="6"/>
  <c r="Q179" i="6"/>
  <c r="P179" i="6"/>
  <c r="L179" i="6"/>
  <c r="J179" i="6"/>
  <c r="H179" i="6"/>
  <c r="F179" i="6"/>
  <c r="E179" i="6"/>
  <c r="D179" i="6"/>
  <c r="U178" i="6"/>
  <c r="T178" i="6"/>
  <c r="O178" i="6"/>
  <c r="N178" i="6"/>
  <c r="M178" i="6"/>
  <c r="K178" i="6"/>
  <c r="I178" i="6"/>
  <c r="G178" i="6"/>
  <c r="U177" i="6"/>
  <c r="T177" i="6"/>
  <c r="O177" i="6"/>
  <c r="N177" i="6"/>
  <c r="M177" i="6"/>
  <c r="K177" i="6"/>
  <c r="I177" i="6"/>
  <c r="G177" i="6"/>
  <c r="U176" i="6"/>
  <c r="T176" i="6"/>
  <c r="N176" i="6"/>
  <c r="O176" i="6" s="1"/>
  <c r="M176" i="6"/>
  <c r="K176" i="6"/>
  <c r="I176" i="6"/>
  <c r="G176" i="6"/>
  <c r="U175" i="6"/>
  <c r="T175" i="6"/>
  <c r="N175" i="6"/>
  <c r="O175" i="6" s="1"/>
  <c r="M175" i="6"/>
  <c r="K175" i="6"/>
  <c r="I175" i="6"/>
  <c r="G175" i="6"/>
  <c r="U174" i="6"/>
  <c r="T174" i="6"/>
  <c r="O174" i="6"/>
  <c r="N174" i="6"/>
  <c r="M174" i="6"/>
  <c r="K174" i="6"/>
  <c r="I174" i="6"/>
  <c r="G174" i="6"/>
  <c r="U173" i="6"/>
  <c r="T173" i="6"/>
  <c r="O173" i="6"/>
  <c r="N173" i="6"/>
  <c r="M173" i="6"/>
  <c r="K173" i="6"/>
  <c r="I173" i="6"/>
  <c r="G173" i="6"/>
  <c r="S170" i="6"/>
  <c r="R170" i="6"/>
  <c r="Q170" i="6"/>
  <c r="P170" i="6"/>
  <c r="L170" i="6"/>
  <c r="J170" i="6"/>
  <c r="I170" i="6"/>
  <c r="H170" i="6"/>
  <c r="F170" i="6"/>
  <c r="G170" i="6" s="1"/>
  <c r="E170" i="6"/>
  <c r="D170" i="6"/>
  <c r="S169" i="6"/>
  <c r="R169" i="6"/>
  <c r="T169" i="6" s="1"/>
  <c r="Q169" i="6"/>
  <c r="P169" i="6"/>
  <c r="U169" i="6" s="1"/>
  <c r="L169" i="6"/>
  <c r="J169" i="6"/>
  <c r="H169" i="6"/>
  <c r="F169" i="6"/>
  <c r="E169" i="6"/>
  <c r="D169" i="6"/>
  <c r="U168" i="6"/>
  <c r="T168" i="6"/>
  <c r="O168" i="6"/>
  <c r="N168" i="6"/>
  <c r="M168" i="6"/>
  <c r="K168" i="6"/>
  <c r="I168" i="6"/>
  <c r="G168" i="6"/>
  <c r="U167" i="6"/>
  <c r="T167" i="6"/>
  <c r="N167" i="6"/>
  <c r="O167" i="6" s="1"/>
  <c r="M167" i="6"/>
  <c r="K167" i="6"/>
  <c r="I167" i="6"/>
  <c r="G167" i="6"/>
  <c r="U166" i="6"/>
  <c r="T166" i="6"/>
  <c r="O166" i="6"/>
  <c r="N166" i="6"/>
  <c r="M166" i="6"/>
  <c r="K166" i="6"/>
  <c r="I166" i="6"/>
  <c r="G166" i="6"/>
  <c r="U165" i="6"/>
  <c r="T165" i="6"/>
  <c r="N165" i="6"/>
  <c r="O165" i="6" s="1"/>
  <c r="M165" i="6"/>
  <c r="K165" i="6"/>
  <c r="I165" i="6"/>
  <c r="G165" i="6"/>
  <c r="U164" i="6"/>
  <c r="T164" i="6"/>
  <c r="N164" i="6"/>
  <c r="O164" i="6" s="1"/>
  <c r="M164" i="6"/>
  <c r="K164" i="6"/>
  <c r="I164" i="6"/>
  <c r="G164" i="6"/>
  <c r="S163" i="6"/>
  <c r="R163" i="6"/>
  <c r="T163" i="6" s="1"/>
  <c r="Q163" i="6"/>
  <c r="P163" i="6"/>
  <c r="L163" i="6"/>
  <c r="J163" i="6"/>
  <c r="H163" i="6"/>
  <c r="F163" i="6"/>
  <c r="E163" i="6"/>
  <c r="M163" i="6" s="1"/>
  <c r="D163" i="6"/>
  <c r="I163" i="6" s="1"/>
  <c r="U162" i="6"/>
  <c r="T162" i="6"/>
  <c r="O162" i="6"/>
  <c r="N162" i="6"/>
  <c r="M162" i="6"/>
  <c r="K162" i="6"/>
  <c r="I162" i="6"/>
  <c r="G162" i="6"/>
  <c r="U161" i="6"/>
  <c r="T161" i="6"/>
  <c r="O161" i="6"/>
  <c r="N161" i="6"/>
  <c r="M161" i="6"/>
  <c r="K161" i="6"/>
  <c r="I161" i="6"/>
  <c r="G161" i="6"/>
  <c r="U160" i="6"/>
  <c r="T160" i="6"/>
  <c r="O160" i="6"/>
  <c r="N160" i="6"/>
  <c r="M160" i="6"/>
  <c r="K160" i="6"/>
  <c r="I160" i="6"/>
  <c r="G160" i="6"/>
  <c r="U159" i="6"/>
  <c r="T159" i="6"/>
  <c r="O159" i="6"/>
  <c r="N159" i="6"/>
  <c r="M159" i="6"/>
  <c r="K159" i="6"/>
  <c r="I159" i="6"/>
  <c r="G159" i="6"/>
  <c r="U158" i="6"/>
  <c r="T158" i="6"/>
  <c r="O158" i="6"/>
  <c r="N158" i="6"/>
  <c r="M158" i="6"/>
  <c r="K158" i="6"/>
  <c r="I158" i="6"/>
  <c r="G158" i="6"/>
  <c r="T157" i="6"/>
  <c r="S157" i="6"/>
  <c r="R157" i="6"/>
  <c r="Q157" i="6"/>
  <c r="P157" i="6"/>
  <c r="L157" i="6"/>
  <c r="J157" i="6"/>
  <c r="H157" i="6"/>
  <c r="F157" i="6"/>
  <c r="E157" i="6"/>
  <c r="D157" i="6"/>
  <c r="U156" i="6"/>
  <c r="T156" i="6"/>
  <c r="O156" i="6"/>
  <c r="N156" i="6"/>
  <c r="M156" i="6"/>
  <c r="K156" i="6"/>
  <c r="I156" i="6"/>
  <c r="G156" i="6"/>
  <c r="U155" i="6"/>
  <c r="T155" i="6"/>
  <c r="O155" i="6"/>
  <c r="N155" i="6"/>
  <c r="M155" i="6"/>
  <c r="K155" i="6"/>
  <c r="I155" i="6"/>
  <c r="G155" i="6"/>
  <c r="U154" i="6"/>
  <c r="T154" i="6"/>
  <c r="N154" i="6"/>
  <c r="O154" i="6" s="1"/>
  <c r="M154" i="6"/>
  <c r="K154" i="6"/>
  <c r="I154" i="6"/>
  <c r="G154" i="6"/>
  <c r="U153" i="6"/>
  <c r="T153" i="6"/>
  <c r="N153" i="6"/>
  <c r="O153" i="6" s="1"/>
  <c r="M153" i="6"/>
  <c r="K153" i="6"/>
  <c r="I153" i="6"/>
  <c r="G153" i="6"/>
  <c r="U152" i="6"/>
  <c r="T152" i="6"/>
  <c r="N152" i="6"/>
  <c r="O152" i="6" s="1"/>
  <c r="M152" i="6"/>
  <c r="K152" i="6"/>
  <c r="I152" i="6"/>
  <c r="G152" i="6"/>
  <c r="U151" i="6"/>
  <c r="T151" i="6"/>
  <c r="O151" i="6"/>
  <c r="N151" i="6"/>
  <c r="M151" i="6"/>
  <c r="K151" i="6"/>
  <c r="I151" i="6"/>
  <c r="G151" i="6"/>
  <c r="S150" i="6"/>
  <c r="R150" i="6"/>
  <c r="Q150" i="6"/>
  <c r="P150" i="6"/>
  <c r="L150" i="6"/>
  <c r="J150" i="6"/>
  <c r="I150" i="6"/>
  <c r="H150" i="6"/>
  <c r="F150" i="6"/>
  <c r="G150" i="6" s="1"/>
  <c r="E150" i="6"/>
  <c r="M150" i="6" s="1"/>
  <c r="D150" i="6"/>
  <c r="U149" i="6"/>
  <c r="T149" i="6"/>
  <c r="O149" i="6"/>
  <c r="N149" i="6"/>
  <c r="M149" i="6"/>
  <c r="K149" i="6"/>
  <c r="I149" i="6"/>
  <c r="G149" i="6"/>
  <c r="U148" i="6"/>
  <c r="T148" i="6"/>
  <c r="N148" i="6"/>
  <c r="O148" i="6" s="1"/>
  <c r="M148" i="6"/>
  <c r="K148" i="6"/>
  <c r="I148" i="6"/>
  <c r="G148" i="6"/>
  <c r="U147" i="6"/>
  <c r="T147" i="6"/>
  <c r="N147" i="6"/>
  <c r="O147" i="6" s="1"/>
  <c r="M147" i="6"/>
  <c r="K147" i="6"/>
  <c r="I147" i="6"/>
  <c r="G147" i="6"/>
  <c r="U146" i="6"/>
  <c r="T146" i="6"/>
  <c r="N146" i="6"/>
  <c r="O146" i="6" s="1"/>
  <c r="M146" i="6"/>
  <c r="K146" i="6"/>
  <c r="I146" i="6"/>
  <c r="G146" i="6"/>
  <c r="U145" i="6"/>
  <c r="T145" i="6"/>
  <c r="O145" i="6"/>
  <c r="N145" i="6"/>
  <c r="M145" i="6"/>
  <c r="K145" i="6"/>
  <c r="I145" i="6"/>
  <c r="G145" i="6"/>
  <c r="S144" i="6"/>
  <c r="R144" i="6"/>
  <c r="T144" i="6" s="1"/>
  <c r="Q144" i="6"/>
  <c r="P144" i="6"/>
  <c r="U144" i="6" s="1"/>
  <c r="L144" i="6"/>
  <c r="J144" i="6"/>
  <c r="H144" i="6"/>
  <c r="F144" i="6"/>
  <c r="E144" i="6"/>
  <c r="D144" i="6"/>
  <c r="U143" i="6"/>
  <c r="T143" i="6"/>
  <c r="O143" i="6"/>
  <c r="N143" i="6"/>
  <c r="M143" i="6"/>
  <c r="K143" i="6"/>
  <c r="I143" i="6"/>
  <c r="G143" i="6"/>
  <c r="U142" i="6"/>
  <c r="T142" i="6"/>
  <c r="O142" i="6"/>
  <c r="N142" i="6"/>
  <c r="M142" i="6"/>
  <c r="K142" i="6"/>
  <c r="I142" i="6"/>
  <c r="G142" i="6"/>
  <c r="U141" i="6"/>
  <c r="T141" i="6"/>
  <c r="N141" i="6"/>
  <c r="O141" i="6" s="1"/>
  <c r="M141" i="6"/>
  <c r="K141" i="6"/>
  <c r="I141" i="6"/>
  <c r="G141" i="6"/>
  <c r="U140" i="6"/>
  <c r="T140" i="6"/>
  <c r="N140" i="6"/>
  <c r="O140" i="6" s="1"/>
  <c r="M140" i="6"/>
  <c r="K140" i="6"/>
  <c r="I140" i="6"/>
  <c r="G140" i="6"/>
  <c r="U139" i="6"/>
  <c r="T139" i="6"/>
  <c r="N139" i="6"/>
  <c r="O139" i="6" s="1"/>
  <c r="M139" i="6"/>
  <c r="K139" i="6"/>
  <c r="I139" i="6"/>
  <c r="G139" i="6"/>
  <c r="U138" i="6"/>
  <c r="T138" i="6"/>
  <c r="O138" i="6"/>
  <c r="N138" i="6"/>
  <c r="M138" i="6"/>
  <c r="K138" i="6"/>
  <c r="I138" i="6"/>
  <c r="G138" i="6"/>
  <c r="S137" i="6"/>
  <c r="R137" i="6"/>
  <c r="T137" i="6" s="1"/>
  <c r="Q137" i="6"/>
  <c r="P137" i="6"/>
  <c r="L137" i="6"/>
  <c r="J137" i="6"/>
  <c r="H137" i="6"/>
  <c r="I137" i="6" s="1"/>
  <c r="F137" i="6"/>
  <c r="E137" i="6"/>
  <c r="D137" i="6"/>
  <c r="U136" i="6"/>
  <c r="T136" i="6"/>
  <c r="O136" i="6"/>
  <c r="N136" i="6"/>
  <c r="M136" i="6"/>
  <c r="K136" i="6"/>
  <c r="I136" i="6"/>
  <c r="G136" i="6"/>
  <c r="U135" i="6"/>
  <c r="T135" i="6"/>
  <c r="O135" i="6"/>
  <c r="N135" i="6"/>
  <c r="M135" i="6"/>
  <c r="K135" i="6"/>
  <c r="I135" i="6"/>
  <c r="G135" i="6"/>
  <c r="U134" i="6"/>
  <c r="T134" i="6"/>
  <c r="O134" i="6"/>
  <c r="N134" i="6"/>
  <c r="M134" i="6"/>
  <c r="K134" i="6"/>
  <c r="I134" i="6"/>
  <c r="G134" i="6"/>
  <c r="U133" i="6"/>
  <c r="T133" i="6"/>
  <c r="O133" i="6"/>
  <c r="N133" i="6"/>
  <c r="M133" i="6"/>
  <c r="K133" i="6"/>
  <c r="I133" i="6"/>
  <c r="G133" i="6"/>
  <c r="T132" i="6"/>
  <c r="S132" i="6"/>
  <c r="R132" i="6"/>
  <c r="Q132" i="6"/>
  <c r="P132" i="6"/>
  <c r="U132" i="6" s="1"/>
  <c r="L132" i="6"/>
  <c r="J132" i="6"/>
  <c r="H132" i="6"/>
  <c r="F132" i="6"/>
  <c r="E132" i="6"/>
  <c r="M132" i="6" s="1"/>
  <c r="D132" i="6"/>
  <c r="U131" i="6"/>
  <c r="T131" i="6"/>
  <c r="O131" i="6"/>
  <c r="N131" i="6"/>
  <c r="M131" i="6"/>
  <c r="K131" i="6"/>
  <c r="I131" i="6"/>
  <c r="G131" i="6"/>
  <c r="U130" i="6"/>
  <c r="T130" i="6"/>
  <c r="N130" i="6"/>
  <c r="O130" i="6" s="1"/>
  <c r="M130" i="6"/>
  <c r="K130" i="6"/>
  <c r="I130" i="6"/>
  <c r="G130" i="6"/>
  <c r="U129" i="6"/>
  <c r="T129" i="6"/>
  <c r="O129" i="6"/>
  <c r="N129" i="6"/>
  <c r="M129" i="6"/>
  <c r="K129" i="6"/>
  <c r="I129" i="6"/>
  <c r="G129" i="6"/>
  <c r="U128" i="6"/>
  <c r="T128" i="6"/>
  <c r="N128" i="6"/>
  <c r="O128" i="6" s="1"/>
  <c r="M128" i="6"/>
  <c r="K128" i="6"/>
  <c r="I128" i="6"/>
  <c r="G128" i="6"/>
  <c r="U127" i="6"/>
  <c r="T127" i="6"/>
  <c r="N127" i="6"/>
  <c r="O127" i="6" s="1"/>
  <c r="M127" i="6"/>
  <c r="K127" i="6"/>
  <c r="I127" i="6"/>
  <c r="G127" i="6"/>
  <c r="S126" i="6"/>
  <c r="R126" i="6"/>
  <c r="Q126" i="6"/>
  <c r="P126" i="6"/>
  <c r="L126" i="6"/>
  <c r="J126" i="6"/>
  <c r="H126" i="6"/>
  <c r="F126" i="6"/>
  <c r="E126" i="6"/>
  <c r="M126" i="6" s="1"/>
  <c r="D126" i="6"/>
  <c r="U125" i="6"/>
  <c r="T125" i="6"/>
  <c r="O125" i="6"/>
  <c r="N125" i="6"/>
  <c r="M125" i="6"/>
  <c r="K125" i="6"/>
  <c r="I125" i="6"/>
  <c r="G125" i="6"/>
  <c r="U124" i="6"/>
  <c r="T124" i="6"/>
  <c r="O124" i="6"/>
  <c r="N124" i="6"/>
  <c r="M124" i="6"/>
  <c r="K124" i="6"/>
  <c r="I124" i="6"/>
  <c r="G124" i="6"/>
  <c r="U123" i="6"/>
  <c r="T123" i="6"/>
  <c r="O123" i="6"/>
  <c r="N123" i="6"/>
  <c r="M123" i="6"/>
  <c r="K123" i="6"/>
  <c r="I123" i="6"/>
  <c r="G123" i="6"/>
  <c r="U122" i="6"/>
  <c r="T122" i="6"/>
  <c r="O122" i="6"/>
  <c r="N122" i="6"/>
  <c r="M122" i="6"/>
  <c r="K122" i="6"/>
  <c r="I122" i="6"/>
  <c r="G122" i="6"/>
  <c r="T121" i="6"/>
  <c r="S121" i="6"/>
  <c r="R121" i="6"/>
  <c r="Q121" i="6"/>
  <c r="P121" i="6"/>
  <c r="U121" i="6" s="1"/>
  <c r="L121" i="6"/>
  <c r="J121" i="6"/>
  <c r="H121" i="6"/>
  <c r="F121" i="6"/>
  <c r="E121" i="6"/>
  <c r="D121" i="6"/>
  <c r="U120" i="6"/>
  <c r="T120" i="6"/>
  <c r="O120" i="6"/>
  <c r="N120" i="6"/>
  <c r="M120" i="6"/>
  <c r="K120" i="6"/>
  <c r="I120" i="6"/>
  <c r="G120" i="6"/>
  <c r="U119" i="6"/>
  <c r="T119" i="6"/>
  <c r="O119" i="6"/>
  <c r="N119" i="6"/>
  <c r="M119" i="6"/>
  <c r="K119" i="6"/>
  <c r="I119" i="6"/>
  <c r="G119" i="6"/>
  <c r="U118" i="6"/>
  <c r="T118" i="6"/>
  <c r="O118" i="6"/>
  <c r="N118" i="6"/>
  <c r="M118" i="6"/>
  <c r="K118" i="6"/>
  <c r="I118" i="6"/>
  <c r="G118" i="6"/>
  <c r="U117" i="6"/>
  <c r="T117" i="6"/>
  <c r="N117" i="6"/>
  <c r="O117" i="6" s="1"/>
  <c r="M117" i="6"/>
  <c r="K117" i="6"/>
  <c r="I117" i="6"/>
  <c r="G117" i="6"/>
  <c r="U116" i="6"/>
  <c r="T116" i="6"/>
  <c r="O116" i="6"/>
  <c r="N116" i="6"/>
  <c r="M116" i="6"/>
  <c r="K116" i="6"/>
  <c r="I116" i="6"/>
  <c r="G116" i="6"/>
  <c r="U115" i="6"/>
  <c r="T115" i="6"/>
  <c r="O115" i="6"/>
  <c r="N115" i="6"/>
  <c r="M115" i="6"/>
  <c r="K115" i="6"/>
  <c r="I115" i="6"/>
  <c r="G115" i="6"/>
  <c r="U114" i="6"/>
  <c r="T114" i="6"/>
  <c r="N114" i="6"/>
  <c r="O114" i="6" s="1"/>
  <c r="M114" i="6"/>
  <c r="K114" i="6"/>
  <c r="I114" i="6"/>
  <c r="G114" i="6"/>
  <c r="U113" i="6"/>
  <c r="T113" i="6"/>
  <c r="N113" i="6"/>
  <c r="O113" i="6" s="1"/>
  <c r="M113" i="6"/>
  <c r="K113" i="6"/>
  <c r="I113" i="6"/>
  <c r="G113" i="6"/>
  <c r="S112" i="6"/>
  <c r="R112" i="6"/>
  <c r="Q112" i="6"/>
  <c r="P112" i="6"/>
  <c r="N112" i="6"/>
  <c r="O112" i="6" s="1"/>
  <c r="L112" i="6"/>
  <c r="J112" i="6"/>
  <c r="U112" i="6" s="1"/>
  <c r="H112" i="6"/>
  <c r="F112" i="6"/>
  <c r="E112" i="6"/>
  <c r="D112" i="6"/>
  <c r="I112" i="6" s="1"/>
  <c r="U111" i="6"/>
  <c r="T111" i="6"/>
  <c r="O111" i="6"/>
  <c r="N111" i="6"/>
  <c r="M111" i="6"/>
  <c r="K111" i="6"/>
  <c r="I111" i="6"/>
  <c r="G111" i="6"/>
  <c r="U110" i="6"/>
  <c r="T110" i="6"/>
  <c r="O110" i="6"/>
  <c r="N110" i="6"/>
  <c r="M110" i="6"/>
  <c r="K110" i="6"/>
  <c r="I110" i="6"/>
  <c r="G110" i="6"/>
  <c r="U109" i="6"/>
  <c r="T109" i="6"/>
  <c r="O109" i="6"/>
  <c r="N109" i="6"/>
  <c r="M109" i="6"/>
  <c r="K109" i="6"/>
  <c r="I109" i="6"/>
  <c r="G109" i="6"/>
  <c r="U108" i="6"/>
  <c r="T108" i="6"/>
  <c r="O108" i="6"/>
  <c r="N108" i="6"/>
  <c r="M108" i="6"/>
  <c r="K108" i="6"/>
  <c r="I108" i="6"/>
  <c r="G108" i="6"/>
  <c r="U107" i="6"/>
  <c r="T107" i="6"/>
  <c r="O107" i="6"/>
  <c r="N107" i="6"/>
  <c r="M107" i="6"/>
  <c r="K107" i="6"/>
  <c r="I107" i="6"/>
  <c r="G107" i="6"/>
  <c r="U106" i="6"/>
  <c r="S106" i="6"/>
  <c r="T106" i="6" s="1"/>
  <c r="R106" i="6"/>
  <c r="Q106" i="6"/>
  <c r="P106" i="6"/>
  <c r="L106" i="6"/>
  <c r="J106" i="6"/>
  <c r="H106" i="6"/>
  <c r="F106" i="6"/>
  <c r="E106" i="6"/>
  <c r="D106" i="6"/>
  <c r="U105" i="6"/>
  <c r="T105" i="6"/>
  <c r="O105" i="6"/>
  <c r="N105" i="6"/>
  <c r="M105" i="6"/>
  <c r="K105" i="6"/>
  <c r="I105" i="6"/>
  <c r="G105" i="6"/>
  <c r="S102" i="6"/>
  <c r="R102" i="6"/>
  <c r="Q102" i="6"/>
  <c r="P102" i="6"/>
  <c r="N102" i="6"/>
  <c r="L102" i="6"/>
  <c r="J102" i="6"/>
  <c r="U102" i="6" s="1"/>
  <c r="H102" i="6"/>
  <c r="F102" i="6"/>
  <c r="E102" i="6"/>
  <c r="M102" i="6" s="1"/>
  <c r="D102" i="6"/>
  <c r="I102" i="6" s="1"/>
  <c r="T101" i="6"/>
  <c r="S101" i="6"/>
  <c r="R101" i="6"/>
  <c r="Q101" i="6"/>
  <c r="P101" i="6"/>
  <c r="L101" i="6"/>
  <c r="J101" i="6"/>
  <c r="H101" i="6"/>
  <c r="F101" i="6"/>
  <c r="E101" i="6"/>
  <c r="D101" i="6"/>
  <c r="U100" i="6"/>
  <c r="T100" i="6"/>
  <c r="N100" i="6"/>
  <c r="O100" i="6" s="1"/>
  <c r="M100" i="6"/>
  <c r="K100" i="6"/>
  <c r="I100" i="6"/>
  <c r="G100" i="6"/>
  <c r="U99" i="6"/>
  <c r="T99" i="6"/>
  <c r="N99" i="6"/>
  <c r="O99" i="6" s="1"/>
  <c r="M99" i="6"/>
  <c r="K99" i="6"/>
  <c r="I99" i="6"/>
  <c r="G99" i="6"/>
  <c r="U98" i="6"/>
  <c r="T98" i="6"/>
  <c r="O98" i="6"/>
  <c r="N98" i="6"/>
  <c r="M98" i="6"/>
  <c r="K98" i="6"/>
  <c r="I98" i="6"/>
  <c r="G98" i="6"/>
  <c r="U97" i="6"/>
  <c r="T97" i="6"/>
  <c r="N97" i="6"/>
  <c r="O97" i="6" s="1"/>
  <c r="M97" i="6"/>
  <c r="K97" i="6"/>
  <c r="I97" i="6"/>
  <c r="G97" i="6"/>
  <c r="S96" i="6"/>
  <c r="R96" i="6"/>
  <c r="Q96" i="6"/>
  <c r="P96" i="6"/>
  <c r="L96" i="6"/>
  <c r="J96" i="6"/>
  <c r="U96" i="6" s="1"/>
  <c r="H96" i="6"/>
  <c r="N96" i="6" s="1"/>
  <c r="O96" i="6" s="1"/>
  <c r="F96" i="6"/>
  <c r="G96" i="6" s="1"/>
  <c r="E96" i="6"/>
  <c r="M96" i="6" s="1"/>
  <c r="D96" i="6"/>
  <c r="U95" i="6"/>
  <c r="T95" i="6"/>
  <c r="O95" i="6"/>
  <c r="N95" i="6"/>
  <c r="M95" i="6"/>
  <c r="K95" i="6"/>
  <c r="I95" i="6"/>
  <c r="G95" i="6"/>
  <c r="U94" i="6"/>
  <c r="T94" i="6"/>
  <c r="O94" i="6"/>
  <c r="N94" i="6"/>
  <c r="M94" i="6"/>
  <c r="K94" i="6"/>
  <c r="I94" i="6"/>
  <c r="G94" i="6"/>
  <c r="U93" i="6"/>
  <c r="T93" i="6"/>
  <c r="O93" i="6"/>
  <c r="N93" i="6"/>
  <c r="M93" i="6"/>
  <c r="K93" i="6"/>
  <c r="I93" i="6"/>
  <c r="G93" i="6"/>
  <c r="U92" i="6"/>
  <c r="T92" i="6"/>
  <c r="O92" i="6"/>
  <c r="N92" i="6"/>
  <c r="M92" i="6"/>
  <c r="K92" i="6"/>
  <c r="I92" i="6"/>
  <c r="G92" i="6"/>
  <c r="S91" i="6"/>
  <c r="R91" i="6"/>
  <c r="T91" i="6" s="1"/>
  <c r="Q91" i="6"/>
  <c r="P91" i="6"/>
  <c r="U91" i="6" s="1"/>
  <c r="L91" i="6"/>
  <c r="J91" i="6"/>
  <c r="H91" i="6"/>
  <c r="F91" i="6"/>
  <c r="E91" i="6"/>
  <c r="M91" i="6" s="1"/>
  <c r="D91" i="6"/>
  <c r="G91" i="6" s="1"/>
  <c r="U90" i="6"/>
  <c r="T90" i="6"/>
  <c r="N90" i="6"/>
  <c r="O90" i="6" s="1"/>
  <c r="M90" i="6"/>
  <c r="K90" i="6"/>
  <c r="I90" i="6"/>
  <c r="G90" i="6"/>
  <c r="U89" i="6"/>
  <c r="T89" i="6"/>
  <c r="N89" i="6"/>
  <c r="O89" i="6" s="1"/>
  <c r="M89" i="6"/>
  <c r="K89" i="6"/>
  <c r="I89" i="6"/>
  <c r="G89" i="6"/>
  <c r="U88" i="6"/>
  <c r="T88" i="6"/>
  <c r="N88" i="6"/>
  <c r="O88" i="6" s="1"/>
  <c r="M88" i="6"/>
  <c r="K88" i="6"/>
  <c r="I88" i="6"/>
  <c r="G88" i="6"/>
  <c r="S85" i="6"/>
  <c r="R85" i="6"/>
  <c r="Q85" i="6"/>
  <c r="P85" i="6"/>
  <c r="L85" i="6"/>
  <c r="J85" i="6"/>
  <c r="H85" i="6"/>
  <c r="F85" i="6"/>
  <c r="E85" i="6"/>
  <c r="M85" i="6" s="1"/>
  <c r="D85" i="6"/>
  <c r="I85" i="6" s="1"/>
  <c r="T84" i="6"/>
  <c r="S84" i="6"/>
  <c r="R84" i="6"/>
  <c r="Q84" i="6"/>
  <c r="P84" i="6"/>
  <c r="L84" i="6"/>
  <c r="J84" i="6"/>
  <c r="H84" i="6"/>
  <c r="F84" i="6"/>
  <c r="E84" i="6"/>
  <c r="D84" i="6"/>
  <c r="U83" i="6"/>
  <c r="T83" i="6"/>
  <c r="O83" i="6"/>
  <c r="N83" i="6"/>
  <c r="M83" i="6"/>
  <c r="K83" i="6"/>
  <c r="I83" i="6"/>
  <c r="G83" i="6"/>
  <c r="U82" i="6"/>
  <c r="T82" i="6"/>
  <c r="O82" i="6"/>
  <c r="N82" i="6"/>
  <c r="M82" i="6"/>
  <c r="K82" i="6"/>
  <c r="I82" i="6"/>
  <c r="G82" i="6"/>
  <c r="U81" i="6"/>
  <c r="T81" i="6"/>
  <c r="N81" i="6"/>
  <c r="O81" i="6" s="1"/>
  <c r="M81" i="6"/>
  <c r="K81" i="6"/>
  <c r="I81" i="6"/>
  <c r="G81" i="6"/>
  <c r="U80" i="6"/>
  <c r="T80" i="6"/>
  <c r="O80" i="6"/>
  <c r="N80" i="6"/>
  <c r="M80" i="6"/>
  <c r="K80" i="6"/>
  <c r="I80" i="6"/>
  <c r="G80" i="6"/>
  <c r="U79" i="6"/>
  <c r="T79" i="6"/>
  <c r="N79" i="6"/>
  <c r="O79" i="6" s="1"/>
  <c r="M79" i="6"/>
  <c r="K79" i="6"/>
  <c r="I79" i="6"/>
  <c r="G79" i="6"/>
  <c r="S78" i="6"/>
  <c r="R78" i="6"/>
  <c r="T78" i="6" s="1"/>
  <c r="Q78" i="6"/>
  <c r="P78" i="6"/>
  <c r="L78" i="6"/>
  <c r="J78" i="6"/>
  <c r="U78" i="6" s="1"/>
  <c r="H78" i="6"/>
  <c r="F78" i="6"/>
  <c r="N78" i="6" s="1"/>
  <c r="O78" i="6" s="1"/>
  <c r="E78" i="6"/>
  <c r="D78" i="6"/>
  <c r="U77" i="6"/>
  <c r="T77" i="6"/>
  <c r="O77" i="6"/>
  <c r="N77" i="6"/>
  <c r="M77" i="6"/>
  <c r="K77" i="6"/>
  <c r="I77" i="6"/>
  <c r="G77" i="6"/>
  <c r="U76" i="6"/>
  <c r="T76" i="6"/>
  <c r="O76" i="6"/>
  <c r="N76" i="6"/>
  <c r="M76" i="6"/>
  <c r="K76" i="6"/>
  <c r="I76" i="6"/>
  <c r="G76" i="6"/>
  <c r="U75" i="6"/>
  <c r="T75" i="6"/>
  <c r="O75" i="6"/>
  <c r="N75" i="6"/>
  <c r="M75" i="6"/>
  <c r="K75" i="6"/>
  <c r="I75" i="6"/>
  <c r="G75" i="6"/>
  <c r="U74" i="6"/>
  <c r="T74" i="6"/>
  <c r="N74" i="6"/>
  <c r="O74" i="6" s="1"/>
  <c r="M74" i="6"/>
  <c r="K74" i="6"/>
  <c r="I74" i="6"/>
  <c r="G74" i="6"/>
  <c r="U73" i="6"/>
  <c r="T73" i="6"/>
  <c r="N73" i="6"/>
  <c r="O73" i="6" s="1"/>
  <c r="M73" i="6"/>
  <c r="K73" i="6"/>
  <c r="I73" i="6"/>
  <c r="G73" i="6"/>
  <c r="U72" i="6"/>
  <c r="T72" i="6"/>
  <c r="N72" i="6"/>
  <c r="O72" i="6" s="1"/>
  <c r="M72" i="6"/>
  <c r="K72" i="6"/>
  <c r="I72" i="6"/>
  <c r="G72" i="6"/>
  <c r="U71" i="6"/>
  <c r="T71" i="6"/>
  <c r="N71" i="6"/>
  <c r="O71" i="6" s="1"/>
  <c r="M71" i="6"/>
  <c r="K71" i="6"/>
  <c r="I71" i="6"/>
  <c r="G71" i="6"/>
  <c r="T70" i="6"/>
  <c r="S70" i="6"/>
  <c r="R70" i="6"/>
  <c r="Q70" i="6"/>
  <c r="P70" i="6"/>
  <c r="U70" i="6" s="1"/>
  <c r="L70" i="6"/>
  <c r="J70" i="6"/>
  <c r="H70" i="6"/>
  <c r="F70" i="6"/>
  <c r="E70" i="6"/>
  <c r="D70" i="6"/>
  <c r="U69" i="6"/>
  <c r="T69" i="6"/>
  <c r="O69" i="6"/>
  <c r="N69" i="6"/>
  <c r="M69" i="6"/>
  <c r="K69" i="6"/>
  <c r="I69" i="6"/>
  <c r="G69" i="6"/>
  <c r="U68" i="6"/>
  <c r="T68" i="6"/>
  <c r="N68" i="6"/>
  <c r="O68" i="6" s="1"/>
  <c r="M68" i="6"/>
  <c r="K68" i="6"/>
  <c r="I68" i="6"/>
  <c r="G68" i="6"/>
  <c r="U67" i="6"/>
  <c r="T67" i="6"/>
  <c r="N67" i="6"/>
  <c r="O67" i="6" s="1"/>
  <c r="M67" i="6"/>
  <c r="K67" i="6"/>
  <c r="I67" i="6"/>
  <c r="G67" i="6"/>
  <c r="U66" i="6"/>
  <c r="T66" i="6"/>
  <c r="O66" i="6"/>
  <c r="N66" i="6"/>
  <c r="M66" i="6"/>
  <c r="K66" i="6"/>
  <c r="I66" i="6"/>
  <c r="G66" i="6"/>
  <c r="U65" i="6"/>
  <c r="T65" i="6"/>
  <c r="N65" i="6"/>
  <c r="O65" i="6" s="1"/>
  <c r="M65" i="6"/>
  <c r="K65" i="6"/>
  <c r="I65" i="6"/>
  <c r="G65" i="6"/>
  <c r="U64" i="6"/>
  <c r="T64" i="6"/>
  <c r="O64" i="6"/>
  <c r="N64" i="6"/>
  <c r="M64" i="6"/>
  <c r="K64" i="6"/>
  <c r="I64" i="6"/>
  <c r="G64" i="6"/>
  <c r="S63" i="6"/>
  <c r="R63" i="6"/>
  <c r="T63" i="6" s="1"/>
  <c r="Q63" i="6"/>
  <c r="P63" i="6"/>
  <c r="L63" i="6"/>
  <c r="J63" i="6"/>
  <c r="H63" i="6"/>
  <c r="F63" i="6"/>
  <c r="N63" i="6" s="1"/>
  <c r="O63" i="6" s="1"/>
  <c r="E63" i="6"/>
  <c r="D63" i="6"/>
  <c r="I63" i="6" s="1"/>
  <c r="U62" i="6"/>
  <c r="T62" i="6"/>
  <c r="O62" i="6"/>
  <c r="N62" i="6"/>
  <c r="M62" i="6"/>
  <c r="K62" i="6"/>
  <c r="I62" i="6"/>
  <c r="G62" i="6"/>
  <c r="U61" i="6"/>
  <c r="T61" i="6"/>
  <c r="N61" i="6"/>
  <c r="O61" i="6" s="1"/>
  <c r="M61" i="6"/>
  <c r="K61" i="6"/>
  <c r="I61" i="6"/>
  <c r="G61" i="6"/>
  <c r="U60" i="6"/>
  <c r="T60" i="6"/>
  <c r="O60" i="6"/>
  <c r="N60" i="6"/>
  <c r="M60" i="6"/>
  <c r="K60" i="6"/>
  <c r="I60" i="6"/>
  <c r="G60" i="6"/>
  <c r="U59" i="6"/>
  <c r="T59" i="6"/>
  <c r="O59" i="6"/>
  <c r="N59" i="6"/>
  <c r="M59" i="6"/>
  <c r="K59" i="6"/>
  <c r="I59" i="6"/>
  <c r="G59" i="6"/>
  <c r="S58" i="6"/>
  <c r="T58" i="6" s="1"/>
  <c r="R58" i="6"/>
  <c r="Q58" i="6"/>
  <c r="P58" i="6"/>
  <c r="L58" i="6"/>
  <c r="J58" i="6"/>
  <c r="H58" i="6"/>
  <c r="F58" i="6"/>
  <c r="E58" i="6"/>
  <c r="D58" i="6"/>
  <c r="U57" i="6"/>
  <c r="T57" i="6"/>
  <c r="N57" i="6"/>
  <c r="O57" i="6" s="1"/>
  <c r="M57" i="6"/>
  <c r="K57" i="6"/>
  <c r="I57" i="6"/>
  <c r="G57" i="6"/>
  <c r="S54" i="6"/>
  <c r="R54" i="6"/>
  <c r="T54" i="6" s="1"/>
  <c r="Q54" i="6"/>
  <c r="P54" i="6"/>
  <c r="L54" i="6"/>
  <c r="J54" i="6"/>
  <c r="H54" i="6"/>
  <c r="F54" i="6"/>
  <c r="G54" i="6" s="1"/>
  <c r="E54" i="6"/>
  <c r="D54" i="6"/>
  <c r="I54" i="6" s="1"/>
  <c r="S53" i="6"/>
  <c r="R53" i="6"/>
  <c r="Q53" i="6"/>
  <c r="P53" i="6"/>
  <c r="M53" i="6"/>
  <c r="L53" i="6"/>
  <c r="J53" i="6"/>
  <c r="H53" i="6"/>
  <c r="F53" i="6"/>
  <c r="E53" i="6"/>
  <c r="D53" i="6"/>
  <c r="U52" i="6"/>
  <c r="T52" i="6"/>
  <c r="O52" i="6"/>
  <c r="N52" i="6"/>
  <c r="M52" i="6"/>
  <c r="K52" i="6"/>
  <c r="I52" i="6"/>
  <c r="G52" i="6"/>
  <c r="U51" i="6"/>
  <c r="T51" i="6"/>
  <c r="N51" i="6"/>
  <c r="O51" i="6" s="1"/>
  <c r="M51" i="6"/>
  <c r="K51" i="6"/>
  <c r="I51" i="6"/>
  <c r="G51" i="6"/>
  <c r="U50" i="6"/>
  <c r="T50" i="6"/>
  <c r="N50" i="6"/>
  <c r="O50" i="6" s="1"/>
  <c r="M50" i="6"/>
  <c r="K50" i="6"/>
  <c r="I50" i="6"/>
  <c r="G50" i="6"/>
  <c r="U49" i="6"/>
  <c r="T49" i="6"/>
  <c r="N49" i="6"/>
  <c r="O49" i="6" s="1"/>
  <c r="M49" i="6"/>
  <c r="K49" i="6"/>
  <c r="I49" i="6"/>
  <c r="G49" i="6"/>
  <c r="U48" i="6"/>
  <c r="T48" i="6"/>
  <c r="N48" i="6"/>
  <c r="O48" i="6" s="1"/>
  <c r="M48" i="6"/>
  <c r="K48" i="6"/>
  <c r="I48" i="6"/>
  <c r="G48" i="6"/>
  <c r="S47" i="6"/>
  <c r="R47" i="6"/>
  <c r="Q47" i="6"/>
  <c r="P47" i="6"/>
  <c r="L47" i="6"/>
  <c r="J47" i="6"/>
  <c r="U47" i="6" s="1"/>
  <c r="H47" i="6"/>
  <c r="F47" i="6"/>
  <c r="E47" i="6"/>
  <c r="M47" i="6" s="1"/>
  <c r="D47" i="6"/>
  <c r="I47" i="6" s="1"/>
  <c r="U46" i="6"/>
  <c r="T46" i="6"/>
  <c r="O46" i="6"/>
  <c r="N46" i="6"/>
  <c r="M46" i="6"/>
  <c r="K46" i="6"/>
  <c r="I46" i="6"/>
  <c r="G46" i="6"/>
  <c r="U45" i="6"/>
  <c r="T45" i="6"/>
  <c r="O45" i="6"/>
  <c r="N45" i="6"/>
  <c r="M45" i="6"/>
  <c r="K45" i="6"/>
  <c r="I45" i="6"/>
  <c r="G45" i="6"/>
  <c r="U44" i="6"/>
  <c r="T44" i="6"/>
  <c r="O44" i="6"/>
  <c r="N44" i="6"/>
  <c r="M44" i="6"/>
  <c r="K44" i="6"/>
  <c r="I44" i="6"/>
  <c r="G44" i="6"/>
  <c r="U43" i="6"/>
  <c r="T43" i="6"/>
  <c r="O43" i="6"/>
  <c r="N43" i="6"/>
  <c r="M43" i="6"/>
  <c r="K43" i="6"/>
  <c r="I43" i="6"/>
  <c r="G43" i="6"/>
  <c r="U42" i="6"/>
  <c r="T42" i="6"/>
  <c r="O42" i="6"/>
  <c r="N42" i="6"/>
  <c r="M42" i="6"/>
  <c r="K42" i="6"/>
  <c r="I42" i="6"/>
  <c r="G42" i="6"/>
  <c r="U41" i="6"/>
  <c r="T41" i="6"/>
  <c r="O41" i="6"/>
  <c r="N41" i="6"/>
  <c r="M41" i="6"/>
  <c r="K41" i="6"/>
  <c r="I41" i="6"/>
  <c r="G41" i="6"/>
  <c r="S40" i="6"/>
  <c r="R40" i="6"/>
  <c r="T40" i="6" s="1"/>
  <c r="Q40" i="6"/>
  <c r="P40" i="6"/>
  <c r="L40" i="6"/>
  <c r="J40" i="6"/>
  <c r="H40" i="6"/>
  <c r="F40" i="6"/>
  <c r="E40" i="6"/>
  <c r="D40" i="6"/>
  <c r="G40" i="6" s="1"/>
  <c r="U39" i="6"/>
  <c r="T39" i="6"/>
  <c r="O39" i="6"/>
  <c r="N39" i="6"/>
  <c r="M39" i="6"/>
  <c r="K39" i="6"/>
  <c r="I39" i="6"/>
  <c r="G39" i="6"/>
  <c r="U38" i="6"/>
  <c r="T38" i="6"/>
  <c r="N38" i="6"/>
  <c r="O38" i="6" s="1"/>
  <c r="M38" i="6"/>
  <c r="K38" i="6"/>
  <c r="I38" i="6"/>
  <c r="G38" i="6"/>
  <c r="U37" i="6"/>
  <c r="T37" i="6"/>
  <c r="N37" i="6"/>
  <c r="O37" i="6" s="1"/>
  <c r="M37" i="6"/>
  <c r="K37" i="6"/>
  <c r="I37" i="6"/>
  <c r="G37" i="6"/>
  <c r="U36" i="6"/>
  <c r="T36" i="6"/>
  <c r="N36" i="6"/>
  <c r="O36" i="6" s="1"/>
  <c r="M36" i="6"/>
  <c r="K36" i="6"/>
  <c r="I36" i="6"/>
  <c r="G36" i="6"/>
  <c r="S35" i="6"/>
  <c r="R35" i="6"/>
  <c r="Q35" i="6"/>
  <c r="P35" i="6"/>
  <c r="N35" i="6"/>
  <c r="L35" i="6"/>
  <c r="K35" i="6"/>
  <c r="J35" i="6"/>
  <c r="U35" i="6" s="1"/>
  <c r="I35" i="6"/>
  <c r="H35" i="6"/>
  <c r="G35" i="6"/>
  <c r="F35" i="6"/>
  <c r="E35" i="6"/>
  <c r="M35" i="6" s="1"/>
  <c r="D35" i="6"/>
  <c r="U34" i="6"/>
  <c r="T34" i="6"/>
  <c r="O34" i="6"/>
  <c r="N34" i="6"/>
  <c r="M34" i="6"/>
  <c r="K34" i="6"/>
  <c r="I34" i="6"/>
  <c r="G34" i="6"/>
  <c r="U33" i="6"/>
  <c r="T33" i="6"/>
  <c r="O33" i="6"/>
  <c r="N33" i="6"/>
  <c r="M33" i="6"/>
  <c r="K33" i="6"/>
  <c r="I33" i="6"/>
  <c r="G33" i="6"/>
  <c r="U32" i="6"/>
  <c r="T32" i="6"/>
  <c r="O32" i="6"/>
  <c r="N32" i="6"/>
  <c r="M32" i="6"/>
  <c r="K32" i="6"/>
  <c r="I32" i="6"/>
  <c r="G32" i="6"/>
  <c r="U31" i="6"/>
  <c r="T31" i="6"/>
  <c r="O31" i="6"/>
  <c r="N31" i="6"/>
  <c r="M31" i="6"/>
  <c r="K31" i="6"/>
  <c r="I31" i="6"/>
  <c r="G31" i="6"/>
  <c r="U30" i="6"/>
  <c r="T30" i="6"/>
  <c r="O30" i="6"/>
  <c r="N30" i="6"/>
  <c r="M30" i="6"/>
  <c r="K30" i="6"/>
  <c r="I30" i="6"/>
  <c r="G30" i="6"/>
  <c r="U29" i="6"/>
  <c r="T29" i="6"/>
  <c r="O29" i="6"/>
  <c r="N29" i="6"/>
  <c r="M29" i="6"/>
  <c r="K29" i="6"/>
  <c r="I29" i="6"/>
  <c r="G29" i="6"/>
  <c r="U28" i="6"/>
  <c r="T28" i="6"/>
  <c r="O28" i="6"/>
  <c r="N28" i="6"/>
  <c r="M28" i="6"/>
  <c r="K28" i="6"/>
  <c r="I28" i="6"/>
  <c r="G28" i="6"/>
  <c r="U27" i="6"/>
  <c r="S27" i="6"/>
  <c r="T27" i="6" s="1"/>
  <c r="R27" i="6"/>
  <c r="Q27" i="6"/>
  <c r="P27" i="6"/>
  <c r="L27" i="6"/>
  <c r="J27" i="6"/>
  <c r="H27" i="6"/>
  <c r="F27" i="6"/>
  <c r="E27" i="6"/>
  <c r="D27" i="6"/>
  <c r="U26" i="6"/>
  <c r="T26" i="6"/>
  <c r="O26" i="6"/>
  <c r="N26" i="6"/>
  <c r="M26" i="6"/>
  <c r="K26" i="6"/>
  <c r="I26" i="6"/>
  <c r="G26" i="6"/>
  <c r="U25" i="6"/>
  <c r="T25" i="6"/>
  <c r="O25" i="6"/>
  <c r="N25" i="6"/>
  <c r="M25" i="6"/>
  <c r="K25" i="6"/>
  <c r="I25" i="6"/>
  <c r="G25" i="6"/>
  <c r="U24" i="6"/>
  <c r="T24" i="6"/>
  <c r="O24" i="6"/>
  <c r="N24" i="6"/>
  <c r="M24" i="6"/>
  <c r="K24" i="6"/>
  <c r="I24" i="6"/>
  <c r="G24" i="6"/>
  <c r="U23" i="6"/>
  <c r="T23" i="6"/>
  <c r="O23" i="6"/>
  <c r="N23" i="6"/>
  <c r="M23" i="6"/>
  <c r="K23" i="6"/>
  <c r="I23" i="6"/>
  <c r="G23" i="6"/>
  <c r="U22" i="6"/>
  <c r="T22" i="6"/>
  <c r="O22" i="6"/>
  <c r="N22" i="6"/>
  <c r="M22" i="6"/>
  <c r="K22" i="6"/>
  <c r="I22" i="6"/>
  <c r="G22" i="6"/>
  <c r="U21" i="6"/>
  <c r="T21" i="6"/>
  <c r="O21" i="6"/>
  <c r="N21" i="6"/>
  <c r="M21" i="6"/>
  <c r="K21" i="6"/>
  <c r="I21" i="6"/>
  <c r="G21" i="6"/>
  <c r="U20" i="6"/>
  <c r="T20" i="6"/>
  <c r="O20" i="6"/>
  <c r="N20" i="6"/>
  <c r="M20" i="6"/>
  <c r="K20" i="6"/>
  <c r="I20" i="6"/>
  <c r="G20" i="6"/>
  <c r="S19" i="6"/>
  <c r="R19" i="6"/>
  <c r="Q19" i="6"/>
  <c r="P19" i="6"/>
  <c r="N19" i="6"/>
  <c r="O19" i="6" s="1"/>
  <c r="L19" i="6"/>
  <c r="J19" i="6"/>
  <c r="U19" i="6" s="1"/>
  <c r="H19" i="6"/>
  <c r="I19" i="6" s="1"/>
  <c r="F19" i="6"/>
  <c r="E19" i="6"/>
  <c r="M19" i="6" s="1"/>
  <c r="D19" i="6"/>
  <c r="U18" i="6"/>
  <c r="T18" i="6"/>
  <c r="O18" i="6"/>
  <c r="N18" i="6"/>
  <c r="M18" i="6"/>
  <c r="K18" i="6"/>
  <c r="I18" i="6"/>
  <c r="G18" i="6"/>
  <c r="U17" i="6"/>
  <c r="T17" i="6"/>
  <c r="O17" i="6"/>
  <c r="N17" i="6"/>
  <c r="M17" i="6"/>
  <c r="K17" i="6"/>
  <c r="I17" i="6"/>
  <c r="G17" i="6"/>
  <c r="U16" i="6"/>
  <c r="T16" i="6"/>
  <c r="O16" i="6"/>
  <c r="N16" i="6"/>
  <c r="M16" i="6"/>
  <c r="K16" i="6"/>
  <c r="I16" i="6"/>
  <c r="G16" i="6"/>
  <c r="U15" i="6"/>
  <c r="T15" i="6"/>
  <c r="O15" i="6"/>
  <c r="N15" i="6"/>
  <c r="M15" i="6"/>
  <c r="K15" i="6"/>
  <c r="I15" i="6"/>
  <c r="G15" i="6"/>
  <c r="U14" i="6"/>
  <c r="T14" i="6"/>
  <c r="O14" i="6"/>
  <c r="N14" i="6"/>
  <c r="M14" i="6"/>
  <c r="K14" i="6"/>
  <c r="I14" i="6"/>
  <c r="G14" i="6"/>
  <c r="U13" i="6"/>
  <c r="T13" i="6"/>
  <c r="O13" i="6"/>
  <c r="N13" i="6"/>
  <c r="M13" i="6"/>
  <c r="K13" i="6"/>
  <c r="I13" i="6"/>
  <c r="G13" i="6"/>
  <c r="U12" i="6"/>
  <c r="T12" i="6"/>
  <c r="O12" i="6"/>
  <c r="N12" i="6"/>
  <c r="M12" i="6"/>
  <c r="K12" i="6"/>
  <c r="I12" i="6"/>
  <c r="G12" i="6"/>
  <c r="U11" i="6"/>
  <c r="T11" i="6"/>
  <c r="O11" i="6"/>
  <c r="N11" i="6"/>
  <c r="M11" i="6"/>
  <c r="K11" i="6"/>
  <c r="I11" i="6"/>
  <c r="G11" i="6"/>
  <c r="T10" i="6"/>
  <c r="S10" i="6"/>
  <c r="R10" i="6"/>
  <c r="Q10" i="6"/>
  <c r="P10" i="6"/>
  <c r="U10" i="6" s="1"/>
  <c r="L10" i="6"/>
  <c r="J10" i="6"/>
  <c r="H10" i="6"/>
  <c r="F10" i="6"/>
  <c r="N10" i="6" s="1"/>
  <c r="E10" i="6"/>
  <c r="D10" i="6"/>
  <c r="U9" i="6"/>
  <c r="T9" i="6"/>
  <c r="N9" i="6"/>
  <c r="O9" i="6" s="1"/>
  <c r="M9" i="6"/>
  <c r="K9" i="6"/>
  <c r="I9" i="6"/>
  <c r="G9" i="6"/>
  <c r="U8" i="6"/>
  <c r="T8" i="6"/>
  <c r="N8" i="6"/>
  <c r="O8" i="6" s="1"/>
  <c r="M8" i="6"/>
  <c r="K8" i="6"/>
  <c r="I8" i="6"/>
  <c r="G8" i="6"/>
  <c r="S339" i="5"/>
  <c r="R339" i="5"/>
  <c r="T339" i="5" s="1"/>
  <c r="Q339" i="5"/>
  <c r="P339" i="5"/>
  <c r="U339" i="5" s="1"/>
  <c r="L339" i="5"/>
  <c r="J339" i="5"/>
  <c r="H339" i="5"/>
  <c r="F339" i="5"/>
  <c r="E339" i="5"/>
  <c r="D339" i="5"/>
  <c r="G339" i="5" s="1"/>
  <c r="S338" i="5"/>
  <c r="R338" i="5"/>
  <c r="Q338" i="5"/>
  <c r="P338" i="5"/>
  <c r="L338" i="5"/>
  <c r="J338" i="5"/>
  <c r="H338" i="5"/>
  <c r="F338" i="5"/>
  <c r="E338" i="5"/>
  <c r="K338" i="5" s="1"/>
  <c r="D338" i="5"/>
  <c r="S337" i="5"/>
  <c r="R337" i="5"/>
  <c r="T337" i="5" s="1"/>
  <c r="Q337" i="5"/>
  <c r="P337" i="5"/>
  <c r="U337" i="5" s="1"/>
  <c r="L337" i="5"/>
  <c r="J337" i="5"/>
  <c r="H337" i="5"/>
  <c r="F337" i="5"/>
  <c r="E337" i="5"/>
  <c r="D337" i="5"/>
  <c r="G337" i="5" s="1"/>
  <c r="U336" i="5"/>
  <c r="T336" i="5"/>
  <c r="O336" i="5"/>
  <c r="N336" i="5"/>
  <c r="M336" i="5"/>
  <c r="K336" i="5"/>
  <c r="I336" i="5"/>
  <c r="G336" i="5"/>
  <c r="U335" i="5"/>
  <c r="T335" i="5"/>
  <c r="N335" i="5"/>
  <c r="O335" i="5" s="1"/>
  <c r="M335" i="5"/>
  <c r="K335" i="5"/>
  <c r="I335" i="5"/>
  <c r="G335" i="5"/>
  <c r="U334" i="5"/>
  <c r="T334" i="5"/>
  <c r="N334" i="5"/>
  <c r="O334" i="5" s="1"/>
  <c r="M334" i="5"/>
  <c r="K334" i="5"/>
  <c r="I334" i="5"/>
  <c r="G334" i="5"/>
  <c r="U333" i="5"/>
  <c r="T333" i="5"/>
  <c r="N333" i="5"/>
  <c r="O333" i="5" s="1"/>
  <c r="M333" i="5"/>
  <c r="K333" i="5"/>
  <c r="I333" i="5"/>
  <c r="G333" i="5"/>
  <c r="S332" i="5"/>
  <c r="R332" i="5"/>
  <c r="T332" i="5" s="1"/>
  <c r="Q332" i="5"/>
  <c r="P332" i="5"/>
  <c r="U332" i="5" s="1"/>
  <c r="L332" i="5"/>
  <c r="J332" i="5"/>
  <c r="H332" i="5"/>
  <c r="F332" i="5"/>
  <c r="E332" i="5"/>
  <c r="D332" i="5"/>
  <c r="U331" i="5"/>
  <c r="T331" i="5"/>
  <c r="N331" i="5"/>
  <c r="O331" i="5" s="1"/>
  <c r="M331" i="5"/>
  <c r="K331" i="5"/>
  <c r="I331" i="5"/>
  <c r="G331" i="5"/>
  <c r="U330" i="5"/>
  <c r="T330" i="5"/>
  <c r="N330" i="5"/>
  <c r="O330" i="5" s="1"/>
  <c r="M330" i="5"/>
  <c r="K330" i="5"/>
  <c r="I330" i="5"/>
  <c r="G330" i="5"/>
  <c r="U329" i="5"/>
  <c r="T329" i="5"/>
  <c r="N329" i="5"/>
  <c r="O329" i="5" s="1"/>
  <c r="M329" i="5"/>
  <c r="K329" i="5"/>
  <c r="I329" i="5"/>
  <c r="G329" i="5"/>
  <c r="U328" i="5"/>
  <c r="T328" i="5"/>
  <c r="N328" i="5"/>
  <c r="O328" i="5" s="1"/>
  <c r="M328" i="5"/>
  <c r="K328" i="5"/>
  <c r="I328" i="5"/>
  <c r="G328" i="5"/>
  <c r="U327" i="5"/>
  <c r="T327" i="5"/>
  <c r="N327" i="5"/>
  <c r="O327" i="5" s="1"/>
  <c r="M327" i="5"/>
  <c r="K327" i="5"/>
  <c r="I327" i="5"/>
  <c r="G327" i="5"/>
  <c r="U326" i="5"/>
  <c r="T326" i="5"/>
  <c r="N326" i="5"/>
  <c r="O326" i="5" s="1"/>
  <c r="M326" i="5"/>
  <c r="K326" i="5"/>
  <c r="I326" i="5"/>
  <c r="G326" i="5"/>
  <c r="U325" i="5"/>
  <c r="T325" i="5"/>
  <c r="N325" i="5"/>
  <c r="O325" i="5" s="1"/>
  <c r="M325" i="5"/>
  <c r="K325" i="5"/>
  <c r="I325" i="5"/>
  <c r="G325" i="5"/>
  <c r="U324" i="5"/>
  <c r="T324" i="5"/>
  <c r="O324" i="5"/>
  <c r="N324" i="5"/>
  <c r="M324" i="5"/>
  <c r="K324" i="5"/>
  <c r="I324" i="5"/>
  <c r="G324" i="5"/>
  <c r="U323" i="5"/>
  <c r="S323" i="5"/>
  <c r="R323" i="5"/>
  <c r="T323" i="5" s="1"/>
  <c r="Q323" i="5"/>
  <c r="P323" i="5"/>
  <c r="L323" i="5"/>
  <c r="J323" i="5"/>
  <c r="H323" i="5"/>
  <c r="F323" i="5"/>
  <c r="E323" i="5"/>
  <c r="D323" i="5"/>
  <c r="G323" i="5" s="1"/>
  <c r="U322" i="5"/>
  <c r="T322" i="5"/>
  <c r="N322" i="5"/>
  <c r="O322" i="5" s="1"/>
  <c r="M322" i="5"/>
  <c r="K322" i="5"/>
  <c r="I322" i="5"/>
  <c r="G322" i="5"/>
  <c r="U321" i="5"/>
  <c r="T321" i="5"/>
  <c r="N321" i="5"/>
  <c r="O321" i="5" s="1"/>
  <c r="M321" i="5"/>
  <c r="K321" i="5"/>
  <c r="I321" i="5"/>
  <c r="G321" i="5"/>
  <c r="U320" i="5"/>
  <c r="T320" i="5"/>
  <c r="N320" i="5"/>
  <c r="O320" i="5" s="1"/>
  <c r="M320" i="5"/>
  <c r="K320" i="5"/>
  <c r="I320" i="5"/>
  <c r="G320" i="5"/>
  <c r="U319" i="5"/>
  <c r="T319" i="5"/>
  <c r="N319" i="5"/>
  <c r="O319" i="5" s="1"/>
  <c r="M319" i="5"/>
  <c r="K319" i="5"/>
  <c r="I319" i="5"/>
  <c r="G319" i="5"/>
  <c r="U318" i="5"/>
  <c r="T318" i="5"/>
  <c r="N318" i="5"/>
  <c r="O318" i="5" s="1"/>
  <c r="M318" i="5"/>
  <c r="K318" i="5"/>
  <c r="I318" i="5"/>
  <c r="G318" i="5"/>
  <c r="S317" i="5"/>
  <c r="R317" i="5"/>
  <c r="T317" i="5" s="1"/>
  <c r="Q317" i="5"/>
  <c r="P317" i="5"/>
  <c r="N317" i="5"/>
  <c r="O317" i="5" s="1"/>
  <c r="L317" i="5"/>
  <c r="J317" i="5"/>
  <c r="K317" i="5" s="1"/>
  <c r="H317" i="5"/>
  <c r="F317" i="5"/>
  <c r="E317" i="5"/>
  <c r="D317" i="5"/>
  <c r="U316" i="5"/>
  <c r="T316" i="5"/>
  <c r="O316" i="5"/>
  <c r="N316" i="5"/>
  <c r="M316" i="5"/>
  <c r="K316" i="5"/>
  <c r="I316" i="5"/>
  <c r="G316" i="5"/>
  <c r="U315" i="5"/>
  <c r="T315" i="5"/>
  <c r="N315" i="5"/>
  <c r="O315" i="5" s="1"/>
  <c r="M315" i="5"/>
  <c r="K315" i="5"/>
  <c r="I315" i="5"/>
  <c r="G315" i="5"/>
  <c r="U314" i="5"/>
  <c r="T314" i="5"/>
  <c r="N314" i="5"/>
  <c r="O314" i="5" s="1"/>
  <c r="M314" i="5"/>
  <c r="K314" i="5"/>
  <c r="I314" i="5"/>
  <c r="G314" i="5"/>
  <c r="U313" i="5"/>
  <c r="T313" i="5"/>
  <c r="N313" i="5"/>
  <c r="O313" i="5" s="1"/>
  <c r="M313" i="5"/>
  <c r="K313" i="5"/>
  <c r="I313" i="5"/>
  <c r="G313" i="5"/>
  <c r="U312" i="5"/>
  <c r="T312" i="5"/>
  <c r="N312" i="5"/>
  <c r="O312" i="5" s="1"/>
  <c r="M312" i="5"/>
  <c r="K312" i="5"/>
  <c r="I312" i="5"/>
  <c r="G312" i="5"/>
  <c r="U311" i="5"/>
  <c r="T311" i="5"/>
  <c r="N311" i="5"/>
  <c r="O311" i="5" s="1"/>
  <c r="M311" i="5"/>
  <c r="K311" i="5"/>
  <c r="I311" i="5"/>
  <c r="G311" i="5"/>
  <c r="S310" i="5"/>
  <c r="T310" i="5" s="1"/>
  <c r="R310" i="5"/>
  <c r="Q310" i="5"/>
  <c r="P310" i="5"/>
  <c r="L310" i="5"/>
  <c r="J310" i="5"/>
  <c r="H310" i="5"/>
  <c r="F310" i="5"/>
  <c r="E310" i="5"/>
  <c r="D310" i="5"/>
  <c r="U309" i="5"/>
  <c r="T309" i="5"/>
  <c r="N309" i="5"/>
  <c r="O309" i="5" s="1"/>
  <c r="M309" i="5"/>
  <c r="K309" i="5"/>
  <c r="I309" i="5"/>
  <c r="G309" i="5"/>
  <c r="U308" i="5"/>
  <c r="T308" i="5"/>
  <c r="N308" i="5"/>
  <c r="O308" i="5" s="1"/>
  <c r="M308" i="5"/>
  <c r="K308" i="5"/>
  <c r="I308" i="5"/>
  <c r="G308" i="5"/>
  <c r="U307" i="5"/>
  <c r="T307" i="5"/>
  <c r="N307" i="5"/>
  <c r="O307" i="5" s="1"/>
  <c r="M307" i="5"/>
  <c r="K307" i="5"/>
  <c r="I307" i="5"/>
  <c r="G307" i="5"/>
  <c r="U306" i="5"/>
  <c r="T306" i="5"/>
  <c r="N306" i="5"/>
  <c r="O306" i="5" s="1"/>
  <c r="M306" i="5"/>
  <c r="K306" i="5"/>
  <c r="I306" i="5"/>
  <c r="G306" i="5"/>
  <c r="U305" i="5"/>
  <c r="T305" i="5"/>
  <c r="N305" i="5"/>
  <c r="O305" i="5" s="1"/>
  <c r="M305" i="5"/>
  <c r="K305" i="5"/>
  <c r="I305" i="5"/>
  <c r="G305" i="5"/>
  <c r="U304" i="5"/>
  <c r="T304" i="5"/>
  <c r="N304" i="5"/>
  <c r="O304" i="5" s="1"/>
  <c r="M304" i="5"/>
  <c r="K304" i="5"/>
  <c r="I304" i="5"/>
  <c r="G304" i="5"/>
  <c r="S303" i="5"/>
  <c r="R303" i="5"/>
  <c r="T303" i="5" s="1"/>
  <c r="Q303" i="5"/>
  <c r="P303" i="5"/>
  <c r="L303" i="5"/>
  <c r="J303" i="5"/>
  <c r="U303" i="5" s="1"/>
  <c r="H303" i="5"/>
  <c r="G303" i="5"/>
  <c r="F303" i="5"/>
  <c r="E303" i="5"/>
  <c r="M303" i="5" s="1"/>
  <c r="D303" i="5"/>
  <c r="U302" i="5"/>
  <c r="T302" i="5"/>
  <c r="N302" i="5"/>
  <c r="O302" i="5" s="1"/>
  <c r="M302" i="5"/>
  <c r="K302" i="5"/>
  <c r="I302" i="5"/>
  <c r="G302" i="5"/>
  <c r="S299" i="5"/>
  <c r="R299" i="5"/>
  <c r="T299" i="5" s="1"/>
  <c r="Q299" i="5"/>
  <c r="P299" i="5"/>
  <c r="U299" i="5" s="1"/>
  <c r="L299" i="5"/>
  <c r="J299" i="5"/>
  <c r="H299" i="5"/>
  <c r="F299" i="5"/>
  <c r="N299" i="5" s="1"/>
  <c r="E299" i="5"/>
  <c r="D299" i="5"/>
  <c r="G299" i="5" s="1"/>
  <c r="S298" i="5"/>
  <c r="R298" i="5"/>
  <c r="Q298" i="5"/>
  <c r="P298" i="5"/>
  <c r="L298" i="5"/>
  <c r="J298" i="5"/>
  <c r="U298" i="5" s="1"/>
  <c r="H298" i="5"/>
  <c r="I298" i="5" s="1"/>
  <c r="F298" i="5"/>
  <c r="G298" i="5" s="1"/>
  <c r="E298" i="5"/>
  <c r="D298" i="5"/>
  <c r="U297" i="5"/>
  <c r="T297" i="5"/>
  <c r="O297" i="5"/>
  <c r="N297" i="5"/>
  <c r="M297" i="5"/>
  <c r="K297" i="5"/>
  <c r="I297" i="5"/>
  <c r="G297" i="5"/>
  <c r="U296" i="5"/>
  <c r="T296" i="5"/>
  <c r="O296" i="5"/>
  <c r="N296" i="5"/>
  <c r="M296" i="5"/>
  <c r="K296" i="5"/>
  <c r="I296" i="5"/>
  <c r="G296" i="5"/>
  <c r="U295" i="5"/>
  <c r="T295" i="5"/>
  <c r="N295" i="5"/>
  <c r="O295" i="5" s="1"/>
  <c r="M295" i="5"/>
  <c r="K295" i="5"/>
  <c r="I295" i="5"/>
  <c r="G295" i="5"/>
  <c r="U294" i="5"/>
  <c r="T294" i="5"/>
  <c r="O294" i="5"/>
  <c r="N294" i="5"/>
  <c r="M294" i="5"/>
  <c r="K294" i="5"/>
  <c r="I294" i="5"/>
  <c r="G294" i="5"/>
  <c r="U293" i="5"/>
  <c r="T293" i="5"/>
  <c r="N293" i="5"/>
  <c r="O293" i="5" s="1"/>
  <c r="M293" i="5"/>
  <c r="K293" i="5"/>
  <c r="I293" i="5"/>
  <c r="G293" i="5"/>
  <c r="S292" i="5"/>
  <c r="R292" i="5"/>
  <c r="T292" i="5" s="1"/>
  <c r="Q292" i="5"/>
  <c r="P292" i="5"/>
  <c r="U292" i="5" s="1"/>
  <c r="L292" i="5"/>
  <c r="J292" i="5"/>
  <c r="H292" i="5"/>
  <c r="F292" i="5"/>
  <c r="E292" i="5"/>
  <c r="D292" i="5"/>
  <c r="G292" i="5" s="1"/>
  <c r="U291" i="5"/>
  <c r="T291" i="5"/>
  <c r="O291" i="5"/>
  <c r="N291" i="5"/>
  <c r="M291" i="5"/>
  <c r="K291" i="5"/>
  <c r="I291" i="5"/>
  <c r="G291" i="5"/>
  <c r="U290" i="5"/>
  <c r="T290" i="5"/>
  <c r="N290" i="5"/>
  <c r="O290" i="5" s="1"/>
  <c r="M290" i="5"/>
  <c r="K290" i="5"/>
  <c r="I290" i="5"/>
  <c r="G290" i="5"/>
  <c r="U289" i="5"/>
  <c r="T289" i="5"/>
  <c r="O289" i="5"/>
  <c r="N289" i="5"/>
  <c r="M289" i="5"/>
  <c r="K289" i="5"/>
  <c r="I289" i="5"/>
  <c r="G289" i="5"/>
  <c r="U288" i="5"/>
  <c r="T288" i="5"/>
  <c r="O288" i="5"/>
  <c r="N288" i="5"/>
  <c r="M288" i="5"/>
  <c r="K288" i="5"/>
  <c r="I288" i="5"/>
  <c r="G288" i="5"/>
  <c r="U287" i="5"/>
  <c r="T287" i="5"/>
  <c r="O287" i="5"/>
  <c r="N287" i="5"/>
  <c r="M287" i="5"/>
  <c r="K287" i="5"/>
  <c r="I287" i="5"/>
  <c r="G287" i="5"/>
  <c r="U286" i="5"/>
  <c r="T286" i="5"/>
  <c r="O286" i="5"/>
  <c r="N286" i="5"/>
  <c r="M286" i="5"/>
  <c r="K286" i="5"/>
  <c r="I286" i="5"/>
  <c r="G286" i="5"/>
  <c r="S285" i="5"/>
  <c r="R285" i="5"/>
  <c r="T285" i="5" s="1"/>
  <c r="Q285" i="5"/>
  <c r="P285" i="5"/>
  <c r="L285" i="5"/>
  <c r="J285" i="5"/>
  <c r="I285" i="5"/>
  <c r="H285" i="5"/>
  <c r="F285" i="5"/>
  <c r="E285" i="5"/>
  <c r="M285" i="5" s="1"/>
  <c r="D285" i="5"/>
  <c r="U284" i="5"/>
  <c r="T284" i="5"/>
  <c r="O284" i="5"/>
  <c r="N284" i="5"/>
  <c r="M284" i="5"/>
  <c r="K284" i="5"/>
  <c r="I284" i="5"/>
  <c r="G284" i="5"/>
  <c r="U283" i="5"/>
  <c r="T283" i="5"/>
  <c r="N283" i="5"/>
  <c r="O283" i="5" s="1"/>
  <c r="M283" i="5"/>
  <c r="K283" i="5"/>
  <c r="I283" i="5"/>
  <c r="G283" i="5"/>
  <c r="U282" i="5"/>
  <c r="T282" i="5"/>
  <c r="O282" i="5"/>
  <c r="N282" i="5"/>
  <c r="M282" i="5"/>
  <c r="K282" i="5"/>
  <c r="I282" i="5"/>
  <c r="G282" i="5"/>
  <c r="U281" i="5"/>
  <c r="T281" i="5"/>
  <c r="O281" i="5"/>
  <c r="N281" i="5"/>
  <c r="M281" i="5"/>
  <c r="K281" i="5"/>
  <c r="I281" i="5"/>
  <c r="G281" i="5"/>
  <c r="U280" i="5"/>
  <c r="T280" i="5"/>
  <c r="N280" i="5"/>
  <c r="O280" i="5" s="1"/>
  <c r="M280" i="5"/>
  <c r="K280" i="5"/>
  <c r="I280" i="5"/>
  <c r="G280" i="5"/>
  <c r="U279" i="5"/>
  <c r="T279" i="5"/>
  <c r="N279" i="5"/>
  <c r="O279" i="5" s="1"/>
  <c r="M279" i="5"/>
  <c r="K279" i="5"/>
  <c r="I279" i="5"/>
  <c r="G279" i="5"/>
  <c r="U278" i="5"/>
  <c r="T278" i="5"/>
  <c r="N278" i="5"/>
  <c r="O278" i="5" s="1"/>
  <c r="M278" i="5"/>
  <c r="K278" i="5"/>
  <c r="I278" i="5"/>
  <c r="G278" i="5"/>
  <c r="U277" i="5"/>
  <c r="T277" i="5"/>
  <c r="N277" i="5"/>
  <c r="O277" i="5" s="1"/>
  <c r="M277" i="5"/>
  <c r="K277" i="5"/>
  <c r="I277" i="5"/>
  <c r="G277" i="5"/>
  <c r="U276" i="5"/>
  <c r="T276" i="5"/>
  <c r="N276" i="5"/>
  <c r="O276" i="5" s="1"/>
  <c r="M276" i="5"/>
  <c r="K276" i="5"/>
  <c r="I276" i="5"/>
  <c r="G276" i="5"/>
  <c r="T275" i="5"/>
  <c r="S275" i="5"/>
  <c r="R275" i="5"/>
  <c r="Q275" i="5"/>
  <c r="P275" i="5"/>
  <c r="U275" i="5" s="1"/>
  <c r="L275" i="5"/>
  <c r="M275" i="5" s="1"/>
  <c r="J275" i="5"/>
  <c r="H275" i="5"/>
  <c r="F275" i="5"/>
  <c r="E275" i="5"/>
  <c r="D275" i="5"/>
  <c r="G275" i="5" s="1"/>
  <c r="U274" i="5"/>
  <c r="T274" i="5"/>
  <c r="O274" i="5"/>
  <c r="N274" i="5"/>
  <c r="M274" i="5"/>
  <c r="K274" i="5"/>
  <c r="I274" i="5"/>
  <c r="G274" i="5"/>
  <c r="U273" i="5"/>
  <c r="T273" i="5"/>
  <c r="O273" i="5"/>
  <c r="N273" i="5"/>
  <c r="M273" i="5"/>
  <c r="K273" i="5"/>
  <c r="I273" i="5"/>
  <c r="G273" i="5"/>
  <c r="U272" i="5"/>
  <c r="T272" i="5"/>
  <c r="N272" i="5"/>
  <c r="O272" i="5" s="1"/>
  <c r="M272" i="5"/>
  <c r="K272" i="5"/>
  <c r="I272" i="5"/>
  <c r="G272" i="5"/>
  <c r="U271" i="5"/>
  <c r="T271" i="5"/>
  <c r="N271" i="5"/>
  <c r="O271" i="5" s="1"/>
  <c r="M271" i="5"/>
  <c r="K271" i="5"/>
  <c r="I271" i="5"/>
  <c r="G271" i="5"/>
  <c r="U270" i="5"/>
  <c r="T270" i="5"/>
  <c r="N270" i="5"/>
  <c r="O270" i="5" s="1"/>
  <c r="M270" i="5"/>
  <c r="K270" i="5"/>
  <c r="I270" i="5"/>
  <c r="G270" i="5"/>
  <c r="U269" i="5"/>
  <c r="T269" i="5"/>
  <c r="N269" i="5"/>
  <c r="O269" i="5" s="1"/>
  <c r="M269" i="5"/>
  <c r="K269" i="5"/>
  <c r="I269" i="5"/>
  <c r="G269" i="5"/>
  <c r="U268" i="5"/>
  <c r="T268" i="5"/>
  <c r="N268" i="5"/>
  <c r="O268" i="5" s="1"/>
  <c r="M268" i="5"/>
  <c r="K268" i="5"/>
  <c r="I268" i="5"/>
  <c r="G268" i="5"/>
  <c r="S267" i="5"/>
  <c r="R267" i="5"/>
  <c r="Q267" i="5"/>
  <c r="P267" i="5"/>
  <c r="L267" i="5"/>
  <c r="J267" i="5"/>
  <c r="I267" i="5"/>
  <c r="H267" i="5"/>
  <c r="F267" i="5"/>
  <c r="E267" i="5"/>
  <c r="D267" i="5"/>
  <c r="U266" i="5"/>
  <c r="T266" i="5"/>
  <c r="O266" i="5"/>
  <c r="N266" i="5"/>
  <c r="M266" i="5"/>
  <c r="K266" i="5"/>
  <c r="I266" i="5"/>
  <c r="G266" i="5"/>
  <c r="U265" i="5"/>
  <c r="T265" i="5"/>
  <c r="O265" i="5"/>
  <c r="N265" i="5"/>
  <c r="M265" i="5"/>
  <c r="K265" i="5"/>
  <c r="I265" i="5"/>
  <c r="G265" i="5"/>
  <c r="U264" i="5"/>
  <c r="T264" i="5"/>
  <c r="N264" i="5"/>
  <c r="O264" i="5" s="1"/>
  <c r="M264" i="5"/>
  <c r="K264" i="5"/>
  <c r="I264" i="5"/>
  <c r="G264" i="5"/>
  <c r="U263" i="5"/>
  <c r="T263" i="5"/>
  <c r="O263" i="5"/>
  <c r="N263" i="5"/>
  <c r="M263" i="5"/>
  <c r="K263" i="5"/>
  <c r="I263" i="5"/>
  <c r="G263" i="5"/>
  <c r="S260" i="5"/>
  <c r="R260" i="5"/>
  <c r="T260" i="5" s="1"/>
  <c r="Q260" i="5"/>
  <c r="P260" i="5"/>
  <c r="U260" i="5" s="1"/>
  <c r="L260" i="5"/>
  <c r="J260" i="5"/>
  <c r="H260" i="5"/>
  <c r="F260" i="5"/>
  <c r="E260" i="5"/>
  <c r="D260" i="5"/>
  <c r="G260" i="5" s="1"/>
  <c r="S259" i="5"/>
  <c r="R259" i="5"/>
  <c r="Q259" i="5"/>
  <c r="P259" i="5"/>
  <c r="L259" i="5"/>
  <c r="K259" i="5"/>
  <c r="J259" i="5"/>
  <c r="U259" i="5" s="1"/>
  <c r="H259" i="5"/>
  <c r="I259" i="5" s="1"/>
  <c r="F259" i="5"/>
  <c r="E259" i="5"/>
  <c r="D259" i="5"/>
  <c r="U258" i="5"/>
  <c r="T258" i="5"/>
  <c r="O258" i="5"/>
  <c r="N258" i="5"/>
  <c r="M258" i="5"/>
  <c r="K258" i="5"/>
  <c r="I258" i="5"/>
  <c r="G258" i="5"/>
  <c r="U257" i="5"/>
  <c r="T257" i="5"/>
  <c r="O257" i="5"/>
  <c r="N257" i="5"/>
  <c r="M257" i="5"/>
  <c r="K257" i="5"/>
  <c r="I257" i="5"/>
  <c r="G257" i="5"/>
  <c r="U256" i="5"/>
  <c r="T256" i="5"/>
  <c r="O256" i="5"/>
  <c r="N256" i="5"/>
  <c r="M256" i="5"/>
  <c r="K256" i="5"/>
  <c r="I256" i="5"/>
  <c r="G256" i="5"/>
  <c r="U255" i="5"/>
  <c r="T255" i="5"/>
  <c r="O255" i="5"/>
  <c r="N255" i="5"/>
  <c r="M255" i="5"/>
  <c r="K255" i="5"/>
  <c r="I255" i="5"/>
  <c r="G255" i="5"/>
  <c r="U254" i="5"/>
  <c r="S254" i="5"/>
  <c r="R254" i="5"/>
  <c r="T254" i="5" s="1"/>
  <c r="Q254" i="5"/>
  <c r="P254" i="5"/>
  <c r="L254" i="5"/>
  <c r="J254" i="5"/>
  <c r="H254" i="5"/>
  <c r="F254" i="5"/>
  <c r="E254" i="5"/>
  <c r="D254" i="5"/>
  <c r="G254" i="5" s="1"/>
  <c r="U253" i="5"/>
  <c r="T253" i="5"/>
  <c r="O253" i="5"/>
  <c r="N253" i="5"/>
  <c r="M253" i="5"/>
  <c r="K253" i="5"/>
  <c r="I253" i="5"/>
  <c r="G253" i="5"/>
  <c r="U252" i="5"/>
  <c r="T252" i="5"/>
  <c r="O252" i="5"/>
  <c r="N252" i="5"/>
  <c r="M252" i="5"/>
  <c r="K252" i="5"/>
  <c r="I252" i="5"/>
  <c r="G252" i="5"/>
  <c r="U251" i="5"/>
  <c r="T251" i="5"/>
  <c r="O251" i="5"/>
  <c r="N251" i="5"/>
  <c r="M251" i="5"/>
  <c r="K251" i="5"/>
  <c r="I251" i="5"/>
  <c r="G251" i="5"/>
  <c r="U250" i="5"/>
  <c r="T250" i="5"/>
  <c r="N250" i="5"/>
  <c r="O250" i="5" s="1"/>
  <c r="M250" i="5"/>
  <c r="K250" i="5"/>
  <c r="I250" i="5"/>
  <c r="G250" i="5"/>
  <c r="U249" i="5"/>
  <c r="T249" i="5"/>
  <c r="N249" i="5"/>
  <c r="O249" i="5" s="1"/>
  <c r="M249" i="5"/>
  <c r="K249" i="5"/>
  <c r="I249" i="5"/>
  <c r="G249" i="5"/>
  <c r="U248" i="5"/>
  <c r="T248" i="5"/>
  <c r="N248" i="5"/>
  <c r="O248" i="5" s="1"/>
  <c r="M248" i="5"/>
  <c r="K248" i="5"/>
  <c r="I248" i="5"/>
  <c r="G248" i="5"/>
  <c r="S247" i="5"/>
  <c r="R247" i="5"/>
  <c r="T247" i="5" s="1"/>
  <c r="Q247" i="5"/>
  <c r="P247" i="5"/>
  <c r="L247" i="5"/>
  <c r="J247" i="5"/>
  <c r="I247" i="5"/>
  <c r="H247" i="5"/>
  <c r="F247" i="5"/>
  <c r="G247" i="5" s="1"/>
  <c r="E247" i="5"/>
  <c r="D247" i="5"/>
  <c r="U246" i="5"/>
  <c r="T246" i="5"/>
  <c r="O246" i="5"/>
  <c r="N246" i="5"/>
  <c r="M246" i="5"/>
  <c r="K246" i="5"/>
  <c r="I246" i="5"/>
  <c r="G246" i="5"/>
  <c r="U245" i="5"/>
  <c r="T245" i="5"/>
  <c r="N245" i="5"/>
  <c r="O245" i="5" s="1"/>
  <c r="M245" i="5"/>
  <c r="K245" i="5"/>
  <c r="I245" i="5"/>
  <c r="G245" i="5"/>
  <c r="U244" i="5"/>
  <c r="T244" i="5"/>
  <c r="O244" i="5"/>
  <c r="N244" i="5"/>
  <c r="M244" i="5"/>
  <c r="K244" i="5"/>
  <c r="I244" i="5"/>
  <c r="G244" i="5"/>
  <c r="U243" i="5"/>
  <c r="T243" i="5"/>
  <c r="N243" i="5"/>
  <c r="O243" i="5" s="1"/>
  <c r="M243" i="5"/>
  <c r="K243" i="5"/>
  <c r="I243" i="5"/>
  <c r="G243" i="5"/>
  <c r="U242" i="5"/>
  <c r="T242" i="5"/>
  <c r="O242" i="5"/>
  <c r="N242" i="5"/>
  <c r="M242" i="5"/>
  <c r="K242" i="5"/>
  <c r="I242" i="5"/>
  <c r="G242" i="5"/>
  <c r="U241" i="5"/>
  <c r="T241" i="5"/>
  <c r="O241" i="5"/>
  <c r="N241" i="5"/>
  <c r="M241" i="5"/>
  <c r="K241" i="5"/>
  <c r="I241" i="5"/>
  <c r="G241" i="5"/>
  <c r="S240" i="5"/>
  <c r="R240" i="5"/>
  <c r="T240" i="5" s="1"/>
  <c r="Q240" i="5"/>
  <c r="P240" i="5"/>
  <c r="U240" i="5" s="1"/>
  <c r="L240" i="5"/>
  <c r="J240" i="5"/>
  <c r="H240" i="5"/>
  <c r="F240" i="5"/>
  <c r="N240" i="5" s="1"/>
  <c r="E240" i="5"/>
  <c r="D240" i="5"/>
  <c r="G240" i="5" s="1"/>
  <c r="U239" i="5"/>
  <c r="T239" i="5"/>
  <c r="O239" i="5"/>
  <c r="N239" i="5"/>
  <c r="M239" i="5"/>
  <c r="K239" i="5"/>
  <c r="I239" i="5"/>
  <c r="G239" i="5"/>
  <c r="U238" i="5"/>
  <c r="T238" i="5"/>
  <c r="N238" i="5"/>
  <c r="O238" i="5" s="1"/>
  <c r="M238" i="5"/>
  <c r="K238" i="5"/>
  <c r="I238" i="5"/>
  <c r="G238" i="5"/>
  <c r="U237" i="5"/>
  <c r="T237" i="5"/>
  <c r="O237" i="5"/>
  <c r="N237" i="5"/>
  <c r="M237" i="5"/>
  <c r="K237" i="5"/>
  <c r="I237" i="5"/>
  <c r="G237" i="5"/>
  <c r="U236" i="5"/>
  <c r="T236" i="5"/>
  <c r="N236" i="5"/>
  <c r="O236" i="5" s="1"/>
  <c r="M236" i="5"/>
  <c r="K236" i="5"/>
  <c r="I236" i="5"/>
  <c r="G236" i="5"/>
  <c r="U235" i="5"/>
  <c r="T235" i="5"/>
  <c r="N235" i="5"/>
  <c r="O235" i="5" s="1"/>
  <c r="M235" i="5"/>
  <c r="K235" i="5"/>
  <c r="I235" i="5"/>
  <c r="G235" i="5"/>
  <c r="U234" i="5"/>
  <c r="T234" i="5"/>
  <c r="O234" i="5"/>
  <c r="N234" i="5"/>
  <c r="M234" i="5"/>
  <c r="K234" i="5"/>
  <c r="I234" i="5"/>
  <c r="G234" i="5"/>
  <c r="S231" i="5"/>
  <c r="R231" i="5"/>
  <c r="Q231" i="5"/>
  <c r="P231" i="5"/>
  <c r="L231" i="5"/>
  <c r="J231" i="5"/>
  <c r="H231" i="5"/>
  <c r="F231" i="5"/>
  <c r="N231" i="5" s="1"/>
  <c r="E231" i="5"/>
  <c r="M231" i="5" s="1"/>
  <c r="D231" i="5"/>
  <c r="I231" i="5" s="1"/>
  <c r="S230" i="5"/>
  <c r="T230" i="5" s="1"/>
  <c r="R230" i="5"/>
  <c r="Q230" i="5"/>
  <c r="P230" i="5"/>
  <c r="L230" i="5"/>
  <c r="M230" i="5" s="1"/>
  <c r="J230" i="5"/>
  <c r="H230" i="5"/>
  <c r="F230" i="5"/>
  <c r="E230" i="5"/>
  <c r="D230" i="5"/>
  <c r="U229" i="5"/>
  <c r="T229" i="5"/>
  <c r="O229" i="5"/>
  <c r="N229" i="5"/>
  <c r="M229" i="5"/>
  <c r="K229" i="5"/>
  <c r="I229" i="5"/>
  <c r="G229" i="5"/>
  <c r="U228" i="5"/>
  <c r="T228" i="5"/>
  <c r="N228" i="5"/>
  <c r="O228" i="5" s="1"/>
  <c r="M228" i="5"/>
  <c r="K228" i="5"/>
  <c r="I228" i="5"/>
  <c r="G228" i="5"/>
  <c r="U227" i="5"/>
  <c r="T227" i="5"/>
  <c r="O227" i="5"/>
  <c r="N227" i="5"/>
  <c r="M227" i="5"/>
  <c r="K227" i="5"/>
  <c r="I227" i="5"/>
  <c r="G227" i="5"/>
  <c r="U226" i="5"/>
  <c r="T226" i="5"/>
  <c r="N226" i="5"/>
  <c r="O226" i="5" s="1"/>
  <c r="M226" i="5"/>
  <c r="K226" i="5"/>
  <c r="I226" i="5"/>
  <c r="G226" i="5"/>
  <c r="U225" i="5"/>
  <c r="T225" i="5"/>
  <c r="O225" i="5"/>
  <c r="N225" i="5"/>
  <c r="M225" i="5"/>
  <c r="K225" i="5"/>
  <c r="I225" i="5"/>
  <c r="G225" i="5"/>
  <c r="S224" i="5"/>
  <c r="R224" i="5"/>
  <c r="Q224" i="5"/>
  <c r="P224" i="5"/>
  <c r="L224" i="5"/>
  <c r="J224" i="5"/>
  <c r="H224" i="5"/>
  <c r="F224" i="5"/>
  <c r="E224" i="5"/>
  <c r="D224" i="5"/>
  <c r="I224" i="5" s="1"/>
  <c r="U223" i="5"/>
  <c r="T223" i="5"/>
  <c r="O223" i="5"/>
  <c r="N223" i="5"/>
  <c r="M223" i="5"/>
  <c r="K223" i="5"/>
  <c r="I223" i="5"/>
  <c r="G223" i="5"/>
  <c r="U222" i="5"/>
  <c r="T222" i="5"/>
  <c r="O222" i="5"/>
  <c r="N222" i="5"/>
  <c r="M222" i="5"/>
  <c r="K222" i="5"/>
  <c r="I222" i="5"/>
  <c r="G222" i="5"/>
  <c r="U221" i="5"/>
  <c r="T221" i="5"/>
  <c r="O221" i="5"/>
  <c r="N221" i="5"/>
  <c r="M221" i="5"/>
  <c r="K221" i="5"/>
  <c r="I221" i="5"/>
  <c r="G221" i="5"/>
  <c r="U220" i="5"/>
  <c r="T220" i="5"/>
  <c r="O220" i="5"/>
  <c r="N220" i="5"/>
  <c r="M220" i="5"/>
  <c r="K220" i="5"/>
  <c r="I220" i="5"/>
  <c r="G220" i="5"/>
  <c r="U219" i="5"/>
  <c r="T219" i="5"/>
  <c r="O219" i="5"/>
  <c r="N219" i="5"/>
  <c r="M219" i="5"/>
  <c r="K219" i="5"/>
  <c r="I219" i="5"/>
  <c r="G219" i="5"/>
  <c r="U218" i="5"/>
  <c r="T218" i="5"/>
  <c r="O218" i="5"/>
  <c r="N218" i="5"/>
  <c r="M218" i="5"/>
  <c r="K218" i="5"/>
  <c r="I218" i="5"/>
  <c r="G218" i="5"/>
  <c r="U217" i="5"/>
  <c r="T217" i="5"/>
  <c r="O217" i="5"/>
  <c r="N217" i="5"/>
  <c r="M217" i="5"/>
  <c r="K217" i="5"/>
  <c r="I217" i="5"/>
  <c r="G217" i="5"/>
  <c r="S216" i="5"/>
  <c r="R216" i="5"/>
  <c r="Q216" i="5"/>
  <c r="P216" i="5"/>
  <c r="U216" i="5" s="1"/>
  <c r="L216" i="5"/>
  <c r="J216" i="5"/>
  <c r="H216" i="5"/>
  <c r="F216" i="5"/>
  <c r="E216" i="5"/>
  <c r="D216" i="5"/>
  <c r="G216" i="5" s="1"/>
  <c r="U215" i="5"/>
  <c r="T215" i="5"/>
  <c r="O215" i="5"/>
  <c r="N215" i="5"/>
  <c r="M215" i="5"/>
  <c r="K215" i="5"/>
  <c r="I215" i="5"/>
  <c r="G215" i="5"/>
  <c r="U214" i="5"/>
  <c r="T214" i="5"/>
  <c r="O214" i="5"/>
  <c r="N214" i="5"/>
  <c r="M214" i="5"/>
  <c r="K214" i="5"/>
  <c r="I214" i="5"/>
  <c r="G214" i="5"/>
  <c r="U213" i="5"/>
  <c r="T213" i="5"/>
  <c r="O213" i="5"/>
  <c r="N213" i="5"/>
  <c r="M213" i="5"/>
  <c r="K213" i="5"/>
  <c r="I213" i="5"/>
  <c r="G213" i="5"/>
  <c r="U212" i="5"/>
  <c r="T212" i="5"/>
  <c r="O212" i="5"/>
  <c r="N212" i="5"/>
  <c r="M212" i="5"/>
  <c r="K212" i="5"/>
  <c r="I212" i="5"/>
  <c r="G212" i="5"/>
  <c r="U211" i="5"/>
  <c r="T211" i="5"/>
  <c r="N211" i="5"/>
  <c r="O211" i="5" s="1"/>
  <c r="M211" i="5"/>
  <c r="K211" i="5"/>
  <c r="I211" i="5"/>
  <c r="G211" i="5"/>
  <c r="U210" i="5"/>
  <c r="T210" i="5"/>
  <c r="N210" i="5"/>
  <c r="O210" i="5" s="1"/>
  <c r="M210" i="5"/>
  <c r="K210" i="5"/>
  <c r="I210" i="5"/>
  <c r="G210" i="5"/>
  <c r="U209" i="5"/>
  <c r="T209" i="5"/>
  <c r="N209" i="5"/>
  <c r="O209" i="5" s="1"/>
  <c r="M209" i="5"/>
  <c r="K209" i="5"/>
  <c r="I209" i="5"/>
  <c r="G209" i="5"/>
  <c r="U208" i="5"/>
  <c r="T208" i="5"/>
  <c r="O208" i="5"/>
  <c r="N208" i="5"/>
  <c r="M208" i="5"/>
  <c r="K208" i="5"/>
  <c r="I208" i="5"/>
  <c r="G208" i="5"/>
  <c r="S205" i="5"/>
  <c r="R205" i="5"/>
  <c r="T205" i="5" s="1"/>
  <c r="Q205" i="5"/>
  <c r="P205" i="5"/>
  <c r="L205" i="5"/>
  <c r="J205" i="5"/>
  <c r="U205" i="5" s="1"/>
  <c r="H205" i="5"/>
  <c r="G205" i="5"/>
  <c r="F205" i="5"/>
  <c r="E205" i="5"/>
  <c r="M205" i="5" s="1"/>
  <c r="D205" i="5"/>
  <c r="S204" i="5"/>
  <c r="R204" i="5"/>
  <c r="T204" i="5" s="1"/>
  <c r="Q204" i="5"/>
  <c r="P204" i="5"/>
  <c r="U204" i="5" s="1"/>
  <c r="L204" i="5"/>
  <c r="J204" i="5"/>
  <c r="H204" i="5"/>
  <c r="F204" i="5"/>
  <c r="N204" i="5" s="1"/>
  <c r="E204" i="5"/>
  <c r="D204" i="5"/>
  <c r="G204" i="5" s="1"/>
  <c r="U203" i="5"/>
  <c r="T203" i="5"/>
  <c r="O203" i="5"/>
  <c r="N203" i="5"/>
  <c r="M203" i="5"/>
  <c r="K203" i="5"/>
  <c r="I203" i="5"/>
  <c r="G203" i="5"/>
  <c r="U202" i="5"/>
  <c r="T202" i="5"/>
  <c r="O202" i="5"/>
  <c r="N202" i="5"/>
  <c r="M202" i="5"/>
  <c r="K202" i="5"/>
  <c r="I202" i="5"/>
  <c r="G202" i="5"/>
  <c r="U201" i="5"/>
  <c r="T201" i="5"/>
  <c r="O201" i="5"/>
  <c r="N201" i="5"/>
  <c r="M201" i="5"/>
  <c r="K201" i="5"/>
  <c r="I201" i="5"/>
  <c r="G201" i="5"/>
  <c r="U200" i="5"/>
  <c r="T200" i="5"/>
  <c r="O200" i="5"/>
  <c r="N200" i="5"/>
  <c r="M200" i="5"/>
  <c r="K200" i="5"/>
  <c r="I200" i="5"/>
  <c r="G200" i="5"/>
  <c r="U199" i="5"/>
  <c r="T199" i="5"/>
  <c r="O199" i="5"/>
  <c r="N199" i="5"/>
  <c r="M199" i="5"/>
  <c r="K199" i="5"/>
  <c r="I199" i="5"/>
  <c r="G199" i="5"/>
  <c r="S198" i="5"/>
  <c r="R198" i="5"/>
  <c r="Q198" i="5"/>
  <c r="P198" i="5"/>
  <c r="L198" i="5"/>
  <c r="J198" i="5"/>
  <c r="U198" i="5" s="1"/>
  <c r="H198" i="5"/>
  <c r="I198" i="5" s="1"/>
  <c r="F198" i="5"/>
  <c r="G198" i="5" s="1"/>
  <c r="E198" i="5"/>
  <c r="D198" i="5"/>
  <c r="U197" i="5"/>
  <c r="T197" i="5"/>
  <c r="O197" i="5"/>
  <c r="N197" i="5"/>
  <c r="M197" i="5"/>
  <c r="K197" i="5"/>
  <c r="I197" i="5"/>
  <c r="G197" i="5"/>
  <c r="U196" i="5"/>
  <c r="T196" i="5"/>
  <c r="N196" i="5"/>
  <c r="O196" i="5" s="1"/>
  <c r="M196" i="5"/>
  <c r="K196" i="5"/>
  <c r="I196" i="5"/>
  <c r="G196" i="5"/>
  <c r="U195" i="5"/>
  <c r="T195" i="5"/>
  <c r="N195" i="5"/>
  <c r="O195" i="5" s="1"/>
  <c r="M195" i="5"/>
  <c r="K195" i="5"/>
  <c r="I195" i="5"/>
  <c r="G195" i="5"/>
  <c r="U194" i="5"/>
  <c r="T194" i="5"/>
  <c r="O194" i="5"/>
  <c r="N194" i="5"/>
  <c r="M194" i="5"/>
  <c r="K194" i="5"/>
  <c r="I194" i="5"/>
  <c r="G194" i="5"/>
  <c r="U193" i="5"/>
  <c r="T193" i="5"/>
  <c r="O193" i="5"/>
  <c r="N193" i="5"/>
  <c r="M193" i="5"/>
  <c r="K193" i="5"/>
  <c r="I193" i="5"/>
  <c r="G193" i="5"/>
  <c r="U192" i="5"/>
  <c r="T192" i="5"/>
  <c r="O192" i="5"/>
  <c r="N192" i="5"/>
  <c r="M192" i="5"/>
  <c r="K192" i="5"/>
  <c r="I192" i="5"/>
  <c r="G192" i="5"/>
  <c r="S191" i="5"/>
  <c r="R191" i="5"/>
  <c r="T191" i="5" s="1"/>
  <c r="Q191" i="5"/>
  <c r="P191" i="5"/>
  <c r="U191" i="5" s="1"/>
  <c r="L191" i="5"/>
  <c r="J191" i="5"/>
  <c r="H191" i="5"/>
  <c r="F191" i="5"/>
  <c r="E191" i="5"/>
  <c r="D191" i="5"/>
  <c r="G191" i="5" s="1"/>
  <c r="U190" i="5"/>
  <c r="T190" i="5"/>
  <c r="N190" i="5"/>
  <c r="O190" i="5" s="1"/>
  <c r="M190" i="5"/>
  <c r="K190" i="5"/>
  <c r="I190" i="5"/>
  <c r="G190" i="5"/>
  <c r="U189" i="5"/>
  <c r="T189" i="5"/>
  <c r="O189" i="5"/>
  <c r="N189" i="5"/>
  <c r="M189" i="5"/>
  <c r="K189" i="5"/>
  <c r="I189" i="5"/>
  <c r="G189" i="5"/>
  <c r="U188" i="5"/>
  <c r="T188" i="5"/>
  <c r="N188" i="5"/>
  <c r="O188" i="5" s="1"/>
  <c r="M188" i="5"/>
  <c r="K188" i="5"/>
  <c r="I188" i="5"/>
  <c r="G188" i="5"/>
  <c r="U187" i="5"/>
  <c r="T187" i="5"/>
  <c r="N187" i="5"/>
  <c r="O187" i="5" s="1"/>
  <c r="M187" i="5"/>
  <c r="K187" i="5"/>
  <c r="I187" i="5"/>
  <c r="G187" i="5"/>
  <c r="U186" i="5"/>
  <c r="T186" i="5"/>
  <c r="O186" i="5"/>
  <c r="N186" i="5"/>
  <c r="M186" i="5"/>
  <c r="K186" i="5"/>
  <c r="I186" i="5"/>
  <c r="G186" i="5"/>
  <c r="S185" i="5"/>
  <c r="R185" i="5"/>
  <c r="T185" i="5" s="1"/>
  <c r="Q185" i="5"/>
  <c r="P185" i="5"/>
  <c r="N185" i="5"/>
  <c r="L185" i="5"/>
  <c r="J185" i="5"/>
  <c r="H185" i="5"/>
  <c r="F185" i="5"/>
  <c r="E185" i="5"/>
  <c r="D185" i="5"/>
  <c r="I185" i="5" s="1"/>
  <c r="U184" i="5"/>
  <c r="T184" i="5"/>
  <c r="O184" i="5"/>
  <c r="N184" i="5"/>
  <c r="M184" i="5"/>
  <c r="K184" i="5"/>
  <c r="I184" i="5"/>
  <c r="G184" i="5"/>
  <c r="U183" i="5"/>
  <c r="T183" i="5"/>
  <c r="O183" i="5"/>
  <c r="N183" i="5"/>
  <c r="M183" i="5"/>
  <c r="K183" i="5"/>
  <c r="I183" i="5"/>
  <c r="G183" i="5"/>
  <c r="U182" i="5"/>
  <c r="T182" i="5"/>
  <c r="O182" i="5"/>
  <c r="N182" i="5"/>
  <c r="M182" i="5"/>
  <c r="K182" i="5"/>
  <c r="I182" i="5"/>
  <c r="G182" i="5"/>
  <c r="U181" i="5"/>
  <c r="T181" i="5"/>
  <c r="O181" i="5"/>
  <c r="N181" i="5"/>
  <c r="M181" i="5"/>
  <c r="K181" i="5"/>
  <c r="I181" i="5"/>
  <c r="G181" i="5"/>
  <c r="U180" i="5"/>
  <c r="T180" i="5"/>
  <c r="O180" i="5"/>
  <c r="N180" i="5"/>
  <c r="M180" i="5"/>
  <c r="K180" i="5"/>
  <c r="I180" i="5"/>
  <c r="G180" i="5"/>
  <c r="S179" i="5"/>
  <c r="T179" i="5" s="1"/>
  <c r="R179" i="5"/>
  <c r="Q179" i="5"/>
  <c r="P179" i="5"/>
  <c r="L179" i="5"/>
  <c r="K179" i="5"/>
  <c r="J179" i="5"/>
  <c r="H179" i="5"/>
  <c r="G179" i="5"/>
  <c r="F179" i="5"/>
  <c r="E179" i="5"/>
  <c r="M179" i="5" s="1"/>
  <c r="D179" i="5"/>
  <c r="U178" i="5"/>
  <c r="T178" i="5"/>
  <c r="O178" i="5"/>
  <c r="N178" i="5"/>
  <c r="M178" i="5"/>
  <c r="K178" i="5"/>
  <c r="I178" i="5"/>
  <c r="G178" i="5"/>
  <c r="U177" i="5"/>
  <c r="T177" i="5"/>
  <c r="O177" i="5"/>
  <c r="N177" i="5"/>
  <c r="M177" i="5"/>
  <c r="K177" i="5"/>
  <c r="I177" i="5"/>
  <c r="G177" i="5"/>
  <c r="U176" i="5"/>
  <c r="T176" i="5"/>
  <c r="O176" i="5"/>
  <c r="N176" i="5"/>
  <c r="M176" i="5"/>
  <c r="K176" i="5"/>
  <c r="I176" i="5"/>
  <c r="G176" i="5"/>
  <c r="U175" i="5"/>
  <c r="T175" i="5"/>
  <c r="N175" i="5"/>
  <c r="O175" i="5" s="1"/>
  <c r="M175" i="5"/>
  <c r="K175" i="5"/>
  <c r="I175" i="5"/>
  <c r="G175" i="5"/>
  <c r="U174" i="5"/>
  <c r="T174" i="5"/>
  <c r="N174" i="5"/>
  <c r="O174" i="5" s="1"/>
  <c r="M174" i="5"/>
  <c r="K174" i="5"/>
  <c r="I174" i="5"/>
  <c r="G174" i="5"/>
  <c r="U173" i="5"/>
  <c r="T173" i="5"/>
  <c r="N173" i="5"/>
  <c r="O173" i="5" s="1"/>
  <c r="M173" i="5"/>
  <c r="K173" i="5"/>
  <c r="I173" i="5"/>
  <c r="G173" i="5"/>
  <c r="S170" i="5"/>
  <c r="R170" i="5"/>
  <c r="Q170" i="5"/>
  <c r="P170" i="5"/>
  <c r="L170" i="5"/>
  <c r="J170" i="5"/>
  <c r="K170" i="5" s="1"/>
  <c r="H170" i="5"/>
  <c r="F170" i="5"/>
  <c r="E170" i="5"/>
  <c r="M170" i="5" s="1"/>
  <c r="D170" i="5"/>
  <c r="G170" i="5" s="1"/>
  <c r="U169" i="5"/>
  <c r="S169" i="5"/>
  <c r="T169" i="5" s="1"/>
  <c r="R169" i="5"/>
  <c r="Q169" i="5"/>
  <c r="P169" i="5"/>
  <c r="L169" i="5"/>
  <c r="J169" i="5"/>
  <c r="H169" i="5"/>
  <c r="F169" i="5"/>
  <c r="E169" i="5"/>
  <c r="K169" i="5" s="1"/>
  <c r="D169" i="5"/>
  <c r="U168" i="5"/>
  <c r="T168" i="5"/>
  <c r="O168" i="5"/>
  <c r="N168" i="5"/>
  <c r="M168" i="5"/>
  <c r="K168" i="5"/>
  <c r="I168" i="5"/>
  <c r="G168" i="5"/>
  <c r="U167" i="5"/>
  <c r="T167" i="5"/>
  <c r="O167" i="5"/>
  <c r="N167" i="5"/>
  <c r="M167" i="5"/>
  <c r="K167" i="5"/>
  <c r="I167" i="5"/>
  <c r="G167" i="5"/>
  <c r="U166" i="5"/>
  <c r="T166" i="5"/>
  <c r="O166" i="5"/>
  <c r="N166" i="5"/>
  <c r="M166" i="5"/>
  <c r="K166" i="5"/>
  <c r="I166" i="5"/>
  <c r="G166" i="5"/>
  <c r="U165" i="5"/>
  <c r="T165" i="5"/>
  <c r="O165" i="5"/>
  <c r="N165" i="5"/>
  <c r="M165" i="5"/>
  <c r="K165" i="5"/>
  <c r="I165" i="5"/>
  <c r="G165" i="5"/>
  <c r="U164" i="5"/>
  <c r="T164" i="5"/>
  <c r="N164" i="5"/>
  <c r="O164" i="5" s="1"/>
  <c r="M164" i="5"/>
  <c r="K164" i="5"/>
  <c r="I164" i="5"/>
  <c r="G164" i="5"/>
  <c r="S163" i="5"/>
  <c r="R163" i="5"/>
  <c r="T163" i="5" s="1"/>
  <c r="Q163" i="5"/>
  <c r="P163" i="5"/>
  <c r="L163" i="5"/>
  <c r="J163" i="5"/>
  <c r="U163" i="5" s="1"/>
  <c r="H163" i="5"/>
  <c r="I163" i="5" s="1"/>
  <c r="F163" i="5"/>
  <c r="G163" i="5" s="1"/>
  <c r="E163" i="5"/>
  <c r="D163" i="5"/>
  <c r="U162" i="5"/>
  <c r="T162" i="5"/>
  <c r="O162" i="5"/>
  <c r="N162" i="5"/>
  <c r="M162" i="5"/>
  <c r="K162" i="5"/>
  <c r="I162" i="5"/>
  <c r="G162" i="5"/>
  <c r="U161" i="5"/>
  <c r="T161" i="5"/>
  <c r="O161" i="5"/>
  <c r="N161" i="5"/>
  <c r="M161" i="5"/>
  <c r="K161" i="5"/>
  <c r="I161" i="5"/>
  <c r="G161" i="5"/>
  <c r="U160" i="5"/>
  <c r="T160" i="5"/>
  <c r="O160" i="5"/>
  <c r="N160" i="5"/>
  <c r="M160" i="5"/>
  <c r="K160" i="5"/>
  <c r="I160" i="5"/>
  <c r="G160" i="5"/>
  <c r="U159" i="5"/>
  <c r="T159" i="5"/>
  <c r="N159" i="5"/>
  <c r="O159" i="5" s="1"/>
  <c r="M159" i="5"/>
  <c r="K159" i="5"/>
  <c r="I159" i="5"/>
  <c r="G159" i="5"/>
  <c r="U158" i="5"/>
  <c r="T158" i="5"/>
  <c r="O158" i="5"/>
  <c r="N158" i="5"/>
  <c r="M158" i="5"/>
  <c r="K158" i="5"/>
  <c r="I158" i="5"/>
  <c r="G158" i="5"/>
  <c r="S157" i="5"/>
  <c r="R157" i="5"/>
  <c r="Q157" i="5"/>
  <c r="P157" i="5"/>
  <c r="U157" i="5" s="1"/>
  <c r="L157" i="5"/>
  <c r="J157" i="5"/>
  <c r="H157" i="5"/>
  <c r="F157" i="5"/>
  <c r="N157" i="5" s="1"/>
  <c r="O157" i="5" s="1"/>
  <c r="E157" i="5"/>
  <c r="K157" i="5" s="1"/>
  <c r="D157" i="5"/>
  <c r="U156" i="5"/>
  <c r="T156" i="5"/>
  <c r="O156" i="5"/>
  <c r="N156" i="5"/>
  <c r="M156" i="5"/>
  <c r="K156" i="5"/>
  <c r="I156" i="5"/>
  <c r="G156" i="5"/>
  <c r="U155" i="5"/>
  <c r="T155" i="5"/>
  <c r="O155" i="5"/>
  <c r="N155" i="5"/>
  <c r="M155" i="5"/>
  <c r="K155" i="5"/>
  <c r="I155" i="5"/>
  <c r="G155" i="5"/>
  <c r="U154" i="5"/>
  <c r="T154" i="5"/>
  <c r="O154" i="5"/>
  <c r="N154" i="5"/>
  <c r="M154" i="5"/>
  <c r="K154" i="5"/>
  <c r="I154" i="5"/>
  <c r="G154" i="5"/>
  <c r="U153" i="5"/>
  <c r="T153" i="5"/>
  <c r="N153" i="5"/>
  <c r="O153" i="5" s="1"/>
  <c r="M153" i="5"/>
  <c r="K153" i="5"/>
  <c r="I153" i="5"/>
  <c r="G153" i="5"/>
  <c r="U152" i="5"/>
  <c r="T152" i="5"/>
  <c r="N152" i="5"/>
  <c r="O152" i="5" s="1"/>
  <c r="M152" i="5"/>
  <c r="K152" i="5"/>
  <c r="I152" i="5"/>
  <c r="G152" i="5"/>
  <c r="U151" i="5"/>
  <c r="T151" i="5"/>
  <c r="O151" i="5"/>
  <c r="N151" i="5"/>
  <c r="M151" i="5"/>
  <c r="K151" i="5"/>
  <c r="I151" i="5"/>
  <c r="G151" i="5"/>
  <c r="S150" i="5"/>
  <c r="R150" i="5"/>
  <c r="T150" i="5" s="1"/>
  <c r="Q150" i="5"/>
  <c r="P150" i="5"/>
  <c r="U150" i="5" s="1"/>
  <c r="L150" i="5"/>
  <c r="J150" i="5"/>
  <c r="H150" i="5"/>
  <c r="F150" i="5"/>
  <c r="E150" i="5"/>
  <c r="O150" i="5" s="1"/>
  <c r="D150" i="5"/>
  <c r="U149" i="5"/>
  <c r="T149" i="5"/>
  <c r="O149" i="5"/>
  <c r="N149" i="5"/>
  <c r="M149" i="5"/>
  <c r="K149" i="5"/>
  <c r="I149" i="5"/>
  <c r="G149" i="5"/>
  <c r="U148" i="5"/>
  <c r="T148" i="5"/>
  <c r="O148" i="5"/>
  <c r="N148" i="5"/>
  <c r="M148" i="5"/>
  <c r="K148" i="5"/>
  <c r="I148" i="5"/>
  <c r="G148" i="5"/>
  <c r="U147" i="5"/>
  <c r="T147" i="5"/>
  <c r="O147" i="5"/>
  <c r="N147" i="5"/>
  <c r="M147" i="5"/>
  <c r="K147" i="5"/>
  <c r="I147" i="5"/>
  <c r="G147" i="5"/>
  <c r="U146" i="5"/>
  <c r="T146" i="5"/>
  <c r="O146" i="5"/>
  <c r="N146" i="5"/>
  <c r="M146" i="5"/>
  <c r="K146" i="5"/>
  <c r="I146" i="5"/>
  <c r="G146" i="5"/>
  <c r="U145" i="5"/>
  <c r="T145" i="5"/>
  <c r="O145" i="5"/>
  <c r="N145" i="5"/>
  <c r="M145" i="5"/>
  <c r="K145" i="5"/>
  <c r="I145" i="5"/>
  <c r="G145" i="5"/>
  <c r="S144" i="5"/>
  <c r="R144" i="5"/>
  <c r="T144" i="5" s="1"/>
  <c r="Q144" i="5"/>
  <c r="P144" i="5"/>
  <c r="L144" i="5"/>
  <c r="J144" i="5"/>
  <c r="K144" i="5" s="1"/>
  <c r="H144" i="5"/>
  <c r="F144" i="5"/>
  <c r="G144" i="5" s="1"/>
  <c r="E144" i="5"/>
  <c r="D144" i="5"/>
  <c r="U143" i="5"/>
  <c r="T143" i="5"/>
  <c r="O143" i="5"/>
  <c r="N143" i="5"/>
  <c r="M143" i="5"/>
  <c r="K143" i="5"/>
  <c r="I143" i="5"/>
  <c r="G143" i="5"/>
  <c r="U142" i="5"/>
  <c r="T142" i="5"/>
  <c r="O142" i="5"/>
  <c r="N142" i="5"/>
  <c r="M142" i="5"/>
  <c r="K142" i="5"/>
  <c r="I142" i="5"/>
  <c r="G142" i="5"/>
  <c r="U141" i="5"/>
  <c r="T141" i="5"/>
  <c r="O141" i="5"/>
  <c r="N141" i="5"/>
  <c r="M141" i="5"/>
  <c r="K141" i="5"/>
  <c r="I141" i="5"/>
  <c r="G141" i="5"/>
  <c r="U140" i="5"/>
  <c r="T140" i="5"/>
  <c r="N140" i="5"/>
  <c r="O140" i="5" s="1"/>
  <c r="M140" i="5"/>
  <c r="K140" i="5"/>
  <c r="I140" i="5"/>
  <c r="G140" i="5"/>
  <c r="U139" i="5"/>
  <c r="T139" i="5"/>
  <c r="N139" i="5"/>
  <c r="O139" i="5" s="1"/>
  <c r="M139" i="5"/>
  <c r="K139" i="5"/>
  <c r="I139" i="5"/>
  <c r="G139" i="5"/>
  <c r="U138" i="5"/>
  <c r="T138" i="5"/>
  <c r="N138" i="5"/>
  <c r="O138" i="5" s="1"/>
  <c r="M138" i="5"/>
  <c r="K138" i="5"/>
  <c r="I138" i="5"/>
  <c r="G138" i="5"/>
  <c r="T137" i="5"/>
  <c r="S137" i="5"/>
  <c r="R137" i="5"/>
  <c r="Q137" i="5"/>
  <c r="P137" i="5"/>
  <c r="L137" i="5"/>
  <c r="J137" i="5"/>
  <c r="H137" i="5"/>
  <c r="F137" i="5"/>
  <c r="N137" i="5" s="1"/>
  <c r="E137" i="5"/>
  <c r="D137" i="5"/>
  <c r="U136" i="5"/>
  <c r="T136" i="5"/>
  <c r="O136" i="5"/>
  <c r="N136" i="5"/>
  <c r="M136" i="5"/>
  <c r="K136" i="5"/>
  <c r="I136" i="5"/>
  <c r="G136" i="5"/>
  <c r="U135" i="5"/>
  <c r="T135" i="5"/>
  <c r="O135" i="5"/>
  <c r="N135" i="5"/>
  <c r="M135" i="5"/>
  <c r="K135" i="5"/>
  <c r="I135" i="5"/>
  <c r="G135" i="5"/>
  <c r="U134" i="5"/>
  <c r="T134" i="5"/>
  <c r="O134" i="5"/>
  <c r="N134" i="5"/>
  <c r="M134" i="5"/>
  <c r="K134" i="5"/>
  <c r="I134" i="5"/>
  <c r="G134" i="5"/>
  <c r="U133" i="5"/>
  <c r="T133" i="5"/>
  <c r="N133" i="5"/>
  <c r="O133" i="5" s="1"/>
  <c r="M133" i="5"/>
  <c r="K133" i="5"/>
  <c r="I133" i="5"/>
  <c r="G133" i="5"/>
  <c r="S132" i="5"/>
  <c r="R132" i="5"/>
  <c r="Q132" i="5"/>
  <c r="P132" i="5"/>
  <c r="L132" i="5"/>
  <c r="J132" i="5"/>
  <c r="K132" i="5" s="1"/>
  <c r="H132" i="5"/>
  <c r="F132" i="5"/>
  <c r="G132" i="5" s="1"/>
  <c r="E132" i="5"/>
  <c r="D132" i="5"/>
  <c r="U131" i="5"/>
  <c r="T131" i="5"/>
  <c r="O131" i="5"/>
  <c r="N131" i="5"/>
  <c r="M131" i="5"/>
  <c r="K131" i="5"/>
  <c r="I131" i="5"/>
  <c r="G131" i="5"/>
  <c r="U130" i="5"/>
  <c r="T130" i="5"/>
  <c r="O130" i="5"/>
  <c r="N130" i="5"/>
  <c r="M130" i="5"/>
  <c r="K130" i="5"/>
  <c r="I130" i="5"/>
  <c r="G130" i="5"/>
  <c r="U129" i="5"/>
  <c r="T129" i="5"/>
  <c r="N129" i="5"/>
  <c r="O129" i="5" s="1"/>
  <c r="M129" i="5"/>
  <c r="K129" i="5"/>
  <c r="I129" i="5"/>
  <c r="G129" i="5"/>
  <c r="U128" i="5"/>
  <c r="T128" i="5"/>
  <c r="O128" i="5"/>
  <c r="N128" i="5"/>
  <c r="M128" i="5"/>
  <c r="K128" i="5"/>
  <c r="I128" i="5"/>
  <c r="G128" i="5"/>
  <c r="U127" i="5"/>
  <c r="T127" i="5"/>
  <c r="N127" i="5"/>
  <c r="O127" i="5" s="1"/>
  <c r="M127" i="5"/>
  <c r="K127" i="5"/>
  <c r="I127" i="5"/>
  <c r="G127" i="5"/>
  <c r="T126" i="5"/>
  <c r="S126" i="5"/>
  <c r="R126" i="5"/>
  <c r="Q126" i="5"/>
  <c r="P126" i="5"/>
  <c r="L126" i="5"/>
  <c r="J126" i="5"/>
  <c r="H126" i="5"/>
  <c r="F126" i="5"/>
  <c r="E126" i="5"/>
  <c r="D126" i="5"/>
  <c r="U125" i="5"/>
  <c r="T125" i="5"/>
  <c r="O125" i="5"/>
  <c r="N125" i="5"/>
  <c r="M125" i="5"/>
  <c r="K125" i="5"/>
  <c r="I125" i="5"/>
  <c r="G125" i="5"/>
  <c r="U124" i="5"/>
  <c r="T124" i="5"/>
  <c r="N124" i="5"/>
  <c r="O124" i="5" s="1"/>
  <c r="M124" i="5"/>
  <c r="K124" i="5"/>
  <c r="I124" i="5"/>
  <c r="G124" i="5"/>
  <c r="U123" i="5"/>
  <c r="T123" i="5"/>
  <c r="N123" i="5"/>
  <c r="O123" i="5" s="1"/>
  <c r="M123" i="5"/>
  <c r="K123" i="5"/>
  <c r="I123" i="5"/>
  <c r="G123" i="5"/>
  <c r="U122" i="5"/>
  <c r="T122" i="5"/>
  <c r="N122" i="5"/>
  <c r="O122" i="5" s="1"/>
  <c r="M122" i="5"/>
  <c r="K122" i="5"/>
  <c r="I122" i="5"/>
  <c r="G122" i="5"/>
  <c r="S121" i="5"/>
  <c r="R121" i="5"/>
  <c r="Q121" i="5"/>
  <c r="P121" i="5"/>
  <c r="L121" i="5"/>
  <c r="J121" i="5"/>
  <c r="K121" i="5" s="1"/>
  <c r="H121" i="5"/>
  <c r="F121" i="5"/>
  <c r="G121" i="5" s="1"/>
  <c r="E121" i="5"/>
  <c r="D121" i="5"/>
  <c r="U120" i="5"/>
  <c r="T120" i="5"/>
  <c r="O120" i="5"/>
  <c r="N120" i="5"/>
  <c r="M120" i="5"/>
  <c r="K120" i="5"/>
  <c r="I120" i="5"/>
  <c r="G120" i="5"/>
  <c r="U119" i="5"/>
  <c r="T119" i="5"/>
  <c r="N119" i="5"/>
  <c r="O119" i="5" s="1"/>
  <c r="M119" i="5"/>
  <c r="K119" i="5"/>
  <c r="I119" i="5"/>
  <c r="G119" i="5"/>
  <c r="U118" i="5"/>
  <c r="T118" i="5"/>
  <c r="O118" i="5"/>
  <c r="N118" i="5"/>
  <c r="M118" i="5"/>
  <c r="K118" i="5"/>
  <c r="I118" i="5"/>
  <c r="G118" i="5"/>
  <c r="U117" i="5"/>
  <c r="T117" i="5"/>
  <c r="N117" i="5"/>
  <c r="O117" i="5" s="1"/>
  <c r="M117" i="5"/>
  <c r="K117" i="5"/>
  <c r="I117" i="5"/>
  <c r="G117" i="5"/>
  <c r="U116" i="5"/>
  <c r="T116" i="5"/>
  <c r="O116" i="5"/>
  <c r="N116" i="5"/>
  <c r="M116" i="5"/>
  <c r="K116" i="5"/>
  <c r="I116" i="5"/>
  <c r="G116" i="5"/>
  <c r="U115" i="5"/>
  <c r="T115" i="5"/>
  <c r="O115" i="5"/>
  <c r="N115" i="5"/>
  <c r="M115" i="5"/>
  <c r="K115" i="5"/>
  <c r="I115" i="5"/>
  <c r="G115" i="5"/>
  <c r="U114" i="5"/>
  <c r="T114" i="5"/>
  <c r="N114" i="5"/>
  <c r="O114" i="5" s="1"/>
  <c r="M114" i="5"/>
  <c r="K114" i="5"/>
  <c r="I114" i="5"/>
  <c r="G114" i="5"/>
  <c r="U113" i="5"/>
  <c r="T113" i="5"/>
  <c r="O113" i="5"/>
  <c r="N113" i="5"/>
  <c r="M113" i="5"/>
  <c r="K113" i="5"/>
  <c r="I113" i="5"/>
  <c r="G113" i="5"/>
  <c r="S112" i="5"/>
  <c r="T112" i="5" s="1"/>
  <c r="R112" i="5"/>
  <c r="Q112" i="5"/>
  <c r="P112" i="5"/>
  <c r="L112" i="5"/>
  <c r="J112" i="5"/>
  <c r="H112" i="5"/>
  <c r="F112" i="5"/>
  <c r="E112" i="5"/>
  <c r="D112" i="5"/>
  <c r="U111" i="5"/>
  <c r="T111" i="5"/>
  <c r="O111" i="5"/>
  <c r="N111" i="5"/>
  <c r="M111" i="5"/>
  <c r="K111" i="5"/>
  <c r="I111" i="5"/>
  <c r="G111" i="5"/>
  <c r="U110" i="5"/>
  <c r="T110" i="5"/>
  <c r="N110" i="5"/>
  <c r="O110" i="5" s="1"/>
  <c r="M110" i="5"/>
  <c r="K110" i="5"/>
  <c r="I110" i="5"/>
  <c r="G110" i="5"/>
  <c r="U109" i="5"/>
  <c r="T109" i="5"/>
  <c r="N109" i="5"/>
  <c r="O109" i="5" s="1"/>
  <c r="M109" i="5"/>
  <c r="K109" i="5"/>
  <c r="I109" i="5"/>
  <c r="G109" i="5"/>
  <c r="U108" i="5"/>
  <c r="T108" i="5"/>
  <c r="O108" i="5"/>
  <c r="N108" i="5"/>
  <c r="M108" i="5"/>
  <c r="K108" i="5"/>
  <c r="I108" i="5"/>
  <c r="G108" i="5"/>
  <c r="U107" i="5"/>
  <c r="T107" i="5"/>
  <c r="N107" i="5"/>
  <c r="O107" i="5" s="1"/>
  <c r="M107" i="5"/>
  <c r="K107" i="5"/>
  <c r="I107" i="5"/>
  <c r="G107" i="5"/>
  <c r="S106" i="5"/>
  <c r="R106" i="5"/>
  <c r="T106" i="5" s="1"/>
  <c r="Q106" i="5"/>
  <c r="P106" i="5"/>
  <c r="L106" i="5"/>
  <c r="J106" i="5"/>
  <c r="K106" i="5" s="1"/>
  <c r="H106" i="5"/>
  <c r="F106" i="5"/>
  <c r="G106" i="5" s="1"/>
  <c r="E106" i="5"/>
  <c r="D106" i="5"/>
  <c r="U105" i="5"/>
  <c r="T105" i="5"/>
  <c r="N105" i="5"/>
  <c r="O105" i="5" s="1"/>
  <c r="M105" i="5"/>
  <c r="K105" i="5"/>
  <c r="I105" i="5"/>
  <c r="G105" i="5"/>
  <c r="T102" i="5"/>
  <c r="S102" i="5"/>
  <c r="R102" i="5"/>
  <c r="Q102" i="5"/>
  <c r="P102" i="5"/>
  <c r="L102" i="5"/>
  <c r="J102" i="5"/>
  <c r="H102" i="5"/>
  <c r="F102" i="5"/>
  <c r="E102" i="5"/>
  <c r="D102" i="5"/>
  <c r="S101" i="5"/>
  <c r="R101" i="5"/>
  <c r="Q101" i="5"/>
  <c r="P101" i="5"/>
  <c r="L101" i="5"/>
  <c r="J101" i="5"/>
  <c r="H101" i="5"/>
  <c r="F101" i="5"/>
  <c r="E101" i="5"/>
  <c r="M101" i="5" s="1"/>
  <c r="D101" i="5"/>
  <c r="I101" i="5" s="1"/>
  <c r="U100" i="5"/>
  <c r="T100" i="5"/>
  <c r="O100" i="5"/>
  <c r="N100" i="5"/>
  <c r="M100" i="5"/>
  <c r="K100" i="5"/>
  <c r="I100" i="5"/>
  <c r="G100" i="5"/>
  <c r="U99" i="5"/>
  <c r="T99" i="5"/>
  <c r="N99" i="5"/>
  <c r="O99" i="5" s="1"/>
  <c r="M99" i="5"/>
  <c r="K99" i="5"/>
  <c r="I99" i="5"/>
  <c r="G99" i="5"/>
  <c r="U98" i="5"/>
  <c r="T98" i="5"/>
  <c r="O98" i="5"/>
  <c r="N98" i="5"/>
  <c r="M98" i="5"/>
  <c r="K98" i="5"/>
  <c r="I98" i="5"/>
  <c r="G98" i="5"/>
  <c r="U97" i="5"/>
  <c r="T97" i="5"/>
  <c r="N97" i="5"/>
  <c r="O97" i="5" s="1"/>
  <c r="M97" i="5"/>
  <c r="K97" i="5"/>
  <c r="I97" i="5"/>
  <c r="G97" i="5"/>
  <c r="S96" i="5"/>
  <c r="R96" i="5"/>
  <c r="T96" i="5" s="1"/>
  <c r="Q96" i="5"/>
  <c r="P96" i="5"/>
  <c r="U96" i="5" s="1"/>
  <c r="L96" i="5"/>
  <c r="J96" i="5"/>
  <c r="H96" i="5"/>
  <c r="F96" i="5"/>
  <c r="E96" i="5"/>
  <c r="D96" i="5"/>
  <c r="U95" i="5"/>
  <c r="T95" i="5"/>
  <c r="O95" i="5"/>
  <c r="N95" i="5"/>
  <c r="M95" i="5"/>
  <c r="K95" i="5"/>
  <c r="I95" i="5"/>
  <c r="G95" i="5"/>
  <c r="U94" i="5"/>
  <c r="T94" i="5"/>
  <c r="N94" i="5"/>
  <c r="O94" i="5" s="1"/>
  <c r="M94" i="5"/>
  <c r="K94" i="5"/>
  <c r="I94" i="5"/>
  <c r="G94" i="5"/>
  <c r="U93" i="5"/>
  <c r="T93" i="5"/>
  <c r="N93" i="5"/>
  <c r="O93" i="5" s="1"/>
  <c r="M93" i="5"/>
  <c r="K93" i="5"/>
  <c r="I93" i="5"/>
  <c r="G93" i="5"/>
  <c r="U92" i="5"/>
  <c r="T92" i="5"/>
  <c r="N92" i="5"/>
  <c r="O92" i="5" s="1"/>
  <c r="M92" i="5"/>
  <c r="K92" i="5"/>
  <c r="I92" i="5"/>
  <c r="G92" i="5"/>
  <c r="S91" i="5"/>
  <c r="R91" i="5"/>
  <c r="Q91" i="5"/>
  <c r="P91" i="5"/>
  <c r="U91" i="5" s="1"/>
  <c r="L91" i="5"/>
  <c r="J91" i="5"/>
  <c r="H91" i="5"/>
  <c r="F91" i="5"/>
  <c r="E91" i="5"/>
  <c r="M91" i="5" s="1"/>
  <c r="D91" i="5"/>
  <c r="I91" i="5" s="1"/>
  <c r="U90" i="5"/>
  <c r="T90" i="5"/>
  <c r="N90" i="5"/>
  <c r="O90" i="5" s="1"/>
  <c r="M90" i="5"/>
  <c r="K90" i="5"/>
  <c r="I90" i="5"/>
  <c r="G90" i="5"/>
  <c r="U89" i="5"/>
  <c r="T89" i="5"/>
  <c r="N89" i="5"/>
  <c r="O89" i="5" s="1"/>
  <c r="M89" i="5"/>
  <c r="K89" i="5"/>
  <c r="I89" i="5"/>
  <c r="G89" i="5"/>
  <c r="U88" i="5"/>
  <c r="T88" i="5"/>
  <c r="N88" i="5"/>
  <c r="O88" i="5" s="1"/>
  <c r="M88" i="5"/>
  <c r="K88" i="5"/>
  <c r="I88" i="5"/>
  <c r="G88" i="5"/>
  <c r="S85" i="5"/>
  <c r="R85" i="5"/>
  <c r="T85" i="5" s="1"/>
  <c r="Q85" i="5"/>
  <c r="P85" i="5"/>
  <c r="U85" i="5" s="1"/>
  <c r="L85" i="5"/>
  <c r="J85" i="5"/>
  <c r="H85" i="5"/>
  <c r="F85" i="5"/>
  <c r="N85" i="5" s="1"/>
  <c r="E85" i="5"/>
  <c r="D85" i="5"/>
  <c r="G85" i="5" s="1"/>
  <c r="S84" i="5"/>
  <c r="R84" i="5"/>
  <c r="Q84" i="5"/>
  <c r="P84" i="5"/>
  <c r="L84" i="5"/>
  <c r="J84" i="5"/>
  <c r="K84" i="5" s="1"/>
  <c r="H84" i="5"/>
  <c r="F84" i="5"/>
  <c r="N84" i="5" s="1"/>
  <c r="O84" i="5" s="1"/>
  <c r="E84" i="5"/>
  <c r="D84" i="5"/>
  <c r="G84" i="5" s="1"/>
  <c r="U83" i="5"/>
  <c r="T83" i="5"/>
  <c r="O83" i="5"/>
  <c r="N83" i="5"/>
  <c r="M83" i="5"/>
  <c r="K83" i="5"/>
  <c r="I83" i="5"/>
  <c r="G83" i="5"/>
  <c r="U82" i="5"/>
  <c r="T82" i="5"/>
  <c r="O82" i="5"/>
  <c r="N82" i="5"/>
  <c r="M82" i="5"/>
  <c r="K82" i="5"/>
  <c r="I82" i="5"/>
  <c r="G82" i="5"/>
  <c r="U81" i="5"/>
  <c r="T81" i="5"/>
  <c r="N81" i="5"/>
  <c r="O81" i="5" s="1"/>
  <c r="M81" i="5"/>
  <c r="K81" i="5"/>
  <c r="I81" i="5"/>
  <c r="G81" i="5"/>
  <c r="U80" i="5"/>
  <c r="T80" i="5"/>
  <c r="N80" i="5"/>
  <c r="O80" i="5" s="1"/>
  <c r="M80" i="5"/>
  <c r="K80" i="5"/>
  <c r="I80" i="5"/>
  <c r="G80" i="5"/>
  <c r="U79" i="5"/>
  <c r="T79" i="5"/>
  <c r="N79" i="5"/>
  <c r="O79" i="5" s="1"/>
  <c r="M79" i="5"/>
  <c r="K79" i="5"/>
  <c r="I79" i="5"/>
  <c r="G79" i="5"/>
  <c r="S78" i="5"/>
  <c r="R78" i="5"/>
  <c r="T78" i="5" s="1"/>
  <c r="Q78" i="5"/>
  <c r="P78" i="5"/>
  <c r="U78" i="5" s="1"/>
  <c r="M78" i="5"/>
  <c r="L78" i="5"/>
  <c r="J78" i="5"/>
  <c r="H78" i="5"/>
  <c r="F78" i="5"/>
  <c r="E78" i="5"/>
  <c r="D78" i="5"/>
  <c r="G78" i="5" s="1"/>
  <c r="U77" i="5"/>
  <c r="T77" i="5"/>
  <c r="O77" i="5"/>
  <c r="N77" i="5"/>
  <c r="M77" i="5"/>
  <c r="K77" i="5"/>
  <c r="I77" i="5"/>
  <c r="G77" i="5"/>
  <c r="U76" i="5"/>
  <c r="T76" i="5"/>
  <c r="N76" i="5"/>
  <c r="O76" i="5" s="1"/>
  <c r="M76" i="5"/>
  <c r="K76" i="5"/>
  <c r="I76" i="5"/>
  <c r="G76" i="5"/>
  <c r="U75" i="5"/>
  <c r="T75" i="5"/>
  <c r="O75" i="5"/>
  <c r="N75" i="5"/>
  <c r="M75" i="5"/>
  <c r="K75" i="5"/>
  <c r="I75" i="5"/>
  <c r="G75" i="5"/>
  <c r="U74" i="5"/>
  <c r="T74" i="5"/>
  <c r="N74" i="5"/>
  <c r="O74" i="5" s="1"/>
  <c r="M74" i="5"/>
  <c r="K74" i="5"/>
  <c r="I74" i="5"/>
  <c r="G74" i="5"/>
  <c r="U73" i="5"/>
  <c r="T73" i="5"/>
  <c r="N73" i="5"/>
  <c r="O73" i="5" s="1"/>
  <c r="M73" i="5"/>
  <c r="K73" i="5"/>
  <c r="I73" i="5"/>
  <c r="G73" i="5"/>
  <c r="U72" i="5"/>
  <c r="T72" i="5"/>
  <c r="N72" i="5"/>
  <c r="O72" i="5" s="1"/>
  <c r="M72" i="5"/>
  <c r="K72" i="5"/>
  <c r="I72" i="5"/>
  <c r="G72" i="5"/>
  <c r="U71" i="5"/>
  <c r="T71" i="5"/>
  <c r="N71" i="5"/>
  <c r="O71" i="5" s="1"/>
  <c r="M71" i="5"/>
  <c r="K71" i="5"/>
  <c r="I71" i="5"/>
  <c r="G71" i="5"/>
  <c r="S70" i="5"/>
  <c r="R70" i="5"/>
  <c r="Q70" i="5"/>
  <c r="P70" i="5"/>
  <c r="L70" i="5"/>
  <c r="J70" i="5"/>
  <c r="H70" i="5"/>
  <c r="F70" i="5"/>
  <c r="G70" i="5" s="1"/>
  <c r="E70" i="5"/>
  <c r="M70" i="5" s="1"/>
  <c r="D70" i="5"/>
  <c r="U69" i="5"/>
  <c r="T69" i="5"/>
  <c r="O69" i="5"/>
  <c r="N69" i="5"/>
  <c r="M69" i="5"/>
  <c r="K69" i="5"/>
  <c r="I69" i="5"/>
  <c r="G69" i="5"/>
  <c r="U68" i="5"/>
  <c r="T68" i="5"/>
  <c r="N68" i="5"/>
  <c r="O68" i="5" s="1"/>
  <c r="M68" i="5"/>
  <c r="K68" i="5"/>
  <c r="I68" i="5"/>
  <c r="G68" i="5"/>
  <c r="U67" i="5"/>
  <c r="T67" i="5"/>
  <c r="N67" i="5"/>
  <c r="O67" i="5" s="1"/>
  <c r="M67" i="5"/>
  <c r="K67" i="5"/>
  <c r="I67" i="5"/>
  <c r="G67" i="5"/>
  <c r="U66" i="5"/>
  <c r="T66" i="5"/>
  <c r="N66" i="5"/>
  <c r="O66" i="5" s="1"/>
  <c r="M66" i="5"/>
  <c r="K66" i="5"/>
  <c r="I66" i="5"/>
  <c r="G66" i="5"/>
  <c r="U65" i="5"/>
  <c r="T65" i="5"/>
  <c r="N65" i="5"/>
  <c r="O65" i="5" s="1"/>
  <c r="M65" i="5"/>
  <c r="K65" i="5"/>
  <c r="I65" i="5"/>
  <c r="G65" i="5"/>
  <c r="U64" i="5"/>
  <c r="T64" i="5"/>
  <c r="O64" i="5"/>
  <c r="N64" i="5"/>
  <c r="M64" i="5"/>
  <c r="K64" i="5"/>
  <c r="I64" i="5"/>
  <c r="G64" i="5"/>
  <c r="U63" i="5"/>
  <c r="T63" i="5"/>
  <c r="S63" i="5"/>
  <c r="R63" i="5"/>
  <c r="Q63" i="5"/>
  <c r="P63" i="5"/>
  <c r="M63" i="5"/>
  <c r="L63" i="5"/>
  <c r="J63" i="5"/>
  <c r="H63" i="5"/>
  <c r="F63" i="5"/>
  <c r="E63" i="5"/>
  <c r="D63" i="5"/>
  <c r="G63" i="5" s="1"/>
  <c r="U62" i="5"/>
  <c r="T62" i="5"/>
  <c r="O62" i="5"/>
  <c r="N62" i="5"/>
  <c r="M62" i="5"/>
  <c r="K62" i="5"/>
  <c r="I62" i="5"/>
  <c r="G62" i="5"/>
  <c r="U61" i="5"/>
  <c r="T61" i="5"/>
  <c r="O61" i="5"/>
  <c r="N61" i="5"/>
  <c r="M61" i="5"/>
  <c r="K61" i="5"/>
  <c r="I61" i="5"/>
  <c r="G61" i="5"/>
  <c r="U60" i="5"/>
  <c r="T60" i="5"/>
  <c r="O60" i="5"/>
  <c r="N60" i="5"/>
  <c r="M60" i="5"/>
  <c r="K60" i="5"/>
  <c r="I60" i="5"/>
  <c r="G60" i="5"/>
  <c r="U59" i="5"/>
  <c r="T59" i="5"/>
  <c r="O59" i="5"/>
  <c r="N59" i="5"/>
  <c r="M59" i="5"/>
  <c r="K59" i="5"/>
  <c r="I59" i="5"/>
  <c r="G59" i="5"/>
  <c r="S58" i="5"/>
  <c r="R58" i="5"/>
  <c r="Q58" i="5"/>
  <c r="P58" i="5"/>
  <c r="L58" i="5"/>
  <c r="J58" i="5"/>
  <c r="K58" i="5" s="1"/>
  <c r="H58" i="5"/>
  <c r="F58" i="5"/>
  <c r="E58" i="5"/>
  <c r="D58" i="5"/>
  <c r="I58" i="5" s="1"/>
  <c r="U57" i="5"/>
  <c r="T57" i="5"/>
  <c r="N57" i="5"/>
  <c r="O57" i="5" s="1"/>
  <c r="M57" i="5"/>
  <c r="K57" i="5"/>
  <c r="I57" i="5"/>
  <c r="G57" i="5"/>
  <c r="U54" i="5"/>
  <c r="S54" i="5"/>
  <c r="R54" i="5"/>
  <c r="Q54" i="5"/>
  <c r="P54" i="5"/>
  <c r="L54" i="5"/>
  <c r="J54" i="5"/>
  <c r="H54" i="5"/>
  <c r="F54" i="5"/>
  <c r="E54" i="5"/>
  <c r="D54" i="5"/>
  <c r="G54" i="5" s="1"/>
  <c r="S53" i="5"/>
  <c r="R53" i="5"/>
  <c r="T53" i="5" s="1"/>
  <c r="Q53" i="5"/>
  <c r="P53" i="5"/>
  <c r="U53" i="5" s="1"/>
  <c r="N53" i="5"/>
  <c r="L53" i="5"/>
  <c r="K53" i="5"/>
  <c r="J53" i="5"/>
  <c r="H53" i="5"/>
  <c r="F53" i="5"/>
  <c r="E53" i="5"/>
  <c r="M53" i="5" s="1"/>
  <c r="D53" i="5"/>
  <c r="I53" i="5" s="1"/>
  <c r="U52" i="5"/>
  <c r="T52" i="5"/>
  <c r="O52" i="5"/>
  <c r="N52" i="5"/>
  <c r="M52" i="5"/>
  <c r="K52" i="5"/>
  <c r="I52" i="5"/>
  <c r="G52" i="5"/>
  <c r="U51" i="5"/>
  <c r="T51" i="5"/>
  <c r="O51" i="5"/>
  <c r="N51" i="5"/>
  <c r="M51" i="5"/>
  <c r="K51" i="5"/>
  <c r="I51" i="5"/>
  <c r="G51" i="5"/>
  <c r="U50" i="5"/>
  <c r="T50" i="5"/>
  <c r="O50" i="5"/>
  <c r="N50" i="5"/>
  <c r="M50" i="5"/>
  <c r="K50" i="5"/>
  <c r="I50" i="5"/>
  <c r="G50" i="5"/>
  <c r="U49" i="5"/>
  <c r="T49" i="5"/>
  <c r="O49" i="5"/>
  <c r="N49" i="5"/>
  <c r="M49" i="5"/>
  <c r="K49" i="5"/>
  <c r="I49" i="5"/>
  <c r="G49" i="5"/>
  <c r="U48" i="5"/>
  <c r="T48" i="5"/>
  <c r="O48" i="5"/>
  <c r="N48" i="5"/>
  <c r="M48" i="5"/>
  <c r="K48" i="5"/>
  <c r="I48" i="5"/>
  <c r="G48" i="5"/>
  <c r="U47" i="5"/>
  <c r="T47" i="5"/>
  <c r="S47" i="5"/>
  <c r="R47" i="5"/>
  <c r="Q47" i="5"/>
  <c r="P47" i="5"/>
  <c r="L47" i="5"/>
  <c r="J47" i="5"/>
  <c r="H47" i="5"/>
  <c r="F47" i="5"/>
  <c r="E47" i="5"/>
  <c r="D47" i="5"/>
  <c r="U46" i="5"/>
  <c r="T46" i="5"/>
  <c r="O46" i="5"/>
  <c r="N46" i="5"/>
  <c r="M46" i="5"/>
  <c r="K46" i="5"/>
  <c r="I46" i="5"/>
  <c r="G46" i="5"/>
  <c r="U45" i="5"/>
  <c r="T45" i="5"/>
  <c r="O45" i="5"/>
  <c r="N45" i="5"/>
  <c r="M45" i="5"/>
  <c r="K45" i="5"/>
  <c r="I45" i="5"/>
  <c r="G45" i="5"/>
  <c r="U44" i="5"/>
  <c r="T44" i="5"/>
  <c r="O44" i="5"/>
  <c r="N44" i="5"/>
  <c r="M44" i="5"/>
  <c r="K44" i="5"/>
  <c r="I44" i="5"/>
  <c r="G44" i="5"/>
  <c r="U43" i="5"/>
  <c r="T43" i="5"/>
  <c r="O43" i="5"/>
  <c r="N43" i="5"/>
  <c r="M43" i="5"/>
  <c r="K43" i="5"/>
  <c r="I43" i="5"/>
  <c r="G43" i="5"/>
  <c r="U42" i="5"/>
  <c r="T42" i="5"/>
  <c r="O42" i="5"/>
  <c r="N42" i="5"/>
  <c r="M42" i="5"/>
  <c r="K42" i="5"/>
  <c r="I42" i="5"/>
  <c r="G42" i="5"/>
  <c r="U41" i="5"/>
  <c r="T41" i="5"/>
  <c r="O41" i="5"/>
  <c r="N41" i="5"/>
  <c r="M41" i="5"/>
  <c r="K41" i="5"/>
  <c r="I41" i="5"/>
  <c r="G41" i="5"/>
  <c r="S40" i="5"/>
  <c r="R40" i="5"/>
  <c r="T40" i="5" s="1"/>
  <c r="Q40" i="5"/>
  <c r="P40" i="5"/>
  <c r="U40" i="5" s="1"/>
  <c r="N40" i="5"/>
  <c r="O40" i="5" s="1"/>
  <c r="L40" i="5"/>
  <c r="J40" i="5"/>
  <c r="H40" i="5"/>
  <c r="F40" i="5"/>
  <c r="E40" i="5"/>
  <c r="K40" i="5" s="1"/>
  <c r="D40" i="5"/>
  <c r="U39" i="5"/>
  <c r="T39" i="5"/>
  <c r="O39" i="5"/>
  <c r="N39" i="5"/>
  <c r="M39" i="5"/>
  <c r="K39" i="5"/>
  <c r="I39" i="5"/>
  <c r="G39" i="5"/>
  <c r="U38" i="5"/>
  <c r="T38" i="5"/>
  <c r="N38" i="5"/>
  <c r="O38" i="5" s="1"/>
  <c r="M38" i="5"/>
  <c r="K38" i="5"/>
  <c r="I38" i="5"/>
  <c r="G38" i="5"/>
  <c r="U37" i="5"/>
  <c r="T37" i="5"/>
  <c r="N37" i="5"/>
  <c r="O37" i="5" s="1"/>
  <c r="M37" i="5"/>
  <c r="K37" i="5"/>
  <c r="I37" i="5"/>
  <c r="G37" i="5"/>
  <c r="U36" i="5"/>
  <c r="T36" i="5"/>
  <c r="N36" i="5"/>
  <c r="O36" i="5" s="1"/>
  <c r="M36" i="5"/>
  <c r="K36" i="5"/>
  <c r="I36" i="5"/>
  <c r="G36" i="5"/>
  <c r="S35" i="5"/>
  <c r="R35" i="5"/>
  <c r="Q35" i="5"/>
  <c r="P35" i="5"/>
  <c r="L35" i="5"/>
  <c r="J35" i="5"/>
  <c r="U35" i="5" s="1"/>
  <c r="H35" i="5"/>
  <c r="F35" i="5"/>
  <c r="E35" i="5"/>
  <c r="M35" i="5" s="1"/>
  <c r="D35" i="5"/>
  <c r="U34" i="5"/>
  <c r="T34" i="5"/>
  <c r="O34" i="5"/>
  <c r="N34" i="5"/>
  <c r="M34" i="5"/>
  <c r="K34" i="5"/>
  <c r="I34" i="5"/>
  <c r="G34" i="5"/>
  <c r="U33" i="5"/>
  <c r="T33" i="5"/>
  <c r="N33" i="5"/>
  <c r="O33" i="5" s="1"/>
  <c r="M33" i="5"/>
  <c r="K33" i="5"/>
  <c r="I33" i="5"/>
  <c r="G33" i="5"/>
  <c r="U32" i="5"/>
  <c r="T32" i="5"/>
  <c r="N32" i="5"/>
  <c r="O32" i="5" s="1"/>
  <c r="M32" i="5"/>
  <c r="K32" i="5"/>
  <c r="I32" i="5"/>
  <c r="G32" i="5"/>
  <c r="U31" i="5"/>
  <c r="T31" i="5"/>
  <c r="O31" i="5"/>
  <c r="N31" i="5"/>
  <c r="M31" i="5"/>
  <c r="K31" i="5"/>
  <c r="I31" i="5"/>
  <c r="G31" i="5"/>
  <c r="U30" i="5"/>
  <c r="T30" i="5"/>
  <c r="O30" i="5"/>
  <c r="N30" i="5"/>
  <c r="M30" i="5"/>
  <c r="K30" i="5"/>
  <c r="I30" i="5"/>
  <c r="G30" i="5"/>
  <c r="U29" i="5"/>
  <c r="T29" i="5"/>
  <c r="O29" i="5"/>
  <c r="N29" i="5"/>
  <c r="M29" i="5"/>
  <c r="K29" i="5"/>
  <c r="I29" i="5"/>
  <c r="G29" i="5"/>
  <c r="U28" i="5"/>
  <c r="T28" i="5"/>
  <c r="N28" i="5"/>
  <c r="O28" i="5" s="1"/>
  <c r="M28" i="5"/>
  <c r="K28" i="5"/>
  <c r="I28" i="5"/>
  <c r="G28" i="5"/>
  <c r="S27" i="5"/>
  <c r="R27" i="5"/>
  <c r="Q27" i="5"/>
  <c r="P27" i="5"/>
  <c r="L27" i="5"/>
  <c r="J27" i="5"/>
  <c r="K27" i="5" s="1"/>
  <c r="H27" i="5"/>
  <c r="F27" i="5"/>
  <c r="E27" i="5"/>
  <c r="D27" i="5"/>
  <c r="G27" i="5" s="1"/>
  <c r="U26" i="5"/>
  <c r="T26" i="5"/>
  <c r="O26" i="5"/>
  <c r="N26" i="5"/>
  <c r="M26" i="5"/>
  <c r="K26" i="5"/>
  <c r="I26" i="5"/>
  <c r="G26" i="5"/>
  <c r="U25" i="5"/>
  <c r="T25" i="5"/>
  <c r="N25" i="5"/>
  <c r="O25" i="5" s="1"/>
  <c r="M25" i="5"/>
  <c r="K25" i="5"/>
  <c r="I25" i="5"/>
  <c r="G25" i="5"/>
  <c r="U24" i="5"/>
  <c r="T24" i="5"/>
  <c r="O24" i="5"/>
  <c r="N24" i="5"/>
  <c r="M24" i="5"/>
  <c r="K24" i="5"/>
  <c r="I24" i="5"/>
  <c r="G24" i="5"/>
  <c r="U23" i="5"/>
  <c r="T23" i="5"/>
  <c r="O23" i="5"/>
  <c r="N23" i="5"/>
  <c r="M23" i="5"/>
  <c r="K23" i="5"/>
  <c r="I23" i="5"/>
  <c r="G23" i="5"/>
  <c r="U22" i="5"/>
  <c r="T22" i="5"/>
  <c r="O22" i="5"/>
  <c r="N22" i="5"/>
  <c r="M22" i="5"/>
  <c r="K22" i="5"/>
  <c r="I22" i="5"/>
  <c r="G22" i="5"/>
  <c r="U21" i="5"/>
  <c r="T21" i="5"/>
  <c r="O21" i="5"/>
  <c r="N21" i="5"/>
  <c r="M21" i="5"/>
  <c r="K21" i="5"/>
  <c r="I21" i="5"/>
  <c r="G21" i="5"/>
  <c r="U20" i="5"/>
  <c r="T20" i="5"/>
  <c r="O20" i="5"/>
  <c r="N20" i="5"/>
  <c r="M20" i="5"/>
  <c r="K20" i="5"/>
  <c r="I20" i="5"/>
  <c r="G20" i="5"/>
  <c r="U19" i="5"/>
  <c r="S19" i="5"/>
  <c r="R19" i="5"/>
  <c r="T19" i="5" s="1"/>
  <c r="Q19" i="5"/>
  <c r="P19" i="5"/>
  <c r="L19" i="5"/>
  <c r="J19" i="5"/>
  <c r="H19" i="5"/>
  <c r="F19" i="5"/>
  <c r="N19" i="5" s="1"/>
  <c r="E19" i="5"/>
  <c r="D19" i="5"/>
  <c r="G19" i="5" s="1"/>
  <c r="U18" i="5"/>
  <c r="T18" i="5"/>
  <c r="O18" i="5"/>
  <c r="N18" i="5"/>
  <c r="M18" i="5"/>
  <c r="K18" i="5"/>
  <c r="I18" i="5"/>
  <c r="G18" i="5"/>
  <c r="U17" i="5"/>
  <c r="T17" i="5"/>
  <c r="O17" i="5"/>
  <c r="N17" i="5"/>
  <c r="M17" i="5"/>
  <c r="K17" i="5"/>
  <c r="I17" i="5"/>
  <c r="G17" i="5"/>
  <c r="U16" i="5"/>
  <c r="T16" i="5"/>
  <c r="O16" i="5"/>
  <c r="N16" i="5"/>
  <c r="M16" i="5"/>
  <c r="K16" i="5"/>
  <c r="I16" i="5"/>
  <c r="G16" i="5"/>
  <c r="U15" i="5"/>
  <c r="T15" i="5"/>
  <c r="O15" i="5"/>
  <c r="N15" i="5"/>
  <c r="M15" i="5"/>
  <c r="K15" i="5"/>
  <c r="I15" i="5"/>
  <c r="G15" i="5"/>
  <c r="U14" i="5"/>
  <c r="T14" i="5"/>
  <c r="O14" i="5"/>
  <c r="N14" i="5"/>
  <c r="M14" i="5"/>
  <c r="K14" i="5"/>
  <c r="I14" i="5"/>
  <c r="G14" i="5"/>
  <c r="U13" i="5"/>
  <c r="T13" i="5"/>
  <c r="O13" i="5"/>
  <c r="N13" i="5"/>
  <c r="M13" i="5"/>
  <c r="K13" i="5"/>
  <c r="I13" i="5"/>
  <c r="G13" i="5"/>
  <c r="U12" i="5"/>
  <c r="T12" i="5"/>
  <c r="O12" i="5"/>
  <c r="N12" i="5"/>
  <c r="M12" i="5"/>
  <c r="K12" i="5"/>
  <c r="I12" i="5"/>
  <c r="G12" i="5"/>
  <c r="U11" i="5"/>
  <c r="T11" i="5"/>
  <c r="O11" i="5"/>
  <c r="N11" i="5"/>
  <c r="M11" i="5"/>
  <c r="K11" i="5"/>
  <c r="I11" i="5"/>
  <c r="G11" i="5"/>
  <c r="S10" i="5"/>
  <c r="R10" i="5"/>
  <c r="Q10" i="5"/>
  <c r="P10" i="5"/>
  <c r="L10" i="5"/>
  <c r="J10" i="5"/>
  <c r="K10" i="5" s="1"/>
  <c r="H10" i="5"/>
  <c r="F10" i="5"/>
  <c r="N10" i="5" s="1"/>
  <c r="O10" i="5" s="1"/>
  <c r="E10" i="5"/>
  <c r="D10" i="5"/>
  <c r="G10" i="5" s="1"/>
  <c r="U9" i="5"/>
  <c r="T9" i="5"/>
  <c r="N9" i="5"/>
  <c r="O9" i="5" s="1"/>
  <c r="M9" i="5"/>
  <c r="K9" i="5"/>
  <c r="I9" i="5"/>
  <c r="G9" i="5"/>
  <c r="U8" i="5"/>
  <c r="T8" i="5"/>
  <c r="N8" i="5"/>
  <c r="O8" i="5" s="1"/>
  <c r="M8" i="5"/>
  <c r="K8" i="5"/>
  <c r="I8" i="5"/>
  <c r="G8" i="5"/>
  <c r="S339" i="4"/>
  <c r="R339" i="4"/>
  <c r="T339" i="4" s="1"/>
  <c r="Q339" i="4"/>
  <c r="P339" i="4"/>
  <c r="U339" i="4" s="1"/>
  <c r="L339" i="4"/>
  <c r="K339" i="4"/>
  <c r="J339" i="4"/>
  <c r="H339" i="4"/>
  <c r="F339" i="4"/>
  <c r="N339" i="4" s="1"/>
  <c r="O339" i="4" s="1"/>
  <c r="E339" i="4"/>
  <c r="D339" i="4"/>
  <c r="I339" i="4" s="1"/>
  <c r="S338" i="4"/>
  <c r="R338" i="4"/>
  <c r="T338" i="4" s="1"/>
  <c r="Q338" i="4"/>
  <c r="P338" i="4"/>
  <c r="L338" i="4"/>
  <c r="J338" i="4"/>
  <c r="H338" i="4"/>
  <c r="F338" i="4"/>
  <c r="N338" i="4" s="1"/>
  <c r="E338" i="4"/>
  <c r="D338" i="4"/>
  <c r="G338" i="4" s="1"/>
  <c r="T337" i="4"/>
  <c r="S337" i="4"/>
  <c r="R337" i="4"/>
  <c r="Q337" i="4"/>
  <c r="P337" i="4"/>
  <c r="L337" i="4"/>
  <c r="J337" i="4"/>
  <c r="K337" i="4" s="1"/>
  <c r="H337" i="4"/>
  <c r="F337" i="4"/>
  <c r="E337" i="4"/>
  <c r="D337" i="4"/>
  <c r="U336" i="4"/>
  <c r="T336" i="4"/>
  <c r="N336" i="4"/>
  <c r="O336" i="4" s="1"/>
  <c r="M336" i="4"/>
  <c r="K336" i="4"/>
  <c r="I336" i="4"/>
  <c r="G336" i="4"/>
  <c r="U335" i="4"/>
  <c r="T335" i="4"/>
  <c r="N335" i="4"/>
  <c r="O335" i="4" s="1"/>
  <c r="M335" i="4"/>
  <c r="K335" i="4"/>
  <c r="I335" i="4"/>
  <c r="G335" i="4"/>
  <c r="U334" i="4"/>
  <c r="T334" i="4"/>
  <c r="N334" i="4"/>
  <c r="O334" i="4" s="1"/>
  <c r="M334" i="4"/>
  <c r="K334" i="4"/>
  <c r="I334" i="4"/>
  <c r="G334" i="4"/>
  <c r="U333" i="4"/>
  <c r="T333" i="4"/>
  <c r="N333" i="4"/>
  <c r="O333" i="4" s="1"/>
  <c r="M333" i="4"/>
  <c r="K333" i="4"/>
  <c r="I333" i="4"/>
  <c r="G333" i="4"/>
  <c r="S332" i="4"/>
  <c r="R332" i="4"/>
  <c r="Q332" i="4"/>
  <c r="P332" i="4"/>
  <c r="L332" i="4"/>
  <c r="J332" i="4"/>
  <c r="H332" i="4"/>
  <c r="F332" i="4"/>
  <c r="E332" i="4"/>
  <c r="D332" i="4"/>
  <c r="G332" i="4" s="1"/>
  <c r="U331" i="4"/>
  <c r="T331" i="4"/>
  <c r="O331" i="4"/>
  <c r="N331" i="4"/>
  <c r="M331" i="4"/>
  <c r="K331" i="4"/>
  <c r="I331" i="4"/>
  <c r="G331" i="4"/>
  <c r="U330" i="4"/>
  <c r="T330" i="4"/>
  <c r="N330" i="4"/>
  <c r="O330" i="4" s="1"/>
  <c r="M330" i="4"/>
  <c r="K330" i="4"/>
  <c r="I330" i="4"/>
  <c r="G330" i="4"/>
  <c r="U329" i="4"/>
  <c r="T329" i="4"/>
  <c r="N329" i="4"/>
  <c r="O329" i="4" s="1"/>
  <c r="M329" i="4"/>
  <c r="K329" i="4"/>
  <c r="I329" i="4"/>
  <c r="G329" i="4"/>
  <c r="U328" i="4"/>
  <c r="T328" i="4"/>
  <c r="N328" i="4"/>
  <c r="O328" i="4" s="1"/>
  <c r="M328" i="4"/>
  <c r="K328" i="4"/>
  <c r="I328" i="4"/>
  <c r="G328" i="4"/>
  <c r="U327" i="4"/>
  <c r="T327" i="4"/>
  <c r="N327" i="4"/>
  <c r="O327" i="4" s="1"/>
  <c r="M327" i="4"/>
  <c r="K327" i="4"/>
  <c r="I327" i="4"/>
  <c r="G327" i="4"/>
  <c r="U326" i="4"/>
  <c r="T326" i="4"/>
  <c r="N326" i="4"/>
  <c r="O326" i="4" s="1"/>
  <c r="M326" i="4"/>
  <c r="K326" i="4"/>
  <c r="I326" i="4"/>
  <c r="G326" i="4"/>
  <c r="U325" i="4"/>
  <c r="T325" i="4"/>
  <c r="N325" i="4"/>
  <c r="O325" i="4" s="1"/>
  <c r="M325" i="4"/>
  <c r="K325" i="4"/>
  <c r="I325" i="4"/>
  <c r="G325" i="4"/>
  <c r="U324" i="4"/>
  <c r="T324" i="4"/>
  <c r="N324" i="4"/>
  <c r="O324" i="4" s="1"/>
  <c r="M324" i="4"/>
  <c r="K324" i="4"/>
  <c r="I324" i="4"/>
  <c r="G324" i="4"/>
  <c r="S323" i="4"/>
  <c r="R323" i="4"/>
  <c r="T323" i="4" s="1"/>
  <c r="Q323" i="4"/>
  <c r="P323" i="4"/>
  <c r="L323" i="4"/>
  <c r="J323" i="4"/>
  <c r="K323" i="4" s="1"/>
  <c r="H323" i="4"/>
  <c r="F323" i="4"/>
  <c r="E323" i="4"/>
  <c r="D323" i="4"/>
  <c r="I323" i="4" s="1"/>
  <c r="U322" i="4"/>
  <c r="T322" i="4"/>
  <c r="O322" i="4"/>
  <c r="N322" i="4"/>
  <c r="M322" i="4"/>
  <c r="K322" i="4"/>
  <c r="I322" i="4"/>
  <c r="G322" i="4"/>
  <c r="U321" i="4"/>
  <c r="T321" i="4"/>
  <c r="N321" i="4"/>
  <c r="O321" i="4" s="1"/>
  <c r="M321" i="4"/>
  <c r="K321" i="4"/>
  <c r="I321" i="4"/>
  <c r="G321" i="4"/>
  <c r="U320" i="4"/>
  <c r="T320" i="4"/>
  <c r="N320" i="4"/>
  <c r="O320" i="4" s="1"/>
  <c r="M320" i="4"/>
  <c r="K320" i="4"/>
  <c r="I320" i="4"/>
  <c r="G320" i="4"/>
  <c r="U319" i="4"/>
  <c r="T319" i="4"/>
  <c r="N319" i="4"/>
  <c r="O319" i="4" s="1"/>
  <c r="M319" i="4"/>
  <c r="K319" i="4"/>
  <c r="I319" i="4"/>
  <c r="G319" i="4"/>
  <c r="U318" i="4"/>
  <c r="T318" i="4"/>
  <c r="N318" i="4"/>
  <c r="O318" i="4" s="1"/>
  <c r="M318" i="4"/>
  <c r="K318" i="4"/>
  <c r="I318" i="4"/>
  <c r="G318" i="4"/>
  <c r="S317" i="4"/>
  <c r="R317" i="4"/>
  <c r="T317" i="4" s="1"/>
  <c r="Q317" i="4"/>
  <c r="P317" i="4"/>
  <c r="L317" i="4"/>
  <c r="J317" i="4"/>
  <c r="H317" i="4"/>
  <c r="F317" i="4"/>
  <c r="E317" i="4"/>
  <c r="D317" i="4"/>
  <c r="U316" i="4"/>
  <c r="T316" i="4"/>
  <c r="N316" i="4"/>
  <c r="O316" i="4" s="1"/>
  <c r="M316" i="4"/>
  <c r="K316" i="4"/>
  <c r="I316" i="4"/>
  <c r="G316" i="4"/>
  <c r="U315" i="4"/>
  <c r="T315" i="4"/>
  <c r="N315" i="4"/>
  <c r="O315" i="4" s="1"/>
  <c r="M315" i="4"/>
  <c r="K315" i="4"/>
  <c r="I315" i="4"/>
  <c r="G315" i="4"/>
  <c r="U314" i="4"/>
  <c r="T314" i="4"/>
  <c r="N314" i="4"/>
  <c r="O314" i="4" s="1"/>
  <c r="M314" i="4"/>
  <c r="K314" i="4"/>
  <c r="I314" i="4"/>
  <c r="G314" i="4"/>
  <c r="U313" i="4"/>
  <c r="T313" i="4"/>
  <c r="N313" i="4"/>
  <c r="O313" i="4" s="1"/>
  <c r="M313" i="4"/>
  <c r="K313" i="4"/>
  <c r="I313" i="4"/>
  <c r="G313" i="4"/>
  <c r="U312" i="4"/>
  <c r="T312" i="4"/>
  <c r="N312" i="4"/>
  <c r="O312" i="4" s="1"/>
  <c r="M312" i="4"/>
  <c r="K312" i="4"/>
  <c r="I312" i="4"/>
  <c r="G312" i="4"/>
  <c r="U311" i="4"/>
  <c r="T311" i="4"/>
  <c r="O311" i="4"/>
  <c r="N311" i="4"/>
  <c r="M311" i="4"/>
  <c r="K311" i="4"/>
  <c r="I311" i="4"/>
  <c r="G311" i="4"/>
  <c r="S310" i="4"/>
  <c r="R310" i="4"/>
  <c r="T310" i="4" s="1"/>
  <c r="Q310" i="4"/>
  <c r="P310" i="4"/>
  <c r="L310" i="4"/>
  <c r="J310" i="4"/>
  <c r="H310" i="4"/>
  <c r="F310" i="4"/>
  <c r="N310" i="4" s="1"/>
  <c r="O310" i="4" s="1"/>
  <c r="E310" i="4"/>
  <c r="D310" i="4"/>
  <c r="U309" i="4"/>
  <c r="T309" i="4"/>
  <c r="O309" i="4"/>
  <c r="N309" i="4"/>
  <c r="M309" i="4"/>
  <c r="K309" i="4"/>
  <c r="I309" i="4"/>
  <c r="G309" i="4"/>
  <c r="U308" i="4"/>
  <c r="T308" i="4"/>
  <c r="N308" i="4"/>
  <c r="O308" i="4" s="1"/>
  <c r="M308" i="4"/>
  <c r="K308" i="4"/>
  <c r="I308" i="4"/>
  <c r="G308" i="4"/>
  <c r="U307" i="4"/>
  <c r="T307" i="4"/>
  <c r="N307" i="4"/>
  <c r="O307" i="4" s="1"/>
  <c r="M307" i="4"/>
  <c r="K307" i="4"/>
  <c r="I307" i="4"/>
  <c r="G307" i="4"/>
  <c r="U306" i="4"/>
  <c r="T306" i="4"/>
  <c r="N306" i="4"/>
  <c r="O306" i="4" s="1"/>
  <c r="M306" i="4"/>
  <c r="K306" i="4"/>
  <c r="I306" i="4"/>
  <c r="G306" i="4"/>
  <c r="U305" i="4"/>
  <c r="T305" i="4"/>
  <c r="N305" i="4"/>
  <c r="O305" i="4" s="1"/>
  <c r="M305" i="4"/>
  <c r="K305" i="4"/>
  <c r="I305" i="4"/>
  <c r="G305" i="4"/>
  <c r="U304" i="4"/>
  <c r="T304" i="4"/>
  <c r="N304" i="4"/>
  <c r="O304" i="4" s="1"/>
  <c r="M304" i="4"/>
  <c r="K304" i="4"/>
  <c r="I304" i="4"/>
  <c r="G304" i="4"/>
  <c r="S303" i="4"/>
  <c r="R303" i="4"/>
  <c r="Q303" i="4"/>
  <c r="P303" i="4"/>
  <c r="L303" i="4"/>
  <c r="J303" i="4"/>
  <c r="H303" i="4"/>
  <c r="F303" i="4"/>
  <c r="N303" i="4" s="1"/>
  <c r="E303" i="4"/>
  <c r="D303" i="4"/>
  <c r="U302" i="4"/>
  <c r="T302" i="4"/>
  <c r="N302" i="4"/>
  <c r="O302" i="4" s="1"/>
  <c r="M302" i="4"/>
  <c r="K302" i="4"/>
  <c r="I302" i="4"/>
  <c r="G302" i="4"/>
  <c r="T299" i="4"/>
  <c r="S299" i="4"/>
  <c r="R299" i="4"/>
  <c r="Q299" i="4"/>
  <c r="P299" i="4"/>
  <c r="L299" i="4"/>
  <c r="J299" i="4"/>
  <c r="K299" i="4" s="1"/>
  <c r="H299" i="4"/>
  <c r="F299" i="4"/>
  <c r="E299" i="4"/>
  <c r="D299" i="4"/>
  <c r="S298" i="4"/>
  <c r="R298" i="4"/>
  <c r="T298" i="4" s="1"/>
  <c r="Q298" i="4"/>
  <c r="P298" i="4"/>
  <c r="U298" i="4" s="1"/>
  <c r="L298" i="4"/>
  <c r="J298" i="4"/>
  <c r="H298" i="4"/>
  <c r="F298" i="4"/>
  <c r="N298" i="4" s="1"/>
  <c r="E298" i="4"/>
  <c r="D298" i="4"/>
  <c r="G298" i="4" s="1"/>
  <c r="U297" i="4"/>
  <c r="T297" i="4"/>
  <c r="O297" i="4"/>
  <c r="N297" i="4"/>
  <c r="M297" i="4"/>
  <c r="K297" i="4"/>
  <c r="I297" i="4"/>
  <c r="G297" i="4"/>
  <c r="U296" i="4"/>
  <c r="T296" i="4"/>
  <c r="O296" i="4"/>
  <c r="N296" i="4"/>
  <c r="M296" i="4"/>
  <c r="K296" i="4"/>
  <c r="I296" i="4"/>
  <c r="G296" i="4"/>
  <c r="U295" i="4"/>
  <c r="T295" i="4"/>
  <c r="O295" i="4"/>
  <c r="N295" i="4"/>
  <c r="M295" i="4"/>
  <c r="K295" i="4"/>
  <c r="I295" i="4"/>
  <c r="G295" i="4"/>
  <c r="U294" i="4"/>
  <c r="T294" i="4"/>
  <c r="O294" i="4"/>
  <c r="N294" i="4"/>
  <c r="M294" i="4"/>
  <c r="K294" i="4"/>
  <c r="I294" i="4"/>
  <c r="G294" i="4"/>
  <c r="U293" i="4"/>
  <c r="T293" i="4"/>
  <c r="O293" i="4"/>
  <c r="N293" i="4"/>
  <c r="M293" i="4"/>
  <c r="K293" i="4"/>
  <c r="I293" i="4"/>
  <c r="G293" i="4"/>
  <c r="S292" i="4"/>
  <c r="R292" i="4"/>
  <c r="Q292" i="4"/>
  <c r="P292" i="4"/>
  <c r="L292" i="4"/>
  <c r="J292" i="4"/>
  <c r="H292" i="4"/>
  <c r="F292" i="4"/>
  <c r="N292" i="4" s="1"/>
  <c r="O292" i="4" s="1"/>
  <c r="E292" i="4"/>
  <c r="D292" i="4"/>
  <c r="U291" i="4"/>
  <c r="T291" i="4"/>
  <c r="O291" i="4"/>
  <c r="N291" i="4"/>
  <c r="M291" i="4"/>
  <c r="K291" i="4"/>
  <c r="I291" i="4"/>
  <c r="G291" i="4"/>
  <c r="U290" i="4"/>
  <c r="T290" i="4"/>
  <c r="N290" i="4"/>
  <c r="O290" i="4" s="1"/>
  <c r="M290" i="4"/>
  <c r="K290" i="4"/>
  <c r="I290" i="4"/>
  <c r="G290" i="4"/>
  <c r="U289" i="4"/>
  <c r="T289" i="4"/>
  <c r="N289" i="4"/>
  <c r="O289" i="4" s="1"/>
  <c r="M289" i="4"/>
  <c r="K289" i="4"/>
  <c r="I289" i="4"/>
  <c r="G289" i="4"/>
  <c r="U288" i="4"/>
  <c r="T288" i="4"/>
  <c r="N288" i="4"/>
  <c r="O288" i="4" s="1"/>
  <c r="M288" i="4"/>
  <c r="K288" i="4"/>
  <c r="I288" i="4"/>
  <c r="G288" i="4"/>
  <c r="U287" i="4"/>
  <c r="T287" i="4"/>
  <c r="N287" i="4"/>
  <c r="O287" i="4" s="1"/>
  <c r="M287" i="4"/>
  <c r="K287" i="4"/>
  <c r="I287" i="4"/>
  <c r="G287" i="4"/>
  <c r="U286" i="4"/>
  <c r="T286" i="4"/>
  <c r="N286" i="4"/>
  <c r="O286" i="4" s="1"/>
  <c r="M286" i="4"/>
  <c r="K286" i="4"/>
  <c r="I286" i="4"/>
  <c r="G286" i="4"/>
  <c r="S285" i="4"/>
  <c r="R285" i="4"/>
  <c r="Q285" i="4"/>
  <c r="P285" i="4"/>
  <c r="L285" i="4"/>
  <c r="J285" i="4"/>
  <c r="H285" i="4"/>
  <c r="F285" i="4"/>
  <c r="N285" i="4" s="1"/>
  <c r="E285" i="4"/>
  <c r="D285" i="4"/>
  <c r="U284" i="4"/>
  <c r="T284" i="4"/>
  <c r="O284" i="4"/>
  <c r="N284" i="4"/>
  <c r="M284" i="4"/>
  <c r="K284" i="4"/>
  <c r="I284" i="4"/>
  <c r="G284" i="4"/>
  <c r="U283" i="4"/>
  <c r="T283" i="4"/>
  <c r="N283" i="4"/>
  <c r="O283" i="4" s="1"/>
  <c r="M283" i="4"/>
  <c r="K283" i="4"/>
  <c r="I283" i="4"/>
  <c r="G283" i="4"/>
  <c r="U282" i="4"/>
  <c r="T282" i="4"/>
  <c r="N282" i="4"/>
  <c r="O282" i="4" s="1"/>
  <c r="M282" i="4"/>
  <c r="K282" i="4"/>
  <c r="I282" i="4"/>
  <c r="G282" i="4"/>
  <c r="U281" i="4"/>
  <c r="T281" i="4"/>
  <c r="N281" i="4"/>
  <c r="O281" i="4" s="1"/>
  <c r="M281" i="4"/>
  <c r="K281" i="4"/>
  <c r="I281" i="4"/>
  <c r="G281" i="4"/>
  <c r="U280" i="4"/>
  <c r="T280" i="4"/>
  <c r="N280" i="4"/>
  <c r="O280" i="4" s="1"/>
  <c r="M280" i="4"/>
  <c r="K280" i="4"/>
  <c r="I280" i="4"/>
  <c r="G280" i="4"/>
  <c r="U279" i="4"/>
  <c r="T279" i="4"/>
  <c r="N279" i="4"/>
  <c r="O279" i="4" s="1"/>
  <c r="M279" i="4"/>
  <c r="K279" i="4"/>
  <c r="I279" i="4"/>
  <c r="G279" i="4"/>
  <c r="U278" i="4"/>
  <c r="T278" i="4"/>
  <c r="N278" i="4"/>
  <c r="O278" i="4" s="1"/>
  <c r="M278" i="4"/>
  <c r="K278" i="4"/>
  <c r="I278" i="4"/>
  <c r="G278" i="4"/>
  <c r="U277" i="4"/>
  <c r="T277" i="4"/>
  <c r="N277" i="4"/>
  <c r="O277" i="4" s="1"/>
  <c r="M277" i="4"/>
  <c r="K277" i="4"/>
  <c r="I277" i="4"/>
  <c r="G277" i="4"/>
  <c r="U276" i="4"/>
  <c r="T276" i="4"/>
  <c r="N276" i="4"/>
  <c r="O276" i="4" s="1"/>
  <c r="M276" i="4"/>
  <c r="K276" i="4"/>
  <c r="I276" i="4"/>
  <c r="G276" i="4"/>
  <c r="T275" i="4"/>
  <c r="S275" i="4"/>
  <c r="R275" i="4"/>
  <c r="Q275" i="4"/>
  <c r="P275" i="4"/>
  <c r="L275" i="4"/>
  <c r="J275" i="4"/>
  <c r="K275" i="4" s="1"/>
  <c r="H275" i="4"/>
  <c r="F275" i="4"/>
  <c r="E275" i="4"/>
  <c r="D275" i="4"/>
  <c r="U274" i="4"/>
  <c r="T274" i="4"/>
  <c r="O274" i="4"/>
  <c r="N274" i="4"/>
  <c r="M274" i="4"/>
  <c r="K274" i="4"/>
  <c r="I274" i="4"/>
  <c r="G274" i="4"/>
  <c r="U273" i="4"/>
  <c r="T273" i="4"/>
  <c r="N273" i="4"/>
  <c r="O273" i="4" s="1"/>
  <c r="M273" i="4"/>
  <c r="K273" i="4"/>
  <c r="I273" i="4"/>
  <c r="G273" i="4"/>
  <c r="U272" i="4"/>
  <c r="T272" i="4"/>
  <c r="N272" i="4"/>
  <c r="O272" i="4" s="1"/>
  <c r="M272" i="4"/>
  <c r="K272" i="4"/>
  <c r="I272" i="4"/>
  <c r="G272" i="4"/>
  <c r="U271" i="4"/>
  <c r="T271" i="4"/>
  <c r="N271" i="4"/>
  <c r="O271" i="4" s="1"/>
  <c r="M271" i="4"/>
  <c r="K271" i="4"/>
  <c r="I271" i="4"/>
  <c r="G271" i="4"/>
  <c r="U270" i="4"/>
  <c r="T270" i="4"/>
  <c r="N270" i="4"/>
  <c r="O270" i="4" s="1"/>
  <c r="M270" i="4"/>
  <c r="K270" i="4"/>
  <c r="I270" i="4"/>
  <c r="G270" i="4"/>
  <c r="U269" i="4"/>
  <c r="T269" i="4"/>
  <c r="N269" i="4"/>
  <c r="O269" i="4" s="1"/>
  <c r="M269" i="4"/>
  <c r="K269" i="4"/>
  <c r="I269" i="4"/>
  <c r="G269" i="4"/>
  <c r="U268" i="4"/>
  <c r="T268" i="4"/>
  <c r="N268" i="4"/>
  <c r="O268" i="4" s="1"/>
  <c r="M268" i="4"/>
  <c r="K268" i="4"/>
  <c r="I268" i="4"/>
  <c r="G268" i="4"/>
  <c r="S267" i="4"/>
  <c r="R267" i="4"/>
  <c r="T267" i="4" s="1"/>
  <c r="Q267" i="4"/>
  <c r="P267" i="4"/>
  <c r="L267" i="4"/>
  <c r="J267" i="4"/>
  <c r="U267" i="4" s="1"/>
  <c r="H267" i="4"/>
  <c r="F267" i="4"/>
  <c r="E267" i="4"/>
  <c r="D267" i="4"/>
  <c r="U266" i="4"/>
  <c r="T266" i="4"/>
  <c r="O266" i="4"/>
  <c r="N266" i="4"/>
  <c r="M266" i="4"/>
  <c r="K266" i="4"/>
  <c r="I266" i="4"/>
  <c r="G266" i="4"/>
  <c r="U265" i="4"/>
  <c r="T265" i="4"/>
  <c r="O265" i="4"/>
  <c r="N265" i="4"/>
  <c r="M265" i="4"/>
  <c r="K265" i="4"/>
  <c r="I265" i="4"/>
  <c r="G265" i="4"/>
  <c r="U264" i="4"/>
  <c r="T264" i="4"/>
  <c r="O264" i="4"/>
  <c r="N264" i="4"/>
  <c r="M264" i="4"/>
  <c r="K264" i="4"/>
  <c r="I264" i="4"/>
  <c r="G264" i="4"/>
  <c r="U263" i="4"/>
  <c r="T263" i="4"/>
  <c r="O263" i="4"/>
  <c r="N263" i="4"/>
  <c r="M263" i="4"/>
  <c r="K263" i="4"/>
  <c r="I263" i="4"/>
  <c r="G263" i="4"/>
  <c r="S260" i="4"/>
  <c r="R260" i="4"/>
  <c r="Q260" i="4"/>
  <c r="P260" i="4"/>
  <c r="L260" i="4"/>
  <c r="J260" i="4"/>
  <c r="K260" i="4" s="1"/>
  <c r="H260" i="4"/>
  <c r="F260" i="4"/>
  <c r="E260" i="4"/>
  <c r="D260" i="4"/>
  <c r="S259" i="4"/>
  <c r="R259" i="4"/>
  <c r="T259" i="4" s="1"/>
  <c r="Q259" i="4"/>
  <c r="P259" i="4"/>
  <c r="M259" i="4"/>
  <c r="L259" i="4"/>
  <c r="J259" i="4"/>
  <c r="H259" i="4"/>
  <c r="F259" i="4"/>
  <c r="N259" i="4" s="1"/>
  <c r="E259" i="4"/>
  <c r="D259" i="4"/>
  <c r="I259" i="4" s="1"/>
  <c r="U258" i="4"/>
  <c r="T258" i="4"/>
  <c r="N258" i="4"/>
  <c r="O258" i="4" s="1"/>
  <c r="M258" i="4"/>
  <c r="K258" i="4"/>
  <c r="I258" i="4"/>
  <c r="G258" i="4"/>
  <c r="U257" i="4"/>
  <c r="T257" i="4"/>
  <c r="N257" i="4"/>
  <c r="O257" i="4" s="1"/>
  <c r="M257" i="4"/>
  <c r="K257" i="4"/>
  <c r="I257" i="4"/>
  <c r="G257" i="4"/>
  <c r="U256" i="4"/>
  <c r="T256" i="4"/>
  <c r="O256" i="4"/>
  <c r="N256" i="4"/>
  <c r="M256" i="4"/>
  <c r="K256" i="4"/>
  <c r="I256" i="4"/>
  <c r="G256" i="4"/>
  <c r="U255" i="4"/>
  <c r="T255" i="4"/>
  <c r="N255" i="4"/>
  <c r="O255" i="4" s="1"/>
  <c r="M255" i="4"/>
  <c r="K255" i="4"/>
  <c r="I255" i="4"/>
  <c r="G255" i="4"/>
  <c r="S254" i="4"/>
  <c r="T254" i="4" s="1"/>
  <c r="R254" i="4"/>
  <c r="Q254" i="4"/>
  <c r="P254" i="4"/>
  <c r="L254" i="4"/>
  <c r="J254" i="4"/>
  <c r="H254" i="4"/>
  <c r="F254" i="4"/>
  <c r="N254" i="4" s="1"/>
  <c r="O254" i="4" s="1"/>
  <c r="E254" i="4"/>
  <c r="M254" i="4" s="1"/>
  <c r="D254" i="4"/>
  <c r="U253" i="4"/>
  <c r="T253" i="4"/>
  <c r="O253" i="4"/>
  <c r="N253" i="4"/>
  <c r="M253" i="4"/>
  <c r="K253" i="4"/>
  <c r="I253" i="4"/>
  <c r="G253" i="4"/>
  <c r="U252" i="4"/>
  <c r="T252" i="4"/>
  <c r="N252" i="4"/>
  <c r="O252" i="4" s="1"/>
  <c r="M252" i="4"/>
  <c r="K252" i="4"/>
  <c r="I252" i="4"/>
  <c r="G252" i="4"/>
  <c r="U251" i="4"/>
  <c r="T251" i="4"/>
  <c r="N251" i="4"/>
  <c r="O251" i="4" s="1"/>
  <c r="M251" i="4"/>
  <c r="K251" i="4"/>
  <c r="I251" i="4"/>
  <c r="G251" i="4"/>
  <c r="U250" i="4"/>
  <c r="T250" i="4"/>
  <c r="N250" i="4"/>
  <c r="O250" i="4" s="1"/>
  <c r="M250" i="4"/>
  <c r="K250" i="4"/>
  <c r="I250" i="4"/>
  <c r="G250" i="4"/>
  <c r="U249" i="4"/>
  <c r="T249" i="4"/>
  <c r="N249" i="4"/>
  <c r="O249" i="4" s="1"/>
  <c r="M249" i="4"/>
  <c r="K249" i="4"/>
  <c r="I249" i="4"/>
  <c r="G249" i="4"/>
  <c r="U248" i="4"/>
  <c r="T248" i="4"/>
  <c r="N248" i="4"/>
  <c r="O248" i="4" s="1"/>
  <c r="M248" i="4"/>
  <c r="K248" i="4"/>
  <c r="I248" i="4"/>
  <c r="G248" i="4"/>
  <c r="U247" i="4"/>
  <c r="S247" i="4"/>
  <c r="R247" i="4"/>
  <c r="T247" i="4" s="1"/>
  <c r="Q247" i="4"/>
  <c r="P247" i="4"/>
  <c r="L247" i="4"/>
  <c r="J247" i="4"/>
  <c r="H247" i="4"/>
  <c r="N247" i="4" s="1"/>
  <c r="F247" i="4"/>
  <c r="E247" i="4"/>
  <c r="M247" i="4" s="1"/>
  <c r="D247" i="4"/>
  <c r="G247" i="4" s="1"/>
  <c r="U246" i="4"/>
  <c r="T246" i="4"/>
  <c r="O246" i="4"/>
  <c r="N246" i="4"/>
  <c r="M246" i="4"/>
  <c r="K246" i="4"/>
  <c r="I246" i="4"/>
  <c r="G246" i="4"/>
  <c r="U245" i="4"/>
  <c r="T245" i="4"/>
  <c r="N245" i="4"/>
  <c r="O245" i="4" s="1"/>
  <c r="M245" i="4"/>
  <c r="K245" i="4"/>
  <c r="I245" i="4"/>
  <c r="G245" i="4"/>
  <c r="U244" i="4"/>
  <c r="T244" i="4"/>
  <c r="N244" i="4"/>
  <c r="O244" i="4" s="1"/>
  <c r="M244" i="4"/>
  <c r="K244" i="4"/>
  <c r="I244" i="4"/>
  <c r="G244" i="4"/>
  <c r="U243" i="4"/>
  <c r="T243" i="4"/>
  <c r="N243" i="4"/>
  <c r="O243" i="4" s="1"/>
  <c r="M243" i="4"/>
  <c r="K243" i="4"/>
  <c r="I243" i="4"/>
  <c r="G243" i="4"/>
  <c r="U242" i="4"/>
  <c r="T242" i="4"/>
  <c r="N242" i="4"/>
  <c r="O242" i="4" s="1"/>
  <c r="M242" i="4"/>
  <c r="K242" i="4"/>
  <c r="I242" i="4"/>
  <c r="G242" i="4"/>
  <c r="U241" i="4"/>
  <c r="T241" i="4"/>
  <c r="N241" i="4"/>
  <c r="O241" i="4" s="1"/>
  <c r="M241" i="4"/>
  <c r="K241" i="4"/>
  <c r="I241" i="4"/>
  <c r="G241" i="4"/>
  <c r="S240" i="4"/>
  <c r="R240" i="4"/>
  <c r="T240" i="4" s="1"/>
  <c r="Q240" i="4"/>
  <c r="P240" i="4"/>
  <c r="U240" i="4" s="1"/>
  <c r="L240" i="4"/>
  <c r="J240" i="4"/>
  <c r="H240" i="4"/>
  <c r="F240" i="4"/>
  <c r="E240" i="4"/>
  <c r="K240" i="4" s="1"/>
  <c r="D240" i="4"/>
  <c r="U239" i="4"/>
  <c r="T239" i="4"/>
  <c r="N239" i="4"/>
  <c r="O239" i="4" s="1"/>
  <c r="M239" i="4"/>
  <c r="K239" i="4"/>
  <c r="I239" i="4"/>
  <c r="G239" i="4"/>
  <c r="U238" i="4"/>
  <c r="T238" i="4"/>
  <c r="N238" i="4"/>
  <c r="O238" i="4" s="1"/>
  <c r="M238" i="4"/>
  <c r="K238" i="4"/>
  <c r="I238" i="4"/>
  <c r="G238" i="4"/>
  <c r="U237" i="4"/>
  <c r="T237" i="4"/>
  <c r="N237" i="4"/>
  <c r="O237" i="4" s="1"/>
  <c r="M237" i="4"/>
  <c r="K237" i="4"/>
  <c r="I237" i="4"/>
  <c r="G237" i="4"/>
  <c r="U236" i="4"/>
  <c r="T236" i="4"/>
  <c r="N236" i="4"/>
  <c r="O236" i="4" s="1"/>
  <c r="M236" i="4"/>
  <c r="K236" i="4"/>
  <c r="I236" i="4"/>
  <c r="G236" i="4"/>
  <c r="U235" i="4"/>
  <c r="T235" i="4"/>
  <c r="N235" i="4"/>
  <c r="O235" i="4" s="1"/>
  <c r="M235" i="4"/>
  <c r="K235" i="4"/>
  <c r="I235" i="4"/>
  <c r="G235" i="4"/>
  <c r="U234" i="4"/>
  <c r="T234" i="4"/>
  <c r="N234" i="4"/>
  <c r="O234" i="4" s="1"/>
  <c r="M234" i="4"/>
  <c r="K234" i="4"/>
  <c r="I234" i="4"/>
  <c r="G234" i="4"/>
  <c r="S231" i="4"/>
  <c r="R231" i="4"/>
  <c r="T231" i="4" s="1"/>
  <c r="Q231" i="4"/>
  <c r="P231" i="4"/>
  <c r="U231" i="4" s="1"/>
  <c r="L231" i="4"/>
  <c r="J231" i="4"/>
  <c r="H231" i="4"/>
  <c r="F231" i="4"/>
  <c r="E231" i="4"/>
  <c r="D231" i="4"/>
  <c r="G231" i="4" s="1"/>
  <c r="S230" i="4"/>
  <c r="R230" i="4"/>
  <c r="Q230" i="4"/>
  <c r="P230" i="4"/>
  <c r="L230" i="4"/>
  <c r="J230" i="4"/>
  <c r="K230" i="4" s="1"/>
  <c r="H230" i="4"/>
  <c r="G230" i="4"/>
  <c r="F230" i="4"/>
  <c r="N230" i="4" s="1"/>
  <c r="O230" i="4" s="1"/>
  <c r="E230" i="4"/>
  <c r="D230" i="4"/>
  <c r="U229" i="4"/>
  <c r="T229" i="4"/>
  <c r="O229" i="4"/>
  <c r="N229" i="4"/>
  <c r="M229" i="4"/>
  <c r="K229" i="4"/>
  <c r="I229" i="4"/>
  <c r="G229" i="4"/>
  <c r="U228" i="4"/>
  <c r="T228" i="4"/>
  <c r="N228" i="4"/>
  <c r="O228" i="4" s="1"/>
  <c r="M228" i="4"/>
  <c r="K228" i="4"/>
  <c r="I228" i="4"/>
  <c r="G228" i="4"/>
  <c r="U227" i="4"/>
  <c r="T227" i="4"/>
  <c r="N227" i="4"/>
  <c r="O227" i="4" s="1"/>
  <c r="M227" i="4"/>
  <c r="K227" i="4"/>
  <c r="I227" i="4"/>
  <c r="G227" i="4"/>
  <c r="U226" i="4"/>
  <c r="T226" i="4"/>
  <c r="N226" i="4"/>
  <c r="O226" i="4" s="1"/>
  <c r="M226" i="4"/>
  <c r="K226" i="4"/>
  <c r="I226" i="4"/>
  <c r="G226" i="4"/>
  <c r="U225" i="4"/>
  <c r="T225" i="4"/>
  <c r="N225" i="4"/>
  <c r="O225" i="4" s="1"/>
  <c r="M225" i="4"/>
  <c r="K225" i="4"/>
  <c r="I225" i="4"/>
  <c r="G225" i="4"/>
  <c r="U224" i="4"/>
  <c r="S224" i="4"/>
  <c r="R224" i="4"/>
  <c r="Q224" i="4"/>
  <c r="P224" i="4"/>
  <c r="L224" i="4"/>
  <c r="J224" i="4"/>
  <c r="H224" i="4"/>
  <c r="I224" i="4" s="1"/>
  <c r="F224" i="4"/>
  <c r="E224" i="4"/>
  <c r="D224" i="4"/>
  <c r="U223" i="4"/>
  <c r="T223" i="4"/>
  <c r="O223" i="4"/>
  <c r="N223" i="4"/>
  <c r="M223" i="4"/>
  <c r="K223" i="4"/>
  <c r="I223" i="4"/>
  <c r="G223" i="4"/>
  <c r="U222" i="4"/>
  <c r="T222" i="4"/>
  <c r="O222" i="4"/>
  <c r="N222" i="4"/>
  <c r="M222" i="4"/>
  <c r="K222" i="4"/>
  <c r="I222" i="4"/>
  <c r="G222" i="4"/>
  <c r="U221" i="4"/>
  <c r="T221" i="4"/>
  <c r="O221" i="4"/>
  <c r="N221" i="4"/>
  <c r="M221" i="4"/>
  <c r="K221" i="4"/>
  <c r="I221" i="4"/>
  <c r="G221" i="4"/>
  <c r="U220" i="4"/>
  <c r="T220" i="4"/>
  <c r="O220" i="4"/>
  <c r="N220" i="4"/>
  <c r="M220" i="4"/>
  <c r="K220" i="4"/>
  <c r="I220" i="4"/>
  <c r="G220" i="4"/>
  <c r="U219" i="4"/>
  <c r="T219" i="4"/>
  <c r="O219" i="4"/>
  <c r="N219" i="4"/>
  <c r="M219" i="4"/>
  <c r="K219" i="4"/>
  <c r="I219" i="4"/>
  <c r="G219" i="4"/>
  <c r="U218" i="4"/>
  <c r="T218" i="4"/>
  <c r="O218" i="4"/>
  <c r="N218" i="4"/>
  <c r="M218" i="4"/>
  <c r="K218" i="4"/>
  <c r="I218" i="4"/>
  <c r="G218" i="4"/>
  <c r="U217" i="4"/>
  <c r="T217" i="4"/>
  <c r="O217" i="4"/>
  <c r="N217" i="4"/>
  <c r="M217" i="4"/>
  <c r="K217" i="4"/>
  <c r="I217" i="4"/>
  <c r="G217" i="4"/>
  <c r="S216" i="4"/>
  <c r="T216" i="4" s="1"/>
  <c r="R216" i="4"/>
  <c r="Q216" i="4"/>
  <c r="P216" i="4"/>
  <c r="U216" i="4" s="1"/>
  <c r="L216" i="4"/>
  <c r="K216" i="4"/>
  <c r="J216" i="4"/>
  <c r="H216" i="4"/>
  <c r="G216" i="4"/>
  <c r="F216" i="4"/>
  <c r="N216" i="4" s="1"/>
  <c r="E216" i="4"/>
  <c r="D216" i="4"/>
  <c r="I216" i="4" s="1"/>
  <c r="U215" i="4"/>
  <c r="T215" i="4"/>
  <c r="N215" i="4"/>
  <c r="O215" i="4" s="1"/>
  <c r="M215" i="4"/>
  <c r="K215" i="4"/>
  <c r="I215" i="4"/>
  <c r="G215" i="4"/>
  <c r="U214" i="4"/>
  <c r="T214" i="4"/>
  <c r="N214" i="4"/>
  <c r="O214" i="4" s="1"/>
  <c r="M214" i="4"/>
  <c r="K214" i="4"/>
  <c r="I214" i="4"/>
  <c r="G214" i="4"/>
  <c r="U213" i="4"/>
  <c r="T213" i="4"/>
  <c r="N213" i="4"/>
  <c r="O213" i="4" s="1"/>
  <c r="M213" i="4"/>
  <c r="K213" i="4"/>
  <c r="I213" i="4"/>
  <c r="G213" i="4"/>
  <c r="U212" i="4"/>
  <c r="T212" i="4"/>
  <c r="N212" i="4"/>
  <c r="O212" i="4" s="1"/>
  <c r="M212" i="4"/>
  <c r="K212" i="4"/>
  <c r="I212" i="4"/>
  <c r="G212" i="4"/>
  <c r="U211" i="4"/>
  <c r="T211" i="4"/>
  <c r="N211" i="4"/>
  <c r="O211" i="4" s="1"/>
  <c r="M211" i="4"/>
  <c r="K211" i="4"/>
  <c r="I211" i="4"/>
  <c r="G211" i="4"/>
  <c r="U210" i="4"/>
  <c r="T210" i="4"/>
  <c r="N210" i="4"/>
  <c r="O210" i="4" s="1"/>
  <c r="M210" i="4"/>
  <c r="K210" i="4"/>
  <c r="I210" i="4"/>
  <c r="G210" i="4"/>
  <c r="U209" i="4"/>
  <c r="T209" i="4"/>
  <c r="N209" i="4"/>
  <c r="O209" i="4" s="1"/>
  <c r="M209" i="4"/>
  <c r="K209" i="4"/>
  <c r="I209" i="4"/>
  <c r="G209" i="4"/>
  <c r="U208" i="4"/>
  <c r="T208" i="4"/>
  <c r="N208" i="4"/>
  <c r="O208" i="4" s="1"/>
  <c r="M208" i="4"/>
  <c r="K208" i="4"/>
  <c r="I208" i="4"/>
  <c r="G208" i="4"/>
  <c r="U205" i="4"/>
  <c r="S205" i="4"/>
  <c r="R205" i="4"/>
  <c r="Q205" i="4"/>
  <c r="P205" i="4"/>
  <c r="L205" i="4"/>
  <c r="J205" i="4"/>
  <c r="H205" i="4"/>
  <c r="I205" i="4" s="1"/>
  <c r="F205" i="4"/>
  <c r="E205" i="4"/>
  <c r="D205" i="4"/>
  <c r="S204" i="4"/>
  <c r="T204" i="4" s="1"/>
  <c r="R204" i="4"/>
  <c r="Q204" i="4"/>
  <c r="P204" i="4"/>
  <c r="U204" i="4" s="1"/>
  <c r="L204" i="4"/>
  <c r="K204" i="4"/>
  <c r="J204" i="4"/>
  <c r="H204" i="4"/>
  <c r="G204" i="4"/>
  <c r="F204" i="4"/>
  <c r="N204" i="4" s="1"/>
  <c r="E204" i="4"/>
  <c r="D204" i="4"/>
  <c r="I204" i="4" s="1"/>
  <c r="U203" i="4"/>
  <c r="T203" i="4"/>
  <c r="O203" i="4"/>
  <c r="N203" i="4"/>
  <c r="M203" i="4"/>
  <c r="K203" i="4"/>
  <c r="I203" i="4"/>
  <c r="G203" i="4"/>
  <c r="U202" i="4"/>
  <c r="T202" i="4"/>
  <c r="N202" i="4"/>
  <c r="O202" i="4" s="1"/>
  <c r="M202" i="4"/>
  <c r="K202" i="4"/>
  <c r="I202" i="4"/>
  <c r="G202" i="4"/>
  <c r="U201" i="4"/>
  <c r="T201" i="4"/>
  <c r="O201" i="4"/>
  <c r="N201" i="4"/>
  <c r="M201" i="4"/>
  <c r="K201" i="4"/>
  <c r="I201" i="4"/>
  <c r="G201" i="4"/>
  <c r="U200" i="4"/>
  <c r="T200" i="4"/>
  <c r="N200" i="4"/>
  <c r="O200" i="4" s="1"/>
  <c r="M200" i="4"/>
  <c r="K200" i="4"/>
  <c r="I200" i="4"/>
  <c r="G200" i="4"/>
  <c r="U199" i="4"/>
  <c r="T199" i="4"/>
  <c r="N199" i="4"/>
  <c r="O199" i="4" s="1"/>
  <c r="M199" i="4"/>
  <c r="K199" i="4"/>
  <c r="I199" i="4"/>
  <c r="G199" i="4"/>
  <c r="S198" i="4"/>
  <c r="R198" i="4"/>
  <c r="Q198" i="4"/>
  <c r="P198" i="4"/>
  <c r="U198" i="4" s="1"/>
  <c r="L198" i="4"/>
  <c r="J198" i="4"/>
  <c r="H198" i="4"/>
  <c r="F198" i="4"/>
  <c r="N198" i="4" s="1"/>
  <c r="E198" i="4"/>
  <c r="D198" i="4"/>
  <c r="U197" i="4"/>
  <c r="T197" i="4"/>
  <c r="O197" i="4"/>
  <c r="N197" i="4"/>
  <c r="M197" i="4"/>
  <c r="K197" i="4"/>
  <c r="I197" i="4"/>
  <c r="G197" i="4"/>
  <c r="U196" i="4"/>
  <c r="T196" i="4"/>
  <c r="N196" i="4"/>
  <c r="O196" i="4" s="1"/>
  <c r="M196" i="4"/>
  <c r="K196" i="4"/>
  <c r="I196" i="4"/>
  <c r="G196" i="4"/>
  <c r="U195" i="4"/>
  <c r="T195" i="4"/>
  <c r="N195" i="4"/>
  <c r="O195" i="4" s="1"/>
  <c r="M195" i="4"/>
  <c r="K195" i="4"/>
  <c r="I195" i="4"/>
  <c r="G195" i="4"/>
  <c r="U194" i="4"/>
  <c r="T194" i="4"/>
  <c r="N194" i="4"/>
  <c r="O194" i="4" s="1"/>
  <c r="M194" i="4"/>
  <c r="K194" i="4"/>
  <c r="I194" i="4"/>
  <c r="G194" i="4"/>
  <c r="U193" i="4"/>
  <c r="T193" i="4"/>
  <c r="N193" i="4"/>
  <c r="O193" i="4" s="1"/>
  <c r="M193" i="4"/>
  <c r="K193" i="4"/>
  <c r="I193" i="4"/>
  <c r="G193" i="4"/>
  <c r="U192" i="4"/>
  <c r="T192" i="4"/>
  <c r="N192" i="4"/>
  <c r="O192" i="4" s="1"/>
  <c r="M192" i="4"/>
  <c r="K192" i="4"/>
  <c r="I192" i="4"/>
  <c r="G192" i="4"/>
  <c r="S191" i="4"/>
  <c r="T191" i="4" s="1"/>
  <c r="R191" i="4"/>
  <c r="Q191" i="4"/>
  <c r="P191" i="4"/>
  <c r="L191" i="4"/>
  <c r="K191" i="4"/>
  <c r="J191" i="4"/>
  <c r="H191" i="4"/>
  <c r="G191" i="4"/>
  <c r="F191" i="4"/>
  <c r="E191" i="4"/>
  <c r="D191" i="4"/>
  <c r="U190" i="4"/>
  <c r="T190" i="4"/>
  <c r="N190" i="4"/>
  <c r="O190" i="4" s="1"/>
  <c r="M190" i="4"/>
  <c r="K190" i="4"/>
  <c r="I190" i="4"/>
  <c r="G190" i="4"/>
  <c r="U189" i="4"/>
  <c r="T189" i="4"/>
  <c r="N189" i="4"/>
  <c r="O189" i="4" s="1"/>
  <c r="M189" i="4"/>
  <c r="K189" i="4"/>
  <c r="I189" i="4"/>
  <c r="G189" i="4"/>
  <c r="U188" i="4"/>
  <c r="T188" i="4"/>
  <c r="N188" i="4"/>
  <c r="O188" i="4" s="1"/>
  <c r="M188" i="4"/>
  <c r="K188" i="4"/>
  <c r="I188" i="4"/>
  <c r="G188" i="4"/>
  <c r="U187" i="4"/>
  <c r="T187" i="4"/>
  <c r="N187" i="4"/>
  <c r="O187" i="4" s="1"/>
  <c r="M187" i="4"/>
  <c r="K187" i="4"/>
  <c r="I187" i="4"/>
  <c r="G187" i="4"/>
  <c r="U186" i="4"/>
  <c r="T186" i="4"/>
  <c r="O186" i="4"/>
  <c r="N186" i="4"/>
  <c r="M186" i="4"/>
  <c r="K186" i="4"/>
  <c r="I186" i="4"/>
  <c r="G186" i="4"/>
  <c r="U185" i="4"/>
  <c r="S185" i="4"/>
  <c r="R185" i="4"/>
  <c r="T185" i="4" s="1"/>
  <c r="Q185" i="4"/>
  <c r="P185" i="4"/>
  <c r="L185" i="4"/>
  <c r="J185" i="4"/>
  <c r="I185" i="4"/>
  <c r="H185" i="4"/>
  <c r="F185" i="4"/>
  <c r="E185" i="4"/>
  <c r="D185" i="4"/>
  <c r="G185" i="4" s="1"/>
  <c r="U184" i="4"/>
  <c r="T184" i="4"/>
  <c r="N184" i="4"/>
  <c r="O184" i="4" s="1"/>
  <c r="M184" i="4"/>
  <c r="K184" i="4"/>
  <c r="I184" i="4"/>
  <c r="G184" i="4"/>
  <c r="U183" i="4"/>
  <c r="T183" i="4"/>
  <c r="N183" i="4"/>
  <c r="O183" i="4" s="1"/>
  <c r="M183" i="4"/>
  <c r="K183" i="4"/>
  <c r="I183" i="4"/>
  <c r="G183" i="4"/>
  <c r="U182" i="4"/>
  <c r="T182" i="4"/>
  <c r="N182" i="4"/>
  <c r="O182" i="4" s="1"/>
  <c r="M182" i="4"/>
  <c r="K182" i="4"/>
  <c r="I182" i="4"/>
  <c r="G182" i="4"/>
  <c r="U181" i="4"/>
  <c r="T181" i="4"/>
  <c r="N181" i="4"/>
  <c r="O181" i="4" s="1"/>
  <c r="M181" i="4"/>
  <c r="K181" i="4"/>
  <c r="I181" i="4"/>
  <c r="G181" i="4"/>
  <c r="U180" i="4"/>
  <c r="T180" i="4"/>
  <c r="N180" i="4"/>
  <c r="O180" i="4" s="1"/>
  <c r="M180" i="4"/>
  <c r="K180" i="4"/>
  <c r="I180" i="4"/>
  <c r="G180" i="4"/>
  <c r="S179" i="4"/>
  <c r="R179" i="4"/>
  <c r="Q179" i="4"/>
  <c r="P179" i="4"/>
  <c r="U179" i="4" s="1"/>
  <c r="L179" i="4"/>
  <c r="J179" i="4"/>
  <c r="H179" i="4"/>
  <c r="F179" i="4"/>
  <c r="N179" i="4" s="1"/>
  <c r="O179" i="4" s="1"/>
  <c r="E179" i="4"/>
  <c r="K179" i="4" s="1"/>
  <c r="D179" i="4"/>
  <c r="U178" i="4"/>
  <c r="T178" i="4"/>
  <c r="O178" i="4"/>
  <c r="N178" i="4"/>
  <c r="M178" i="4"/>
  <c r="K178" i="4"/>
  <c r="I178" i="4"/>
  <c r="G178" i="4"/>
  <c r="U177" i="4"/>
  <c r="T177" i="4"/>
  <c r="N177" i="4"/>
  <c r="O177" i="4" s="1"/>
  <c r="M177" i="4"/>
  <c r="K177" i="4"/>
  <c r="I177" i="4"/>
  <c r="G177" i="4"/>
  <c r="U176" i="4"/>
  <c r="T176" i="4"/>
  <c r="N176" i="4"/>
  <c r="O176" i="4" s="1"/>
  <c r="M176" i="4"/>
  <c r="K176" i="4"/>
  <c r="I176" i="4"/>
  <c r="G176" i="4"/>
  <c r="U175" i="4"/>
  <c r="T175" i="4"/>
  <c r="N175" i="4"/>
  <c r="O175" i="4" s="1"/>
  <c r="M175" i="4"/>
  <c r="K175" i="4"/>
  <c r="I175" i="4"/>
  <c r="G175" i="4"/>
  <c r="U174" i="4"/>
  <c r="T174" i="4"/>
  <c r="N174" i="4"/>
  <c r="O174" i="4" s="1"/>
  <c r="M174" i="4"/>
  <c r="K174" i="4"/>
  <c r="I174" i="4"/>
  <c r="G174" i="4"/>
  <c r="U173" i="4"/>
  <c r="T173" i="4"/>
  <c r="N173" i="4"/>
  <c r="O173" i="4" s="1"/>
  <c r="M173" i="4"/>
  <c r="K173" i="4"/>
  <c r="I173" i="4"/>
  <c r="G173" i="4"/>
  <c r="S170" i="4"/>
  <c r="R170" i="4"/>
  <c r="T170" i="4" s="1"/>
  <c r="Q170" i="4"/>
  <c r="P170" i="4"/>
  <c r="U170" i="4" s="1"/>
  <c r="L170" i="4"/>
  <c r="J170" i="4"/>
  <c r="H170" i="4"/>
  <c r="F170" i="4"/>
  <c r="N170" i="4" s="1"/>
  <c r="E170" i="4"/>
  <c r="D170" i="4"/>
  <c r="G170" i="4" s="1"/>
  <c r="S169" i="4"/>
  <c r="T169" i="4" s="1"/>
  <c r="R169" i="4"/>
  <c r="Q169" i="4"/>
  <c r="P169" i="4"/>
  <c r="L169" i="4"/>
  <c r="J169" i="4"/>
  <c r="K169" i="4" s="1"/>
  <c r="H169" i="4"/>
  <c r="F169" i="4"/>
  <c r="E169" i="4"/>
  <c r="D169" i="4"/>
  <c r="U168" i="4"/>
  <c r="T168" i="4"/>
  <c r="O168" i="4"/>
  <c r="N168" i="4"/>
  <c r="M168" i="4"/>
  <c r="K168" i="4"/>
  <c r="I168" i="4"/>
  <c r="G168" i="4"/>
  <c r="U167" i="4"/>
  <c r="T167" i="4"/>
  <c r="N167" i="4"/>
  <c r="O167" i="4" s="1"/>
  <c r="M167" i="4"/>
  <c r="K167" i="4"/>
  <c r="I167" i="4"/>
  <c r="G167" i="4"/>
  <c r="U166" i="4"/>
  <c r="T166" i="4"/>
  <c r="N166" i="4"/>
  <c r="O166" i="4" s="1"/>
  <c r="M166" i="4"/>
  <c r="K166" i="4"/>
  <c r="I166" i="4"/>
  <c r="G166" i="4"/>
  <c r="U165" i="4"/>
  <c r="T165" i="4"/>
  <c r="N165" i="4"/>
  <c r="O165" i="4" s="1"/>
  <c r="M165" i="4"/>
  <c r="K165" i="4"/>
  <c r="I165" i="4"/>
  <c r="G165" i="4"/>
  <c r="U164" i="4"/>
  <c r="T164" i="4"/>
  <c r="N164" i="4"/>
  <c r="O164" i="4" s="1"/>
  <c r="M164" i="4"/>
  <c r="K164" i="4"/>
  <c r="I164" i="4"/>
  <c r="G164" i="4"/>
  <c r="U163" i="4"/>
  <c r="S163" i="4"/>
  <c r="R163" i="4"/>
  <c r="Q163" i="4"/>
  <c r="P163" i="4"/>
  <c r="L163" i="4"/>
  <c r="J163" i="4"/>
  <c r="H163" i="4"/>
  <c r="I163" i="4" s="1"/>
  <c r="F163" i="4"/>
  <c r="E163" i="4"/>
  <c r="D163" i="4"/>
  <c r="U162" i="4"/>
  <c r="T162" i="4"/>
  <c r="O162" i="4"/>
  <c r="N162" i="4"/>
  <c r="M162" i="4"/>
  <c r="K162" i="4"/>
  <c r="I162" i="4"/>
  <c r="G162" i="4"/>
  <c r="U161" i="4"/>
  <c r="T161" i="4"/>
  <c r="O161" i="4"/>
  <c r="N161" i="4"/>
  <c r="M161" i="4"/>
  <c r="K161" i="4"/>
  <c r="I161" i="4"/>
  <c r="G161" i="4"/>
  <c r="U160" i="4"/>
  <c r="T160" i="4"/>
  <c r="O160" i="4"/>
  <c r="N160" i="4"/>
  <c r="M160" i="4"/>
  <c r="K160" i="4"/>
  <c r="I160" i="4"/>
  <c r="G160" i="4"/>
  <c r="U159" i="4"/>
  <c r="T159" i="4"/>
  <c r="O159" i="4"/>
  <c r="N159" i="4"/>
  <c r="M159" i="4"/>
  <c r="K159" i="4"/>
  <c r="I159" i="4"/>
  <c r="G159" i="4"/>
  <c r="U158" i="4"/>
  <c r="T158" i="4"/>
  <c r="O158" i="4"/>
  <c r="N158" i="4"/>
  <c r="M158" i="4"/>
  <c r="K158" i="4"/>
  <c r="I158" i="4"/>
  <c r="G158" i="4"/>
  <c r="S157" i="4"/>
  <c r="R157" i="4"/>
  <c r="Q157" i="4"/>
  <c r="P157" i="4"/>
  <c r="U157" i="4" s="1"/>
  <c r="L157" i="4"/>
  <c r="K157" i="4"/>
  <c r="J157" i="4"/>
  <c r="H157" i="4"/>
  <c r="F157" i="4"/>
  <c r="N157" i="4" s="1"/>
  <c r="E157" i="4"/>
  <c r="D157" i="4"/>
  <c r="I157" i="4" s="1"/>
  <c r="U156" i="4"/>
  <c r="T156" i="4"/>
  <c r="N156" i="4"/>
  <c r="O156" i="4" s="1"/>
  <c r="M156" i="4"/>
  <c r="K156" i="4"/>
  <c r="I156" i="4"/>
  <c r="G156" i="4"/>
  <c r="U155" i="4"/>
  <c r="T155" i="4"/>
  <c r="N155" i="4"/>
  <c r="O155" i="4" s="1"/>
  <c r="M155" i="4"/>
  <c r="K155" i="4"/>
  <c r="I155" i="4"/>
  <c r="G155" i="4"/>
  <c r="U154" i="4"/>
  <c r="T154" i="4"/>
  <c r="N154" i="4"/>
  <c r="O154" i="4" s="1"/>
  <c r="M154" i="4"/>
  <c r="K154" i="4"/>
  <c r="I154" i="4"/>
  <c r="G154" i="4"/>
  <c r="U153" i="4"/>
  <c r="T153" i="4"/>
  <c r="N153" i="4"/>
  <c r="O153" i="4" s="1"/>
  <c r="M153" i="4"/>
  <c r="K153" i="4"/>
  <c r="I153" i="4"/>
  <c r="G153" i="4"/>
  <c r="U152" i="4"/>
  <c r="T152" i="4"/>
  <c r="N152" i="4"/>
  <c r="O152" i="4" s="1"/>
  <c r="M152" i="4"/>
  <c r="K152" i="4"/>
  <c r="I152" i="4"/>
  <c r="G152" i="4"/>
  <c r="U151" i="4"/>
  <c r="T151" i="4"/>
  <c r="N151" i="4"/>
  <c r="O151" i="4" s="1"/>
  <c r="M151" i="4"/>
  <c r="K151" i="4"/>
  <c r="I151" i="4"/>
  <c r="G151" i="4"/>
  <c r="S150" i="4"/>
  <c r="R150" i="4"/>
  <c r="T150" i="4" s="1"/>
  <c r="Q150" i="4"/>
  <c r="P150" i="4"/>
  <c r="L150" i="4"/>
  <c r="J150" i="4"/>
  <c r="I150" i="4"/>
  <c r="H150" i="4"/>
  <c r="F150" i="4"/>
  <c r="E150" i="4"/>
  <c r="D150" i="4"/>
  <c r="G150" i="4" s="1"/>
  <c r="U149" i="4"/>
  <c r="T149" i="4"/>
  <c r="O149" i="4"/>
  <c r="N149" i="4"/>
  <c r="M149" i="4"/>
  <c r="K149" i="4"/>
  <c r="I149" i="4"/>
  <c r="G149" i="4"/>
  <c r="U148" i="4"/>
  <c r="T148" i="4"/>
  <c r="O148" i="4"/>
  <c r="N148" i="4"/>
  <c r="M148" i="4"/>
  <c r="K148" i="4"/>
  <c r="I148" i="4"/>
  <c r="G148" i="4"/>
  <c r="U147" i="4"/>
  <c r="T147" i="4"/>
  <c r="O147" i="4"/>
  <c r="N147" i="4"/>
  <c r="M147" i="4"/>
  <c r="K147" i="4"/>
  <c r="I147" i="4"/>
  <c r="G147" i="4"/>
  <c r="U146" i="4"/>
  <c r="T146" i="4"/>
  <c r="O146" i="4"/>
  <c r="N146" i="4"/>
  <c r="M146" i="4"/>
  <c r="K146" i="4"/>
  <c r="I146" i="4"/>
  <c r="G146" i="4"/>
  <c r="U145" i="4"/>
  <c r="T145" i="4"/>
  <c r="O145" i="4"/>
  <c r="N145" i="4"/>
  <c r="M145" i="4"/>
  <c r="K145" i="4"/>
  <c r="I145" i="4"/>
  <c r="G145" i="4"/>
  <c r="S144" i="4"/>
  <c r="T144" i="4" s="1"/>
  <c r="R144" i="4"/>
  <c r="Q144" i="4"/>
  <c r="P144" i="4"/>
  <c r="U144" i="4" s="1"/>
  <c r="L144" i="4"/>
  <c r="J144" i="4"/>
  <c r="H144" i="4"/>
  <c r="F144" i="4"/>
  <c r="N144" i="4" s="1"/>
  <c r="E144" i="4"/>
  <c r="D144" i="4"/>
  <c r="U143" i="4"/>
  <c r="T143" i="4"/>
  <c r="N143" i="4"/>
  <c r="O143" i="4" s="1"/>
  <c r="M143" i="4"/>
  <c r="K143" i="4"/>
  <c r="I143" i="4"/>
  <c r="G143" i="4"/>
  <c r="U142" i="4"/>
  <c r="T142" i="4"/>
  <c r="N142" i="4"/>
  <c r="O142" i="4" s="1"/>
  <c r="M142" i="4"/>
  <c r="K142" i="4"/>
  <c r="I142" i="4"/>
  <c r="G142" i="4"/>
  <c r="U141" i="4"/>
  <c r="T141" i="4"/>
  <c r="N141" i="4"/>
  <c r="O141" i="4" s="1"/>
  <c r="M141" i="4"/>
  <c r="K141" i="4"/>
  <c r="I141" i="4"/>
  <c r="G141" i="4"/>
  <c r="U140" i="4"/>
  <c r="T140" i="4"/>
  <c r="N140" i="4"/>
  <c r="O140" i="4" s="1"/>
  <c r="M140" i="4"/>
  <c r="K140" i="4"/>
  <c r="I140" i="4"/>
  <c r="G140" i="4"/>
  <c r="U139" i="4"/>
  <c r="T139" i="4"/>
  <c r="N139" i="4"/>
  <c r="O139" i="4" s="1"/>
  <c r="M139" i="4"/>
  <c r="K139" i="4"/>
  <c r="I139" i="4"/>
  <c r="G139" i="4"/>
  <c r="U138" i="4"/>
  <c r="T138" i="4"/>
  <c r="N138" i="4"/>
  <c r="O138" i="4" s="1"/>
  <c r="M138" i="4"/>
  <c r="K138" i="4"/>
  <c r="I138" i="4"/>
  <c r="G138" i="4"/>
  <c r="S137" i="4"/>
  <c r="R137" i="4"/>
  <c r="T137" i="4" s="1"/>
  <c r="Q137" i="4"/>
  <c r="P137" i="4"/>
  <c r="U137" i="4" s="1"/>
  <c r="L137" i="4"/>
  <c r="J137" i="4"/>
  <c r="H137" i="4"/>
  <c r="F137" i="4"/>
  <c r="N137" i="4" s="1"/>
  <c r="E137" i="4"/>
  <c r="D137" i="4"/>
  <c r="G137" i="4" s="1"/>
  <c r="U136" i="4"/>
  <c r="T136" i="4"/>
  <c r="N136" i="4"/>
  <c r="O136" i="4" s="1"/>
  <c r="M136" i="4"/>
  <c r="K136" i="4"/>
  <c r="I136" i="4"/>
  <c r="G136" i="4"/>
  <c r="U135" i="4"/>
  <c r="T135" i="4"/>
  <c r="O135" i="4"/>
  <c r="N135" i="4"/>
  <c r="M135" i="4"/>
  <c r="K135" i="4"/>
  <c r="I135" i="4"/>
  <c r="G135" i="4"/>
  <c r="U134" i="4"/>
  <c r="T134" i="4"/>
  <c r="N134" i="4"/>
  <c r="O134" i="4" s="1"/>
  <c r="M134" i="4"/>
  <c r="K134" i="4"/>
  <c r="I134" i="4"/>
  <c r="G134" i="4"/>
  <c r="U133" i="4"/>
  <c r="T133" i="4"/>
  <c r="N133" i="4"/>
  <c r="O133" i="4" s="1"/>
  <c r="M133" i="4"/>
  <c r="K133" i="4"/>
  <c r="I133" i="4"/>
  <c r="G133" i="4"/>
  <c r="S132" i="4"/>
  <c r="R132" i="4"/>
  <c r="Q132" i="4"/>
  <c r="P132" i="4"/>
  <c r="L132" i="4"/>
  <c r="J132" i="4"/>
  <c r="K132" i="4" s="1"/>
  <c r="H132" i="4"/>
  <c r="G132" i="4"/>
  <c r="F132" i="4"/>
  <c r="N132" i="4" s="1"/>
  <c r="O132" i="4" s="1"/>
  <c r="E132" i="4"/>
  <c r="D132" i="4"/>
  <c r="U131" i="4"/>
  <c r="T131" i="4"/>
  <c r="O131" i="4"/>
  <c r="N131" i="4"/>
  <c r="M131" i="4"/>
  <c r="K131" i="4"/>
  <c r="I131" i="4"/>
  <c r="G131" i="4"/>
  <c r="U130" i="4"/>
  <c r="T130" i="4"/>
  <c r="N130" i="4"/>
  <c r="O130" i="4" s="1"/>
  <c r="M130" i="4"/>
  <c r="K130" i="4"/>
  <c r="I130" i="4"/>
  <c r="G130" i="4"/>
  <c r="U129" i="4"/>
  <c r="T129" i="4"/>
  <c r="N129" i="4"/>
  <c r="O129" i="4" s="1"/>
  <c r="M129" i="4"/>
  <c r="K129" i="4"/>
  <c r="I129" i="4"/>
  <c r="G129" i="4"/>
  <c r="U128" i="4"/>
  <c r="T128" i="4"/>
  <c r="N128" i="4"/>
  <c r="O128" i="4" s="1"/>
  <c r="M128" i="4"/>
  <c r="K128" i="4"/>
  <c r="I128" i="4"/>
  <c r="G128" i="4"/>
  <c r="U127" i="4"/>
  <c r="T127" i="4"/>
  <c r="N127" i="4"/>
  <c r="O127" i="4" s="1"/>
  <c r="M127" i="4"/>
  <c r="K127" i="4"/>
  <c r="I127" i="4"/>
  <c r="G127" i="4"/>
  <c r="U126" i="4"/>
  <c r="S126" i="4"/>
  <c r="R126" i="4"/>
  <c r="Q126" i="4"/>
  <c r="P126" i="4"/>
  <c r="L126" i="4"/>
  <c r="J126" i="4"/>
  <c r="H126" i="4"/>
  <c r="I126" i="4" s="1"/>
  <c r="F126" i="4"/>
  <c r="N126" i="4" s="1"/>
  <c r="E126" i="4"/>
  <c r="D126" i="4"/>
  <c r="U125" i="4"/>
  <c r="T125" i="4"/>
  <c r="O125" i="4"/>
  <c r="N125" i="4"/>
  <c r="M125" i="4"/>
  <c r="K125" i="4"/>
  <c r="I125" i="4"/>
  <c r="G125" i="4"/>
  <c r="U124" i="4"/>
  <c r="T124" i="4"/>
  <c r="O124" i="4"/>
  <c r="N124" i="4"/>
  <c r="M124" i="4"/>
  <c r="K124" i="4"/>
  <c r="I124" i="4"/>
  <c r="G124" i="4"/>
  <c r="U123" i="4"/>
  <c r="T123" i="4"/>
  <c r="O123" i="4"/>
  <c r="N123" i="4"/>
  <c r="M123" i="4"/>
  <c r="K123" i="4"/>
  <c r="I123" i="4"/>
  <c r="G123" i="4"/>
  <c r="U122" i="4"/>
  <c r="T122" i="4"/>
  <c r="O122" i="4"/>
  <c r="N122" i="4"/>
  <c r="M122" i="4"/>
  <c r="K122" i="4"/>
  <c r="I122" i="4"/>
  <c r="G122" i="4"/>
  <c r="S121" i="4"/>
  <c r="R121" i="4"/>
  <c r="Q121" i="4"/>
  <c r="P121" i="4"/>
  <c r="U121" i="4" s="1"/>
  <c r="L121" i="4"/>
  <c r="K121" i="4"/>
  <c r="J121" i="4"/>
  <c r="H121" i="4"/>
  <c r="F121" i="4"/>
  <c r="N121" i="4" s="1"/>
  <c r="E121" i="4"/>
  <c r="D121" i="4"/>
  <c r="I121" i="4" s="1"/>
  <c r="U120" i="4"/>
  <c r="T120" i="4"/>
  <c r="N120" i="4"/>
  <c r="O120" i="4" s="1"/>
  <c r="M120" i="4"/>
  <c r="K120" i="4"/>
  <c r="I120" i="4"/>
  <c r="G120" i="4"/>
  <c r="U119" i="4"/>
  <c r="T119" i="4"/>
  <c r="N119" i="4"/>
  <c r="O119" i="4" s="1"/>
  <c r="M119" i="4"/>
  <c r="K119" i="4"/>
  <c r="I119" i="4"/>
  <c r="G119" i="4"/>
  <c r="U118" i="4"/>
  <c r="T118" i="4"/>
  <c r="N118" i="4"/>
  <c r="O118" i="4" s="1"/>
  <c r="M118" i="4"/>
  <c r="K118" i="4"/>
  <c r="I118" i="4"/>
  <c r="G118" i="4"/>
  <c r="U117" i="4"/>
  <c r="T117" i="4"/>
  <c r="N117" i="4"/>
  <c r="O117" i="4" s="1"/>
  <c r="M117" i="4"/>
  <c r="K117" i="4"/>
  <c r="I117" i="4"/>
  <c r="G117" i="4"/>
  <c r="U116" i="4"/>
  <c r="T116" i="4"/>
  <c r="N116" i="4"/>
  <c r="O116" i="4" s="1"/>
  <c r="M116" i="4"/>
  <c r="K116" i="4"/>
  <c r="I116" i="4"/>
  <c r="G116" i="4"/>
  <c r="U115" i="4"/>
  <c r="T115" i="4"/>
  <c r="N115" i="4"/>
  <c r="O115" i="4" s="1"/>
  <c r="M115" i="4"/>
  <c r="K115" i="4"/>
  <c r="I115" i="4"/>
  <c r="G115" i="4"/>
  <c r="U114" i="4"/>
  <c r="T114" i="4"/>
  <c r="N114" i="4"/>
  <c r="O114" i="4" s="1"/>
  <c r="M114" i="4"/>
  <c r="K114" i="4"/>
  <c r="I114" i="4"/>
  <c r="G114" i="4"/>
  <c r="U113" i="4"/>
  <c r="T113" i="4"/>
  <c r="N113" i="4"/>
  <c r="O113" i="4" s="1"/>
  <c r="M113" i="4"/>
  <c r="K113" i="4"/>
  <c r="I113" i="4"/>
  <c r="G113" i="4"/>
  <c r="U112" i="4"/>
  <c r="S112" i="4"/>
  <c r="R112" i="4"/>
  <c r="Q112" i="4"/>
  <c r="P112" i="4"/>
  <c r="L112" i="4"/>
  <c r="M112" i="4" s="1"/>
  <c r="J112" i="4"/>
  <c r="I112" i="4"/>
  <c r="H112" i="4"/>
  <c r="F112" i="4"/>
  <c r="E112" i="4"/>
  <c r="D112" i="4"/>
  <c r="G112" i="4" s="1"/>
  <c r="U111" i="4"/>
  <c r="T111" i="4"/>
  <c r="N111" i="4"/>
  <c r="O111" i="4" s="1"/>
  <c r="M111" i="4"/>
  <c r="K111" i="4"/>
  <c r="I111" i="4"/>
  <c r="G111" i="4"/>
  <c r="U110" i="4"/>
  <c r="T110" i="4"/>
  <c r="N110" i="4"/>
  <c r="O110" i="4" s="1"/>
  <c r="M110" i="4"/>
  <c r="K110" i="4"/>
  <c r="I110" i="4"/>
  <c r="G110" i="4"/>
  <c r="U109" i="4"/>
  <c r="T109" i="4"/>
  <c r="N109" i="4"/>
  <c r="O109" i="4" s="1"/>
  <c r="M109" i="4"/>
  <c r="K109" i="4"/>
  <c r="I109" i="4"/>
  <c r="G109" i="4"/>
  <c r="U108" i="4"/>
  <c r="T108" i="4"/>
  <c r="N108" i="4"/>
  <c r="O108" i="4" s="1"/>
  <c r="M108" i="4"/>
  <c r="K108" i="4"/>
  <c r="I108" i="4"/>
  <c r="G108" i="4"/>
  <c r="U107" i="4"/>
  <c r="T107" i="4"/>
  <c r="N107" i="4"/>
  <c r="O107" i="4" s="1"/>
  <c r="M107" i="4"/>
  <c r="K107" i="4"/>
  <c r="I107" i="4"/>
  <c r="G107" i="4"/>
  <c r="S106" i="4"/>
  <c r="R106" i="4"/>
  <c r="Q106" i="4"/>
  <c r="P106" i="4"/>
  <c r="U106" i="4" s="1"/>
  <c r="O106" i="4"/>
  <c r="L106" i="4"/>
  <c r="J106" i="4"/>
  <c r="H106" i="4"/>
  <c r="F106" i="4"/>
  <c r="N106" i="4" s="1"/>
  <c r="E106" i="4"/>
  <c r="D106" i="4"/>
  <c r="U105" i="4"/>
  <c r="T105" i="4"/>
  <c r="N105" i="4"/>
  <c r="O105" i="4" s="1"/>
  <c r="M105" i="4"/>
  <c r="K105" i="4"/>
  <c r="I105" i="4"/>
  <c r="G105" i="4"/>
  <c r="U102" i="4"/>
  <c r="S102" i="4"/>
  <c r="R102" i="4"/>
  <c r="T102" i="4" s="1"/>
  <c r="Q102" i="4"/>
  <c r="P102" i="4"/>
  <c r="L102" i="4"/>
  <c r="J102" i="4"/>
  <c r="I102" i="4"/>
  <c r="H102" i="4"/>
  <c r="F102" i="4"/>
  <c r="E102" i="4"/>
  <c r="D102" i="4"/>
  <c r="G102" i="4" s="1"/>
  <c r="S101" i="4"/>
  <c r="R101" i="4"/>
  <c r="Q101" i="4"/>
  <c r="P101" i="4"/>
  <c r="U101" i="4" s="1"/>
  <c r="L101" i="4"/>
  <c r="J101" i="4"/>
  <c r="H101" i="4"/>
  <c r="F101" i="4"/>
  <c r="N101" i="4" s="1"/>
  <c r="O101" i="4" s="1"/>
  <c r="E101" i="4"/>
  <c r="K101" i="4" s="1"/>
  <c r="D101" i="4"/>
  <c r="U100" i="4"/>
  <c r="T100" i="4"/>
  <c r="O100" i="4"/>
  <c r="N100" i="4"/>
  <c r="M100" i="4"/>
  <c r="K100" i="4"/>
  <c r="I100" i="4"/>
  <c r="G100" i="4"/>
  <c r="U99" i="4"/>
  <c r="T99" i="4"/>
  <c r="N99" i="4"/>
  <c r="O99" i="4" s="1"/>
  <c r="M99" i="4"/>
  <c r="K99" i="4"/>
  <c r="I99" i="4"/>
  <c r="G99" i="4"/>
  <c r="U98" i="4"/>
  <c r="T98" i="4"/>
  <c r="N98" i="4"/>
  <c r="O98" i="4" s="1"/>
  <c r="M98" i="4"/>
  <c r="K98" i="4"/>
  <c r="I98" i="4"/>
  <c r="G98" i="4"/>
  <c r="U97" i="4"/>
  <c r="T97" i="4"/>
  <c r="N97" i="4"/>
  <c r="O97" i="4" s="1"/>
  <c r="M97" i="4"/>
  <c r="K97" i="4"/>
  <c r="I97" i="4"/>
  <c r="G97" i="4"/>
  <c r="U96" i="4"/>
  <c r="S96" i="4"/>
  <c r="R96" i="4"/>
  <c r="T96" i="4" s="1"/>
  <c r="Q96" i="4"/>
  <c r="P96" i="4"/>
  <c r="L96" i="4"/>
  <c r="J96" i="4"/>
  <c r="I96" i="4"/>
  <c r="H96" i="4"/>
  <c r="F96" i="4"/>
  <c r="N96" i="4" s="1"/>
  <c r="E96" i="4"/>
  <c r="M96" i="4" s="1"/>
  <c r="D96" i="4"/>
  <c r="U95" i="4"/>
  <c r="T95" i="4"/>
  <c r="N95" i="4"/>
  <c r="O95" i="4" s="1"/>
  <c r="M95" i="4"/>
  <c r="K95" i="4"/>
  <c r="I95" i="4"/>
  <c r="G95" i="4"/>
  <c r="U94" i="4"/>
  <c r="T94" i="4"/>
  <c r="N94" i="4"/>
  <c r="O94" i="4" s="1"/>
  <c r="M94" i="4"/>
  <c r="K94" i="4"/>
  <c r="I94" i="4"/>
  <c r="G94" i="4"/>
  <c r="U93" i="4"/>
  <c r="T93" i="4"/>
  <c r="N93" i="4"/>
  <c r="O93" i="4" s="1"/>
  <c r="M93" i="4"/>
  <c r="K93" i="4"/>
  <c r="I93" i="4"/>
  <c r="G93" i="4"/>
  <c r="U92" i="4"/>
  <c r="T92" i="4"/>
  <c r="N92" i="4"/>
  <c r="O92" i="4" s="1"/>
  <c r="M92" i="4"/>
  <c r="K92" i="4"/>
  <c r="I92" i="4"/>
  <c r="G92" i="4"/>
  <c r="S91" i="4"/>
  <c r="R91" i="4"/>
  <c r="Q91" i="4"/>
  <c r="P91" i="4"/>
  <c r="U91" i="4" s="1"/>
  <c r="L91" i="4"/>
  <c r="K91" i="4"/>
  <c r="J91" i="4"/>
  <c r="H91" i="4"/>
  <c r="F91" i="4"/>
  <c r="N91" i="4" s="1"/>
  <c r="E91" i="4"/>
  <c r="O91" i="4" s="1"/>
  <c r="D91" i="4"/>
  <c r="I91" i="4" s="1"/>
  <c r="U90" i="4"/>
  <c r="T90" i="4"/>
  <c r="N90" i="4"/>
  <c r="O90" i="4" s="1"/>
  <c r="M90" i="4"/>
  <c r="K90" i="4"/>
  <c r="I90" i="4"/>
  <c r="G90" i="4"/>
  <c r="U89" i="4"/>
  <c r="T89" i="4"/>
  <c r="N89" i="4"/>
  <c r="O89" i="4" s="1"/>
  <c r="M89" i="4"/>
  <c r="K89" i="4"/>
  <c r="I89" i="4"/>
  <c r="G89" i="4"/>
  <c r="U88" i="4"/>
  <c r="T88" i="4"/>
  <c r="N88" i="4"/>
  <c r="O88" i="4" s="1"/>
  <c r="M88" i="4"/>
  <c r="K88" i="4"/>
  <c r="I88" i="4"/>
  <c r="G88" i="4"/>
  <c r="S85" i="4"/>
  <c r="R85" i="4"/>
  <c r="Q85" i="4"/>
  <c r="P85" i="4"/>
  <c r="U85" i="4" s="1"/>
  <c r="L85" i="4"/>
  <c r="J85" i="4"/>
  <c r="H85" i="4"/>
  <c r="F85" i="4"/>
  <c r="N85" i="4" s="1"/>
  <c r="E85" i="4"/>
  <c r="D85" i="4"/>
  <c r="S84" i="4"/>
  <c r="T84" i="4" s="1"/>
  <c r="R84" i="4"/>
  <c r="Q84" i="4"/>
  <c r="P84" i="4"/>
  <c r="L84" i="4"/>
  <c r="K84" i="4"/>
  <c r="J84" i="4"/>
  <c r="H84" i="4"/>
  <c r="F84" i="4"/>
  <c r="E84" i="4"/>
  <c r="D84" i="4"/>
  <c r="U83" i="4"/>
  <c r="T83" i="4"/>
  <c r="O83" i="4"/>
  <c r="N83" i="4"/>
  <c r="M83" i="4"/>
  <c r="K83" i="4"/>
  <c r="I83" i="4"/>
  <c r="G83" i="4"/>
  <c r="U82" i="4"/>
  <c r="T82" i="4"/>
  <c r="O82" i="4"/>
  <c r="N82" i="4"/>
  <c r="M82" i="4"/>
  <c r="K82" i="4"/>
  <c r="I82" i="4"/>
  <c r="G82" i="4"/>
  <c r="U81" i="4"/>
  <c r="T81" i="4"/>
  <c r="N81" i="4"/>
  <c r="O81" i="4" s="1"/>
  <c r="M81" i="4"/>
  <c r="K81" i="4"/>
  <c r="I81" i="4"/>
  <c r="G81" i="4"/>
  <c r="U80" i="4"/>
  <c r="T80" i="4"/>
  <c r="N80" i="4"/>
  <c r="O80" i="4" s="1"/>
  <c r="M80" i="4"/>
  <c r="K80" i="4"/>
  <c r="I80" i="4"/>
  <c r="G80" i="4"/>
  <c r="U79" i="4"/>
  <c r="T79" i="4"/>
  <c r="N79" i="4"/>
  <c r="O79" i="4" s="1"/>
  <c r="M79" i="4"/>
  <c r="K79" i="4"/>
  <c r="I79" i="4"/>
  <c r="G79" i="4"/>
  <c r="S78" i="4"/>
  <c r="R78" i="4"/>
  <c r="Q78" i="4"/>
  <c r="P78" i="4"/>
  <c r="M78" i="4"/>
  <c r="L78" i="4"/>
  <c r="J78" i="4"/>
  <c r="H78" i="4"/>
  <c r="F78" i="4"/>
  <c r="E78" i="4"/>
  <c r="D78" i="4"/>
  <c r="G78" i="4" s="1"/>
  <c r="U77" i="4"/>
  <c r="T77" i="4"/>
  <c r="O77" i="4"/>
  <c r="N77" i="4"/>
  <c r="M77" i="4"/>
  <c r="K77" i="4"/>
  <c r="I77" i="4"/>
  <c r="G77" i="4"/>
  <c r="U76" i="4"/>
  <c r="T76" i="4"/>
  <c r="O76" i="4"/>
  <c r="N76" i="4"/>
  <c r="M76" i="4"/>
  <c r="K76" i="4"/>
  <c r="I76" i="4"/>
  <c r="G76" i="4"/>
  <c r="U75" i="4"/>
  <c r="T75" i="4"/>
  <c r="N75" i="4"/>
  <c r="O75" i="4" s="1"/>
  <c r="M75" i="4"/>
  <c r="K75" i="4"/>
  <c r="I75" i="4"/>
  <c r="G75" i="4"/>
  <c r="U74" i="4"/>
  <c r="T74" i="4"/>
  <c r="N74" i="4"/>
  <c r="O74" i="4" s="1"/>
  <c r="M74" i="4"/>
  <c r="K74" i="4"/>
  <c r="I74" i="4"/>
  <c r="G74" i="4"/>
  <c r="U73" i="4"/>
  <c r="T73" i="4"/>
  <c r="N73" i="4"/>
  <c r="O73" i="4" s="1"/>
  <c r="M73" i="4"/>
  <c r="K73" i="4"/>
  <c r="I73" i="4"/>
  <c r="G73" i="4"/>
  <c r="U72" i="4"/>
  <c r="T72" i="4"/>
  <c r="N72" i="4"/>
  <c r="O72" i="4" s="1"/>
  <c r="M72" i="4"/>
  <c r="K72" i="4"/>
  <c r="I72" i="4"/>
  <c r="G72" i="4"/>
  <c r="U71" i="4"/>
  <c r="T71" i="4"/>
  <c r="N71" i="4"/>
  <c r="O71" i="4" s="1"/>
  <c r="M71" i="4"/>
  <c r="K71" i="4"/>
  <c r="I71" i="4"/>
  <c r="G71" i="4"/>
  <c r="S70" i="4"/>
  <c r="R70" i="4"/>
  <c r="Q70" i="4"/>
  <c r="P70" i="4"/>
  <c r="L70" i="4"/>
  <c r="J70" i="4"/>
  <c r="U70" i="4" s="1"/>
  <c r="I70" i="4"/>
  <c r="H70" i="4"/>
  <c r="F70" i="4"/>
  <c r="G70" i="4" s="1"/>
  <c r="E70" i="4"/>
  <c r="D70" i="4"/>
  <c r="U69" i="4"/>
  <c r="T69" i="4"/>
  <c r="O69" i="4"/>
  <c r="N69" i="4"/>
  <c r="M69" i="4"/>
  <c r="K69" i="4"/>
  <c r="I69" i="4"/>
  <c r="G69" i="4"/>
  <c r="U68" i="4"/>
  <c r="T68" i="4"/>
  <c r="N68" i="4"/>
  <c r="O68" i="4" s="1"/>
  <c r="M68" i="4"/>
  <c r="K68" i="4"/>
  <c r="I68" i="4"/>
  <c r="G68" i="4"/>
  <c r="U67" i="4"/>
  <c r="T67" i="4"/>
  <c r="N67" i="4"/>
  <c r="O67" i="4" s="1"/>
  <c r="M67" i="4"/>
  <c r="K67" i="4"/>
  <c r="I67" i="4"/>
  <c r="G67" i="4"/>
  <c r="U66" i="4"/>
  <c r="T66" i="4"/>
  <c r="N66" i="4"/>
  <c r="O66" i="4" s="1"/>
  <c r="M66" i="4"/>
  <c r="K66" i="4"/>
  <c r="I66" i="4"/>
  <c r="G66" i="4"/>
  <c r="U65" i="4"/>
  <c r="T65" i="4"/>
  <c r="N65" i="4"/>
  <c r="O65" i="4" s="1"/>
  <c r="M65" i="4"/>
  <c r="K65" i="4"/>
  <c r="I65" i="4"/>
  <c r="G65" i="4"/>
  <c r="U64" i="4"/>
  <c r="T64" i="4"/>
  <c r="O64" i="4"/>
  <c r="N64" i="4"/>
  <c r="M64" i="4"/>
  <c r="K64" i="4"/>
  <c r="I64" i="4"/>
  <c r="G64" i="4"/>
  <c r="S63" i="4"/>
  <c r="R63" i="4"/>
  <c r="T63" i="4" s="1"/>
  <c r="Q63" i="4"/>
  <c r="P63" i="4"/>
  <c r="U63" i="4" s="1"/>
  <c r="L63" i="4"/>
  <c r="K63" i="4"/>
  <c r="J63" i="4"/>
  <c r="H63" i="4"/>
  <c r="F63" i="4"/>
  <c r="N63" i="4" s="1"/>
  <c r="E63" i="4"/>
  <c r="D63" i="4"/>
  <c r="I63" i="4" s="1"/>
  <c r="U62" i="4"/>
  <c r="T62" i="4"/>
  <c r="O62" i="4"/>
  <c r="N62" i="4"/>
  <c r="M62" i="4"/>
  <c r="K62" i="4"/>
  <c r="I62" i="4"/>
  <c r="G62" i="4"/>
  <c r="U61" i="4"/>
  <c r="T61" i="4"/>
  <c r="N61" i="4"/>
  <c r="O61" i="4" s="1"/>
  <c r="M61" i="4"/>
  <c r="K61" i="4"/>
  <c r="I61" i="4"/>
  <c r="G61" i="4"/>
  <c r="U60" i="4"/>
  <c r="T60" i="4"/>
  <c r="N60" i="4"/>
  <c r="O60" i="4" s="1"/>
  <c r="M60" i="4"/>
  <c r="K60" i="4"/>
  <c r="I60" i="4"/>
  <c r="G60" i="4"/>
  <c r="U59" i="4"/>
  <c r="T59" i="4"/>
  <c r="O59" i="4"/>
  <c r="N59" i="4"/>
  <c r="M59" i="4"/>
  <c r="K59" i="4"/>
  <c r="I59" i="4"/>
  <c r="G59" i="4"/>
  <c r="S58" i="4"/>
  <c r="R58" i="4"/>
  <c r="T58" i="4" s="1"/>
  <c r="Q58" i="4"/>
  <c r="P58" i="4"/>
  <c r="L58" i="4"/>
  <c r="J58" i="4"/>
  <c r="H58" i="4"/>
  <c r="F58" i="4"/>
  <c r="E58" i="4"/>
  <c r="D58" i="4"/>
  <c r="I58" i="4" s="1"/>
  <c r="U57" i="4"/>
  <c r="T57" i="4"/>
  <c r="N57" i="4"/>
  <c r="O57" i="4" s="1"/>
  <c r="M57" i="4"/>
  <c r="K57" i="4"/>
  <c r="I57" i="4"/>
  <c r="G57" i="4"/>
  <c r="S54" i="4"/>
  <c r="T54" i="4" s="1"/>
  <c r="R54" i="4"/>
  <c r="Q54" i="4"/>
  <c r="P54" i="4"/>
  <c r="L54" i="4"/>
  <c r="J54" i="4"/>
  <c r="H54" i="4"/>
  <c r="F54" i="4"/>
  <c r="N54" i="4" s="1"/>
  <c r="E54" i="4"/>
  <c r="M54" i="4" s="1"/>
  <c r="D54" i="4"/>
  <c r="S53" i="4"/>
  <c r="R53" i="4"/>
  <c r="T53" i="4" s="1"/>
  <c r="Q53" i="4"/>
  <c r="P53" i="4"/>
  <c r="L53" i="4"/>
  <c r="J53" i="4"/>
  <c r="U53" i="4" s="1"/>
  <c r="I53" i="4"/>
  <c r="H53" i="4"/>
  <c r="F53" i="4"/>
  <c r="E53" i="4"/>
  <c r="D53" i="4"/>
  <c r="U52" i="4"/>
  <c r="T52" i="4"/>
  <c r="O52" i="4"/>
  <c r="N52" i="4"/>
  <c r="M52" i="4"/>
  <c r="K52" i="4"/>
  <c r="I52" i="4"/>
  <c r="G52" i="4"/>
  <c r="U51" i="4"/>
  <c r="T51" i="4"/>
  <c r="N51" i="4"/>
  <c r="O51" i="4" s="1"/>
  <c r="M51" i="4"/>
  <c r="K51" i="4"/>
  <c r="I51" i="4"/>
  <c r="G51" i="4"/>
  <c r="U50" i="4"/>
  <c r="T50" i="4"/>
  <c r="N50" i="4"/>
  <c r="O50" i="4" s="1"/>
  <c r="M50" i="4"/>
  <c r="K50" i="4"/>
  <c r="I50" i="4"/>
  <c r="G50" i="4"/>
  <c r="U49" i="4"/>
  <c r="T49" i="4"/>
  <c r="O49" i="4"/>
  <c r="N49" i="4"/>
  <c r="M49" i="4"/>
  <c r="K49" i="4"/>
  <c r="I49" i="4"/>
  <c r="G49" i="4"/>
  <c r="U48" i="4"/>
  <c r="T48" i="4"/>
  <c r="N48" i="4"/>
  <c r="O48" i="4" s="1"/>
  <c r="M48" i="4"/>
  <c r="K48" i="4"/>
  <c r="I48" i="4"/>
  <c r="G48" i="4"/>
  <c r="S47" i="4"/>
  <c r="R47" i="4"/>
  <c r="T47" i="4" s="1"/>
  <c r="Q47" i="4"/>
  <c r="P47" i="4"/>
  <c r="L47" i="4"/>
  <c r="J47" i="4"/>
  <c r="H47" i="4"/>
  <c r="F47" i="4"/>
  <c r="N47" i="4" s="1"/>
  <c r="E47" i="4"/>
  <c r="M47" i="4" s="1"/>
  <c r="D47" i="4"/>
  <c r="I47" i="4" s="1"/>
  <c r="U46" i="4"/>
  <c r="T46" i="4"/>
  <c r="N46" i="4"/>
  <c r="O46" i="4" s="1"/>
  <c r="M46" i="4"/>
  <c r="K46" i="4"/>
  <c r="I46" i="4"/>
  <c r="G46" i="4"/>
  <c r="U45" i="4"/>
  <c r="T45" i="4"/>
  <c r="N45" i="4"/>
  <c r="O45" i="4" s="1"/>
  <c r="M45" i="4"/>
  <c r="K45" i="4"/>
  <c r="I45" i="4"/>
  <c r="G45" i="4"/>
  <c r="U44" i="4"/>
  <c r="T44" i="4"/>
  <c r="O44" i="4"/>
  <c r="N44" i="4"/>
  <c r="M44" i="4"/>
  <c r="K44" i="4"/>
  <c r="I44" i="4"/>
  <c r="G44" i="4"/>
  <c r="U43" i="4"/>
  <c r="T43" i="4"/>
  <c r="N43" i="4"/>
  <c r="O43" i="4" s="1"/>
  <c r="M43" i="4"/>
  <c r="K43" i="4"/>
  <c r="I43" i="4"/>
  <c r="G43" i="4"/>
  <c r="U42" i="4"/>
  <c r="T42" i="4"/>
  <c r="N42" i="4"/>
  <c r="O42" i="4" s="1"/>
  <c r="M42" i="4"/>
  <c r="K42" i="4"/>
  <c r="I42" i="4"/>
  <c r="G42" i="4"/>
  <c r="U41" i="4"/>
  <c r="T41" i="4"/>
  <c r="O41" i="4"/>
  <c r="N41" i="4"/>
  <c r="M41" i="4"/>
  <c r="K41" i="4"/>
  <c r="I41" i="4"/>
  <c r="G41" i="4"/>
  <c r="S40" i="4"/>
  <c r="R40" i="4"/>
  <c r="T40" i="4" s="1"/>
  <c r="Q40" i="4"/>
  <c r="P40" i="4"/>
  <c r="L40" i="4"/>
  <c r="J40" i="4"/>
  <c r="H40" i="4"/>
  <c r="F40" i="4"/>
  <c r="E40" i="4"/>
  <c r="D40" i="4"/>
  <c r="I40" i="4" s="1"/>
  <c r="U39" i="4"/>
  <c r="T39" i="4"/>
  <c r="O39" i="4"/>
  <c r="N39" i="4"/>
  <c r="M39" i="4"/>
  <c r="K39" i="4"/>
  <c r="I39" i="4"/>
  <c r="G39" i="4"/>
  <c r="U38" i="4"/>
  <c r="T38" i="4"/>
  <c r="N38" i="4"/>
  <c r="O38" i="4" s="1"/>
  <c r="M38" i="4"/>
  <c r="K38" i="4"/>
  <c r="I38" i="4"/>
  <c r="G38" i="4"/>
  <c r="U37" i="4"/>
  <c r="T37" i="4"/>
  <c r="N37" i="4"/>
  <c r="O37" i="4" s="1"/>
  <c r="M37" i="4"/>
  <c r="K37" i="4"/>
  <c r="I37" i="4"/>
  <c r="G37" i="4"/>
  <c r="U36" i="4"/>
  <c r="T36" i="4"/>
  <c r="N36" i="4"/>
  <c r="O36" i="4" s="1"/>
  <c r="M36" i="4"/>
  <c r="K36" i="4"/>
  <c r="I36" i="4"/>
  <c r="G36" i="4"/>
  <c r="T35" i="4"/>
  <c r="S35" i="4"/>
  <c r="R35" i="4"/>
  <c r="Q35" i="4"/>
  <c r="P35" i="4"/>
  <c r="L35" i="4"/>
  <c r="J35" i="4"/>
  <c r="H35" i="4"/>
  <c r="F35" i="4"/>
  <c r="N35" i="4" s="1"/>
  <c r="E35" i="4"/>
  <c r="M35" i="4" s="1"/>
  <c r="D35" i="4"/>
  <c r="U34" i="4"/>
  <c r="T34" i="4"/>
  <c r="O34" i="4"/>
  <c r="N34" i="4"/>
  <c r="M34" i="4"/>
  <c r="K34" i="4"/>
  <c r="I34" i="4"/>
  <c r="G34" i="4"/>
  <c r="U33" i="4"/>
  <c r="T33" i="4"/>
  <c r="N33" i="4"/>
  <c r="O33" i="4" s="1"/>
  <c r="M33" i="4"/>
  <c r="K33" i="4"/>
  <c r="I33" i="4"/>
  <c r="G33" i="4"/>
  <c r="U32" i="4"/>
  <c r="T32" i="4"/>
  <c r="N32" i="4"/>
  <c r="O32" i="4" s="1"/>
  <c r="M32" i="4"/>
  <c r="K32" i="4"/>
  <c r="I32" i="4"/>
  <c r="G32" i="4"/>
  <c r="U31" i="4"/>
  <c r="T31" i="4"/>
  <c r="N31" i="4"/>
  <c r="O31" i="4" s="1"/>
  <c r="M31" i="4"/>
  <c r="K31" i="4"/>
  <c r="I31" i="4"/>
  <c r="G31" i="4"/>
  <c r="U30" i="4"/>
  <c r="T30" i="4"/>
  <c r="N30" i="4"/>
  <c r="O30" i="4" s="1"/>
  <c r="M30" i="4"/>
  <c r="K30" i="4"/>
  <c r="I30" i="4"/>
  <c r="G30" i="4"/>
  <c r="U29" i="4"/>
  <c r="T29" i="4"/>
  <c r="N29" i="4"/>
  <c r="O29" i="4" s="1"/>
  <c r="M29" i="4"/>
  <c r="K29" i="4"/>
  <c r="I29" i="4"/>
  <c r="G29" i="4"/>
  <c r="U28" i="4"/>
  <c r="T28" i="4"/>
  <c r="N28" i="4"/>
  <c r="O28" i="4" s="1"/>
  <c r="M28" i="4"/>
  <c r="K28" i="4"/>
  <c r="I28" i="4"/>
  <c r="G28" i="4"/>
  <c r="S27" i="4"/>
  <c r="R27" i="4"/>
  <c r="T27" i="4" s="1"/>
  <c r="Q27" i="4"/>
  <c r="P27" i="4"/>
  <c r="L27" i="4"/>
  <c r="J27" i="4"/>
  <c r="H27" i="4"/>
  <c r="F27" i="4"/>
  <c r="E27" i="4"/>
  <c r="M27" i="4" s="1"/>
  <c r="D27" i="4"/>
  <c r="I27" i="4" s="1"/>
  <c r="U26" i="4"/>
  <c r="T26" i="4"/>
  <c r="O26" i="4"/>
  <c r="N26" i="4"/>
  <c r="M26" i="4"/>
  <c r="K26" i="4"/>
  <c r="I26" i="4"/>
  <c r="G26" i="4"/>
  <c r="U25" i="4"/>
  <c r="T25" i="4"/>
  <c r="N25" i="4"/>
  <c r="O25" i="4" s="1"/>
  <c r="M25" i="4"/>
  <c r="K25" i="4"/>
  <c r="I25" i="4"/>
  <c r="G25" i="4"/>
  <c r="U24" i="4"/>
  <c r="T24" i="4"/>
  <c r="N24" i="4"/>
  <c r="O24" i="4" s="1"/>
  <c r="M24" i="4"/>
  <c r="K24" i="4"/>
  <c r="I24" i="4"/>
  <c r="G24" i="4"/>
  <c r="U23" i="4"/>
  <c r="T23" i="4"/>
  <c r="N23" i="4"/>
  <c r="O23" i="4" s="1"/>
  <c r="M23" i="4"/>
  <c r="K23" i="4"/>
  <c r="I23" i="4"/>
  <c r="G23" i="4"/>
  <c r="U22" i="4"/>
  <c r="T22" i="4"/>
  <c r="N22" i="4"/>
  <c r="O22" i="4" s="1"/>
  <c r="M22" i="4"/>
  <c r="K22" i="4"/>
  <c r="I22" i="4"/>
  <c r="G22" i="4"/>
  <c r="U21" i="4"/>
  <c r="T21" i="4"/>
  <c r="N21" i="4"/>
  <c r="O21" i="4" s="1"/>
  <c r="M21" i="4"/>
  <c r="K21" i="4"/>
  <c r="I21" i="4"/>
  <c r="G21" i="4"/>
  <c r="U20" i="4"/>
  <c r="T20" i="4"/>
  <c r="N20" i="4"/>
  <c r="O20" i="4" s="1"/>
  <c r="M20" i="4"/>
  <c r="K20" i="4"/>
  <c r="I20" i="4"/>
  <c r="G20" i="4"/>
  <c r="S19" i="4"/>
  <c r="T19" i="4" s="1"/>
  <c r="R19" i="4"/>
  <c r="Q19" i="4"/>
  <c r="P19" i="4"/>
  <c r="L19" i="4"/>
  <c r="J19" i="4"/>
  <c r="H19" i="4"/>
  <c r="F19" i="4"/>
  <c r="E19" i="4"/>
  <c r="M19" i="4" s="1"/>
  <c r="D19" i="4"/>
  <c r="U18" i="4"/>
  <c r="T18" i="4"/>
  <c r="O18" i="4"/>
  <c r="N18" i="4"/>
  <c r="M18" i="4"/>
  <c r="K18" i="4"/>
  <c r="I18" i="4"/>
  <c r="G18" i="4"/>
  <c r="U17" i="4"/>
  <c r="T17" i="4"/>
  <c r="N17" i="4"/>
  <c r="O17" i="4" s="1"/>
  <c r="M17" i="4"/>
  <c r="K17" i="4"/>
  <c r="I17" i="4"/>
  <c r="G17" i="4"/>
  <c r="U16" i="4"/>
  <c r="T16" i="4"/>
  <c r="N16" i="4"/>
  <c r="O16" i="4" s="1"/>
  <c r="M16" i="4"/>
  <c r="K16" i="4"/>
  <c r="I16" i="4"/>
  <c r="G16" i="4"/>
  <c r="U15" i="4"/>
  <c r="T15" i="4"/>
  <c r="N15" i="4"/>
  <c r="O15" i="4" s="1"/>
  <c r="M15" i="4"/>
  <c r="K15" i="4"/>
  <c r="I15" i="4"/>
  <c r="G15" i="4"/>
  <c r="U14" i="4"/>
  <c r="T14" i="4"/>
  <c r="N14" i="4"/>
  <c r="O14" i="4" s="1"/>
  <c r="M14" i="4"/>
  <c r="K14" i="4"/>
  <c r="I14" i="4"/>
  <c r="G14" i="4"/>
  <c r="U13" i="4"/>
  <c r="T13" i="4"/>
  <c r="N13" i="4"/>
  <c r="O13" i="4" s="1"/>
  <c r="M13" i="4"/>
  <c r="K13" i="4"/>
  <c r="I13" i="4"/>
  <c r="G13" i="4"/>
  <c r="U12" i="4"/>
  <c r="T12" i="4"/>
  <c r="N12" i="4"/>
  <c r="O12" i="4" s="1"/>
  <c r="M12" i="4"/>
  <c r="K12" i="4"/>
  <c r="I12" i="4"/>
  <c r="G12" i="4"/>
  <c r="U11" i="4"/>
  <c r="T11" i="4"/>
  <c r="N11" i="4"/>
  <c r="O11" i="4" s="1"/>
  <c r="M11" i="4"/>
  <c r="K11" i="4"/>
  <c r="I11" i="4"/>
  <c r="G11" i="4"/>
  <c r="S10" i="4"/>
  <c r="R10" i="4"/>
  <c r="T10" i="4" s="1"/>
  <c r="Q10" i="4"/>
  <c r="P10" i="4"/>
  <c r="L10" i="4"/>
  <c r="J10" i="4"/>
  <c r="K10" i="4" s="1"/>
  <c r="H10" i="4"/>
  <c r="F10" i="4"/>
  <c r="E10" i="4"/>
  <c r="D10" i="4"/>
  <c r="I10" i="4" s="1"/>
  <c r="U9" i="4"/>
  <c r="T9" i="4"/>
  <c r="O9" i="4"/>
  <c r="N9" i="4"/>
  <c r="M9" i="4"/>
  <c r="K9" i="4"/>
  <c r="I9" i="4"/>
  <c r="G9" i="4"/>
  <c r="U8" i="4"/>
  <c r="T8" i="4"/>
  <c r="O8" i="4"/>
  <c r="N8" i="4"/>
  <c r="M8" i="4"/>
  <c r="K8" i="4"/>
  <c r="I8" i="4"/>
  <c r="G8" i="4"/>
  <c r="T339" i="3"/>
  <c r="S339" i="3"/>
  <c r="R339" i="3"/>
  <c r="Q339" i="3"/>
  <c r="P339" i="3"/>
  <c r="L339" i="3"/>
  <c r="J339" i="3"/>
  <c r="H339" i="3"/>
  <c r="F339" i="3"/>
  <c r="E339" i="3"/>
  <c r="M339" i="3" s="1"/>
  <c r="D339" i="3"/>
  <c r="S338" i="3"/>
  <c r="R338" i="3"/>
  <c r="T338" i="3" s="1"/>
  <c r="Q338" i="3"/>
  <c r="P338" i="3"/>
  <c r="M338" i="3"/>
  <c r="L338" i="3"/>
  <c r="J338" i="3"/>
  <c r="H338" i="3"/>
  <c r="F338" i="3"/>
  <c r="N338" i="3" s="1"/>
  <c r="E338" i="3"/>
  <c r="D338" i="3"/>
  <c r="I338" i="3" s="1"/>
  <c r="T337" i="3"/>
  <c r="S337" i="3"/>
  <c r="R337" i="3"/>
  <c r="Q337" i="3"/>
  <c r="P337" i="3"/>
  <c r="U337" i="3" s="1"/>
  <c r="L337" i="3"/>
  <c r="J337" i="3"/>
  <c r="H337" i="3"/>
  <c r="F337" i="3"/>
  <c r="E337" i="3"/>
  <c r="D337" i="3"/>
  <c r="U336" i="3"/>
  <c r="T336" i="3"/>
  <c r="N336" i="3"/>
  <c r="O336" i="3" s="1"/>
  <c r="M336" i="3"/>
  <c r="K336" i="3"/>
  <c r="I336" i="3"/>
  <c r="G336" i="3"/>
  <c r="U335" i="3"/>
  <c r="T335" i="3"/>
  <c r="N335" i="3"/>
  <c r="O335" i="3" s="1"/>
  <c r="M335" i="3"/>
  <c r="K335" i="3"/>
  <c r="I335" i="3"/>
  <c r="G335" i="3"/>
  <c r="U334" i="3"/>
  <c r="T334" i="3"/>
  <c r="O334" i="3"/>
  <c r="N334" i="3"/>
  <c r="M334" i="3"/>
  <c r="K334" i="3"/>
  <c r="I334" i="3"/>
  <c r="G334" i="3"/>
  <c r="U333" i="3"/>
  <c r="T333" i="3"/>
  <c r="O333" i="3"/>
  <c r="N333" i="3"/>
  <c r="M333" i="3"/>
  <c r="K333" i="3"/>
  <c r="I333" i="3"/>
  <c r="G333" i="3"/>
  <c r="U332" i="3"/>
  <c r="S332" i="3"/>
  <c r="R332" i="3"/>
  <c r="T332" i="3" s="1"/>
  <c r="Q332" i="3"/>
  <c r="P332" i="3"/>
  <c r="N332" i="3"/>
  <c r="L332" i="3"/>
  <c r="J332" i="3"/>
  <c r="I332" i="3"/>
  <c r="H332" i="3"/>
  <c r="F332" i="3"/>
  <c r="E332" i="3"/>
  <c r="D332" i="3"/>
  <c r="G332" i="3" s="1"/>
  <c r="U331" i="3"/>
  <c r="T331" i="3"/>
  <c r="O331" i="3"/>
  <c r="N331" i="3"/>
  <c r="M331" i="3"/>
  <c r="K331" i="3"/>
  <c r="I331" i="3"/>
  <c r="G331" i="3"/>
  <c r="U330" i="3"/>
  <c r="T330" i="3"/>
  <c r="O330" i="3"/>
  <c r="N330" i="3"/>
  <c r="M330" i="3"/>
  <c r="K330" i="3"/>
  <c r="I330" i="3"/>
  <c r="G330" i="3"/>
  <c r="U329" i="3"/>
  <c r="T329" i="3"/>
  <c r="O329" i="3"/>
  <c r="N329" i="3"/>
  <c r="M329" i="3"/>
  <c r="K329" i="3"/>
  <c r="I329" i="3"/>
  <c r="G329" i="3"/>
  <c r="U328" i="3"/>
  <c r="T328" i="3"/>
  <c r="O328" i="3"/>
  <c r="N328" i="3"/>
  <c r="M328" i="3"/>
  <c r="K328" i="3"/>
  <c r="I328" i="3"/>
  <c r="G328" i="3"/>
  <c r="U327" i="3"/>
  <c r="T327" i="3"/>
  <c r="O327" i="3"/>
  <c r="N327" i="3"/>
  <c r="M327" i="3"/>
  <c r="K327" i="3"/>
  <c r="I327" i="3"/>
  <c r="G327" i="3"/>
  <c r="U326" i="3"/>
  <c r="T326" i="3"/>
  <c r="O326" i="3"/>
  <c r="N326" i="3"/>
  <c r="M326" i="3"/>
  <c r="K326" i="3"/>
  <c r="I326" i="3"/>
  <c r="G326" i="3"/>
  <c r="U325" i="3"/>
  <c r="T325" i="3"/>
  <c r="O325" i="3"/>
  <c r="N325" i="3"/>
  <c r="M325" i="3"/>
  <c r="K325" i="3"/>
  <c r="I325" i="3"/>
  <c r="G325" i="3"/>
  <c r="U324" i="3"/>
  <c r="T324" i="3"/>
  <c r="O324" i="3"/>
  <c r="N324" i="3"/>
  <c r="M324" i="3"/>
  <c r="K324" i="3"/>
  <c r="I324" i="3"/>
  <c r="G324" i="3"/>
  <c r="T323" i="3"/>
  <c r="S323" i="3"/>
  <c r="R323" i="3"/>
  <c r="Q323" i="3"/>
  <c r="P323" i="3"/>
  <c r="U323" i="3" s="1"/>
  <c r="L323" i="3"/>
  <c r="J323" i="3"/>
  <c r="H323" i="3"/>
  <c r="G323" i="3"/>
  <c r="F323" i="3"/>
  <c r="E323" i="3"/>
  <c r="M323" i="3" s="1"/>
  <c r="D323" i="3"/>
  <c r="I323" i="3" s="1"/>
  <c r="U322" i="3"/>
  <c r="T322" i="3"/>
  <c r="O322" i="3"/>
  <c r="N322" i="3"/>
  <c r="M322" i="3"/>
  <c r="K322" i="3"/>
  <c r="I322" i="3"/>
  <c r="G322" i="3"/>
  <c r="U321" i="3"/>
  <c r="T321" i="3"/>
  <c r="O321" i="3"/>
  <c r="N321" i="3"/>
  <c r="M321" i="3"/>
  <c r="K321" i="3"/>
  <c r="I321" i="3"/>
  <c r="G321" i="3"/>
  <c r="U320" i="3"/>
  <c r="T320" i="3"/>
  <c r="O320" i="3"/>
  <c r="N320" i="3"/>
  <c r="M320" i="3"/>
  <c r="K320" i="3"/>
  <c r="I320" i="3"/>
  <c r="G320" i="3"/>
  <c r="U319" i="3"/>
  <c r="T319" i="3"/>
  <c r="O319" i="3"/>
  <c r="N319" i="3"/>
  <c r="M319" i="3"/>
  <c r="K319" i="3"/>
  <c r="I319" i="3"/>
  <c r="G319" i="3"/>
  <c r="U318" i="3"/>
  <c r="T318" i="3"/>
  <c r="O318" i="3"/>
  <c r="N318" i="3"/>
  <c r="M318" i="3"/>
  <c r="K318" i="3"/>
  <c r="I318" i="3"/>
  <c r="G318" i="3"/>
  <c r="U317" i="3"/>
  <c r="S317" i="3"/>
  <c r="R317" i="3"/>
  <c r="T317" i="3" s="1"/>
  <c r="Q317" i="3"/>
  <c r="P317" i="3"/>
  <c r="L317" i="3"/>
  <c r="J317" i="3"/>
  <c r="I317" i="3"/>
  <c r="H317" i="3"/>
  <c r="F317" i="3"/>
  <c r="N317" i="3" s="1"/>
  <c r="E317" i="3"/>
  <c r="D317" i="3"/>
  <c r="G317" i="3" s="1"/>
  <c r="U316" i="3"/>
  <c r="T316" i="3"/>
  <c r="O316" i="3"/>
  <c r="N316" i="3"/>
  <c r="M316" i="3"/>
  <c r="K316" i="3"/>
  <c r="I316" i="3"/>
  <c r="G316" i="3"/>
  <c r="U315" i="3"/>
  <c r="T315" i="3"/>
  <c r="O315" i="3"/>
  <c r="N315" i="3"/>
  <c r="M315" i="3"/>
  <c r="K315" i="3"/>
  <c r="I315" i="3"/>
  <c r="G315" i="3"/>
  <c r="U314" i="3"/>
  <c r="T314" i="3"/>
  <c r="O314" i="3"/>
  <c r="N314" i="3"/>
  <c r="M314" i="3"/>
  <c r="K314" i="3"/>
  <c r="I314" i="3"/>
  <c r="G314" i="3"/>
  <c r="U313" i="3"/>
  <c r="T313" i="3"/>
  <c r="N313" i="3"/>
  <c r="O313" i="3" s="1"/>
  <c r="M313" i="3"/>
  <c r="K313" i="3"/>
  <c r="I313" i="3"/>
  <c r="G313" i="3"/>
  <c r="U312" i="3"/>
  <c r="T312" i="3"/>
  <c r="O312" i="3"/>
  <c r="N312" i="3"/>
  <c r="M312" i="3"/>
  <c r="K312" i="3"/>
  <c r="I312" i="3"/>
  <c r="G312" i="3"/>
  <c r="U311" i="3"/>
  <c r="T311" i="3"/>
  <c r="O311" i="3"/>
  <c r="N311" i="3"/>
  <c r="M311" i="3"/>
  <c r="K311" i="3"/>
  <c r="I311" i="3"/>
  <c r="G311" i="3"/>
  <c r="S310" i="3"/>
  <c r="R310" i="3"/>
  <c r="Q310" i="3"/>
  <c r="P310" i="3"/>
  <c r="U310" i="3" s="1"/>
  <c r="L310" i="3"/>
  <c r="K310" i="3"/>
  <c r="J310" i="3"/>
  <c r="H310" i="3"/>
  <c r="F310" i="3"/>
  <c r="N310" i="3" s="1"/>
  <c r="O310" i="3" s="1"/>
  <c r="E310" i="3"/>
  <c r="D310" i="3"/>
  <c r="I310" i="3" s="1"/>
  <c r="U309" i="3"/>
  <c r="T309" i="3"/>
  <c r="O309" i="3"/>
  <c r="N309" i="3"/>
  <c r="M309" i="3"/>
  <c r="K309" i="3"/>
  <c r="I309" i="3"/>
  <c r="G309" i="3"/>
  <c r="U308" i="3"/>
  <c r="T308" i="3"/>
  <c r="O308" i="3"/>
  <c r="N308" i="3"/>
  <c r="M308" i="3"/>
  <c r="K308" i="3"/>
  <c r="I308" i="3"/>
  <c r="G308" i="3"/>
  <c r="U307" i="3"/>
  <c r="T307" i="3"/>
  <c r="N307" i="3"/>
  <c r="O307" i="3" s="1"/>
  <c r="M307" i="3"/>
  <c r="K307" i="3"/>
  <c r="I307" i="3"/>
  <c r="G307" i="3"/>
  <c r="U306" i="3"/>
  <c r="T306" i="3"/>
  <c r="O306" i="3"/>
  <c r="N306" i="3"/>
  <c r="M306" i="3"/>
  <c r="K306" i="3"/>
  <c r="I306" i="3"/>
  <c r="G306" i="3"/>
  <c r="U305" i="3"/>
  <c r="T305" i="3"/>
  <c r="O305" i="3"/>
  <c r="N305" i="3"/>
  <c r="M305" i="3"/>
  <c r="K305" i="3"/>
  <c r="I305" i="3"/>
  <c r="G305" i="3"/>
  <c r="U304" i="3"/>
  <c r="T304" i="3"/>
  <c r="O304" i="3"/>
  <c r="N304" i="3"/>
  <c r="M304" i="3"/>
  <c r="K304" i="3"/>
  <c r="I304" i="3"/>
  <c r="G304" i="3"/>
  <c r="S303" i="3"/>
  <c r="R303" i="3"/>
  <c r="Q303" i="3"/>
  <c r="P303" i="3"/>
  <c r="L303" i="3"/>
  <c r="J303" i="3"/>
  <c r="I303" i="3"/>
  <c r="H303" i="3"/>
  <c r="F303" i="3"/>
  <c r="N303" i="3" s="1"/>
  <c r="E303" i="3"/>
  <c r="M303" i="3" s="1"/>
  <c r="D303" i="3"/>
  <c r="U302" i="3"/>
  <c r="T302" i="3"/>
  <c r="N302" i="3"/>
  <c r="O302" i="3" s="1"/>
  <c r="M302" i="3"/>
  <c r="K302" i="3"/>
  <c r="I302" i="3"/>
  <c r="G302" i="3"/>
  <c r="S299" i="3"/>
  <c r="R299" i="3"/>
  <c r="T299" i="3" s="1"/>
  <c r="Q299" i="3"/>
  <c r="P299" i="3"/>
  <c r="L299" i="3"/>
  <c r="K299" i="3"/>
  <c r="J299" i="3"/>
  <c r="H299" i="3"/>
  <c r="F299" i="3"/>
  <c r="E299" i="3"/>
  <c r="D299" i="3"/>
  <c r="I299" i="3" s="1"/>
  <c r="S298" i="3"/>
  <c r="R298" i="3"/>
  <c r="T298" i="3" s="1"/>
  <c r="Q298" i="3"/>
  <c r="P298" i="3"/>
  <c r="U298" i="3" s="1"/>
  <c r="L298" i="3"/>
  <c r="J298" i="3"/>
  <c r="H298" i="3"/>
  <c r="F298" i="3"/>
  <c r="N298" i="3" s="1"/>
  <c r="E298" i="3"/>
  <c r="D298" i="3"/>
  <c r="G298" i="3" s="1"/>
  <c r="U297" i="3"/>
  <c r="T297" i="3"/>
  <c r="O297" i="3"/>
  <c r="N297" i="3"/>
  <c r="M297" i="3"/>
  <c r="K297" i="3"/>
  <c r="I297" i="3"/>
  <c r="G297" i="3"/>
  <c r="U296" i="3"/>
  <c r="T296" i="3"/>
  <c r="O296" i="3"/>
  <c r="N296" i="3"/>
  <c r="M296" i="3"/>
  <c r="K296" i="3"/>
  <c r="I296" i="3"/>
  <c r="G296" i="3"/>
  <c r="U295" i="3"/>
  <c r="T295" i="3"/>
  <c r="O295" i="3"/>
  <c r="N295" i="3"/>
  <c r="M295" i="3"/>
  <c r="K295" i="3"/>
  <c r="I295" i="3"/>
  <c r="G295" i="3"/>
  <c r="U294" i="3"/>
  <c r="T294" i="3"/>
  <c r="O294" i="3"/>
  <c r="N294" i="3"/>
  <c r="M294" i="3"/>
  <c r="K294" i="3"/>
  <c r="I294" i="3"/>
  <c r="G294" i="3"/>
  <c r="U293" i="3"/>
  <c r="T293" i="3"/>
  <c r="O293" i="3"/>
  <c r="N293" i="3"/>
  <c r="M293" i="3"/>
  <c r="K293" i="3"/>
  <c r="I293" i="3"/>
  <c r="G293" i="3"/>
  <c r="S292" i="3"/>
  <c r="R292" i="3"/>
  <c r="T292" i="3" s="1"/>
  <c r="Q292" i="3"/>
  <c r="P292" i="3"/>
  <c r="U292" i="3" s="1"/>
  <c r="L292" i="3"/>
  <c r="K292" i="3"/>
  <c r="J292" i="3"/>
  <c r="H292" i="3"/>
  <c r="F292" i="3"/>
  <c r="E292" i="3"/>
  <c r="M292" i="3" s="1"/>
  <c r="D292" i="3"/>
  <c r="I292" i="3" s="1"/>
  <c r="U291" i="3"/>
  <c r="T291" i="3"/>
  <c r="O291" i="3"/>
  <c r="N291" i="3"/>
  <c r="M291" i="3"/>
  <c r="K291" i="3"/>
  <c r="I291" i="3"/>
  <c r="G291" i="3"/>
  <c r="U290" i="3"/>
  <c r="T290" i="3"/>
  <c r="O290" i="3"/>
  <c r="N290" i="3"/>
  <c r="M290" i="3"/>
  <c r="K290" i="3"/>
  <c r="I290" i="3"/>
  <c r="G290" i="3"/>
  <c r="U289" i="3"/>
  <c r="T289" i="3"/>
  <c r="O289" i="3"/>
  <c r="N289" i="3"/>
  <c r="M289" i="3"/>
  <c r="K289" i="3"/>
  <c r="I289" i="3"/>
  <c r="G289" i="3"/>
  <c r="U288" i="3"/>
  <c r="T288" i="3"/>
  <c r="O288" i="3"/>
  <c r="N288" i="3"/>
  <c r="M288" i="3"/>
  <c r="K288" i="3"/>
  <c r="I288" i="3"/>
  <c r="G288" i="3"/>
  <c r="U287" i="3"/>
  <c r="T287" i="3"/>
  <c r="O287" i="3"/>
  <c r="N287" i="3"/>
  <c r="M287" i="3"/>
  <c r="K287" i="3"/>
  <c r="I287" i="3"/>
  <c r="G287" i="3"/>
  <c r="U286" i="3"/>
  <c r="T286" i="3"/>
  <c r="O286" i="3"/>
  <c r="N286" i="3"/>
  <c r="M286" i="3"/>
  <c r="K286" i="3"/>
  <c r="I286" i="3"/>
  <c r="G286" i="3"/>
  <c r="S285" i="3"/>
  <c r="R285" i="3"/>
  <c r="T285" i="3" s="1"/>
  <c r="Q285" i="3"/>
  <c r="P285" i="3"/>
  <c r="U285" i="3" s="1"/>
  <c r="M285" i="3"/>
  <c r="L285" i="3"/>
  <c r="J285" i="3"/>
  <c r="H285" i="3"/>
  <c r="F285" i="3"/>
  <c r="N285" i="3" s="1"/>
  <c r="E285" i="3"/>
  <c r="D285" i="3"/>
  <c r="G285" i="3" s="1"/>
  <c r="U284" i="3"/>
  <c r="T284" i="3"/>
  <c r="O284" i="3"/>
  <c r="N284" i="3"/>
  <c r="M284" i="3"/>
  <c r="K284" i="3"/>
  <c r="I284" i="3"/>
  <c r="G284" i="3"/>
  <c r="U283" i="3"/>
  <c r="T283" i="3"/>
  <c r="O283" i="3"/>
  <c r="N283" i="3"/>
  <c r="M283" i="3"/>
  <c r="K283" i="3"/>
  <c r="I283" i="3"/>
  <c r="G283" i="3"/>
  <c r="U282" i="3"/>
  <c r="T282" i="3"/>
  <c r="O282" i="3"/>
  <c r="N282" i="3"/>
  <c r="M282" i="3"/>
  <c r="K282" i="3"/>
  <c r="I282" i="3"/>
  <c r="G282" i="3"/>
  <c r="U281" i="3"/>
  <c r="T281" i="3"/>
  <c r="O281" i="3"/>
  <c r="N281" i="3"/>
  <c r="M281" i="3"/>
  <c r="K281" i="3"/>
  <c r="I281" i="3"/>
  <c r="G281" i="3"/>
  <c r="U280" i="3"/>
  <c r="T280" i="3"/>
  <c r="O280" i="3"/>
  <c r="N280" i="3"/>
  <c r="M280" i="3"/>
  <c r="K280" i="3"/>
  <c r="I280" i="3"/>
  <c r="G280" i="3"/>
  <c r="U279" i="3"/>
  <c r="T279" i="3"/>
  <c r="O279" i="3"/>
  <c r="N279" i="3"/>
  <c r="M279" i="3"/>
  <c r="K279" i="3"/>
  <c r="I279" i="3"/>
  <c r="G279" i="3"/>
  <c r="U278" i="3"/>
  <c r="T278" i="3"/>
  <c r="O278" i="3"/>
  <c r="N278" i="3"/>
  <c r="M278" i="3"/>
  <c r="K278" i="3"/>
  <c r="I278" i="3"/>
  <c r="G278" i="3"/>
  <c r="U277" i="3"/>
  <c r="T277" i="3"/>
  <c r="O277" i="3"/>
  <c r="N277" i="3"/>
  <c r="M277" i="3"/>
  <c r="K277" i="3"/>
  <c r="I277" i="3"/>
  <c r="G277" i="3"/>
  <c r="U276" i="3"/>
  <c r="T276" i="3"/>
  <c r="O276" i="3"/>
  <c r="N276" i="3"/>
  <c r="M276" i="3"/>
  <c r="K276" i="3"/>
  <c r="I276" i="3"/>
  <c r="G276" i="3"/>
  <c r="S275" i="3"/>
  <c r="R275" i="3"/>
  <c r="T275" i="3" s="1"/>
  <c r="Q275" i="3"/>
  <c r="P275" i="3"/>
  <c r="U275" i="3" s="1"/>
  <c r="O275" i="3"/>
  <c r="L275" i="3"/>
  <c r="K275" i="3"/>
  <c r="J275" i="3"/>
  <c r="H275" i="3"/>
  <c r="F275" i="3"/>
  <c r="N275" i="3" s="1"/>
  <c r="E275" i="3"/>
  <c r="M275" i="3" s="1"/>
  <c r="D275" i="3"/>
  <c r="U274" i="3"/>
  <c r="T274" i="3"/>
  <c r="O274" i="3"/>
  <c r="N274" i="3"/>
  <c r="M274" i="3"/>
  <c r="K274" i="3"/>
  <c r="I274" i="3"/>
  <c r="G274" i="3"/>
  <c r="U273" i="3"/>
  <c r="T273" i="3"/>
  <c r="O273" i="3"/>
  <c r="N273" i="3"/>
  <c r="M273" i="3"/>
  <c r="K273" i="3"/>
  <c r="I273" i="3"/>
  <c r="G273" i="3"/>
  <c r="U272" i="3"/>
  <c r="T272" i="3"/>
  <c r="O272" i="3"/>
  <c r="N272" i="3"/>
  <c r="M272" i="3"/>
  <c r="K272" i="3"/>
  <c r="I272" i="3"/>
  <c r="G272" i="3"/>
  <c r="U271" i="3"/>
  <c r="T271" i="3"/>
  <c r="O271" i="3"/>
  <c r="N271" i="3"/>
  <c r="M271" i="3"/>
  <c r="K271" i="3"/>
  <c r="I271" i="3"/>
  <c r="G271" i="3"/>
  <c r="U270" i="3"/>
  <c r="T270" i="3"/>
  <c r="O270" i="3"/>
  <c r="N270" i="3"/>
  <c r="M270" i="3"/>
  <c r="K270" i="3"/>
  <c r="I270" i="3"/>
  <c r="G270" i="3"/>
  <c r="U269" i="3"/>
  <c r="T269" i="3"/>
  <c r="O269" i="3"/>
  <c r="N269" i="3"/>
  <c r="M269" i="3"/>
  <c r="K269" i="3"/>
  <c r="I269" i="3"/>
  <c r="G269" i="3"/>
  <c r="U268" i="3"/>
  <c r="T268" i="3"/>
  <c r="O268" i="3"/>
  <c r="N268" i="3"/>
  <c r="M268" i="3"/>
  <c r="K268" i="3"/>
  <c r="I268" i="3"/>
  <c r="G268" i="3"/>
  <c r="T267" i="3"/>
  <c r="S267" i="3"/>
  <c r="R267" i="3"/>
  <c r="Q267" i="3"/>
  <c r="P267" i="3"/>
  <c r="U267" i="3" s="1"/>
  <c r="L267" i="3"/>
  <c r="J267" i="3"/>
  <c r="H267" i="3"/>
  <c r="F267" i="3"/>
  <c r="E267" i="3"/>
  <c r="D267" i="3"/>
  <c r="U266" i="3"/>
  <c r="T266" i="3"/>
  <c r="N266" i="3"/>
  <c r="O266" i="3" s="1"/>
  <c r="M266" i="3"/>
  <c r="K266" i="3"/>
  <c r="I266" i="3"/>
  <c r="G266" i="3"/>
  <c r="U265" i="3"/>
  <c r="T265" i="3"/>
  <c r="O265" i="3"/>
  <c r="N265" i="3"/>
  <c r="M265" i="3"/>
  <c r="K265" i="3"/>
  <c r="I265" i="3"/>
  <c r="G265" i="3"/>
  <c r="U264" i="3"/>
  <c r="T264" i="3"/>
  <c r="O264" i="3"/>
  <c r="N264" i="3"/>
  <c r="M264" i="3"/>
  <c r="K264" i="3"/>
  <c r="I264" i="3"/>
  <c r="G264" i="3"/>
  <c r="U263" i="3"/>
  <c r="T263" i="3"/>
  <c r="N263" i="3"/>
  <c r="O263" i="3" s="1"/>
  <c r="M263" i="3"/>
  <c r="K263" i="3"/>
  <c r="I263" i="3"/>
  <c r="G263" i="3"/>
  <c r="S260" i="3"/>
  <c r="R260" i="3"/>
  <c r="Q260" i="3"/>
  <c r="P260" i="3"/>
  <c r="L260" i="3"/>
  <c r="J260" i="3"/>
  <c r="H260" i="3"/>
  <c r="N260" i="3" s="1"/>
  <c r="O260" i="3" s="1"/>
  <c r="F260" i="3"/>
  <c r="E260" i="3"/>
  <c r="D260" i="3"/>
  <c r="S259" i="3"/>
  <c r="R259" i="3"/>
  <c r="T259" i="3" s="1"/>
  <c r="Q259" i="3"/>
  <c r="P259" i="3"/>
  <c r="U259" i="3" s="1"/>
  <c r="L259" i="3"/>
  <c r="J259" i="3"/>
  <c r="H259" i="3"/>
  <c r="F259" i="3"/>
  <c r="E259" i="3"/>
  <c r="M259" i="3" s="1"/>
  <c r="D259" i="3"/>
  <c r="G259" i="3" s="1"/>
  <c r="U258" i="3"/>
  <c r="T258" i="3"/>
  <c r="O258" i="3"/>
  <c r="N258" i="3"/>
  <c r="M258" i="3"/>
  <c r="K258" i="3"/>
  <c r="I258" i="3"/>
  <c r="G258" i="3"/>
  <c r="U257" i="3"/>
  <c r="T257" i="3"/>
  <c r="O257" i="3"/>
  <c r="N257" i="3"/>
  <c r="M257" i="3"/>
  <c r="K257" i="3"/>
  <c r="I257" i="3"/>
  <c r="G257" i="3"/>
  <c r="U256" i="3"/>
  <c r="T256" i="3"/>
  <c r="O256" i="3"/>
  <c r="N256" i="3"/>
  <c r="M256" i="3"/>
  <c r="K256" i="3"/>
  <c r="I256" i="3"/>
  <c r="G256" i="3"/>
  <c r="U255" i="3"/>
  <c r="T255" i="3"/>
  <c r="O255" i="3"/>
  <c r="N255" i="3"/>
  <c r="M255" i="3"/>
  <c r="K255" i="3"/>
  <c r="I255" i="3"/>
  <c r="G255" i="3"/>
  <c r="T254" i="3"/>
  <c r="S254" i="3"/>
  <c r="R254" i="3"/>
  <c r="Q254" i="3"/>
  <c r="P254" i="3"/>
  <c r="L254" i="3"/>
  <c r="K254" i="3"/>
  <c r="J254" i="3"/>
  <c r="H254" i="3"/>
  <c r="F254" i="3"/>
  <c r="E254" i="3"/>
  <c r="M254" i="3" s="1"/>
  <c r="D254" i="3"/>
  <c r="U253" i="3"/>
  <c r="T253" i="3"/>
  <c r="N253" i="3"/>
  <c r="O253" i="3" s="1"/>
  <c r="M253" i="3"/>
  <c r="K253" i="3"/>
  <c r="I253" i="3"/>
  <c r="G253" i="3"/>
  <c r="U252" i="3"/>
  <c r="T252" i="3"/>
  <c r="O252" i="3"/>
  <c r="N252" i="3"/>
  <c r="M252" i="3"/>
  <c r="K252" i="3"/>
  <c r="I252" i="3"/>
  <c r="G252" i="3"/>
  <c r="U251" i="3"/>
  <c r="T251" i="3"/>
  <c r="O251" i="3"/>
  <c r="N251" i="3"/>
  <c r="M251" i="3"/>
  <c r="K251" i="3"/>
  <c r="I251" i="3"/>
  <c r="G251" i="3"/>
  <c r="U250" i="3"/>
  <c r="T250" i="3"/>
  <c r="O250" i="3"/>
  <c r="N250" i="3"/>
  <c r="M250" i="3"/>
  <c r="K250" i="3"/>
  <c r="I250" i="3"/>
  <c r="G250" i="3"/>
  <c r="U249" i="3"/>
  <c r="T249" i="3"/>
  <c r="O249" i="3"/>
  <c r="N249" i="3"/>
  <c r="M249" i="3"/>
  <c r="K249" i="3"/>
  <c r="I249" i="3"/>
  <c r="G249" i="3"/>
  <c r="U248" i="3"/>
  <c r="T248" i="3"/>
  <c r="O248" i="3"/>
  <c r="N248" i="3"/>
  <c r="M248" i="3"/>
  <c r="K248" i="3"/>
  <c r="I248" i="3"/>
  <c r="G248" i="3"/>
  <c r="S247" i="3"/>
  <c r="R247" i="3"/>
  <c r="T247" i="3" s="1"/>
  <c r="Q247" i="3"/>
  <c r="P247" i="3"/>
  <c r="U247" i="3" s="1"/>
  <c r="M247" i="3"/>
  <c r="L247" i="3"/>
  <c r="J247" i="3"/>
  <c r="H247" i="3"/>
  <c r="F247" i="3"/>
  <c r="N247" i="3" s="1"/>
  <c r="E247" i="3"/>
  <c r="D247" i="3"/>
  <c r="G247" i="3" s="1"/>
  <c r="U246" i="3"/>
  <c r="T246" i="3"/>
  <c r="O246" i="3"/>
  <c r="N246" i="3"/>
  <c r="M246" i="3"/>
  <c r="K246" i="3"/>
  <c r="I246" i="3"/>
  <c r="G246" i="3"/>
  <c r="U245" i="3"/>
  <c r="T245" i="3"/>
  <c r="N245" i="3"/>
  <c r="O245" i="3" s="1"/>
  <c r="M245" i="3"/>
  <c r="K245" i="3"/>
  <c r="I245" i="3"/>
  <c r="G245" i="3"/>
  <c r="U244" i="3"/>
  <c r="T244" i="3"/>
  <c r="O244" i="3"/>
  <c r="N244" i="3"/>
  <c r="M244" i="3"/>
  <c r="K244" i="3"/>
  <c r="I244" i="3"/>
  <c r="G244" i="3"/>
  <c r="U243" i="3"/>
  <c r="T243" i="3"/>
  <c r="O243" i="3"/>
  <c r="N243" i="3"/>
  <c r="M243" i="3"/>
  <c r="K243" i="3"/>
  <c r="I243" i="3"/>
  <c r="G243" i="3"/>
  <c r="U242" i="3"/>
  <c r="T242" i="3"/>
  <c r="O242" i="3"/>
  <c r="N242" i="3"/>
  <c r="M242" i="3"/>
  <c r="K242" i="3"/>
  <c r="I242" i="3"/>
  <c r="G242" i="3"/>
  <c r="U241" i="3"/>
  <c r="T241" i="3"/>
  <c r="O241" i="3"/>
  <c r="N241" i="3"/>
  <c r="M241" i="3"/>
  <c r="K241" i="3"/>
  <c r="I241" i="3"/>
  <c r="G241" i="3"/>
  <c r="S240" i="3"/>
  <c r="R240" i="3"/>
  <c r="T240" i="3" s="1"/>
  <c r="Q240" i="3"/>
  <c r="P240" i="3"/>
  <c r="U240" i="3" s="1"/>
  <c r="L240" i="3"/>
  <c r="J240" i="3"/>
  <c r="H240" i="3"/>
  <c r="G240" i="3"/>
  <c r="F240" i="3"/>
  <c r="E240" i="3"/>
  <c r="M240" i="3" s="1"/>
  <c r="D240" i="3"/>
  <c r="I240" i="3" s="1"/>
  <c r="U239" i="3"/>
  <c r="T239" i="3"/>
  <c r="O239" i="3"/>
  <c r="N239" i="3"/>
  <c r="M239" i="3"/>
  <c r="K239" i="3"/>
  <c r="I239" i="3"/>
  <c r="G239" i="3"/>
  <c r="U238" i="3"/>
  <c r="T238" i="3"/>
  <c r="O238" i="3"/>
  <c r="N238" i="3"/>
  <c r="M238" i="3"/>
  <c r="K238" i="3"/>
  <c r="I238" i="3"/>
  <c r="G238" i="3"/>
  <c r="U237" i="3"/>
  <c r="T237" i="3"/>
  <c r="O237" i="3"/>
  <c r="N237" i="3"/>
  <c r="M237" i="3"/>
  <c r="K237" i="3"/>
  <c r="I237" i="3"/>
  <c r="G237" i="3"/>
  <c r="U236" i="3"/>
  <c r="T236" i="3"/>
  <c r="O236" i="3"/>
  <c r="N236" i="3"/>
  <c r="M236" i="3"/>
  <c r="K236" i="3"/>
  <c r="I236" i="3"/>
  <c r="G236" i="3"/>
  <c r="U235" i="3"/>
  <c r="T235" i="3"/>
  <c r="O235" i="3"/>
  <c r="N235" i="3"/>
  <c r="M235" i="3"/>
  <c r="K235" i="3"/>
  <c r="I235" i="3"/>
  <c r="G235" i="3"/>
  <c r="U234" i="3"/>
  <c r="T234" i="3"/>
  <c r="O234" i="3"/>
  <c r="N234" i="3"/>
  <c r="M234" i="3"/>
  <c r="K234" i="3"/>
  <c r="I234" i="3"/>
  <c r="G234" i="3"/>
  <c r="S231" i="3"/>
  <c r="R231" i="3"/>
  <c r="T231" i="3" s="1"/>
  <c r="Q231" i="3"/>
  <c r="P231" i="3"/>
  <c r="U231" i="3" s="1"/>
  <c r="L231" i="3"/>
  <c r="J231" i="3"/>
  <c r="H231" i="3"/>
  <c r="F231" i="3"/>
  <c r="N231" i="3" s="1"/>
  <c r="E231" i="3"/>
  <c r="D231" i="3"/>
  <c r="S230" i="3"/>
  <c r="R230" i="3"/>
  <c r="T230" i="3" s="1"/>
  <c r="Q230" i="3"/>
  <c r="P230" i="3"/>
  <c r="U230" i="3" s="1"/>
  <c r="L230" i="3"/>
  <c r="J230" i="3"/>
  <c r="H230" i="3"/>
  <c r="N230" i="3" s="1"/>
  <c r="F230" i="3"/>
  <c r="E230" i="3"/>
  <c r="M230" i="3" s="1"/>
  <c r="D230" i="3"/>
  <c r="U229" i="3"/>
  <c r="T229" i="3"/>
  <c r="O229" i="3"/>
  <c r="N229" i="3"/>
  <c r="M229" i="3"/>
  <c r="K229" i="3"/>
  <c r="I229" i="3"/>
  <c r="G229" i="3"/>
  <c r="U228" i="3"/>
  <c r="T228" i="3"/>
  <c r="N228" i="3"/>
  <c r="O228" i="3" s="1"/>
  <c r="M228" i="3"/>
  <c r="K228" i="3"/>
  <c r="I228" i="3"/>
  <c r="G228" i="3"/>
  <c r="U227" i="3"/>
  <c r="T227" i="3"/>
  <c r="O227" i="3"/>
  <c r="N227" i="3"/>
  <c r="M227" i="3"/>
  <c r="K227" i="3"/>
  <c r="I227" i="3"/>
  <c r="G227" i="3"/>
  <c r="U226" i="3"/>
  <c r="T226" i="3"/>
  <c r="O226" i="3"/>
  <c r="N226" i="3"/>
  <c r="M226" i="3"/>
  <c r="K226" i="3"/>
  <c r="I226" i="3"/>
  <c r="G226" i="3"/>
  <c r="U225" i="3"/>
  <c r="T225" i="3"/>
  <c r="O225" i="3"/>
  <c r="N225" i="3"/>
  <c r="M225" i="3"/>
  <c r="K225" i="3"/>
  <c r="I225" i="3"/>
  <c r="G225" i="3"/>
  <c r="U224" i="3"/>
  <c r="S224" i="3"/>
  <c r="R224" i="3"/>
  <c r="T224" i="3" s="1"/>
  <c r="Q224" i="3"/>
  <c r="P224" i="3"/>
  <c r="M224" i="3"/>
  <c r="L224" i="3"/>
  <c r="J224" i="3"/>
  <c r="H224" i="3"/>
  <c r="F224" i="3"/>
  <c r="E224" i="3"/>
  <c r="D224" i="3"/>
  <c r="G224" i="3" s="1"/>
  <c r="U223" i="3"/>
  <c r="T223" i="3"/>
  <c r="O223" i="3"/>
  <c r="N223" i="3"/>
  <c r="M223" i="3"/>
  <c r="K223" i="3"/>
  <c r="I223" i="3"/>
  <c r="G223" i="3"/>
  <c r="U222" i="3"/>
  <c r="T222" i="3"/>
  <c r="O222" i="3"/>
  <c r="N222" i="3"/>
  <c r="M222" i="3"/>
  <c r="K222" i="3"/>
  <c r="I222" i="3"/>
  <c r="G222" i="3"/>
  <c r="U221" i="3"/>
  <c r="T221" i="3"/>
  <c r="O221" i="3"/>
  <c r="N221" i="3"/>
  <c r="M221" i="3"/>
  <c r="K221" i="3"/>
  <c r="I221" i="3"/>
  <c r="G221" i="3"/>
  <c r="U220" i="3"/>
  <c r="T220" i="3"/>
  <c r="O220" i="3"/>
  <c r="N220" i="3"/>
  <c r="M220" i="3"/>
  <c r="K220" i="3"/>
  <c r="I220" i="3"/>
  <c r="G220" i="3"/>
  <c r="U219" i="3"/>
  <c r="T219" i="3"/>
  <c r="O219" i="3"/>
  <c r="N219" i="3"/>
  <c r="M219" i="3"/>
  <c r="K219" i="3"/>
  <c r="I219" i="3"/>
  <c r="G219" i="3"/>
  <c r="U218" i="3"/>
  <c r="T218" i="3"/>
  <c r="O218" i="3"/>
  <c r="N218" i="3"/>
  <c r="M218" i="3"/>
  <c r="K218" i="3"/>
  <c r="I218" i="3"/>
  <c r="G218" i="3"/>
  <c r="U217" i="3"/>
  <c r="T217" i="3"/>
  <c r="O217" i="3"/>
  <c r="N217" i="3"/>
  <c r="M217" i="3"/>
  <c r="K217" i="3"/>
  <c r="I217" i="3"/>
  <c r="G217" i="3"/>
  <c r="S216" i="3"/>
  <c r="R216" i="3"/>
  <c r="Q216" i="3"/>
  <c r="P216" i="3"/>
  <c r="L216" i="3"/>
  <c r="J216" i="3"/>
  <c r="H216" i="3"/>
  <c r="F216" i="3"/>
  <c r="E216" i="3"/>
  <c r="M216" i="3" s="1"/>
  <c r="D216" i="3"/>
  <c r="U215" i="3"/>
  <c r="T215" i="3"/>
  <c r="N215" i="3"/>
  <c r="O215" i="3" s="1"/>
  <c r="M215" i="3"/>
  <c r="K215" i="3"/>
  <c r="I215" i="3"/>
  <c r="G215" i="3"/>
  <c r="U214" i="3"/>
  <c r="T214" i="3"/>
  <c r="O214" i="3"/>
  <c r="N214" i="3"/>
  <c r="M214" i="3"/>
  <c r="K214" i="3"/>
  <c r="I214" i="3"/>
  <c r="G214" i="3"/>
  <c r="U213" i="3"/>
  <c r="T213" i="3"/>
  <c r="O213" i="3"/>
  <c r="N213" i="3"/>
  <c r="M213" i="3"/>
  <c r="K213" i="3"/>
  <c r="I213" i="3"/>
  <c r="G213" i="3"/>
  <c r="U212" i="3"/>
  <c r="T212" i="3"/>
  <c r="O212" i="3"/>
  <c r="N212" i="3"/>
  <c r="M212" i="3"/>
  <c r="K212" i="3"/>
  <c r="I212" i="3"/>
  <c r="G212" i="3"/>
  <c r="U211" i="3"/>
  <c r="T211" i="3"/>
  <c r="O211" i="3"/>
  <c r="N211" i="3"/>
  <c r="M211" i="3"/>
  <c r="K211" i="3"/>
  <c r="I211" i="3"/>
  <c r="G211" i="3"/>
  <c r="U210" i="3"/>
  <c r="T210" i="3"/>
  <c r="O210" i="3"/>
  <c r="N210" i="3"/>
  <c r="M210" i="3"/>
  <c r="K210" i="3"/>
  <c r="I210" i="3"/>
  <c r="G210" i="3"/>
  <c r="U209" i="3"/>
  <c r="T209" i="3"/>
  <c r="O209" i="3"/>
  <c r="N209" i="3"/>
  <c r="M209" i="3"/>
  <c r="K209" i="3"/>
  <c r="I209" i="3"/>
  <c r="G209" i="3"/>
  <c r="U208" i="3"/>
  <c r="T208" i="3"/>
  <c r="O208" i="3"/>
  <c r="N208" i="3"/>
  <c r="M208" i="3"/>
  <c r="K208" i="3"/>
  <c r="I208" i="3"/>
  <c r="G208" i="3"/>
  <c r="S205" i="3"/>
  <c r="R205" i="3"/>
  <c r="T205" i="3" s="1"/>
  <c r="Q205" i="3"/>
  <c r="P205" i="3"/>
  <c r="U205" i="3" s="1"/>
  <c r="L205" i="3"/>
  <c r="J205" i="3"/>
  <c r="H205" i="3"/>
  <c r="N205" i="3" s="1"/>
  <c r="F205" i="3"/>
  <c r="E205" i="3"/>
  <c r="M205" i="3" s="1"/>
  <c r="D205" i="3"/>
  <c r="G205" i="3" s="1"/>
  <c r="S204" i="3"/>
  <c r="R204" i="3"/>
  <c r="T204" i="3" s="1"/>
  <c r="Q204" i="3"/>
  <c r="P204" i="3"/>
  <c r="U204" i="3" s="1"/>
  <c r="L204" i="3"/>
  <c r="K204" i="3"/>
  <c r="J204" i="3"/>
  <c r="H204" i="3"/>
  <c r="F204" i="3"/>
  <c r="N204" i="3" s="1"/>
  <c r="O204" i="3" s="1"/>
  <c r="E204" i="3"/>
  <c r="D204" i="3"/>
  <c r="U203" i="3"/>
  <c r="T203" i="3"/>
  <c r="O203" i="3"/>
  <c r="N203" i="3"/>
  <c r="M203" i="3"/>
  <c r="K203" i="3"/>
  <c r="I203" i="3"/>
  <c r="G203" i="3"/>
  <c r="U202" i="3"/>
  <c r="T202" i="3"/>
  <c r="O202" i="3"/>
  <c r="N202" i="3"/>
  <c r="M202" i="3"/>
  <c r="K202" i="3"/>
  <c r="I202" i="3"/>
  <c r="G202" i="3"/>
  <c r="U201" i="3"/>
  <c r="T201" i="3"/>
  <c r="O201" i="3"/>
  <c r="N201" i="3"/>
  <c r="M201" i="3"/>
  <c r="K201" i="3"/>
  <c r="I201" i="3"/>
  <c r="G201" i="3"/>
  <c r="U200" i="3"/>
  <c r="T200" i="3"/>
  <c r="N200" i="3"/>
  <c r="O200" i="3" s="1"/>
  <c r="M200" i="3"/>
  <c r="K200" i="3"/>
  <c r="I200" i="3"/>
  <c r="G200" i="3"/>
  <c r="U199" i="3"/>
  <c r="T199" i="3"/>
  <c r="O199" i="3"/>
  <c r="N199" i="3"/>
  <c r="M199" i="3"/>
  <c r="K199" i="3"/>
  <c r="I199" i="3"/>
  <c r="G199" i="3"/>
  <c r="T198" i="3"/>
  <c r="S198" i="3"/>
  <c r="R198" i="3"/>
  <c r="Q198" i="3"/>
  <c r="P198" i="3"/>
  <c r="U198" i="3" s="1"/>
  <c r="L198" i="3"/>
  <c r="J198" i="3"/>
  <c r="H198" i="3"/>
  <c r="N198" i="3" s="1"/>
  <c r="F198" i="3"/>
  <c r="E198" i="3"/>
  <c r="D198" i="3"/>
  <c r="G198" i="3" s="1"/>
  <c r="U197" i="3"/>
  <c r="T197" i="3"/>
  <c r="O197" i="3"/>
  <c r="N197" i="3"/>
  <c r="M197" i="3"/>
  <c r="K197" i="3"/>
  <c r="I197" i="3"/>
  <c r="G197" i="3"/>
  <c r="U196" i="3"/>
  <c r="T196" i="3"/>
  <c r="O196" i="3"/>
  <c r="N196" i="3"/>
  <c r="M196" i="3"/>
  <c r="K196" i="3"/>
  <c r="I196" i="3"/>
  <c r="G196" i="3"/>
  <c r="U195" i="3"/>
  <c r="T195" i="3"/>
  <c r="O195" i="3"/>
  <c r="N195" i="3"/>
  <c r="M195" i="3"/>
  <c r="K195" i="3"/>
  <c r="I195" i="3"/>
  <c r="G195" i="3"/>
  <c r="U194" i="3"/>
  <c r="T194" i="3"/>
  <c r="O194" i="3"/>
  <c r="N194" i="3"/>
  <c r="M194" i="3"/>
  <c r="K194" i="3"/>
  <c r="I194" i="3"/>
  <c r="G194" i="3"/>
  <c r="U193" i="3"/>
  <c r="T193" i="3"/>
  <c r="O193" i="3"/>
  <c r="N193" i="3"/>
  <c r="M193" i="3"/>
  <c r="K193" i="3"/>
  <c r="I193" i="3"/>
  <c r="G193" i="3"/>
  <c r="U192" i="3"/>
  <c r="T192" i="3"/>
  <c r="O192" i="3"/>
  <c r="N192" i="3"/>
  <c r="M192" i="3"/>
  <c r="K192" i="3"/>
  <c r="I192" i="3"/>
  <c r="G192" i="3"/>
  <c r="S191" i="3"/>
  <c r="R191" i="3"/>
  <c r="Q191" i="3"/>
  <c r="P191" i="3"/>
  <c r="L191" i="3"/>
  <c r="J191" i="3"/>
  <c r="H191" i="3"/>
  <c r="F191" i="3"/>
  <c r="E191" i="3"/>
  <c r="D191" i="3"/>
  <c r="U190" i="3"/>
  <c r="T190" i="3"/>
  <c r="N190" i="3"/>
  <c r="O190" i="3" s="1"/>
  <c r="M190" i="3"/>
  <c r="K190" i="3"/>
  <c r="I190" i="3"/>
  <c r="G190" i="3"/>
  <c r="U189" i="3"/>
  <c r="T189" i="3"/>
  <c r="O189" i="3"/>
  <c r="N189" i="3"/>
  <c r="M189" i="3"/>
  <c r="K189" i="3"/>
  <c r="I189" i="3"/>
  <c r="G189" i="3"/>
  <c r="U188" i="3"/>
  <c r="T188" i="3"/>
  <c r="N188" i="3"/>
  <c r="O188" i="3" s="1"/>
  <c r="M188" i="3"/>
  <c r="K188" i="3"/>
  <c r="I188" i="3"/>
  <c r="G188" i="3"/>
  <c r="U187" i="3"/>
  <c r="T187" i="3"/>
  <c r="O187" i="3"/>
  <c r="N187" i="3"/>
  <c r="M187" i="3"/>
  <c r="K187" i="3"/>
  <c r="I187" i="3"/>
  <c r="G187" i="3"/>
  <c r="U186" i="3"/>
  <c r="T186" i="3"/>
  <c r="O186" i="3"/>
  <c r="N186" i="3"/>
  <c r="M186" i="3"/>
  <c r="K186" i="3"/>
  <c r="I186" i="3"/>
  <c r="G186" i="3"/>
  <c r="U185" i="3"/>
  <c r="S185" i="3"/>
  <c r="R185" i="3"/>
  <c r="T185" i="3" s="1"/>
  <c r="Q185" i="3"/>
  <c r="P185" i="3"/>
  <c r="L185" i="3"/>
  <c r="J185" i="3"/>
  <c r="H185" i="3"/>
  <c r="F185" i="3"/>
  <c r="E185" i="3"/>
  <c r="D185" i="3"/>
  <c r="G185" i="3" s="1"/>
  <c r="U184" i="3"/>
  <c r="T184" i="3"/>
  <c r="O184" i="3"/>
  <c r="N184" i="3"/>
  <c r="M184" i="3"/>
  <c r="K184" i="3"/>
  <c r="I184" i="3"/>
  <c r="G184" i="3"/>
  <c r="U183" i="3"/>
  <c r="T183" i="3"/>
  <c r="O183" i="3"/>
  <c r="N183" i="3"/>
  <c r="M183" i="3"/>
  <c r="K183" i="3"/>
  <c r="I183" i="3"/>
  <c r="G183" i="3"/>
  <c r="U182" i="3"/>
  <c r="T182" i="3"/>
  <c r="O182" i="3"/>
  <c r="N182" i="3"/>
  <c r="M182" i="3"/>
  <c r="K182" i="3"/>
  <c r="I182" i="3"/>
  <c r="G182" i="3"/>
  <c r="U181" i="3"/>
  <c r="T181" i="3"/>
  <c r="O181" i="3"/>
  <c r="N181" i="3"/>
  <c r="M181" i="3"/>
  <c r="K181" i="3"/>
  <c r="I181" i="3"/>
  <c r="G181" i="3"/>
  <c r="U180" i="3"/>
  <c r="T180" i="3"/>
  <c r="O180" i="3"/>
  <c r="N180" i="3"/>
  <c r="M180" i="3"/>
  <c r="K180" i="3"/>
  <c r="I180" i="3"/>
  <c r="G180" i="3"/>
  <c r="S179" i="3"/>
  <c r="R179" i="3"/>
  <c r="T179" i="3" s="1"/>
  <c r="Q179" i="3"/>
  <c r="P179" i="3"/>
  <c r="U179" i="3" s="1"/>
  <c r="L179" i="3"/>
  <c r="J179" i="3"/>
  <c r="H179" i="3"/>
  <c r="G179" i="3"/>
  <c r="F179" i="3"/>
  <c r="N179" i="3" s="1"/>
  <c r="E179" i="3"/>
  <c r="M179" i="3" s="1"/>
  <c r="D179" i="3"/>
  <c r="I179" i="3" s="1"/>
  <c r="U178" i="3"/>
  <c r="T178" i="3"/>
  <c r="O178" i="3"/>
  <c r="N178" i="3"/>
  <c r="M178" i="3"/>
  <c r="K178" i="3"/>
  <c r="I178" i="3"/>
  <c r="G178" i="3"/>
  <c r="U177" i="3"/>
  <c r="T177" i="3"/>
  <c r="O177" i="3"/>
  <c r="N177" i="3"/>
  <c r="M177" i="3"/>
  <c r="K177" i="3"/>
  <c r="I177" i="3"/>
  <c r="G177" i="3"/>
  <c r="U176" i="3"/>
  <c r="T176" i="3"/>
  <c r="O176" i="3"/>
  <c r="N176" i="3"/>
  <c r="M176" i="3"/>
  <c r="K176" i="3"/>
  <c r="I176" i="3"/>
  <c r="G176" i="3"/>
  <c r="U175" i="3"/>
  <c r="T175" i="3"/>
  <c r="O175" i="3"/>
  <c r="N175" i="3"/>
  <c r="M175" i="3"/>
  <c r="K175" i="3"/>
  <c r="I175" i="3"/>
  <c r="G175" i="3"/>
  <c r="U174" i="3"/>
  <c r="T174" i="3"/>
  <c r="O174" i="3"/>
  <c r="N174" i="3"/>
  <c r="M174" i="3"/>
  <c r="K174" i="3"/>
  <c r="I174" i="3"/>
  <c r="G174" i="3"/>
  <c r="U173" i="3"/>
  <c r="T173" i="3"/>
  <c r="O173" i="3"/>
  <c r="N173" i="3"/>
  <c r="M173" i="3"/>
  <c r="K173" i="3"/>
  <c r="I173" i="3"/>
  <c r="G173" i="3"/>
  <c r="U170" i="3"/>
  <c r="S170" i="3"/>
  <c r="T170" i="3" s="1"/>
  <c r="R170" i="3"/>
  <c r="Q170" i="3"/>
  <c r="P170" i="3"/>
  <c r="L170" i="3"/>
  <c r="J170" i="3"/>
  <c r="H170" i="3"/>
  <c r="F170" i="3"/>
  <c r="E170" i="3"/>
  <c r="D170" i="3"/>
  <c r="S169" i="3"/>
  <c r="R169" i="3"/>
  <c r="T169" i="3" s="1"/>
  <c r="Q169" i="3"/>
  <c r="P169" i="3"/>
  <c r="U169" i="3" s="1"/>
  <c r="L169" i="3"/>
  <c r="J169" i="3"/>
  <c r="H169" i="3"/>
  <c r="N169" i="3" s="1"/>
  <c r="G169" i="3"/>
  <c r="F169" i="3"/>
  <c r="E169" i="3"/>
  <c r="M169" i="3" s="1"/>
  <c r="D169" i="3"/>
  <c r="I169" i="3" s="1"/>
  <c r="U168" i="3"/>
  <c r="T168" i="3"/>
  <c r="O168" i="3"/>
  <c r="N168" i="3"/>
  <c r="M168" i="3"/>
  <c r="K168" i="3"/>
  <c r="I168" i="3"/>
  <c r="G168" i="3"/>
  <c r="U167" i="3"/>
  <c r="T167" i="3"/>
  <c r="O167" i="3"/>
  <c r="N167" i="3"/>
  <c r="M167" i="3"/>
  <c r="K167" i="3"/>
  <c r="I167" i="3"/>
  <c r="G167" i="3"/>
  <c r="U166" i="3"/>
  <c r="T166" i="3"/>
  <c r="O166" i="3"/>
  <c r="N166" i="3"/>
  <c r="M166" i="3"/>
  <c r="K166" i="3"/>
  <c r="I166" i="3"/>
  <c r="G166" i="3"/>
  <c r="U165" i="3"/>
  <c r="T165" i="3"/>
  <c r="O165" i="3"/>
  <c r="N165" i="3"/>
  <c r="M165" i="3"/>
  <c r="K165" i="3"/>
  <c r="I165" i="3"/>
  <c r="G165" i="3"/>
  <c r="U164" i="3"/>
  <c r="T164" i="3"/>
  <c r="O164" i="3"/>
  <c r="N164" i="3"/>
  <c r="M164" i="3"/>
  <c r="K164" i="3"/>
  <c r="I164" i="3"/>
  <c r="G164" i="3"/>
  <c r="U163" i="3"/>
  <c r="S163" i="3"/>
  <c r="R163" i="3"/>
  <c r="Q163" i="3"/>
  <c r="P163" i="3"/>
  <c r="L163" i="3"/>
  <c r="J163" i="3"/>
  <c r="H163" i="3"/>
  <c r="F163" i="3"/>
  <c r="E163" i="3"/>
  <c r="D163" i="3"/>
  <c r="G163" i="3" s="1"/>
  <c r="U162" i="3"/>
  <c r="T162" i="3"/>
  <c r="O162" i="3"/>
  <c r="N162" i="3"/>
  <c r="M162" i="3"/>
  <c r="K162" i="3"/>
  <c r="I162" i="3"/>
  <c r="G162" i="3"/>
  <c r="U161" i="3"/>
  <c r="T161" i="3"/>
  <c r="O161" i="3"/>
  <c r="N161" i="3"/>
  <c r="M161" i="3"/>
  <c r="K161" i="3"/>
  <c r="I161" i="3"/>
  <c r="G161" i="3"/>
  <c r="U160" i="3"/>
  <c r="T160" i="3"/>
  <c r="O160" i="3"/>
  <c r="N160" i="3"/>
  <c r="M160" i="3"/>
  <c r="K160" i="3"/>
  <c r="I160" i="3"/>
  <c r="G160" i="3"/>
  <c r="U159" i="3"/>
  <c r="T159" i="3"/>
  <c r="O159" i="3"/>
  <c r="N159" i="3"/>
  <c r="M159" i="3"/>
  <c r="K159" i="3"/>
  <c r="I159" i="3"/>
  <c r="G159" i="3"/>
  <c r="U158" i="3"/>
  <c r="T158" i="3"/>
  <c r="O158" i="3"/>
  <c r="N158" i="3"/>
  <c r="M158" i="3"/>
  <c r="K158" i="3"/>
  <c r="I158" i="3"/>
  <c r="G158" i="3"/>
  <c r="S157" i="3"/>
  <c r="R157" i="3"/>
  <c r="T157" i="3" s="1"/>
  <c r="Q157" i="3"/>
  <c r="P157" i="3"/>
  <c r="U157" i="3" s="1"/>
  <c r="O157" i="3"/>
  <c r="L157" i="3"/>
  <c r="J157" i="3"/>
  <c r="H157" i="3"/>
  <c r="G157" i="3"/>
  <c r="F157" i="3"/>
  <c r="N157" i="3" s="1"/>
  <c r="E157" i="3"/>
  <c r="D157" i="3"/>
  <c r="U156" i="3"/>
  <c r="T156" i="3"/>
  <c r="O156" i="3"/>
  <c r="N156" i="3"/>
  <c r="M156" i="3"/>
  <c r="K156" i="3"/>
  <c r="I156" i="3"/>
  <c r="G156" i="3"/>
  <c r="U155" i="3"/>
  <c r="T155" i="3"/>
  <c r="O155" i="3"/>
  <c r="N155" i="3"/>
  <c r="M155" i="3"/>
  <c r="K155" i="3"/>
  <c r="I155" i="3"/>
  <c r="G155" i="3"/>
  <c r="U154" i="3"/>
  <c r="T154" i="3"/>
  <c r="O154" i="3"/>
  <c r="N154" i="3"/>
  <c r="M154" i="3"/>
  <c r="K154" i="3"/>
  <c r="I154" i="3"/>
  <c r="G154" i="3"/>
  <c r="U153" i="3"/>
  <c r="T153" i="3"/>
  <c r="O153" i="3"/>
  <c r="N153" i="3"/>
  <c r="M153" i="3"/>
  <c r="K153" i="3"/>
  <c r="I153" i="3"/>
  <c r="G153" i="3"/>
  <c r="U152" i="3"/>
  <c r="T152" i="3"/>
  <c r="O152" i="3"/>
  <c r="N152" i="3"/>
  <c r="M152" i="3"/>
  <c r="K152" i="3"/>
  <c r="I152" i="3"/>
  <c r="G152" i="3"/>
  <c r="U151" i="3"/>
  <c r="T151" i="3"/>
  <c r="O151" i="3"/>
  <c r="N151" i="3"/>
  <c r="M151" i="3"/>
  <c r="K151" i="3"/>
  <c r="I151" i="3"/>
  <c r="G151" i="3"/>
  <c r="U150" i="3"/>
  <c r="T150" i="3"/>
  <c r="S150" i="3"/>
  <c r="R150" i="3"/>
  <c r="Q150" i="3"/>
  <c r="P150" i="3"/>
  <c r="L150" i="3"/>
  <c r="J150" i="3"/>
  <c r="H150" i="3"/>
  <c r="F150" i="3"/>
  <c r="E150" i="3"/>
  <c r="D150" i="3"/>
  <c r="G150" i="3" s="1"/>
  <c r="U149" i="3"/>
  <c r="T149" i="3"/>
  <c r="O149" i="3"/>
  <c r="N149" i="3"/>
  <c r="M149" i="3"/>
  <c r="K149" i="3"/>
  <c r="I149" i="3"/>
  <c r="G149" i="3"/>
  <c r="U148" i="3"/>
  <c r="T148" i="3"/>
  <c r="O148" i="3"/>
  <c r="N148" i="3"/>
  <c r="M148" i="3"/>
  <c r="K148" i="3"/>
  <c r="I148" i="3"/>
  <c r="G148" i="3"/>
  <c r="U147" i="3"/>
  <c r="T147" i="3"/>
  <c r="O147" i="3"/>
  <c r="N147" i="3"/>
  <c r="M147" i="3"/>
  <c r="K147" i="3"/>
  <c r="I147" i="3"/>
  <c r="G147" i="3"/>
  <c r="U146" i="3"/>
  <c r="T146" i="3"/>
  <c r="O146" i="3"/>
  <c r="N146" i="3"/>
  <c r="M146" i="3"/>
  <c r="K146" i="3"/>
  <c r="I146" i="3"/>
  <c r="G146" i="3"/>
  <c r="U145" i="3"/>
  <c r="T145" i="3"/>
  <c r="O145" i="3"/>
  <c r="N145" i="3"/>
  <c r="M145" i="3"/>
  <c r="K145" i="3"/>
  <c r="I145" i="3"/>
  <c r="G145" i="3"/>
  <c r="S144" i="3"/>
  <c r="R144" i="3"/>
  <c r="T144" i="3" s="1"/>
  <c r="Q144" i="3"/>
  <c r="P144" i="3"/>
  <c r="U144" i="3" s="1"/>
  <c r="O144" i="3"/>
  <c r="L144" i="3"/>
  <c r="J144" i="3"/>
  <c r="N144" i="3" s="1"/>
  <c r="H144" i="3"/>
  <c r="G144" i="3"/>
  <c r="F144" i="3"/>
  <c r="E144" i="3"/>
  <c r="D144" i="3"/>
  <c r="I144" i="3" s="1"/>
  <c r="U143" i="3"/>
  <c r="T143" i="3"/>
  <c r="O143" i="3"/>
  <c r="N143" i="3"/>
  <c r="M143" i="3"/>
  <c r="K143" i="3"/>
  <c r="I143" i="3"/>
  <c r="G143" i="3"/>
  <c r="U142" i="3"/>
  <c r="T142" i="3"/>
  <c r="O142" i="3"/>
  <c r="N142" i="3"/>
  <c r="M142" i="3"/>
  <c r="K142" i="3"/>
  <c r="I142" i="3"/>
  <c r="G142" i="3"/>
  <c r="U141" i="3"/>
  <c r="T141" i="3"/>
  <c r="O141" i="3"/>
  <c r="N141" i="3"/>
  <c r="M141" i="3"/>
  <c r="K141" i="3"/>
  <c r="I141" i="3"/>
  <c r="G141" i="3"/>
  <c r="U140" i="3"/>
  <c r="T140" i="3"/>
  <c r="O140" i="3"/>
  <c r="N140" i="3"/>
  <c r="M140" i="3"/>
  <c r="K140" i="3"/>
  <c r="I140" i="3"/>
  <c r="G140" i="3"/>
  <c r="U139" i="3"/>
  <c r="T139" i="3"/>
  <c r="O139" i="3"/>
  <c r="N139" i="3"/>
  <c r="M139" i="3"/>
  <c r="K139" i="3"/>
  <c r="I139" i="3"/>
  <c r="G139" i="3"/>
  <c r="U138" i="3"/>
  <c r="T138" i="3"/>
  <c r="O138" i="3"/>
  <c r="N138" i="3"/>
  <c r="M138" i="3"/>
  <c r="K138" i="3"/>
  <c r="I138" i="3"/>
  <c r="G138" i="3"/>
  <c r="U137" i="3"/>
  <c r="S137" i="3"/>
  <c r="R137" i="3"/>
  <c r="T137" i="3" s="1"/>
  <c r="Q137" i="3"/>
  <c r="P137" i="3"/>
  <c r="L137" i="3"/>
  <c r="J137" i="3"/>
  <c r="H137" i="3"/>
  <c r="F137" i="3"/>
  <c r="E137" i="3"/>
  <c r="D137" i="3"/>
  <c r="G137" i="3" s="1"/>
  <c r="U136" i="3"/>
  <c r="T136" i="3"/>
  <c r="O136" i="3"/>
  <c r="N136" i="3"/>
  <c r="M136" i="3"/>
  <c r="K136" i="3"/>
  <c r="I136" i="3"/>
  <c r="G136" i="3"/>
  <c r="U135" i="3"/>
  <c r="T135" i="3"/>
  <c r="O135" i="3"/>
  <c r="N135" i="3"/>
  <c r="M135" i="3"/>
  <c r="K135" i="3"/>
  <c r="I135" i="3"/>
  <c r="G135" i="3"/>
  <c r="U134" i="3"/>
  <c r="T134" i="3"/>
  <c r="O134" i="3"/>
  <c r="N134" i="3"/>
  <c r="M134" i="3"/>
  <c r="K134" i="3"/>
  <c r="I134" i="3"/>
  <c r="G134" i="3"/>
  <c r="U133" i="3"/>
  <c r="T133" i="3"/>
  <c r="O133" i="3"/>
  <c r="N133" i="3"/>
  <c r="M133" i="3"/>
  <c r="K133" i="3"/>
  <c r="I133" i="3"/>
  <c r="G133" i="3"/>
  <c r="U132" i="3"/>
  <c r="S132" i="3"/>
  <c r="R132" i="3"/>
  <c r="T132" i="3" s="1"/>
  <c r="Q132" i="3"/>
  <c r="P132" i="3"/>
  <c r="N132" i="3"/>
  <c r="L132" i="3"/>
  <c r="K132" i="3"/>
  <c r="J132" i="3"/>
  <c r="I132" i="3"/>
  <c r="H132" i="3"/>
  <c r="G132" i="3"/>
  <c r="F132" i="3"/>
  <c r="E132" i="3"/>
  <c r="M132" i="3" s="1"/>
  <c r="D132" i="3"/>
  <c r="U131" i="3"/>
  <c r="T131" i="3"/>
  <c r="O131" i="3"/>
  <c r="N131" i="3"/>
  <c r="M131" i="3"/>
  <c r="K131" i="3"/>
  <c r="I131" i="3"/>
  <c r="G131" i="3"/>
  <c r="U130" i="3"/>
  <c r="T130" i="3"/>
  <c r="O130" i="3"/>
  <c r="N130" i="3"/>
  <c r="M130" i="3"/>
  <c r="K130" i="3"/>
  <c r="I130" i="3"/>
  <c r="G130" i="3"/>
  <c r="U129" i="3"/>
  <c r="T129" i="3"/>
  <c r="O129" i="3"/>
  <c r="N129" i="3"/>
  <c r="M129" i="3"/>
  <c r="K129" i="3"/>
  <c r="I129" i="3"/>
  <c r="G129" i="3"/>
  <c r="U128" i="3"/>
  <c r="T128" i="3"/>
  <c r="O128" i="3"/>
  <c r="N128" i="3"/>
  <c r="M128" i="3"/>
  <c r="K128" i="3"/>
  <c r="I128" i="3"/>
  <c r="G128" i="3"/>
  <c r="U127" i="3"/>
  <c r="T127" i="3"/>
  <c r="O127" i="3"/>
  <c r="N127" i="3"/>
  <c r="M127" i="3"/>
  <c r="K127" i="3"/>
  <c r="I127" i="3"/>
  <c r="G127" i="3"/>
  <c r="T126" i="3"/>
  <c r="S126" i="3"/>
  <c r="R126" i="3"/>
  <c r="Q126" i="3"/>
  <c r="P126" i="3"/>
  <c r="U126" i="3" s="1"/>
  <c r="L126" i="3"/>
  <c r="J126" i="3"/>
  <c r="H126" i="3"/>
  <c r="F126" i="3"/>
  <c r="E126" i="3"/>
  <c r="M126" i="3" s="1"/>
  <c r="D126" i="3"/>
  <c r="G126" i="3" s="1"/>
  <c r="U125" i="3"/>
  <c r="T125" i="3"/>
  <c r="O125" i="3"/>
  <c r="N125" i="3"/>
  <c r="M125" i="3"/>
  <c r="K125" i="3"/>
  <c r="I125" i="3"/>
  <c r="G125" i="3"/>
  <c r="U124" i="3"/>
  <c r="T124" i="3"/>
  <c r="O124" i="3"/>
  <c r="N124" i="3"/>
  <c r="M124" i="3"/>
  <c r="K124" i="3"/>
  <c r="I124" i="3"/>
  <c r="G124" i="3"/>
  <c r="U123" i="3"/>
  <c r="T123" i="3"/>
  <c r="O123" i="3"/>
  <c r="N123" i="3"/>
  <c r="M123" i="3"/>
  <c r="K123" i="3"/>
  <c r="I123" i="3"/>
  <c r="G123" i="3"/>
  <c r="U122" i="3"/>
  <c r="T122" i="3"/>
  <c r="O122" i="3"/>
  <c r="N122" i="3"/>
  <c r="M122" i="3"/>
  <c r="K122" i="3"/>
  <c r="I122" i="3"/>
  <c r="G122" i="3"/>
  <c r="S121" i="3"/>
  <c r="R121" i="3"/>
  <c r="T121" i="3" s="1"/>
  <c r="Q121" i="3"/>
  <c r="P121" i="3"/>
  <c r="U121" i="3" s="1"/>
  <c r="L121" i="3"/>
  <c r="K121" i="3"/>
  <c r="J121" i="3"/>
  <c r="H121" i="3"/>
  <c r="F121" i="3"/>
  <c r="N121" i="3" s="1"/>
  <c r="E121" i="3"/>
  <c r="M121" i="3" s="1"/>
  <c r="D121" i="3"/>
  <c r="U120" i="3"/>
  <c r="T120" i="3"/>
  <c r="O120" i="3"/>
  <c r="N120" i="3"/>
  <c r="M120" i="3"/>
  <c r="K120" i="3"/>
  <c r="I120" i="3"/>
  <c r="G120" i="3"/>
  <c r="U119" i="3"/>
  <c r="T119" i="3"/>
  <c r="O119" i="3"/>
  <c r="N119" i="3"/>
  <c r="M119" i="3"/>
  <c r="K119" i="3"/>
  <c r="I119" i="3"/>
  <c r="G119" i="3"/>
  <c r="U118" i="3"/>
  <c r="T118" i="3"/>
  <c r="O118" i="3"/>
  <c r="N118" i="3"/>
  <c r="M118" i="3"/>
  <c r="K118" i="3"/>
  <c r="I118" i="3"/>
  <c r="G118" i="3"/>
  <c r="U117" i="3"/>
  <c r="T117" i="3"/>
  <c r="O117" i="3"/>
  <c r="N117" i="3"/>
  <c r="M117" i="3"/>
  <c r="K117" i="3"/>
  <c r="I117" i="3"/>
  <c r="G117" i="3"/>
  <c r="U116" i="3"/>
  <c r="T116" i="3"/>
  <c r="O116" i="3"/>
  <c r="N116" i="3"/>
  <c r="M116" i="3"/>
  <c r="K116" i="3"/>
  <c r="I116" i="3"/>
  <c r="G116" i="3"/>
  <c r="U115" i="3"/>
  <c r="T115" i="3"/>
  <c r="O115" i="3"/>
  <c r="N115" i="3"/>
  <c r="M115" i="3"/>
  <c r="K115" i="3"/>
  <c r="I115" i="3"/>
  <c r="G115" i="3"/>
  <c r="U114" i="3"/>
  <c r="T114" i="3"/>
  <c r="O114" i="3"/>
  <c r="N114" i="3"/>
  <c r="M114" i="3"/>
  <c r="K114" i="3"/>
  <c r="I114" i="3"/>
  <c r="G114" i="3"/>
  <c r="U113" i="3"/>
  <c r="T113" i="3"/>
  <c r="O113" i="3"/>
  <c r="N113" i="3"/>
  <c r="M113" i="3"/>
  <c r="K113" i="3"/>
  <c r="I113" i="3"/>
  <c r="G113" i="3"/>
  <c r="S112" i="3"/>
  <c r="R112" i="3"/>
  <c r="T112" i="3" s="1"/>
  <c r="Q112" i="3"/>
  <c r="P112" i="3"/>
  <c r="U112" i="3" s="1"/>
  <c r="L112" i="3"/>
  <c r="J112" i="3"/>
  <c r="H112" i="3"/>
  <c r="F112" i="3"/>
  <c r="E112" i="3"/>
  <c r="D112" i="3"/>
  <c r="G112" i="3" s="1"/>
  <c r="U111" i="3"/>
  <c r="T111" i="3"/>
  <c r="O111" i="3"/>
  <c r="N111" i="3"/>
  <c r="M111" i="3"/>
  <c r="K111" i="3"/>
  <c r="I111" i="3"/>
  <c r="G111" i="3"/>
  <c r="U110" i="3"/>
  <c r="T110" i="3"/>
  <c r="O110" i="3"/>
  <c r="N110" i="3"/>
  <c r="M110" i="3"/>
  <c r="K110" i="3"/>
  <c r="I110" i="3"/>
  <c r="G110" i="3"/>
  <c r="U109" i="3"/>
  <c r="T109" i="3"/>
  <c r="O109" i="3"/>
  <c r="N109" i="3"/>
  <c r="M109" i="3"/>
  <c r="K109" i="3"/>
  <c r="I109" i="3"/>
  <c r="G109" i="3"/>
  <c r="U108" i="3"/>
  <c r="T108" i="3"/>
  <c r="O108" i="3"/>
  <c r="N108" i="3"/>
  <c r="M108" i="3"/>
  <c r="K108" i="3"/>
  <c r="I108" i="3"/>
  <c r="G108" i="3"/>
  <c r="U107" i="3"/>
  <c r="T107" i="3"/>
  <c r="O107" i="3"/>
  <c r="N107" i="3"/>
  <c r="M107" i="3"/>
  <c r="K107" i="3"/>
  <c r="I107" i="3"/>
  <c r="G107" i="3"/>
  <c r="S106" i="3"/>
  <c r="R106" i="3"/>
  <c r="T106" i="3" s="1"/>
  <c r="Q106" i="3"/>
  <c r="P106" i="3"/>
  <c r="O106" i="3"/>
  <c r="L106" i="3"/>
  <c r="K106" i="3"/>
  <c r="J106" i="3"/>
  <c r="I106" i="3"/>
  <c r="H106" i="3"/>
  <c r="G106" i="3"/>
  <c r="F106" i="3"/>
  <c r="N106" i="3" s="1"/>
  <c r="E106" i="3"/>
  <c r="M106" i="3" s="1"/>
  <c r="D106" i="3"/>
  <c r="U105" i="3"/>
  <c r="T105" i="3"/>
  <c r="O105" i="3"/>
  <c r="N105" i="3"/>
  <c r="M105" i="3"/>
  <c r="K105" i="3"/>
  <c r="I105" i="3"/>
  <c r="G105" i="3"/>
  <c r="U102" i="3"/>
  <c r="S102" i="3"/>
  <c r="T102" i="3" s="1"/>
  <c r="R102" i="3"/>
  <c r="Q102" i="3"/>
  <c r="P102" i="3"/>
  <c r="L102" i="3"/>
  <c r="J102" i="3"/>
  <c r="H102" i="3"/>
  <c r="F102" i="3"/>
  <c r="E102" i="3"/>
  <c r="D102" i="3"/>
  <c r="S101" i="3"/>
  <c r="R101" i="3"/>
  <c r="Q101" i="3"/>
  <c r="P101" i="3"/>
  <c r="L101" i="3"/>
  <c r="J101" i="3"/>
  <c r="U101" i="3" s="1"/>
  <c r="H101" i="3"/>
  <c r="F101" i="3"/>
  <c r="G101" i="3" s="1"/>
  <c r="E101" i="3"/>
  <c r="M101" i="3" s="1"/>
  <c r="D101" i="3"/>
  <c r="U100" i="3"/>
  <c r="T100" i="3"/>
  <c r="O100" i="3"/>
  <c r="N100" i="3"/>
  <c r="M100" i="3"/>
  <c r="K100" i="3"/>
  <c r="I100" i="3"/>
  <c r="G100" i="3"/>
  <c r="U99" i="3"/>
  <c r="T99" i="3"/>
  <c r="O99" i="3"/>
  <c r="N99" i="3"/>
  <c r="M99" i="3"/>
  <c r="K99" i="3"/>
  <c r="I99" i="3"/>
  <c r="G99" i="3"/>
  <c r="U98" i="3"/>
  <c r="T98" i="3"/>
  <c r="O98" i="3"/>
  <c r="N98" i="3"/>
  <c r="M98" i="3"/>
  <c r="K98" i="3"/>
  <c r="I98" i="3"/>
  <c r="G98" i="3"/>
  <c r="U97" i="3"/>
  <c r="T97" i="3"/>
  <c r="O97" i="3"/>
  <c r="N97" i="3"/>
  <c r="M97" i="3"/>
  <c r="K97" i="3"/>
  <c r="I97" i="3"/>
  <c r="G97" i="3"/>
  <c r="S96" i="3"/>
  <c r="R96" i="3"/>
  <c r="T96" i="3" s="1"/>
  <c r="Q96" i="3"/>
  <c r="P96" i="3"/>
  <c r="U96" i="3" s="1"/>
  <c r="L96" i="3"/>
  <c r="J96" i="3"/>
  <c r="H96" i="3"/>
  <c r="F96" i="3"/>
  <c r="E96" i="3"/>
  <c r="M96" i="3" s="1"/>
  <c r="D96" i="3"/>
  <c r="G96" i="3" s="1"/>
  <c r="U95" i="3"/>
  <c r="T95" i="3"/>
  <c r="O95" i="3"/>
  <c r="N95" i="3"/>
  <c r="M95" i="3"/>
  <c r="K95" i="3"/>
  <c r="I95" i="3"/>
  <c r="G95" i="3"/>
  <c r="U94" i="3"/>
  <c r="T94" i="3"/>
  <c r="O94" i="3"/>
  <c r="N94" i="3"/>
  <c r="M94" i="3"/>
  <c r="K94" i="3"/>
  <c r="I94" i="3"/>
  <c r="G94" i="3"/>
  <c r="U93" i="3"/>
  <c r="T93" i="3"/>
  <c r="O93" i="3"/>
  <c r="N93" i="3"/>
  <c r="M93" i="3"/>
  <c r="K93" i="3"/>
  <c r="I93" i="3"/>
  <c r="G93" i="3"/>
  <c r="U92" i="3"/>
  <c r="T92" i="3"/>
  <c r="O92" i="3"/>
  <c r="N92" i="3"/>
  <c r="M92" i="3"/>
  <c r="K92" i="3"/>
  <c r="I92" i="3"/>
  <c r="G92" i="3"/>
  <c r="S91" i="3"/>
  <c r="R91" i="3"/>
  <c r="Q91" i="3"/>
  <c r="P91" i="3"/>
  <c r="L91" i="3"/>
  <c r="J91" i="3"/>
  <c r="U91" i="3" s="1"/>
  <c r="I91" i="3"/>
  <c r="H91" i="3"/>
  <c r="F91" i="3"/>
  <c r="N91" i="3" s="1"/>
  <c r="O91" i="3" s="1"/>
  <c r="E91" i="3"/>
  <c r="D91" i="3"/>
  <c r="U90" i="3"/>
  <c r="T90" i="3"/>
  <c r="N90" i="3"/>
  <c r="O90" i="3" s="1"/>
  <c r="M90" i="3"/>
  <c r="K90" i="3"/>
  <c r="I90" i="3"/>
  <c r="G90" i="3"/>
  <c r="U89" i="3"/>
  <c r="T89" i="3"/>
  <c r="O89" i="3"/>
  <c r="N89" i="3"/>
  <c r="M89" i="3"/>
  <c r="K89" i="3"/>
  <c r="I89" i="3"/>
  <c r="G89" i="3"/>
  <c r="U88" i="3"/>
  <c r="T88" i="3"/>
  <c r="O88" i="3"/>
  <c r="N88" i="3"/>
  <c r="M88" i="3"/>
  <c r="K88" i="3"/>
  <c r="I88" i="3"/>
  <c r="G88" i="3"/>
  <c r="S85" i="3"/>
  <c r="R85" i="3"/>
  <c r="T85" i="3" s="1"/>
  <c r="Q85" i="3"/>
  <c r="P85" i="3"/>
  <c r="L85" i="3"/>
  <c r="J85" i="3"/>
  <c r="H85" i="3"/>
  <c r="F85" i="3"/>
  <c r="E85" i="3"/>
  <c r="D85" i="3"/>
  <c r="G85" i="3" s="1"/>
  <c r="U84" i="3"/>
  <c r="S84" i="3"/>
  <c r="R84" i="3"/>
  <c r="T84" i="3" s="1"/>
  <c r="Q84" i="3"/>
  <c r="P84" i="3"/>
  <c r="L84" i="3"/>
  <c r="J84" i="3"/>
  <c r="H84" i="3"/>
  <c r="F84" i="3"/>
  <c r="N84" i="3" s="1"/>
  <c r="E84" i="3"/>
  <c r="O84" i="3" s="1"/>
  <c r="D84" i="3"/>
  <c r="I84" i="3" s="1"/>
  <c r="U83" i="3"/>
  <c r="T83" i="3"/>
  <c r="O83" i="3"/>
  <c r="N83" i="3"/>
  <c r="M83" i="3"/>
  <c r="K83" i="3"/>
  <c r="I83" i="3"/>
  <c r="G83" i="3"/>
  <c r="U82" i="3"/>
  <c r="T82" i="3"/>
  <c r="O82" i="3"/>
  <c r="N82" i="3"/>
  <c r="M82" i="3"/>
  <c r="K82" i="3"/>
  <c r="I82" i="3"/>
  <c r="G82" i="3"/>
  <c r="U81" i="3"/>
  <c r="T81" i="3"/>
  <c r="O81" i="3"/>
  <c r="N81" i="3"/>
  <c r="M81" i="3"/>
  <c r="K81" i="3"/>
  <c r="I81" i="3"/>
  <c r="G81" i="3"/>
  <c r="U80" i="3"/>
  <c r="T80" i="3"/>
  <c r="O80" i="3"/>
  <c r="N80" i="3"/>
  <c r="M80" i="3"/>
  <c r="K80" i="3"/>
  <c r="I80" i="3"/>
  <c r="G80" i="3"/>
  <c r="U79" i="3"/>
  <c r="T79" i="3"/>
  <c r="O79" i="3"/>
  <c r="N79" i="3"/>
  <c r="M79" i="3"/>
  <c r="K79" i="3"/>
  <c r="I79" i="3"/>
  <c r="G79" i="3"/>
  <c r="S78" i="3"/>
  <c r="R78" i="3"/>
  <c r="Q78" i="3"/>
  <c r="P78" i="3"/>
  <c r="U78" i="3" s="1"/>
  <c r="L78" i="3"/>
  <c r="J78" i="3"/>
  <c r="I78" i="3"/>
  <c r="H78" i="3"/>
  <c r="G78" i="3"/>
  <c r="F78" i="3"/>
  <c r="E78" i="3"/>
  <c r="M78" i="3" s="1"/>
  <c r="D78" i="3"/>
  <c r="U77" i="3"/>
  <c r="T77" i="3"/>
  <c r="O77" i="3"/>
  <c r="N77" i="3"/>
  <c r="M77" i="3"/>
  <c r="K77" i="3"/>
  <c r="I77" i="3"/>
  <c r="G77" i="3"/>
  <c r="U76" i="3"/>
  <c r="T76" i="3"/>
  <c r="O76" i="3"/>
  <c r="N76" i="3"/>
  <c r="M76" i="3"/>
  <c r="K76" i="3"/>
  <c r="I76" i="3"/>
  <c r="G76" i="3"/>
  <c r="U75" i="3"/>
  <c r="T75" i="3"/>
  <c r="O75" i="3"/>
  <c r="N75" i="3"/>
  <c r="M75" i="3"/>
  <c r="K75" i="3"/>
  <c r="I75" i="3"/>
  <c r="G75" i="3"/>
  <c r="U74" i="3"/>
  <c r="T74" i="3"/>
  <c r="O74" i="3"/>
  <c r="N74" i="3"/>
  <c r="M74" i="3"/>
  <c r="K74" i="3"/>
  <c r="I74" i="3"/>
  <c r="G74" i="3"/>
  <c r="U73" i="3"/>
  <c r="T73" i="3"/>
  <c r="O73" i="3"/>
  <c r="N73" i="3"/>
  <c r="M73" i="3"/>
  <c r="K73" i="3"/>
  <c r="I73" i="3"/>
  <c r="G73" i="3"/>
  <c r="U72" i="3"/>
  <c r="T72" i="3"/>
  <c r="O72" i="3"/>
  <c r="N72" i="3"/>
  <c r="M72" i="3"/>
  <c r="K72" i="3"/>
  <c r="I72" i="3"/>
  <c r="G72" i="3"/>
  <c r="U71" i="3"/>
  <c r="T71" i="3"/>
  <c r="O71" i="3"/>
  <c r="N71" i="3"/>
  <c r="M71" i="3"/>
  <c r="K71" i="3"/>
  <c r="I71" i="3"/>
  <c r="G71" i="3"/>
  <c r="U70" i="3"/>
  <c r="S70" i="3"/>
  <c r="R70" i="3"/>
  <c r="Q70" i="3"/>
  <c r="P70" i="3"/>
  <c r="L70" i="3"/>
  <c r="K70" i="3"/>
  <c r="J70" i="3"/>
  <c r="I70" i="3"/>
  <c r="H70" i="3"/>
  <c r="G70" i="3"/>
  <c r="F70" i="3"/>
  <c r="E70" i="3"/>
  <c r="M70" i="3" s="1"/>
  <c r="D70" i="3"/>
  <c r="U69" i="3"/>
  <c r="T69" i="3"/>
  <c r="O69" i="3"/>
  <c r="N69" i="3"/>
  <c r="M69" i="3"/>
  <c r="K69" i="3"/>
  <c r="I69" i="3"/>
  <c r="G69" i="3"/>
  <c r="U68" i="3"/>
  <c r="T68" i="3"/>
  <c r="O68" i="3"/>
  <c r="N68" i="3"/>
  <c r="M68" i="3"/>
  <c r="K68" i="3"/>
  <c r="I68" i="3"/>
  <c r="G68" i="3"/>
  <c r="U67" i="3"/>
  <c r="T67" i="3"/>
  <c r="O67" i="3"/>
  <c r="N67" i="3"/>
  <c r="M67" i="3"/>
  <c r="K67" i="3"/>
  <c r="I67" i="3"/>
  <c r="G67" i="3"/>
  <c r="U66" i="3"/>
  <c r="T66" i="3"/>
  <c r="O66" i="3"/>
  <c r="N66" i="3"/>
  <c r="M66" i="3"/>
  <c r="K66" i="3"/>
  <c r="I66" i="3"/>
  <c r="G66" i="3"/>
  <c r="U65" i="3"/>
  <c r="T65" i="3"/>
  <c r="O65" i="3"/>
  <c r="N65" i="3"/>
  <c r="M65" i="3"/>
  <c r="K65" i="3"/>
  <c r="I65" i="3"/>
  <c r="G65" i="3"/>
  <c r="U64" i="3"/>
  <c r="T64" i="3"/>
  <c r="O64" i="3"/>
  <c r="N64" i="3"/>
  <c r="M64" i="3"/>
  <c r="K64" i="3"/>
  <c r="I64" i="3"/>
  <c r="G64" i="3"/>
  <c r="U63" i="3"/>
  <c r="S63" i="3"/>
  <c r="R63" i="3"/>
  <c r="T63" i="3" s="1"/>
  <c r="Q63" i="3"/>
  <c r="P63" i="3"/>
  <c r="L63" i="3"/>
  <c r="J63" i="3"/>
  <c r="H63" i="3"/>
  <c r="F63" i="3"/>
  <c r="E63" i="3"/>
  <c r="K63" i="3" s="1"/>
  <c r="D63" i="3"/>
  <c r="G63" i="3" s="1"/>
  <c r="U62" i="3"/>
  <c r="T62" i="3"/>
  <c r="O62" i="3"/>
  <c r="N62" i="3"/>
  <c r="M62" i="3"/>
  <c r="K62" i="3"/>
  <c r="I62" i="3"/>
  <c r="G62" i="3"/>
  <c r="U61" i="3"/>
  <c r="T61" i="3"/>
  <c r="O61" i="3"/>
  <c r="N61" i="3"/>
  <c r="M61" i="3"/>
  <c r="K61" i="3"/>
  <c r="I61" i="3"/>
  <c r="G61" i="3"/>
  <c r="U60" i="3"/>
  <c r="T60" i="3"/>
  <c r="O60" i="3"/>
  <c r="N60" i="3"/>
  <c r="M60" i="3"/>
  <c r="K60" i="3"/>
  <c r="I60" i="3"/>
  <c r="G60" i="3"/>
  <c r="U59" i="3"/>
  <c r="T59" i="3"/>
  <c r="O59" i="3"/>
  <c r="N59" i="3"/>
  <c r="M59" i="3"/>
  <c r="K59" i="3"/>
  <c r="I59" i="3"/>
  <c r="G59" i="3"/>
  <c r="S58" i="3"/>
  <c r="R58" i="3"/>
  <c r="T58" i="3" s="1"/>
  <c r="Q58" i="3"/>
  <c r="P58" i="3"/>
  <c r="U58" i="3" s="1"/>
  <c r="L58" i="3"/>
  <c r="J58" i="3"/>
  <c r="H58" i="3"/>
  <c r="F58" i="3"/>
  <c r="E58" i="3"/>
  <c r="O58" i="3" s="1"/>
  <c r="D58" i="3"/>
  <c r="U57" i="3"/>
  <c r="T57" i="3"/>
  <c r="O57" i="3"/>
  <c r="N57" i="3"/>
  <c r="M57" i="3"/>
  <c r="K57" i="3"/>
  <c r="I57" i="3"/>
  <c r="G57" i="3"/>
  <c r="S54" i="3"/>
  <c r="R54" i="3"/>
  <c r="Q54" i="3"/>
  <c r="P54" i="3"/>
  <c r="U54" i="3" s="1"/>
  <c r="L54" i="3"/>
  <c r="K54" i="3"/>
  <c r="J54" i="3"/>
  <c r="I54" i="3"/>
  <c r="H54" i="3"/>
  <c r="G54" i="3"/>
  <c r="F54" i="3"/>
  <c r="N54" i="3" s="1"/>
  <c r="O54" i="3" s="1"/>
  <c r="E54" i="3"/>
  <c r="M54" i="3" s="1"/>
  <c r="D54" i="3"/>
  <c r="S53" i="3"/>
  <c r="R53" i="3"/>
  <c r="T53" i="3" s="1"/>
  <c r="Q53" i="3"/>
  <c r="P53" i="3"/>
  <c r="U53" i="3" s="1"/>
  <c r="L53" i="3"/>
  <c r="J53" i="3"/>
  <c r="H53" i="3"/>
  <c r="F53" i="3"/>
  <c r="E53" i="3"/>
  <c r="M53" i="3" s="1"/>
  <c r="D53" i="3"/>
  <c r="I53" i="3" s="1"/>
  <c r="U52" i="3"/>
  <c r="T52" i="3"/>
  <c r="O52" i="3"/>
  <c r="N52" i="3"/>
  <c r="M52" i="3"/>
  <c r="K52" i="3"/>
  <c r="I52" i="3"/>
  <c r="G52" i="3"/>
  <c r="U51" i="3"/>
  <c r="T51" i="3"/>
  <c r="O51" i="3"/>
  <c r="N51" i="3"/>
  <c r="M51" i="3"/>
  <c r="K51" i="3"/>
  <c r="I51" i="3"/>
  <c r="G51" i="3"/>
  <c r="U50" i="3"/>
  <c r="T50" i="3"/>
  <c r="O50" i="3"/>
  <c r="N50" i="3"/>
  <c r="M50" i="3"/>
  <c r="K50" i="3"/>
  <c r="I50" i="3"/>
  <c r="G50" i="3"/>
  <c r="U49" i="3"/>
  <c r="T49" i="3"/>
  <c r="O49" i="3"/>
  <c r="N49" i="3"/>
  <c r="M49" i="3"/>
  <c r="K49" i="3"/>
  <c r="I49" i="3"/>
  <c r="G49" i="3"/>
  <c r="U48" i="3"/>
  <c r="T48" i="3"/>
  <c r="O48" i="3"/>
  <c r="N48" i="3"/>
  <c r="M48" i="3"/>
  <c r="K48" i="3"/>
  <c r="I48" i="3"/>
  <c r="G48" i="3"/>
  <c r="S47" i="3"/>
  <c r="R47" i="3"/>
  <c r="T47" i="3" s="1"/>
  <c r="Q47" i="3"/>
  <c r="P47" i="3"/>
  <c r="U47" i="3" s="1"/>
  <c r="L47" i="3"/>
  <c r="J47" i="3"/>
  <c r="H47" i="3"/>
  <c r="F47" i="3"/>
  <c r="E47" i="3"/>
  <c r="D47" i="3"/>
  <c r="G47" i="3" s="1"/>
  <c r="U46" i="3"/>
  <c r="T46" i="3"/>
  <c r="N46" i="3"/>
  <c r="O46" i="3" s="1"/>
  <c r="M46" i="3"/>
  <c r="K46" i="3"/>
  <c r="I46" i="3"/>
  <c r="G46" i="3"/>
  <c r="U45" i="3"/>
  <c r="T45" i="3"/>
  <c r="O45" i="3"/>
  <c r="N45" i="3"/>
  <c r="M45" i="3"/>
  <c r="K45" i="3"/>
  <c r="I45" i="3"/>
  <c r="G45" i="3"/>
  <c r="U44" i="3"/>
  <c r="T44" i="3"/>
  <c r="O44" i="3"/>
  <c r="N44" i="3"/>
  <c r="M44" i="3"/>
  <c r="K44" i="3"/>
  <c r="I44" i="3"/>
  <c r="G44" i="3"/>
  <c r="U43" i="3"/>
  <c r="T43" i="3"/>
  <c r="O43" i="3"/>
  <c r="N43" i="3"/>
  <c r="M43" i="3"/>
  <c r="K43" i="3"/>
  <c r="I43" i="3"/>
  <c r="G43" i="3"/>
  <c r="U42" i="3"/>
  <c r="T42" i="3"/>
  <c r="O42" i="3"/>
  <c r="N42" i="3"/>
  <c r="M42" i="3"/>
  <c r="K42" i="3"/>
  <c r="I42" i="3"/>
  <c r="G42" i="3"/>
  <c r="U41" i="3"/>
  <c r="T41" i="3"/>
  <c r="O41" i="3"/>
  <c r="N41" i="3"/>
  <c r="M41" i="3"/>
  <c r="K41" i="3"/>
  <c r="I41" i="3"/>
  <c r="G41" i="3"/>
  <c r="U40" i="3"/>
  <c r="S40" i="3"/>
  <c r="R40" i="3"/>
  <c r="T40" i="3" s="1"/>
  <c r="Q40" i="3"/>
  <c r="P40" i="3"/>
  <c r="L40" i="3"/>
  <c r="J40" i="3"/>
  <c r="H40" i="3"/>
  <c r="F40" i="3"/>
  <c r="N40" i="3" s="1"/>
  <c r="E40" i="3"/>
  <c r="O40" i="3" s="1"/>
  <c r="D40" i="3"/>
  <c r="I40" i="3" s="1"/>
  <c r="U39" i="3"/>
  <c r="T39" i="3"/>
  <c r="O39" i="3"/>
  <c r="N39" i="3"/>
  <c r="M39" i="3"/>
  <c r="K39" i="3"/>
  <c r="I39" i="3"/>
  <c r="G39" i="3"/>
  <c r="U38" i="3"/>
  <c r="T38" i="3"/>
  <c r="O38" i="3"/>
  <c r="N38" i="3"/>
  <c r="M38" i="3"/>
  <c r="K38" i="3"/>
  <c r="I38" i="3"/>
  <c r="G38" i="3"/>
  <c r="U37" i="3"/>
  <c r="T37" i="3"/>
  <c r="O37" i="3"/>
  <c r="N37" i="3"/>
  <c r="M37" i="3"/>
  <c r="K37" i="3"/>
  <c r="I37" i="3"/>
  <c r="G37" i="3"/>
  <c r="U36" i="3"/>
  <c r="T36" i="3"/>
  <c r="O36" i="3"/>
  <c r="N36" i="3"/>
  <c r="M36" i="3"/>
  <c r="K36" i="3"/>
  <c r="I36" i="3"/>
  <c r="G36" i="3"/>
  <c r="S35" i="3"/>
  <c r="R35" i="3"/>
  <c r="T35" i="3" s="1"/>
  <c r="Q35" i="3"/>
  <c r="P35" i="3"/>
  <c r="U35" i="3" s="1"/>
  <c r="O35" i="3"/>
  <c r="L35" i="3"/>
  <c r="J35" i="3"/>
  <c r="I35" i="3"/>
  <c r="H35" i="3"/>
  <c r="G35" i="3"/>
  <c r="F35" i="3"/>
  <c r="E35" i="3"/>
  <c r="D35" i="3"/>
  <c r="U34" i="3"/>
  <c r="T34" i="3"/>
  <c r="O34" i="3"/>
  <c r="N34" i="3"/>
  <c r="M34" i="3"/>
  <c r="K34" i="3"/>
  <c r="I34" i="3"/>
  <c r="G34" i="3"/>
  <c r="U33" i="3"/>
  <c r="T33" i="3"/>
  <c r="O33" i="3"/>
  <c r="N33" i="3"/>
  <c r="M33" i="3"/>
  <c r="K33" i="3"/>
  <c r="I33" i="3"/>
  <c r="G33" i="3"/>
  <c r="U32" i="3"/>
  <c r="T32" i="3"/>
  <c r="O32" i="3"/>
  <c r="N32" i="3"/>
  <c r="M32" i="3"/>
  <c r="K32" i="3"/>
  <c r="I32" i="3"/>
  <c r="G32" i="3"/>
  <c r="U31" i="3"/>
  <c r="T31" i="3"/>
  <c r="O31" i="3"/>
  <c r="N31" i="3"/>
  <c r="M31" i="3"/>
  <c r="K31" i="3"/>
  <c r="I31" i="3"/>
  <c r="G31" i="3"/>
  <c r="U30" i="3"/>
  <c r="T30" i="3"/>
  <c r="O30" i="3"/>
  <c r="N30" i="3"/>
  <c r="M30" i="3"/>
  <c r="K30" i="3"/>
  <c r="I30" i="3"/>
  <c r="G30" i="3"/>
  <c r="U29" i="3"/>
  <c r="T29" i="3"/>
  <c r="O29" i="3"/>
  <c r="N29" i="3"/>
  <c r="M29" i="3"/>
  <c r="K29" i="3"/>
  <c r="I29" i="3"/>
  <c r="G29" i="3"/>
  <c r="U28" i="3"/>
  <c r="T28" i="3"/>
  <c r="O28" i="3"/>
  <c r="N28" i="3"/>
  <c r="M28" i="3"/>
  <c r="K28" i="3"/>
  <c r="I28" i="3"/>
  <c r="G28" i="3"/>
  <c r="S27" i="3"/>
  <c r="R27" i="3"/>
  <c r="Q27" i="3"/>
  <c r="P27" i="3"/>
  <c r="U27" i="3" s="1"/>
  <c r="L27" i="3"/>
  <c r="J27" i="3"/>
  <c r="I27" i="3"/>
  <c r="H27" i="3"/>
  <c r="G27" i="3"/>
  <c r="F27" i="3"/>
  <c r="E27" i="3"/>
  <c r="M27" i="3" s="1"/>
  <c r="D27" i="3"/>
  <c r="U26" i="3"/>
  <c r="T26" i="3"/>
  <c r="O26" i="3"/>
  <c r="N26" i="3"/>
  <c r="M26" i="3"/>
  <c r="K26" i="3"/>
  <c r="I26" i="3"/>
  <c r="G26" i="3"/>
  <c r="U25" i="3"/>
  <c r="T25" i="3"/>
  <c r="O25" i="3"/>
  <c r="N25" i="3"/>
  <c r="M25" i="3"/>
  <c r="K25" i="3"/>
  <c r="I25" i="3"/>
  <c r="G25" i="3"/>
  <c r="U24" i="3"/>
  <c r="T24" i="3"/>
  <c r="O24" i="3"/>
  <c r="N24" i="3"/>
  <c r="M24" i="3"/>
  <c r="K24" i="3"/>
  <c r="I24" i="3"/>
  <c r="G24" i="3"/>
  <c r="U23" i="3"/>
  <c r="T23" i="3"/>
  <c r="O23" i="3"/>
  <c r="N23" i="3"/>
  <c r="M23" i="3"/>
  <c r="K23" i="3"/>
  <c r="I23" i="3"/>
  <c r="G23" i="3"/>
  <c r="U22" i="3"/>
  <c r="T22" i="3"/>
  <c r="O22" i="3"/>
  <c r="N22" i="3"/>
  <c r="M22" i="3"/>
  <c r="K22" i="3"/>
  <c r="I22" i="3"/>
  <c r="G22" i="3"/>
  <c r="U21" i="3"/>
  <c r="T21" i="3"/>
  <c r="O21" i="3"/>
  <c r="N21" i="3"/>
  <c r="M21" i="3"/>
  <c r="K21" i="3"/>
  <c r="I21" i="3"/>
  <c r="G21" i="3"/>
  <c r="U20" i="3"/>
  <c r="T20" i="3"/>
  <c r="O20" i="3"/>
  <c r="N20" i="3"/>
  <c r="M20" i="3"/>
  <c r="K20" i="3"/>
  <c r="I20" i="3"/>
  <c r="G20" i="3"/>
  <c r="U19" i="3"/>
  <c r="T19" i="3"/>
  <c r="S19" i="3"/>
  <c r="R19" i="3"/>
  <c r="Q19" i="3"/>
  <c r="P19" i="3"/>
  <c r="L19" i="3"/>
  <c r="J19" i="3"/>
  <c r="H19" i="3"/>
  <c r="F19" i="3"/>
  <c r="E19" i="3"/>
  <c r="K19" i="3" s="1"/>
  <c r="D19" i="3"/>
  <c r="G19" i="3" s="1"/>
  <c r="U18" i="3"/>
  <c r="T18" i="3"/>
  <c r="O18" i="3"/>
  <c r="N18" i="3"/>
  <c r="M18" i="3"/>
  <c r="K18" i="3"/>
  <c r="I18" i="3"/>
  <c r="G18" i="3"/>
  <c r="U17" i="3"/>
  <c r="T17" i="3"/>
  <c r="O17" i="3"/>
  <c r="N17" i="3"/>
  <c r="M17" i="3"/>
  <c r="K17" i="3"/>
  <c r="I17" i="3"/>
  <c r="G17" i="3"/>
  <c r="U16" i="3"/>
  <c r="T16" i="3"/>
  <c r="O16" i="3"/>
  <c r="N16" i="3"/>
  <c r="M16" i="3"/>
  <c r="K16" i="3"/>
  <c r="I16" i="3"/>
  <c r="G16" i="3"/>
  <c r="U15" i="3"/>
  <c r="T15" i="3"/>
  <c r="O15" i="3"/>
  <c r="N15" i="3"/>
  <c r="M15" i="3"/>
  <c r="K15" i="3"/>
  <c r="I15" i="3"/>
  <c r="G15" i="3"/>
  <c r="U14" i="3"/>
  <c r="T14" i="3"/>
  <c r="O14" i="3"/>
  <c r="N14" i="3"/>
  <c r="M14" i="3"/>
  <c r="K14" i="3"/>
  <c r="I14" i="3"/>
  <c r="G14" i="3"/>
  <c r="U13" i="3"/>
  <c r="T13" i="3"/>
  <c r="O13" i="3"/>
  <c r="N13" i="3"/>
  <c r="M13" i="3"/>
  <c r="K13" i="3"/>
  <c r="I13" i="3"/>
  <c r="G13" i="3"/>
  <c r="U12" i="3"/>
  <c r="T12" i="3"/>
  <c r="O12" i="3"/>
  <c r="N12" i="3"/>
  <c r="M12" i="3"/>
  <c r="K12" i="3"/>
  <c r="I12" i="3"/>
  <c r="G12" i="3"/>
  <c r="U11" i="3"/>
  <c r="T11" i="3"/>
  <c r="O11" i="3"/>
  <c r="N11" i="3"/>
  <c r="M11" i="3"/>
  <c r="K11" i="3"/>
  <c r="I11" i="3"/>
  <c r="G11" i="3"/>
  <c r="U10" i="3"/>
  <c r="S10" i="3"/>
  <c r="R10" i="3"/>
  <c r="T10" i="3" s="1"/>
  <c r="Q10" i="3"/>
  <c r="P10" i="3"/>
  <c r="L10" i="3"/>
  <c r="J10" i="3"/>
  <c r="H10" i="3"/>
  <c r="F10" i="3"/>
  <c r="N10" i="3" s="1"/>
  <c r="E10" i="3"/>
  <c r="D10" i="3"/>
  <c r="U9" i="3"/>
  <c r="T9" i="3"/>
  <c r="O9" i="3"/>
  <c r="N9" i="3"/>
  <c r="M9" i="3"/>
  <c r="K9" i="3"/>
  <c r="I9" i="3"/>
  <c r="G9" i="3"/>
  <c r="U8" i="3"/>
  <c r="T8" i="3"/>
  <c r="O8" i="3"/>
  <c r="N8" i="3"/>
  <c r="M8" i="3"/>
  <c r="K8" i="3"/>
  <c r="I8" i="3"/>
  <c r="G8" i="3"/>
  <c r="S339" i="2"/>
  <c r="R339" i="2"/>
  <c r="Q339" i="2"/>
  <c r="P339" i="2"/>
  <c r="L339" i="2"/>
  <c r="J339" i="2"/>
  <c r="H339" i="2"/>
  <c r="F339" i="2"/>
  <c r="E339" i="2"/>
  <c r="D339" i="2"/>
  <c r="S338" i="2"/>
  <c r="T338" i="2" s="1"/>
  <c r="R338" i="2"/>
  <c r="Q338" i="2"/>
  <c r="P338" i="2"/>
  <c r="U338" i="2" s="1"/>
  <c r="L338" i="2"/>
  <c r="J338" i="2"/>
  <c r="I338" i="2"/>
  <c r="H338" i="2"/>
  <c r="G338" i="2"/>
  <c r="F338" i="2"/>
  <c r="E338" i="2"/>
  <c r="D338" i="2"/>
  <c r="S337" i="2"/>
  <c r="R337" i="2"/>
  <c r="T337" i="2" s="1"/>
  <c r="Q337" i="2"/>
  <c r="P337" i="2"/>
  <c r="U337" i="2" s="1"/>
  <c r="L337" i="2"/>
  <c r="J337" i="2"/>
  <c r="I337" i="2"/>
  <c r="H337" i="2"/>
  <c r="G337" i="2"/>
  <c r="F337" i="2"/>
  <c r="E337" i="2"/>
  <c r="D337" i="2"/>
  <c r="U336" i="2"/>
  <c r="T336" i="2"/>
  <c r="O336" i="2"/>
  <c r="N336" i="2"/>
  <c r="M336" i="2"/>
  <c r="K336" i="2"/>
  <c r="I336" i="2"/>
  <c r="G336" i="2"/>
  <c r="U335" i="2"/>
  <c r="T335" i="2"/>
  <c r="O335" i="2"/>
  <c r="N335" i="2"/>
  <c r="M335" i="2"/>
  <c r="K335" i="2"/>
  <c r="I335" i="2"/>
  <c r="G335" i="2"/>
  <c r="U334" i="2"/>
  <c r="T334" i="2"/>
  <c r="O334" i="2"/>
  <c r="N334" i="2"/>
  <c r="M334" i="2"/>
  <c r="K334" i="2"/>
  <c r="I334" i="2"/>
  <c r="G334" i="2"/>
  <c r="U333" i="2"/>
  <c r="T333" i="2"/>
  <c r="O333" i="2"/>
  <c r="N333" i="2"/>
  <c r="M333" i="2"/>
  <c r="K333" i="2"/>
  <c r="I333" i="2"/>
  <c r="G333" i="2"/>
  <c r="S332" i="2"/>
  <c r="R332" i="2"/>
  <c r="Q332" i="2"/>
  <c r="P332" i="2"/>
  <c r="U332" i="2" s="1"/>
  <c r="L332" i="2"/>
  <c r="J332" i="2"/>
  <c r="H332" i="2"/>
  <c r="F332" i="2"/>
  <c r="N332" i="2" s="1"/>
  <c r="E332" i="2"/>
  <c r="D332" i="2"/>
  <c r="U331" i="2"/>
  <c r="T331" i="2"/>
  <c r="N331" i="2"/>
  <c r="O331" i="2" s="1"/>
  <c r="M331" i="2"/>
  <c r="K331" i="2"/>
  <c r="I331" i="2"/>
  <c r="G331" i="2"/>
  <c r="U330" i="2"/>
  <c r="T330" i="2"/>
  <c r="N330" i="2"/>
  <c r="O330" i="2" s="1"/>
  <c r="M330" i="2"/>
  <c r="K330" i="2"/>
  <c r="I330" i="2"/>
  <c r="G330" i="2"/>
  <c r="U329" i="2"/>
  <c r="T329" i="2"/>
  <c r="N329" i="2"/>
  <c r="O329" i="2" s="1"/>
  <c r="M329" i="2"/>
  <c r="K329" i="2"/>
  <c r="I329" i="2"/>
  <c r="G329" i="2"/>
  <c r="U328" i="2"/>
  <c r="T328" i="2"/>
  <c r="N328" i="2"/>
  <c r="O328" i="2" s="1"/>
  <c r="M328" i="2"/>
  <c r="K328" i="2"/>
  <c r="I328" i="2"/>
  <c r="G328" i="2"/>
  <c r="U327" i="2"/>
  <c r="T327" i="2"/>
  <c r="N327" i="2"/>
  <c r="O327" i="2" s="1"/>
  <c r="M327" i="2"/>
  <c r="K327" i="2"/>
  <c r="I327" i="2"/>
  <c r="G327" i="2"/>
  <c r="U326" i="2"/>
  <c r="T326" i="2"/>
  <c r="N326" i="2"/>
  <c r="O326" i="2" s="1"/>
  <c r="M326" i="2"/>
  <c r="K326" i="2"/>
  <c r="I326" i="2"/>
  <c r="G326" i="2"/>
  <c r="U325" i="2"/>
  <c r="T325" i="2"/>
  <c r="N325" i="2"/>
  <c r="O325" i="2" s="1"/>
  <c r="M325" i="2"/>
  <c r="K325" i="2"/>
  <c r="I325" i="2"/>
  <c r="G325" i="2"/>
  <c r="U324" i="2"/>
  <c r="T324" i="2"/>
  <c r="N324" i="2"/>
  <c r="O324" i="2" s="1"/>
  <c r="M324" i="2"/>
  <c r="K324" i="2"/>
  <c r="I324" i="2"/>
  <c r="G324" i="2"/>
  <c r="S323" i="2"/>
  <c r="R323" i="2"/>
  <c r="Q323" i="2"/>
  <c r="P323" i="2"/>
  <c r="L323" i="2"/>
  <c r="J323" i="2"/>
  <c r="K323" i="2" s="1"/>
  <c r="H323" i="2"/>
  <c r="F323" i="2"/>
  <c r="E323" i="2"/>
  <c r="D323" i="2"/>
  <c r="U322" i="2"/>
  <c r="T322" i="2"/>
  <c r="N322" i="2"/>
  <c r="O322" i="2" s="1"/>
  <c r="M322" i="2"/>
  <c r="K322" i="2"/>
  <c r="I322" i="2"/>
  <c r="G322" i="2"/>
  <c r="U321" i="2"/>
  <c r="T321" i="2"/>
  <c r="N321" i="2"/>
  <c r="O321" i="2" s="1"/>
  <c r="M321" i="2"/>
  <c r="K321" i="2"/>
  <c r="I321" i="2"/>
  <c r="G321" i="2"/>
  <c r="U320" i="2"/>
  <c r="T320" i="2"/>
  <c r="N320" i="2"/>
  <c r="O320" i="2" s="1"/>
  <c r="M320" i="2"/>
  <c r="K320" i="2"/>
  <c r="I320" i="2"/>
  <c r="G320" i="2"/>
  <c r="U319" i="2"/>
  <c r="T319" i="2"/>
  <c r="N319" i="2"/>
  <c r="O319" i="2" s="1"/>
  <c r="M319" i="2"/>
  <c r="K319" i="2"/>
  <c r="I319" i="2"/>
  <c r="G319" i="2"/>
  <c r="U318" i="2"/>
  <c r="T318" i="2"/>
  <c r="N318" i="2"/>
  <c r="O318" i="2" s="1"/>
  <c r="M318" i="2"/>
  <c r="K318" i="2"/>
  <c r="I318" i="2"/>
  <c r="G318" i="2"/>
  <c r="U317" i="2"/>
  <c r="S317" i="2"/>
  <c r="T317" i="2" s="1"/>
  <c r="R317" i="2"/>
  <c r="Q317" i="2"/>
  <c r="P317" i="2"/>
  <c r="L317" i="2"/>
  <c r="J317" i="2"/>
  <c r="I317" i="2"/>
  <c r="H317" i="2"/>
  <c r="G317" i="2"/>
  <c r="F317" i="2"/>
  <c r="E317" i="2"/>
  <c r="D317" i="2"/>
  <c r="U316" i="2"/>
  <c r="T316" i="2"/>
  <c r="O316" i="2"/>
  <c r="N316" i="2"/>
  <c r="M316" i="2"/>
  <c r="K316" i="2"/>
  <c r="I316" i="2"/>
  <c r="G316" i="2"/>
  <c r="U315" i="2"/>
  <c r="T315" i="2"/>
  <c r="O315" i="2"/>
  <c r="N315" i="2"/>
  <c r="M315" i="2"/>
  <c r="K315" i="2"/>
  <c r="I315" i="2"/>
  <c r="G315" i="2"/>
  <c r="U314" i="2"/>
  <c r="T314" i="2"/>
  <c r="O314" i="2"/>
  <c r="N314" i="2"/>
  <c r="M314" i="2"/>
  <c r="K314" i="2"/>
  <c r="I314" i="2"/>
  <c r="G314" i="2"/>
  <c r="U313" i="2"/>
  <c r="T313" i="2"/>
  <c r="O313" i="2"/>
  <c r="N313" i="2"/>
  <c r="M313" i="2"/>
  <c r="K313" i="2"/>
  <c r="I313" i="2"/>
  <c r="G313" i="2"/>
  <c r="U312" i="2"/>
  <c r="T312" i="2"/>
  <c r="O312" i="2"/>
  <c r="N312" i="2"/>
  <c r="M312" i="2"/>
  <c r="K312" i="2"/>
  <c r="I312" i="2"/>
  <c r="G312" i="2"/>
  <c r="U311" i="2"/>
  <c r="T311" i="2"/>
  <c r="O311" i="2"/>
  <c r="N311" i="2"/>
  <c r="M311" i="2"/>
  <c r="K311" i="2"/>
  <c r="I311" i="2"/>
  <c r="G311" i="2"/>
  <c r="S310" i="2"/>
  <c r="R310" i="2"/>
  <c r="T310" i="2" s="1"/>
  <c r="Q310" i="2"/>
  <c r="P310" i="2"/>
  <c r="U310" i="2" s="1"/>
  <c r="L310" i="2"/>
  <c r="K310" i="2"/>
  <c r="J310" i="2"/>
  <c r="I310" i="2"/>
  <c r="H310" i="2"/>
  <c r="G310" i="2"/>
  <c r="F310" i="2"/>
  <c r="N310" i="2" s="1"/>
  <c r="E310" i="2"/>
  <c r="M310" i="2" s="1"/>
  <c r="D310" i="2"/>
  <c r="U309" i="2"/>
  <c r="T309" i="2"/>
  <c r="O309" i="2"/>
  <c r="N309" i="2"/>
  <c r="M309" i="2"/>
  <c r="K309" i="2"/>
  <c r="I309" i="2"/>
  <c r="G309" i="2"/>
  <c r="U308" i="2"/>
  <c r="T308" i="2"/>
  <c r="O308" i="2"/>
  <c r="N308" i="2"/>
  <c r="M308" i="2"/>
  <c r="K308" i="2"/>
  <c r="I308" i="2"/>
  <c r="G308" i="2"/>
  <c r="U307" i="2"/>
  <c r="T307" i="2"/>
  <c r="O307" i="2"/>
  <c r="N307" i="2"/>
  <c r="M307" i="2"/>
  <c r="K307" i="2"/>
  <c r="I307" i="2"/>
  <c r="G307" i="2"/>
  <c r="U306" i="2"/>
  <c r="T306" i="2"/>
  <c r="O306" i="2"/>
  <c r="N306" i="2"/>
  <c r="M306" i="2"/>
  <c r="K306" i="2"/>
  <c r="I306" i="2"/>
  <c r="G306" i="2"/>
  <c r="U305" i="2"/>
  <c r="T305" i="2"/>
  <c r="O305" i="2"/>
  <c r="N305" i="2"/>
  <c r="M305" i="2"/>
  <c r="K305" i="2"/>
  <c r="I305" i="2"/>
  <c r="G305" i="2"/>
  <c r="U304" i="2"/>
  <c r="T304" i="2"/>
  <c r="O304" i="2"/>
  <c r="N304" i="2"/>
  <c r="M304" i="2"/>
  <c r="K304" i="2"/>
  <c r="I304" i="2"/>
  <c r="G304" i="2"/>
  <c r="U303" i="2"/>
  <c r="S303" i="2"/>
  <c r="R303" i="2"/>
  <c r="Q303" i="2"/>
  <c r="P303" i="2"/>
  <c r="L303" i="2"/>
  <c r="J303" i="2"/>
  <c r="H303" i="2"/>
  <c r="F303" i="2"/>
  <c r="N303" i="2" s="1"/>
  <c r="E303" i="2"/>
  <c r="D303" i="2"/>
  <c r="U302" i="2"/>
  <c r="T302" i="2"/>
  <c r="N302" i="2"/>
  <c r="O302" i="2" s="1"/>
  <c r="M302" i="2"/>
  <c r="K302" i="2"/>
  <c r="I302" i="2"/>
  <c r="G302" i="2"/>
  <c r="S299" i="2"/>
  <c r="R299" i="2"/>
  <c r="Q299" i="2"/>
  <c r="P299" i="2"/>
  <c r="L299" i="2"/>
  <c r="J299" i="2"/>
  <c r="U299" i="2" s="1"/>
  <c r="I299" i="2"/>
  <c r="H299" i="2"/>
  <c r="F299" i="2"/>
  <c r="E299" i="2"/>
  <c r="D299" i="2"/>
  <c r="S298" i="2"/>
  <c r="R298" i="2"/>
  <c r="Q298" i="2"/>
  <c r="P298" i="2"/>
  <c r="L298" i="2"/>
  <c r="J298" i="2"/>
  <c r="U298" i="2" s="1"/>
  <c r="I298" i="2"/>
  <c r="H298" i="2"/>
  <c r="F298" i="2"/>
  <c r="N298" i="2" s="1"/>
  <c r="E298" i="2"/>
  <c r="D298" i="2"/>
  <c r="U297" i="2"/>
  <c r="T297" i="2"/>
  <c r="O297" i="2"/>
  <c r="N297" i="2"/>
  <c r="M297" i="2"/>
  <c r="K297" i="2"/>
  <c r="I297" i="2"/>
  <c r="G297" i="2"/>
  <c r="U296" i="2"/>
  <c r="T296" i="2"/>
  <c r="O296" i="2"/>
  <c r="N296" i="2"/>
  <c r="M296" i="2"/>
  <c r="K296" i="2"/>
  <c r="I296" i="2"/>
  <c r="G296" i="2"/>
  <c r="U295" i="2"/>
  <c r="T295" i="2"/>
  <c r="O295" i="2"/>
  <c r="N295" i="2"/>
  <c r="M295" i="2"/>
  <c r="K295" i="2"/>
  <c r="I295" i="2"/>
  <c r="G295" i="2"/>
  <c r="U294" i="2"/>
  <c r="T294" i="2"/>
  <c r="O294" i="2"/>
  <c r="N294" i="2"/>
  <c r="M294" i="2"/>
  <c r="K294" i="2"/>
  <c r="I294" i="2"/>
  <c r="G294" i="2"/>
  <c r="U293" i="2"/>
  <c r="T293" i="2"/>
  <c r="O293" i="2"/>
  <c r="N293" i="2"/>
  <c r="M293" i="2"/>
  <c r="K293" i="2"/>
  <c r="I293" i="2"/>
  <c r="G293" i="2"/>
  <c r="S292" i="2"/>
  <c r="R292" i="2"/>
  <c r="T292" i="2" s="1"/>
  <c r="Q292" i="2"/>
  <c r="P292" i="2"/>
  <c r="U292" i="2" s="1"/>
  <c r="L292" i="2"/>
  <c r="K292" i="2"/>
  <c r="J292" i="2"/>
  <c r="H292" i="2"/>
  <c r="F292" i="2"/>
  <c r="E292" i="2"/>
  <c r="D292" i="2"/>
  <c r="I292" i="2" s="1"/>
  <c r="U291" i="2"/>
  <c r="T291" i="2"/>
  <c r="O291" i="2"/>
  <c r="N291" i="2"/>
  <c r="M291" i="2"/>
  <c r="K291" i="2"/>
  <c r="I291" i="2"/>
  <c r="G291" i="2"/>
  <c r="U290" i="2"/>
  <c r="T290" i="2"/>
  <c r="O290" i="2"/>
  <c r="N290" i="2"/>
  <c r="M290" i="2"/>
  <c r="K290" i="2"/>
  <c r="I290" i="2"/>
  <c r="G290" i="2"/>
  <c r="U289" i="2"/>
  <c r="T289" i="2"/>
  <c r="O289" i="2"/>
  <c r="N289" i="2"/>
  <c r="M289" i="2"/>
  <c r="K289" i="2"/>
  <c r="I289" i="2"/>
  <c r="G289" i="2"/>
  <c r="U288" i="2"/>
  <c r="T288" i="2"/>
  <c r="O288" i="2"/>
  <c r="N288" i="2"/>
  <c r="M288" i="2"/>
  <c r="K288" i="2"/>
  <c r="I288" i="2"/>
  <c r="G288" i="2"/>
  <c r="U287" i="2"/>
  <c r="T287" i="2"/>
  <c r="O287" i="2"/>
  <c r="N287" i="2"/>
  <c r="M287" i="2"/>
  <c r="K287" i="2"/>
  <c r="I287" i="2"/>
  <c r="G287" i="2"/>
  <c r="U286" i="2"/>
  <c r="T286" i="2"/>
  <c r="O286" i="2"/>
  <c r="N286" i="2"/>
  <c r="M286" i="2"/>
  <c r="K286" i="2"/>
  <c r="I286" i="2"/>
  <c r="G286" i="2"/>
  <c r="U285" i="2"/>
  <c r="S285" i="2"/>
  <c r="R285" i="2"/>
  <c r="Q285" i="2"/>
  <c r="P285" i="2"/>
  <c r="L285" i="2"/>
  <c r="J285" i="2"/>
  <c r="H285" i="2"/>
  <c r="I285" i="2" s="1"/>
  <c r="F285" i="2"/>
  <c r="N285" i="2" s="1"/>
  <c r="E285" i="2"/>
  <c r="D285" i="2"/>
  <c r="U284" i="2"/>
  <c r="T284" i="2"/>
  <c r="N284" i="2"/>
  <c r="O284" i="2" s="1"/>
  <c r="M284" i="2"/>
  <c r="K284" i="2"/>
  <c r="I284" i="2"/>
  <c r="G284" i="2"/>
  <c r="U283" i="2"/>
  <c r="T283" i="2"/>
  <c r="N283" i="2"/>
  <c r="O283" i="2" s="1"/>
  <c r="M283" i="2"/>
  <c r="K283" i="2"/>
  <c r="I283" i="2"/>
  <c r="G283" i="2"/>
  <c r="U282" i="2"/>
  <c r="T282" i="2"/>
  <c r="N282" i="2"/>
  <c r="O282" i="2" s="1"/>
  <c r="M282" i="2"/>
  <c r="K282" i="2"/>
  <c r="I282" i="2"/>
  <c r="G282" i="2"/>
  <c r="U281" i="2"/>
  <c r="T281" i="2"/>
  <c r="N281" i="2"/>
  <c r="O281" i="2" s="1"/>
  <c r="M281" i="2"/>
  <c r="K281" i="2"/>
  <c r="I281" i="2"/>
  <c r="G281" i="2"/>
  <c r="U280" i="2"/>
  <c r="T280" i="2"/>
  <c r="N280" i="2"/>
  <c r="O280" i="2" s="1"/>
  <c r="M280" i="2"/>
  <c r="K280" i="2"/>
  <c r="I280" i="2"/>
  <c r="G280" i="2"/>
  <c r="U279" i="2"/>
  <c r="T279" i="2"/>
  <c r="N279" i="2"/>
  <c r="O279" i="2" s="1"/>
  <c r="M279" i="2"/>
  <c r="K279" i="2"/>
  <c r="I279" i="2"/>
  <c r="G279" i="2"/>
  <c r="U278" i="2"/>
  <c r="T278" i="2"/>
  <c r="N278" i="2"/>
  <c r="O278" i="2" s="1"/>
  <c r="M278" i="2"/>
  <c r="K278" i="2"/>
  <c r="I278" i="2"/>
  <c r="G278" i="2"/>
  <c r="U277" i="2"/>
  <c r="T277" i="2"/>
  <c r="N277" i="2"/>
  <c r="O277" i="2" s="1"/>
  <c r="M277" i="2"/>
  <c r="K277" i="2"/>
  <c r="I277" i="2"/>
  <c r="G277" i="2"/>
  <c r="U276" i="2"/>
  <c r="T276" i="2"/>
  <c r="N276" i="2"/>
  <c r="O276" i="2" s="1"/>
  <c r="M276" i="2"/>
  <c r="K276" i="2"/>
  <c r="I276" i="2"/>
  <c r="G276" i="2"/>
  <c r="S275" i="2"/>
  <c r="R275" i="2"/>
  <c r="T275" i="2" s="1"/>
  <c r="Q275" i="2"/>
  <c r="P275" i="2"/>
  <c r="L275" i="2"/>
  <c r="K275" i="2"/>
  <c r="J275" i="2"/>
  <c r="U275" i="2" s="1"/>
  <c r="H275" i="2"/>
  <c r="F275" i="2"/>
  <c r="E275" i="2"/>
  <c r="D275" i="2"/>
  <c r="I275" i="2" s="1"/>
  <c r="U274" i="2"/>
  <c r="T274" i="2"/>
  <c r="N274" i="2"/>
  <c r="O274" i="2" s="1"/>
  <c r="M274" i="2"/>
  <c r="K274" i="2"/>
  <c r="I274" i="2"/>
  <c r="G274" i="2"/>
  <c r="U273" i="2"/>
  <c r="T273" i="2"/>
  <c r="N273" i="2"/>
  <c r="O273" i="2" s="1"/>
  <c r="M273" i="2"/>
  <c r="K273" i="2"/>
  <c r="I273" i="2"/>
  <c r="G273" i="2"/>
  <c r="U272" i="2"/>
  <c r="T272" i="2"/>
  <c r="N272" i="2"/>
  <c r="O272" i="2" s="1"/>
  <c r="M272" i="2"/>
  <c r="K272" i="2"/>
  <c r="I272" i="2"/>
  <c r="G272" i="2"/>
  <c r="U271" i="2"/>
  <c r="T271" i="2"/>
  <c r="N271" i="2"/>
  <c r="O271" i="2" s="1"/>
  <c r="M271" i="2"/>
  <c r="K271" i="2"/>
  <c r="I271" i="2"/>
  <c r="G271" i="2"/>
  <c r="U270" i="2"/>
  <c r="T270" i="2"/>
  <c r="N270" i="2"/>
  <c r="O270" i="2" s="1"/>
  <c r="M270" i="2"/>
  <c r="K270" i="2"/>
  <c r="I270" i="2"/>
  <c r="G270" i="2"/>
  <c r="U269" i="2"/>
  <c r="T269" i="2"/>
  <c r="N269" i="2"/>
  <c r="O269" i="2" s="1"/>
  <c r="M269" i="2"/>
  <c r="K269" i="2"/>
  <c r="I269" i="2"/>
  <c r="G269" i="2"/>
  <c r="U268" i="2"/>
  <c r="T268" i="2"/>
  <c r="N268" i="2"/>
  <c r="O268" i="2" s="1"/>
  <c r="M268" i="2"/>
  <c r="K268" i="2"/>
  <c r="I268" i="2"/>
  <c r="G268" i="2"/>
  <c r="U267" i="2"/>
  <c r="S267" i="2"/>
  <c r="T267" i="2" s="1"/>
  <c r="R267" i="2"/>
  <c r="Q267" i="2"/>
  <c r="P267" i="2"/>
  <c r="L267" i="2"/>
  <c r="J267" i="2"/>
  <c r="H267" i="2"/>
  <c r="I267" i="2" s="1"/>
  <c r="G267" i="2"/>
  <c r="F267" i="2"/>
  <c r="E267" i="2"/>
  <c r="D267" i="2"/>
  <c r="U266" i="2"/>
  <c r="T266" i="2"/>
  <c r="N266" i="2"/>
  <c r="O266" i="2" s="1"/>
  <c r="M266" i="2"/>
  <c r="K266" i="2"/>
  <c r="I266" i="2"/>
  <c r="G266" i="2"/>
  <c r="U265" i="2"/>
  <c r="T265" i="2"/>
  <c r="N265" i="2"/>
  <c r="O265" i="2" s="1"/>
  <c r="M265" i="2"/>
  <c r="K265" i="2"/>
  <c r="I265" i="2"/>
  <c r="G265" i="2"/>
  <c r="U264" i="2"/>
  <c r="T264" i="2"/>
  <c r="N264" i="2"/>
  <c r="O264" i="2" s="1"/>
  <c r="M264" i="2"/>
  <c r="K264" i="2"/>
  <c r="I264" i="2"/>
  <c r="G264" i="2"/>
  <c r="U263" i="2"/>
  <c r="T263" i="2"/>
  <c r="N263" i="2"/>
  <c r="O263" i="2" s="1"/>
  <c r="M263" i="2"/>
  <c r="K263" i="2"/>
  <c r="I263" i="2"/>
  <c r="G263" i="2"/>
  <c r="U260" i="2"/>
  <c r="S260" i="2"/>
  <c r="R260" i="2"/>
  <c r="T260" i="2" s="1"/>
  <c r="Q260" i="2"/>
  <c r="P260" i="2"/>
  <c r="L260" i="2"/>
  <c r="J260" i="2"/>
  <c r="K260" i="2" s="1"/>
  <c r="H260" i="2"/>
  <c r="F260" i="2"/>
  <c r="N260" i="2" s="1"/>
  <c r="E260" i="2"/>
  <c r="D260" i="2"/>
  <c r="S259" i="2"/>
  <c r="T259" i="2" s="1"/>
  <c r="R259" i="2"/>
  <c r="Q259" i="2"/>
  <c r="P259" i="2"/>
  <c r="U259" i="2" s="1"/>
  <c r="L259" i="2"/>
  <c r="J259" i="2"/>
  <c r="H259" i="2"/>
  <c r="F259" i="2"/>
  <c r="E259" i="2"/>
  <c r="D259" i="2"/>
  <c r="I259" i="2" s="1"/>
  <c r="U258" i="2"/>
  <c r="T258" i="2"/>
  <c r="O258" i="2"/>
  <c r="N258" i="2"/>
  <c r="M258" i="2"/>
  <c r="K258" i="2"/>
  <c r="I258" i="2"/>
  <c r="G258" i="2"/>
  <c r="U257" i="2"/>
  <c r="T257" i="2"/>
  <c r="O257" i="2"/>
  <c r="N257" i="2"/>
  <c r="M257" i="2"/>
  <c r="K257" i="2"/>
  <c r="I257" i="2"/>
  <c r="G257" i="2"/>
  <c r="U256" i="2"/>
  <c r="T256" i="2"/>
  <c r="O256" i="2"/>
  <c r="N256" i="2"/>
  <c r="M256" i="2"/>
  <c r="K256" i="2"/>
  <c r="I256" i="2"/>
  <c r="G256" i="2"/>
  <c r="U255" i="2"/>
  <c r="T255" i="2"/>
  <c r="O255" i="2"/>
  <c r="N255" i="2"/>
  <c r="M255" i="2"/>
  <c r="K255" i="2"/>
  <c r="I255" i="2"/>
  <c r="G255" i="2"/>
  <c r="U254" i="2"/>
  <c r="S254" i="2"/>
  <c r="R254" i="2"/>
  <c r="Q254" i="2"/>
  <c r="P254" i="2"/>
  <c r="L254" i="2"/>
  <c r="J254" i="2"/>
  <c r="K254" i="2" s="1"/>
  <c r="H254" i="2"/>
  <c r="G254" i="2"/>
  <c r="F254" i="2"/>
  <c r="E254" i="2"/>
  <c r="D254" i="2"/>
  <c r="U253" i="2"/>
  <c r="T253" i="2"/>
  <c r="N253" i="2"/>
  <c r="O253" i="2" s="1"/>
  <c r="M253" i="2"/>
  <c r="K253" i="2"/>
  <c r="I253" i="2"/>
  <c r="G253" i="2"/>
  <c r="U252" i="2"/>
  <c r="T252" i="2"/>
  <c r="N252" i="2"/>
  <c r="O252" i="2" s="1"/>
  <c r="M252" i="2"/>
  <c r="K252" i="2"/>
  <c r="I252" i="2"/>
  <c r="G252" i="2"/>
  <c r="U251" i="2"/>
  <c r="T251" i="2"/>
  <c r="N251" i="2"/>
  <c r="O251" i="2" s="1"/>
  <c r="M251" i="2"/>
  <c r="K251" i="2"/>
  <c r="I251" i="2"/>
  <c r="G251" i="2"/>
  <c r="U250" i="2"/>
  <c r="T250" i="2"/>
  <c r="N250" i="2"/>
  <c r="O250" i="2" s="1"/>
  <c r="M250" i="2"/>
  <c r="K250" i="2"/>
  <c r="I250" i="2"/>
  <c r="G250" i="2"/>
  <c r="U249" i="2"/>
  <c r="T249" i="2"/>
  <c r="N249" i="2"/>
  <c r="O249" i="2" s="1"/>
  <c r="M249" i="2"/>
  <c r="K249" i="2"/>
  <c r="I249" i="2"/>
  <c r="G249" i="2"/>
  <c r="U248" i="2"/>
  <c r="T248" i="2"/>
  <c r="N248" i="2"/>
  <c r="O248" i="2" s="1"/>
  <c r="M248" i="2"/>
  <c r="K248" i="2"/>
  <c r="I248" i="2"/>
  <c r="G248" i="2"/>
  <c r="U247" i="2"/>
  <c r="S247" i="2"/>
  <c r="T247" i="2" s="1"/>
  <c r="R247" i="2"/>
  <c r="Q247" i="2"/>
  <c r="P247" i="2"/>
  <c r="L247" i="2"/>
  <c r="J247" i="2"/>
  <c r="H247" i="2"/>
  <c r="I247" i="2" s="1"/>
  <c r="F247" i="2"/>
  <c r="N247" i="2" s="1"/>
  <c r="E247" i="2"/>
  <c r="M247" i="2" s="1"/>
  <c r="D247" i="2"/>
  <c r="U246" i="2"/>
  <c r="T246" i="2"/>
  <c r="N246" i="2"/>
  <c r="O246" i="2" s="1"/>
  <c r="M246" i="2"/>
  <c r="K246" i="2"/>
  <c r="I246" i="2"/>
  <c r="G246" i="2"/>
  <c r="U245" i="2"/>
  <c r="T245" i="2"/>
  <c r="N245" i="2"/>
  <c r="O245" i="2" s="1"/>
  <c r="M245" i="2"/>
  <c r="K245" i="2"/>
  <c r="I245" i="2"/>
  <c r="G245" i="2"/>
  <c r="U244" i="2"/>
  <c r="T244" i="2"/>
  <c r="N244" i="2"/>
  <c r="O244" i="2" s="1"/>
  <c r="M244" i="2"/>
  <c r="K244" i="2"/>
  <c r="I244" i="2"/>
  <c r="G244" i="2"/>
  <c r="U243" i="2"/>
  <c r="T243" i="2"/>
  <c r="N243" i="2"/>
  <c r="O243" i="2" s="1"/>
  <c r="M243" i="2"/>
  <c r="K243" i="2"/>
  <c r="I243" i="2"/>
  <c r="G243" i="2"/>
  <c r="U242" i="2"/>
  <c r="T242" i="2"/>
  <c r="N242" i="2"/>
  <c r="O242" i="2" s="1"/>
  <c r="M242" i="2"/>
  <c r="K242" i="2"/>
  <c r="I242" i="2"/>
  <c r="G242" i="2"/>
  <c r="U241" i="2"/>
  <c r="T241" i="2"/>
  <c r="N241" i="2"/>
  <c r="O241" i="2" s="1"/>
  <c r="M241" i="2"/>
  <c r="K241" i="2"/>
  <c r="I241" i="2"/>
  <c r="G241" i="2"/>
  <c r="S240" i="2"/>
  <c r="R240" i="2"/>
  <c r="Q240" i="2"/>
  <c r="P240" i="2"/>
  <c r="U240" i="2" s="1"/>
  <c r="L240" i="2"/>
  <c r="K240" i="2"/>
  <c r="J240" i="2"/>
  <c r="H240" i="2"/>
  <c r="F240" i="2"/>
  <c r="E240" i="2"/>
  <c r="D240" i="2"/>
  <c r="I240" i="2" s="1"/>
  <c r="U239" i="2"/>
  <c r="T239" i="2"/>
  <c r="N239" i="2"/>
  <c r="O239" i="2" s="1"/>
  <c r="M239" i="2"/>
  <c r="K239" i="2"/>
  <c r="I239" i="2"/>
  <c r="G239" i="2"/>
  <c r="U238" i="2"/>
  <c r="T238" i="2"/>
  <c r="N238" i="2"/>
  <c r="O238" i="2" s="1"/>
  <c r="M238" i="2"/>
  <c r="K238" i="2"/>
  <c r="I238" i="2"/>
  <c r="G238" i="2"/>
  <c r="U237" i="2"/>
  <c r="T237" i="2"/>
  <c r="N237" i="2"/>
  <c r="O237" i="2" s="1"/>
  <c r="M237" i="2"/>
  <c r="K237" i="2"/>
  <c r="I237" i="2"/>
  <c r="G237" i="2"/>
  <c r="U236" i="2"/>
  <c r="T236" i="2"/>
  <c r="N236" i="2"/>
  <c r="O236" i="2" s="1"/>
  <c r="M236" i="2"/>
  <c r="K236" i="2"/>
  <c r="I236" i="2"/>
  <c r="G236" i="2"/>
  <c r="U235" i="2"/>
  <c r="T235" i="2"/>
  <c r="N235" i="2"/>
  <c r="O235" i="2" s="1"/>
  <c r="M235" i="2"/>
  <c r="K235" i="2"/>
  <c r="I235" i="2"/>
  <c r="G235" i="2"/>
  <c r="U234" i="2"/>
  <c r="T234" i="2"/>
  <c r="N234" i="2"/>
  <c r="O234" i="2" s="1"/>
  <c r="M234" i="2"/>
  <c r="K234" i="2"/>
  <c r="I234" i="2"/>
  <c r="G234" i="2"/>
  <c r="S231" i="2"/>
  <c r="T231" i="2" s="1"/>
  <c r="R231" i="2"/>
  <c r="Q231" i="2"/>
  <c r="P231" i="2"/>
  <c r="U231" i="2" s="1"/>
  <c r="M231" i="2"/>
  <c r="L231" i="2"/>
  <c r="J231" i="2"/>
  <c r="H231" i="2"/>
  <c r="F231" i="2"/>
  <c r="E231" i="2"/>
  <c r="D231" i="2"/>
  <c r="G231" i="2" s="1"/>
  <c r="S230" i="2"/>
  <c r="R230" i="2"/>
  <c r="T230" i="2" s="1"/>
  <c r="Q230" i="2"/>
  <c r="P230" i="2"/>
  <c r="L230" i="2"/>
  <c r="J230" i="2"/>
  <c r="U230" i="2" s="1"/>
  <c r="H230" i="2"/>
  <c r="F230" i="2"/>
  <c r="N230" i="2" s="1"/>
  <c r="O230" i="2" s="1"/>
  <c r="E230" i="2"/>
  <c r="D230" i="2"/>
  <c r="U229" i="2"/>
  <c r="T229" i="2"/>
  <c r="N229" i="2"/>
  <c r="O229" i="2" s="1"/>
  <c r="M229" i="2"/>
  <c r="K229" i="2"/>
  <c r="I229" i="2"/>
  <c r="G229" i="2"/>
  <c r="U228" i="2"/>
  <c r="T228" i="2"/>
  <c r="N228" i="2"/>
  <c r="O228" i="2" s="1"/>
  <c r="M228" i="2"/>
  <c r="K228" i="2"/>
  <c r="I228" i="2"/>
  <c r="G228" i="2"/>
  <c r="U227" i="2"/>
  <c r="T227" i="2"/>
  <c r="N227" i="2"/>
  <c r="O227" i="2" s="1"/>
  <c r="M227" i="2"/>
  <c r="K227" i="2"/>
  <c r="I227" i="2"/>
  <c r="G227" i="2"/>
  <c r="U226" i="2"/>
  <c r="T226" i="2"/>
  <c r="N226" i="2"/>
  <c r="O226" i="2" s="1"/>
  <c r="M226" i="2"/>
  <c r="K226" i="2"/>
  <c r="I226" i="2"/>
  <c r="G226" i="2"/>
  <c r="U225" i="2"/>
  <c r="T225" i="2"/>
  <c r="N225" i="2"/>
  <c r="O225" i="2" s="1"/>
  <c r="M225" i="2"/>
  <c r="K225" i="2"/>
  <c r="I225" i="2"/>
  <c r="G225" i="2"/>
  <c r="U224" i="2"/>
  <c r="S224" i="2"/>
  <c r="T224" i="2" s="1"/>
  <c r="R224" i="2"/>
  <c r="Q224" i="2"/>
  <c r="P224" i="2"/>
  <c r="L224" i="2"/>
  <c r="J224" i="2"/>
  <c r="H224" i="2"/>
  <c r="G224" i="2"/>
  <c r="F224" i="2"/>
  <c r="E224" i="2"/>
  <c r="D224" i="2"/>
  <c r="I224" i="2" s="1"/>
  <c r="U223" i="2"/>
  <c r="T223" i="2"/>
  <c r="N223" i="2"/>
  <c r="O223" i="2" s="1"/>
  <c r="M223" i="2"/>
  <c r="K223" i="2"/>
  <c r="I223" i="2"/>
  <c r="G223" i="2"/>
  <c r="U222" i="2"/>
  <c r="T222" i="2"/>
  <c r="N222" i="2"/>
  <c r="O222" i="2" s="1"/>
  <c r="M222" i="2"/>
  <c r="K222" i="2"/>
  <c r="I222" i="2"/>
  <c r="G222" i="2"/>
  <c r="U221" i="2"/>
  <c r="T221" i="2"/>
  <c r="N221" i="2"/>
  <c r="O221" i="2" s="1"/>
  <c r="M221" i="2"/>
  <c r="K221" i="2"/>
  <c r="I221" i="2"/>
  <c r="G221" i="2"/>
  <c r="U220" i="2"/>
  <c r="T220" i="2"/>
  <c r="N220" i="2"/>
  <c r="O220" i="2" s="1"/>
  <c r="M220" i="2"/>
  <c r="K220" i="2"/>
  <c r="I220" i="2"/>
  <c r="G220" i="2"/>
  <c r="U219" i="2"/>
  <c r="T219" i="2"/>
  <c r="N219" i="2"/>
  <c r="O219" i="2" s="1"/>
  <c r="M219" i="2"/>
  <c r="K219" i="2"/>
  <c r="I219" i="2"/>
  <c r="G219" i="2"/>
  <c r="U218" i="2"/>
  <c r="T218" i="2"/>
  <c r="N218" i="2"/>
  <c r="O218" i="2" s="1"/>
  <c r="M218" i="2"/>
  <c r="K218" i="2"/>
  <c r="I218" i="2"/>
  <c r="G218" i="2"/>
  <c r="U217" i="2"/>
  <c r="T217" i="2"/>
  <c r="N217" i="2"/>
  <c r="O217" i="2" s="1"/>
  <c r="M217" i="2"/>
  <c r="K217" i="2"/>
  <c r="I217" i="2"/>
  <c r="G217" i="2"/>
  <c r="S216" i="2"/>
  <c r="R216" i="2"/>
  <c r="T216" i="2" s="1"/>
  <c r="Q216" i="2"/>
  <c r="P216" i="2"/>
  <c r="U216" i="2" s="1"/>
  <c r="O216" i="2"/>
  <c r="L216" i="2"/>
  <c r="J216" i="2"/>
  <c r="H216" i="2"/>
  <c r="F216" i="2"/>
  <c r="N216" i="2" s="1"/>
  <c r="E216" i="2"/>
  <c r="D216" i="2"/>
  <c r="I216" i="2" s="1"/>
  <c r="U215" i="2"/>
  <c r="T215" i="2"/>
  <c r="N215" i="2"/>
  <c r="O215" i="2" s="1"/>
  <c r="M215" i="2"/>
  <c r="K215" i="2"/>
  <c r="I215" i="2"/>
  <c r="G215" i="2"/>
  <c r="U214" i="2"/>
  <c r="T214" i="2"/>
  <c r="N214" i="2"/>
  <c r="O214" i="2" s="1"/>
  <c r="M214" i="2"/>
  <c r="K214" i="2"/>
  <c r="I214" i="2"/>
  <c r="G214" i="2"/>
  <c r="U213" i="2"/>
  <c r="T213" i="2"/>
  <c r="N213" i="2"/>
  <c r="O213" i="2" s="1"/>
  <c r="M213" i="2"/>
  <c r="K213" i="2"/>
  <c r="I213" i="2"/>
  <c r="G213" i="2"/>
  <c r="U212" i="2"/>
  <c r="T212" i="2"/>
  <c r="N212" i="2"/>
  <c r="O212" i="2" s="1"/>
  <c r="M212" i="2"/>
  <c r="K212" i="2"/>
  <c r="I212" i="2"/>
  <c r="G212" i="2"/>
  <c r="U211" i="2"/>
  <c r="T211" i="2"/>
  <c r="N211" i="2"/>
  <c r="O211" i="2" s="1"/>
  <c r="M211" i="2"/>
  <c r="K211" i="2"/>
  <c r="I211" i="2"/>
  <c r="G211" i="2"/>
  <c r="U210" i="2"/>
  <c r="T210" i="2"/>
  <c r="N210" i="2"/>
  <c r="O210" i="2" s="1"/>
  <c r="M210" i="2"/>
  <c r="K210" i="2"/>
  <c r="I210" i="2"/>
  <c r="G210" i="2"/>
  <c r="U209" i="2"/>
  <c r="T209" i="2"/>
  <c r="N209" i="2"/>
  <c r="O209" i="2" s="1"/>
  <c r="M209" i="2"/>
  <c r="K209" i="2"/>
  <c r="I209" i="2"/>
  <c r="G209" i="2"/>
  <c r="U208" i="2"/>
  <c r="T208" i="2"/>
  <c r="N208" i="2"/>
  <c r="O208" i="2" s="1"/>
  <c r="M208" i="2"/>
  <c r="K208" i="2"/>
  <c r="I208" i="2"/>
  <c r="G208" i="2"/>
  <c r="U205" i="2"/>
  <c r="S205" i="2"/>
  <c r="T205" i="2" s="1"/>
  <c r="R205" i="2"/>
  <c r="Q205" i="2"/>
  <c r="P205" i="2"/>
  <c r="L205" i="2"/>
  <c r="J205" i="2"/>
  <c r="H205" i="2"/>
  <c r="I205" i="2" s="1"/>
  <c r="G205" i="2"/>
  <c r="F205" i="2"/>
  <c r="E205" i="2"/>
  <c r="D205" i="2"/>
  <c r="U204" i="2"/>
  <c r="S204" i="2"/>
  <c r="R204" i="2"/>
  <c r="Q204" i="2"/>
  <c r="P204" i="2"/>
  <c r="L204" i="2"/>
  <c r="J204" i="2"/>
  <c r="K204" i="2" s="1"/>
  <c r="H204" i="2"/>
  <c r="I204" i="2" s="1"/>
  <c r="F204" i="2"/>
  <c r="N204" i="2" s="1"/>
  <c r="E204" i="2"/>
  <c r="D204" i="2"/>
  <c r="U203" i="2"/>
  <c r="T203" i="2"/>
  <c r="N203" i="2"/>
  <c r="O203" i="2" s="1"/>
  <c r="M203" i="2"/>
  <c r="K203" i="2"/>
  <c r="I203" i="2"/>
  <c r="G203" i="2"/>
  <c r="U202" i="2"/>
  <c r="T202" i="2"/>
  <c r="N202" i="2"/>
  <c r="O202" i="2" s="1"/>
  <c r="M202" i="2"/>
  <c r="K202" i="2"/>
  <c r="I202" i="2"/>
  <c r="G202" i="2"/>
  <c r="U201" i="2"/>
  <c r="T201" i="2"/>
  <c r="N201" i="2"/>
  <c r="O201" i="2" s="1"/>
  <c r="M201" i="2"/>
  <c r="K201" i="2"/>
  <c r="I201" i="2"/>
  <c r="G201" i="2"/>
  <c r="U200" i="2"/>
  <c r="T200" i="2"/>
  <c r="N200" i="2"/>
  <c r="O200" i="2" s="1"/>
  <c r="M200" i="2"/>
  <c r="K200" i="2"/>
  <c r="I200" i="2"/>
  <c r="G200" i="2"/>
  <c r="U199" i="2"/>
  <c r="T199" i="2"/>
  <c r="N199" i="2"/>
  <c r="O199" i="2" s="1"/>
  <c r="M199" i="2"/>
  <c r="K199" i="2"/>
  <c r="I199" i="2"/>
  <c r="G199" i="2"/>
  <c r="S198" i="2"/>
  <c r="R198" i="2"/>
  <c r="Q198" i="2"/>
  <c r="P198" i="2"/>
  <c r="U198" i="2" s="1"/>
  <c r="M198" i="2"/>
  <c r="L198" i="2"/>
  <c r="J198" i="2"/>
  <c r="H198" i="2"/>
  <c r="F198" i="2"/>
  <c r="N198" i="2" s="1"/>
  <c r="E198" i="2"/>
  <c r="D198" i="2"/>
  <c r="I198" i="2" s="1"/>
  <c r="U197" i="2"/>
  <c r="T197" i="2"/>
  <c r="N197" i="2"/>
  <c r="O197" i="2" s="1"/>
  <c r="M197" i="2"/>
  <c r="K197" i="2"/>
  <c r="I197" i="2"/>
  <c r="G197" i="2"/>
  <c r="U196" i="2"/>
  <c r="T196" i="2"/>
  <c r="N196" i="2"/>
  <c r="O196" i="2" s="1"/>
  <c r="M196" i="2"/>
  <c r="K196" i="2"/>
  <c r="I196" i="2"/>
  <c r="G196" i="2"/>
  <c r="U195" i="2"/>
  <c r="T195" i="2"/>
  <c r="N195" i="2"/>
  <c r="O195" i="2" s="1"/>
  <c r="M195" i="2"/>
  <c r="K195" i="2"/>
  <c r="I195" i="2"/>
  <c r="G195" i="2"/>
  <c r="U194" i="2"/>
  <c r="T194" i="2"/>
  <c r="N194" i="2"/>
  <c r="O194" i="2" s="1"/>
  <c r="M194" i="2"/>
  <c r="K194" i="2"/>
  <c r="I194" i="2"/>
  <c r="G194" i="2"/>
  <c r="U193" i="2"/>
  <c r="T193" i="2"/>
  <c r="N193" i="2"/>
  <c r="O193" i="2" s="1"/>
  <c r="M193" i="2"/>
  <c r="K193" i="2"/>
  <c r="I193" i="2"/>
  <c r="G193" i="2"/>
  <c r="U192" i="2"/>
  <c r="T192" i="2"/>
  <c r="N192" i="2"/>
  <c r="O192" i="2" s="1"/>
  <c r="M192" i="2"/>
  <c r="K192" i="2"/>
  <c r="I192" i="2"/>
  <c r="G192" i="2"/>
  <c r="S191" i="2"/>
  <c r="R191" i="2"/>
  <c r="Q191" i="2"/>
  <c r="P191" i="2"/>
  <c r="U191" i="2" s="1"/>
  <c r="L191" i="2"/>
  <c r="J191" i="2"/>
  <c r="K191" i="2" s="1"/>
  <c r="H191" i="2"/>
  <c r="F191" i="2"/>
  <c r="E191" i="2"/>
  <c r="D191" i="2"/>
  <c r="I191" i="2" s="1"/>
  <c r="U190" i="2"/>
  <c r="T190" i="2"/>
  <c r="O190" i="2"/>
  <c r="N190" i="2"/>
  <c r="M190" i="2"/>
  <c r="K190" i="2"/>
  <c r="I190" i="2"/>
  <c r="G190" i="2"/>
  <c r="U189" i="2"/>
  <c r="T189" i="2"/>
  <c r="O189" i="2"/>
  <c r="N189" i="2"/>
  <c r="M189" i="2"/>
  <c r="K189" i="2"/>
  <c r="I189" i="2"/>
  <c r="G189" i="2"/>
  <c r="U188" i="2"/>
  <c r="T188" i="2"/>
  <c r="O188" i="2"/>
  <c r="N188" i="2"/>
  <c r="M188" i="2"/>
  <c r="K188" i="2"/>
  <c r="I188" i="2"/>
  <c r="G188" i="2"/>
  <c r="U187" i="2"/>
  <c r="T187" i="2"/>
  <c r="O187" i="2"/>
  <c r="N187" i="2"/>
  <c r="M187" i="2"/>
  <c r="K187" i="2"/>
  <c r="I187" i="2"/>
  <c r="G187" i="2"/>
  <c r="U186" i="2"/>
  <c r="T186" i="2"/>
  <c r="O186" i="2"/>
  <c r="N186" i="2"/>
  <c r="M186" i="2"/>
  <c r="K186" i="2"/>
  <c r="I186" i="2"/>
  <c r="G186" i="2"/>
  <c r="U185" i="2"/>
  <c r="S185" i="2"/>
  <c r="T185" i="2" s="1"/>
  <c r="R185" i="2"/>
  <c r="Q185" i="2"/>
  <c r="P185" i="2"/>
  <c r="L185" i="2"/>
  <c r="M185" i="2" s="1"/>
  <c r="J185" i="2"/>
  <c r="H185" i="2"/>
  <c r="I185" i="2" s="1"/>
  <c r="F185" i="2"/>
  <c r="E185" i="2"/>
  <c r="D185" i="2"/>
  <c r="G185" i="2" s="1"/>
  <c r="U184" i="2"/>
  <c r="T184" i="2"/>
  <c r="N184" i="2"/>
  <c r="O184" i="2" s="1"/>
  <c r="M184" i="2"/>
  <c r="K184" i="2"/>
  <c r="I184" i="2"/>
  <c r="G184" i="2"/>
  <c r="U183" i="2"/>
  <c r="T183" i="2"/>
  <c r="N183" i="2"/>
  <c r="O183" i="2" s="1"/>
  <c r="M183" i="2"/>
  <c r="K183" i="2"/>
  <c r="I183" i="2"/>
  <c r="G183" i="2"/>
  <c r="U182" i="2"/>
  <c r="T182" i="2"/>
  <c r="N182" i="2"/>
  <c r="O182" i="2" s="1"/>
  <c r="M182" i="2"/>
  <c r="K182" i="2"/>
  <c r="I182" i="2"/>
  <c r="G182" i="2"/>
  <c r="U181" i="2"/>
  <c r="T181" i="2"/>
  <c r="N181" i="2"/>
  <c r="O181" i="2" s="1"/>
  <c r="M181" i="2"/>
  <c r="K181" i="2"/>
  <c r="I181" i="2"/>
  <c r="G181" i="2"/>
  <c r="U180" i="2"/>
  <c r="T180" i="2"/>
  <c r="N180" i="2"/>
  <c r="O180" i="2" s="1"/>
  <c r="M180" i="2"/>
  <c r="K180" i="2"/>
  <c r="I180" i="2"/>
  <c r="G180" i="2"/>
  <c r="U179" i="2"/>
  <c r="S179" i="2"/>
  <c r="R179" i="2"/>
  <c r="T179" i="2" s="1"/>
  <c r="Q179" i="2"/>
  <c r="P179" i="2"/>
  <c r="L179" i="2"/>
  <c r="J179" i="2"/>
  <c r="H179" i="2"/>
  <c r="I179" i="2" s="1"/>
  <c r="F179" i="2"/>
  <c r="N179" i="2" s="1"/>
  <c r="O179" i="2" s="1"/>
  <c r="E179" i="2"/>
  <c r="M179" i="2" s="1"/>
  <c r="D179" i="2"/>
  <c r="U178" i="2"/>
  <c r="T178" i="2"/>
  <c r="N178" i="2"/>
  <c r="O178" i="2" s="1"/>
  <c r="M178" i="2"/>
  <c r="K178" i="2"/>
  <c r="I178" i="2"/>
  <c r="G178" i="2"/>
  <c r="U177" i="2"/>
  <c r="T177" i="2"/>
  <c r="N177" i="2"/>
  <c r="O177" i="2" s="1"/>
  <c r="M177" i="2"/>
  <c r="K177" i="2"/>
  <c r="I177" i="2"/>
  <c r="G177" i="2"/>
  <c r="U176" i="2"/>
  <c r="T176" i="2"/>
  <c r="N176" i="2"/>
  <c r="O176" i="2" s="1"/>
  <c r="M176" i="2"/>
  <c r="K176" i="2"/>
  <c r="I176" i="2"/>
  <c r="G176" i="2"/>
  <c r="U175" i="2"/>
  <c r="T175" i="2"/>
  <c r="N175" i="2"/>
  <c r="O175" i="2" s="1"/>
  <c r="M175" i="2"/>
  <c r="K175" i="2"/>
  <c r="I175" i="2"/>
  <c r="G175" i="2"/>
  <c r="U174" i="2"/>
  <c r="T174" i="2"/>
  <c r="N174" i="2"/>
  <c r="O174" i="2" s="1"/>
  <c r="M174" i="2"/>
  <c r="K174" i="2"/>
  <c r="I174" i="2"/>
  <c r="G174" i="2"/>
  <c r="U173" i="2"/>
  <c r="T173" i="2"/>
  <c r="N173" i="2"/>
  <c r="O173" i="2" s="1"/>
  <c r="M173" i="2"/>
  <c r="K173" i="2"/>
  <c r="I173" i="2"/>
  <c r="G173" i="2"/>
  <c r="S170" i="2"/>
  <c r="R170" i="2"/>
  <c r="Q170" i="2"/>
  <c r="P170" i="2"/>
  <c r="U170" i="2" s="1"/>
  <c r="L170" i="2"/>
  <c r="J170" i="2"/>
  <c r="H170" i="2"/>
  <c r="F170" i="2"/>
  <c r="N170" i="2" s="1"/>
  <c r="E170" i="2"/>
  <c r="D170" i="2"/>
  <c r="I170" i="2" s="1"/>
  <c r="S169" i="2"/>
  <c r="R169" i="2"/>
  <c r="Q169" i="2"/>
  <c r="P169" i="2"/>
  <c r="L169" i="2"/>
  <c r="J169" i="2"/>
  <c r="K169" i="2" s="1"/>
  <c r="H169" i="2"/>
  <c r="F169" i="2"/>
  <c r="E169" i="2"/>
  <c r="D169" i="2"/>
  <c r="I169" i="2" s="1"/>
  <c r="U168" i="2"/>
  <c r="T168" i="2"/>
  <c r="O168" i="2"/>
  <c r="N168" i="2"/>
  <c r="M168" i="2"/>
  <c r="K168" i="2"/>
  <c r="I168" i="2"/>
  <c r="G168" i="2"/>
  <c r="U167" i="2"/>
  <c r="T167" i="2"/>
  <c r="O167" i="2"/>
  <c r="N167" i="2"/>
  <c r="M167" i="2"/>
  <c r="K167" i="2"/>
  <c r="I167" i="2"/>
  <c r="G167" i="2"/>
  <c r="U166" i="2"/>
  <c r="T166" i="2"/>
  <c r="O166" i="2"/>
  <c r="N166" i="2"/>
  <c r="M166" i="2"/>
  <c r="K166" i="2"/>
  <c r="I166" i="2"/>
  <c r="G166" i="2"/>
  <c r="U165" i="2"/>
  <c r="T165" i="2"/>
  <c r="O165" i="2"/>
  <c r="N165" i="2"/>
  <c r="M165" i="2"/>
  <c r="K165" i="2"/>
  <c r="I165" i="2"/>
  <c r="G165" i="2"/>
  <c r="U164" i="2"/>
  <c r="T164" i="2"/>
  <c r="O164" i="2"/>
  <c r="N164" i="2"/>
  <c r="M164" i="2"/>
  <c r="K164" i="2"/>
  <c r="I164" i="2"/>
  <c r="G164" i="2"/>
  <c r="U163" i="2"/>
  <c r="S163" i="2"/>
  <c r="T163" i="2" s="1"/>
  <c r="R163" i="2"/>
  <c r="Q163" i="2"/>
  <c r="P163" i="2"/>
  <c r="L163" i="2"/>
  <c r="J163" i="2"/>
  <c r="H163" i="2"/>
  <c r="I163" i="2" s="1"/>
  <c r="G163" i="2"/>
  <c r="F163" i="2"/>
  <c r="E163" i="2"/>
  <c r="D163" i="2"/>
  <c r="U162" i="2"/>
  <c r="T162" i="2"/>
  <c r="N162" i="2"/>
  <c r="O162" i="2" s="1"/>
  <c r="M162" i="2"/>
  <c r="K162" i="2"/>
  <c r="I162" i="2"/>
  <c r="G162" i="2"/>
  <c r="U161" i="2"/>
  <c r="T161" i="2"/>
  <c r="N161" i="2"/>
  <c r="O161" i="2" s="1"/>
  <c r="M161" i="2"/>
  <c r="K161" i="2"/>
  <c r="I161" i="2"/>
  <c r="G161" i="2"/>
  <c r="U160" i="2"/>
  <c r="T160" i="2"/>
  <c r="N160" i="2"/>
  <c r="O160" i="2" s="1"/>
  <c r="M160" i="2"/>
  <c r="K160" i="2"/>
  <c r="I160" i="2"/>
  <c r="G160" i="2"/>
  <c r="U159" i="2"/>
  <c r="T159" i="2"/>
  <c r="N159" i="2"/>
  <c r="O159" i="2" s="1"/>
  <c r="M159" i="2"/>
  <c r="K159" i="2"/>
  <c r="I159" i="2"/>
  <c r="G159" i="2"/>
  <c r="U158" i="2"/>
  <c r="T158" i="2"/>
  <c r="N158" i="2"/>
  <c r="O158" i="2" s="1"/>
  <c r="M158" i="2"/>
  <c r="K158" i="2"/>
  <c r="I158" i="2"/>
  <c r="G158" i="2"/>
  <c r="S157" i="2"/>
  <c r="R157" i="2"/>
  <c r="Q157" i="2"/>
  <c r="P157" i="2"/>
  <c r="U157" i="2" s="1"/>
  <c r="L157" i="2"/>
  <c r="J157" i="2"/>
  <c r="H157" i="2"/>
  <c r="I157" i="2" s="1"/>
  <c r="F157" i="2"/>
  <c r="N157" i="2" s="1"/>
  <c r="E157" i="2"/>
  <c r="M157" i="2" s="1"/>
  <c r="D157" i="2"/>
  <c r="U156" i="2"/>
  <c r="T156" i="2"/>
  <c r="N156" i="2"/>
  <c r="O156" i="2" s="1"/>
  <c r="M156" i="2"/>
  <c r="K156" i="2"/>
  <c r="I156" i="2"/>
  <c r="G156" i="2"/>
  <c r="U155" i="2"/>
  <c r="T155" i="2"/>
  <c r="N155" i="2"/>
  <c r="O155" i="2" s="1"/>
  <c r="M155" i="2"/>
  <c r="K155" i="2"/>
  <c r="I155" i="2"/>
  <c r="G155" i="2"/>
  <c r="U154" i="2"/>
  <c r="T154" i="2"/>
  <c r="N154" i="2"/>
  <c r="O154" i="2" s="1"/>
  <c r="M154" i="2"/>
  <c r="K154" i="2"/>
  <c r="I154" i="2"/>
  <c r="G154" i="2"/>
  <c r="U153" i="2"/>
  <c r="T153" i="2"/>
  <c r="N153" i="2"/>
  <c r="O153" i="2" s="1"/>
  <c r="M153" i="2"/>
  <c r="K153" i="2"/>
  <c r="I153" i="2"/>
  <c r="G153" i="2"/>
  <c r="U152" i="2"/>
  <c r="T152" i="2"/>
  <c r="N152" i="2"/>
  <c r="O152" i="2" s="1"/>
  <c r="M152" i="2"/>
  <c r="K152" i="2"/>
  <c r="I152" i="2"/>
  <c r="G152" i="2"/>
  <c r="U151" i="2"/>
  <c r="T151" i="2"/>
  <c r="N151" i="2"/>
  <c r="O151" i="2" s="1"/>
  <c r="M151" i="2"/>
  <c r="K151" i="2"/>
  <c r="I151" i="2"/>
  <c r="G151" i="2"/>
  <c r="S150" i="2"/>
  <c r="R150" i="2"/>
  <c r="T150" i="2" s="1"/>
  <c r="Q150" i="2"/>
  <c r="P150" i="2"/>
  <c r="U150" i="2" s="1"/>
  <c r="M150" i="2"/>
  <c r="L150" i="2"/>
  <c r="J150" i="2"/>
  <c r="H150" i="2"/>
  <c r="F150" i="2"/>
  <c r="N150" i="2" s="1"/>
  <c r="E150" i="2"/>
  <c r="D150" i="2"/>
  <c r="I150" i="2" s="1"/>
  <c r="U149" i="2"/>
  <c r="T149" i="2"/>
  <c r="N149" i="2"/>
  <c r="O149" i="2" s="1"/>
  <c r="M149" i="2"/>
  <c r="K149" i="2"/>
  <c r="I149" i="2"/>
  <c r="G149" i="2"/>
  <c r="U148" i="2"/>
  <c r="T148" i="2"/>
  <c r="N148" i="2"/>
  <c r="O148" i="2" s="1"/>
  <c r="M148" i="2"/>
  <c r="K148" i="2"/>
  <c r="I148" i="2"/>
  <c r="G148" i="2"/>
  <c r="U147" i="2"/>
  <c r="T147" i="2"/>
  <c r="N147" i="2"/>
  <c r="O147" i="2" s="1"/>
  <c r="M147" i="2"/>
  <c r="K147" i="2"/>
  <c r="I147" i="2"/>
  <c r="G147" i="2"/>
  <c r="U146" i="2"/>
  <c r="T146" i="2"/>
  <c r="N146" i="2"/>
  <c r="O146" i="2" s="1"/>
  <c r="M146" i="2"/>
  <c r="K146" i="2"/>
  <c r="I146" i="2"/>
  <c r="G146" i="2"/>
  <c r="U145" i="2"/>
  <c r="T145" i="2"/>
  <c r="N145" i="2"/>
  <c r="O145" i="2" s="1"/>
  <c r="M145" i="2"/>
  <c r="K145" i="2"/>
  <c r="I145" i="2"/>
  <c r="G145" i="2"/>
  <c r="S144" i="2"/>
  <c r="T144" i="2" s="1"/>
  <c r="R144" i="2"/>
  <c r="Q144" i="2"/>
  <c r="P144" i="2"/>
  <c r="U144" i="2" s="1"/>
  <c r="L144" i="2"/>
  <c r="J144" i="2"/>
  <c r="K144" i="2" s="1"/>
  <c r="H144" i="2"/>
  <c r="F144" i="2"/>
  <c r="E144" i="2"/>
  <c r="D144" i="2"/>
  <c r="I144" i="2" s="1"/>
  <c r="U143" i="2"/>
  <c r="T143" i="2"/>
  <c r="N143" i="2"/>
  <c r="O143" i="2" s="1"/>
  <c r="M143" i="2"/>
  <c r="K143" i="2"/>
  <c r="I143" i="2"/>
  <c r="G143" i="2"/>
  <c r="U142" i="2"/>
  <c r="T142" i="2"/>
  <c r="N142" i="2"/>
  <c r="O142" i="2" s="1"/>
  <c r="M142" i="2"/>
  <c r="K142" i="2"/>
  <c r="I142" i="2"/>
  <c r="G142" i="2"/>
  <c r="U141" i="2"/>
  <c r="T141" i="2"/>
  <c r="N141" i="2"/>
  <c r="O141" i="2" s="1"/>
  <c r="M141" i="2"/>
  <c r="K141" i="2"/>
  <c r="I141" i="2"/>
  <c r="G141" i="2"/>
  <c r="U140" i="2"/>
  <c r="T140" i="2"/>
  <c r="N140" i="2"/>
  <c r="O140" i="2" s="1"/>
  <c r="M140" i="2"/>
  <c r="K140" i="2"/>
  <c r="I140" i="2"/>
  <c r="G140" i="2"/>
  <c r="U139" i="2"/>
  <c r="T139" i="2"/>
  <c r="O139" i="2"/>
  <c r="N139" i="2"/>
  <c r="M139" i="2"/>
  <c r="K139" i="2"/>
  <c r="I139" i="2"/>
  <c r="G139" i="2"/>
  <c r="U138" i="2"/>
  <c r="T138" i="2"/>
  <c r="O138" i="2"/>
  <c r="N138" i="2"/>
  <c r="M138" i="2"/>
  <c r="K138" i="2"/>
  <c r="I138" i="2"/>
  <c r="G138" i="2"/>
  <c r="U137" i="2"/>
  <c r="S137" i="2"/>
  <c r="R137" i="2"/>
  <c r="Q137" i="2"/>
  <c r="P137" i="2"/>
  <c r="L137" i="2"/>
  <c r="J137" i="2"/>
  <c r="H137" i="2"/>
  <c r="I137" i="2" s="1"/>
  <c r="F137" i="2"/>
  <c r="E137" i="2"/>
  <c r="M137" i="2" s="1"/>
  <c r="D137" i="2"/>
  <c r="G137" i="2" s="1"/>
  <c r="U136" i="2"/>
  <c r="T136" i="2"/>
  <c r="N136" i="2"/>
  <c r="O136" i="2" s="1"/>
  <c r="M136" i="2"/>
  <c r="K136" i="2"/>
  <c r="I136" i="2"/>
  <c r="G136" i="2"/>
  <c r="U135" i="2"/>
  <c r="T135" i="2"/>
  <c r="N135" i="2"/>
  <c r="O135" i="2" s="1"/>
  <c r="M135" i="2"/>
  <c r="K135" i="2"/>
  <c r="I135" i="2"/>
  <c r="G135" i="2"/>
  <c r="U134" i="2"/>
  <c r="T134" i="2"/>
  <c r="N134" i="2"/>
  <c r="O134" i="2" s="1"/>
  <c r="M134" i="2"/>
  <c r="K134" i="2"/>
  <c r="I134" i="2"/>
  <c r="G134" i="2"/>
  <c r="U133" i="2"/>
  <c r="T133" i="2"/>
  <c r="N133" i="2"/>
  <c r="O133" i="2" s="1"/>
  <c r="M133" i="2"/>
  <c r="K133" i="2"/>
  <c r="I133" i="2"/>
  <c r="G133" i="2"/>
  <c r="U132" i="2"/>
  <c r="S132" i="2"/>
  <c r="R132" i="2"/>
  <c r="Q132" i="2"/>
  <c r="P132" i="2"/>
  <c r="L132" i="2"/>
  <c r="J132" i="2"/>
  <c r="H132" i="2"/>
  <c r="I132" i="2" s="1"/>
  <c r="F132" i="2"/>
  <c r="N132" i="2" s="1"/>
  <c r="O132" i="2" s="1"/>
  <c r="E132" i="2"/>
  <c r="M132" i="2" s="1"/>
  <c r="D132" i="2"/>
  <c r="U131" i="2"/>
  <c r="T131" i="2"/>
  <c r="N131" i="2"/>
  <c r="O131" i="2" s="1"/>
  <c r="M131" i="2"/>
  <c r="K131" i="2"/>
  <c r="I131" i="2"/>
  <c r="G131" i="2"/>
  <c r="U130" i="2"/>
  <c r="T130" i="2"/>
  <c r="N130" i="2"/>
  <c r="O130" i="2" s="1"/>
  <c r="M130" i="2"/>
  <c r="K130" i="2"/>
  <c r="I130" i="2"/>
  <c r="G130" i="2"/>
  <c r="U129" i="2"/>
  <c r="T129" i="2"/>
  <c r="N129" i="2"/>
  <c r="O129" i="2" s="1"/>
  <c r="M129" i="2"/>
  <c r="K129" i="2"/>
  <c r="I129" i="2"/>
  <c r="G129" i="2"/>
  <c r="U128" i="2"/>
  <c r="T128" i="2"/>
  <c r="N128" i="2"/>
  <c r="O128" i="2" s="1"/>
  <c r="M128" i="2"/>
  <c r="K128" i="2"/>
  <c r="I128" i="2"/>
  <c r="G128" i="2"/>
  <c r="U127" i="2"/>
  <c r="T127" i="2"/>
  <c r="N127" i="2"/>
  <c r="O127" i="2" s="1"/>
  <c r="M127" i="2"/>
  <c r="K127" i="2"/>
  <c r="I127" i="2"/>
  <c r="G127" i="2"/>
  <c r="S126" i="2"/>
  <c r="R126" i="2"/>
  <c r="T126" i="2" s="1"/>
  <c r="Q126" i="2"/>
  <c r="P126" i="2"/>
  <c r="U126" i="2" s="1"/>
  <c r="L126" i="2"/>
  <c r="J126" i="2"/>
  <c r="H126" i="2"/>
  <c r="F126" i="2"/>
  <c r="N126" i="2" s="1"/>
  <c r="E126" i="2"/>
  <c r="D126" i="2"/>
  <c r="I126" i="2" s="1"/>
  <c r="U125" i="2"/>
  <c r="T125" i="2"/>
  <c r="N125" i="2"/>
  <c r="O125" i="2" s="1"/>
  <c r="M125" i="2"/>
  <c r="K125" i="2"/>
  <c r="I125" i="2"/>
  <c r="G125" i="2"/>
  <c r="U124" i="2"/>
  <c r="T124" i="2"/>
  <c r="N124" i="2"/>
  <c r="O124" i="2" s="1"/>
  <c r="M124" i="2"/>
  <c r="K124" i="2"/>
  <c r="I124" i="2"/>
  <c r="G124" i="2"/>
  <c r="U123" i="2"/>
  <c r="T123" i="2"/>
  <c r="N123" i="2"/>
  <c r="O123" i="2" s="1"/>
  <c r="M123" i="2"/>
  <c r="K123" i="2"/>
  <c r="I123" i="2"/>
  <c r="G123" i="2"/>
  <c r="U122" i="2"/>
  <c r="T122" i="2"/>
  <c r="O122" i="2"/>
  <c r="N122" i="2"/>
  <c r="M122" i="2"/>
  <c r="K122" i="2"/>
  <c r="I122" i="2"/>
  <c r="G122" i="2"/>
  <c r="S121" i="2"/>
  <c r="T121" i="2" s="1"/>
  <c r="R121" i="2"/>
  <c r="Q121" i="2"/>
  <c r="P121" i="2"/>
  <c r="L121" i="2"/>
  <c r="J121" i="2"/>
  <c r="U121" i="2" s="1"/>
  <c r="H121" i="2"/>
  <c r="F121" i="2"/>
  <c r="E121" i="2"/>
  <c r="D121" i="2"/>
  <c r="I121" i="2" s="1"/>
  <c r="U120" i="2"/>
  <c r="T120" i="2"/>
  <c r="O120" i="2"/>
  <c r="N120" i="2"/>
  <c r="M120" i="2"/>
  <c r="K120" i="2"/>
  <c r="I120" i="2"/>
  <c r="G120" i="2"/>
  <c r="U119" i="2"/>
  <c r="T119" i="2"/>
  <c r="O119" i="2"/>
  <c r="N119" i="2"/>
  <c r="M119" i="2"/>
  <c r="K119" i="2"/>
  <c r="I119" i="2"/>
  <c r="G119" i="2"/>
  <c r="U118" i="2"/>
  <c r="T118" i="2"/>
  <c r="O118" i="2"/>
  <c r="N118" i="2"/>
  <c r="M118" i="2"/>
  <c r="K118" i="2"/>
  <c r="I118" i="2"/>
  <c r="G118" i="2"/>
  <c r="U117" i="2"/>
  <c r="T117" i="2"/>
  <c r="O117" i="2"/>
  <c r="N117" i="2"/>
  <c r="M117" i="2"/>
  <c r="K117" i="2"/>
  <c r="I117" i="2"/>
  <c r="G117" i="2"/>
  <c r="U116" i="2"/>
  <c r="T116" i="2"/>
  <c r="O116" i="2"/>
  <c r="N116" i="2"/>
  <c r="M116" i="2"/>
  <c r="K116" i="2"/>
  <c r="I116" i="2"/>
  <c r="G116" i="2"/>
  <c r="U115" i="2"/>
  <c r="T115" i="2"/>
  <c r="O115" i="2"/>
  <c r="N115" i="2"/>
  <c r="M115" i="2"/>
  <c r="K115" i="2"/>
  <c r="I115" i="2"/>
  <c r="G115" i="2"/>
  <c r="U114" i="2"/>
  <c r="T114" i="2"/>
  <c r="O114" i="2"/>
  <c r="N114" i="2"/>
  <c r="M114" i="2"/>
  <c r="K114" i="2"/>
  <c r="I114" i="2"/>
  <c r="G114" i="2"/>
  <c r="U113" i="2"/>
  <c r="T113" i="2"/>
  <c r="O113" i="2"/>
  <c r="N113" i="2"/>
  <c r="M113" i="2"/>
  <c r="K113" i="2"/>
  <c r="I113" i="2"/>
  <c r="G113" i="2"/>
  <c r="U112" i="2"/>
  <c r="S112" i="2"/>
  <c r="R112" i="2"/>
  <c r="Q112" i="2"/>
  <c r="P112" i="2"/>
  <c r="L112" i="2"/>
  <c r="J112" i="2"/>
  <c r="H112" i="2"/>
  <c r="I112" i="2" s="1"/>
  <c r="G112" i="2"/>
  <c r="F112" i="2"/>
  <c r="E112" i="2"/>
  <c r="D112" i="2"/>
  <c r="U111" i="2"/>
  <c r="T111" i="2"/>
  <c r="N111" i="2"/>
  <c r="O111" i="2" s="1"/>
  <c r="M111" i="2"/>
  <c r="K111" i="2"/>
  <c r="I111" i="2"/>
  <c r="G111" i="2"/>
  <c r="U110" i="2"/>
  <c r="T110" i="2"/>
  <c r="N110" i="2"/>
  <c r="O110" i="2" s="1"/>
  <c r="M110" i="2"/>
  <c r="K110" i="2"/>
  <c r="I110" i="2"/>
  <c r="G110" i="2"/>
  <c r="U109" i="2"/>
  <c r="T109" i="2"/>
  <c r="N109" i="2"/>
  <c r="O109" i="2" s="1"/>
  <c r="M109" i="2"/>
  <c r="K109" i="2"/>
  <c r="I109" i="2"/>
  <c r="G109" i="2"/>
  <c r="U108" i="2"/>
  <c r="T108" i="2"/>
  <c r="N108" i="2"/>
  <c r="O108" i="2" s="1"/>
  <c r="M108" i="2"/>
  <c r="K108" i="2"/>
  <c r="I108" i="2"/>
  <c r="G108" i="2"/>
  <c r="U107" i="2"/>
  <c r="T107" i="2"/>
  <c r="N107" i="2"/>
  <c r="O107" i="2" s="1"/>
  <c r="M107" i="2"/>
  <c r="K107" i="2"/>
  <c r="I107" i="2"/>
  <c r="G107" i="2"/>
  <c r="S106" i="2"/>
  <c r="R106" i="2"/>
  <c r="Q106" i="2"/>
  <c r="P106" i="2"/>
  <c r="U106" i="2" s="1"/>
  <c r="L106" i="2"/>
  <c r="J106" i="2"/>
  <c r="H106" i="2"/>
  <c r="I106" i="2" s="1"/>
  <c r="F106" i="2"/>
  <c r="N106" i="2" s="1"/>
  <c r="E106" i="2"/>
  <c r="M106" i="2" s="1"/>
  <c r="D106" i="2"/>
  <c r="U105" i="2"/>
  <c r="T105" i="2"/>
  <c r="N105" i="2"/>
  <c r="O105" i="2" s="1"/>
  <c r="M105" i="2"/>
  <c r="K105" i="2"/>
  <c r="I105" i="2"/>
  <c r="G105" i="2"/>
  <c r="S102" i="2"/>
  <c r="R102" i="2"/>
  <c r="T102" i="2" s="1"/>
  <c r="Q102" i="2"/>
  <c r="P102" i="2"/>
  <c r="U102" i="2" s="1"/>
  <c r="M102" i="2"/>
  <c r="L102" i="2"/>
  <c r="J102" i="2"/>
  <c r="H102" i="2"/>
  <c r="F102" i="2"/>
  <c r="N102" i="2" s="1"/>
  <c r="E102" i="2"/>
  <c r="D102" i="2"/>
  <c r="I102" i="2" s="1"/>
  <c r="S101" i="2"/>
  <c r="T101" i="2" s="1"/>
  <c r="R101" i="2"/>
  <c r="Q101" i="2"/>
  <c r="P101" i="2"/>
  <c r="U101" i="2" s="1"/>
  <c r="L101" i="2"/>
  <c r="J101" i="2"/>
  <c r="K101" i="2" s="1"/>
  <c r="H101" i="2"/>
  <c r="F101" i="2"/>
  <c r="E101" i="2"/>
  <c r="D101" i="2"/>
  <c r="I101" i="2" s="1"/>
  <c r="U100" i="2"/>
  <c r="T100" i="2"/>
  <c r="O100" i="2"/>
  <c r="N100" i="2"/>
  <c r="M100" i="2"/>
  <c r="K100" i="2"/>
  <c r="I100" i="2"/>
  <c r="G100" i="2"/>
  <c r="U99" i="2"/>
  <c r="T99" i="2"/>
  <c r="O99" i="2"/>
  <c r="N99" i="2"/>
  <c r="M99" i="2"/>
  <c r="K99" i="2"/>
  <c r="I99" i="2"/>
  <c r="G99" i="2"/>
  <c r="U98" i="2"/>
  <c r="T98" i="2"/>
  <c r="O98" i="2"/>
  <c r="N98" i="2"/>
  <c r="M98" i="2"/>
  <c r="K98" i="2"/>
  <c r="I98" i="2"/>
  <c r="G98" i="2"/>
  <c r="U97" i="2"/>
  <c r="T97" i="2"/>
  <c r="O97" i="2"/>
  <c r="N97" i="2"/>
  <c r="M97" i="2"/>
  <c r="K97" i="2"/>
  <c r="I97" i="2"/>
  <c r="G97" i="2"/>
  <c r="U96" i="2"/>
  <c r="S96" i="2"/>
  <c r="R96" i="2"/>
  <c r="Q96" i="2"/>
  <c r="P96" i="2"/>
  <c r="L96" i="2"/>
  <c r="M96" i="2" s="1"/>
  <c r="J96" i="2"/>
  <c r="H96" i="2"/>
  <c r="I96" i="2" s="1"/>
  <c r="F96" i="2"/>
  <c r="E96" i="2"/>
  <c r="D96" i="2"/>
  <c r="G96" i="2" s="1"/>
  <c r="U95" i="2"/>
  <c r="T95" i="2"/>
  <c r="N95" i="2"/>
  <c r="O95" i="2" s="1"/>
  <c r="M95" i="2"/>
  <c r="K95" i="2"/>
  <c r="I95" i="2"/>
  <c r="G95" i="2"/>
  <c r="U94" i="2"/>
  <c r="T94" i="2"/>
  <c r="N94" i="2"/>
  <c r="O94" i="2" s="1"/>
  <c r="M94" i="2"/>
  <c r="K94" i="2"/>
  <c r="I94" i="2"/>
  <c r="G94" i="2"/>
  <c r="U93" i="2"/>
  <c r="T93" i="2"/>
  <c r="N93" i="2"/>
  <c r="O93" i="2" s="1"/>
  <c r="M93" i="2"/>
  <c r="K93" i="2"/>
  <c r="I93" i="2"/>
  <c r="G93" i="2"/>
  <c r="U92" i="2"/>
  <c r="T92" i="2"/>
  <c r="N92" i="2"/>
  <c r="O92" i="2" s="1"/>
  <c r="M92" i="2"/>
  <c r="K92" i="2"/>
  <c r="I92" i="2"/>
  <c r="G92" i="2"/>
  <c r="U91" i="2"/>
  <c r="S91" i="2"/>
  <c r="R91" i="2"/>
  <c r="Q91" i="2"/>
  <c r="P91" i="2"/>
  <c r="L91" i="2"/>
  <c r="J91" i="2"/>
  <c r="H91" i="2"/>
  <c r="I91" i="2" s="1"/>
  <c r="F91" i="2"/>
  <c r="N91" i="2" s="1"/>
  <c r="O91" i="2" s="1"/>
  <c r="E91" i="2"/>
  <c r="M91" i="2" s="1"/>
  <c r="D91" i="2"/>
  <c r="U90" i="2"/>
  <c r="T90" i="2"/>
  <c r="N90" i="2"/>
  <c r="O90" i="2" s="1"/>
  <c r="M90" i="2"/>
  <c r="K90" i="2"/>
  <c r="I90" i="2"/>
  <c r="G90" i="2"/>
  <c r="U89" i="2"/>
  <c r="T89" i="2"/>
  <c r="N89" i="2"/>
  <c r="O89" i="2" s="1"/>
  <c r="M89" i="2"/>
  <c r="K89" i="2"/>
  <c r="I89" i="2"/>
  <c r="G89" i="2"/>
  <c r="U88" i="2"/>
  <c r="T88" i="2"/>
  <c r="N88" i="2"/>
  <c r="O88" i="2" s="1"/>
  <c r="M88" i="2"/>
  <c r="K88" i="2"/>
  <c r="I88" i="2"/>
  <c r="G88" i="2"/>
  <c r="S85" i="2"/>
  <c r="R85" i="2"/>
  <c r="T85" i="2" s="1"/>
  <c r="Q85" i="2"/>
  <c r="P85" i="2"/>
  <c r="U85" i="2" s="1"/>
  <c r="L85" i="2"/>
  <c r="J85" i="2"/>
  <c r="H85" i="2"/>
  <c r="F85" i="2"/>
  <c r="N85" i="2" s="1"/>
  <c r="E85" i="2"/>
  <c r="D85" i="2"/>
  <c r="I85" i="2" s="1"/>
  <c r="S84" i="2"/>
  <c r="T84" i="2" s="1"/>
  <c r="R84" i="2"/>
  <c r="Q84" i="2"/>
  <c r="P84" i="2"/>
  <c r="L84" i="2"/>
  <c r="J84" i="2"/>
  <c r="U84" i="2" s="1"/>
  <c r="H84" i="2"/>
  <c r="F84" i="2"/>
  <c r="E84" i="2"/>
  <c r="D84" i="2"/>
  <c r="I84" i="2" s="1"/>
  <c r="U83" i="2"/>
  <c r="T83" i="2"/>
  <c r="O83" i="2"/>
  <c r="N83" i="2"/>
  <c r="M83" i="2"/>
  <c r="K83" i="2"/>
  <c r="I83" i="2"/>
  <c r="G83" i="2"/>
  <c r="U82" i="2"/>
  <c r="T82" i="2"/>
  <c r="O82" i="2"/>
  <c r="N82" i="2"/>
  <c r="M82" i="2"/>
  <c r="K82" i="2"/>
  <c r="I82" i="2"/>
  <c r="G82" i="2"/>
  <c r="U81" i="2"/>
  <c r="T81" i="2"/>
  <c r="O81" i="2"/>
  <c r="N81" i="2"/>
  <c r="M81" i="2"/>
  <c r="K81" i="2"/>
  <c r="I81" i="2"/>
  <c r="G81" i="2"/>
  <c r="U80" i="2"/>
  <c r="T80" i="2"/>
  <c r="O80" i="2"/>
  <c r="N80" i="2"/>
  <c r="M80" i="2"/>
  <c r="K80" i="2"/>
  <c r="I80" i="2"/>
  <c r="G80" i="2"/>
  <c r="U79" i="2"/>
  <c r="T79" i="2"/>
  <c r="O79" i="2"/>
  <c r="N79" i="2"/>
  <c r="M79" i="2"/>
  <c r="K79" i="2"/>
  <c r="I79" i="2"/>
  <c r="G79" i="2"/>
  <c r="U78" i="2"/>
  <c r="S78" i="2"/>
  <c r="R78" i="2"/>
  <c r="Q78" i="2"/>
  <c r="P78" i="2"/>
  <c r="L78" i="2"/>
  <c r="J78" i="2"/>
  <c r="H78" i="2"/>
  <c r="I78" i="2" s="1"/>
  <c r="G78" i="2"/>
  <c r="F78" i="2"/>
  <c r="E78" i="2"/>
  <c r="D78" i="2"/>
  <c r="U77" i="2"/>
  <c r="T77" i="2"/>
  <c r="N77" i="2"/>
  <c r="O77" i="2" s="1"/>
  <c r="M77" i="2"/>
  <c r="K77" i="2"/>
  <c r="I77" i="2"/>
  <c r="G77" i="2"/>
  <c r="U76" i="2"/>
  <c r="T76" i="2"/>
  <c r="N76" i="2"/>
  <c r="O76" i="2" s="1"/>
  <c r="M76" i="2"/>
  <c r="K76" i="2"/>
  <c r="I76" i="2"/>
  <c r="G76" i="2"/>
  <c r="U75" i="2"/>
  <c r="T75" i="2"/>
  <c r="N75" i="2"/>
  <c r="O75" i="2" s="1"/>
  <c r="M75" i="2"/>
  <c r="K75" i="2"/>
  <c r="I75" i="2"/>
  <c r="G75" i="2"/>
  <c r="U74" i="2"/>
  <c r="T74" i="2"/>
  <c r="N74" i="2"/>
  <c r="O74" i="2" s="1"/>
  <c r="M74" i="2"/>
  <c r="K74" i="2"/>
  <c r="I74" i="2"/>
  <c r="G74" i="2"/>
  <c r="U73" i="2"/>
  <c r="T73" i="2"/>
  <c r="N73" i="2"/>
  <c r="O73" i="2" s="1"/>
  <c r="M73" i="2"/>
  <c r="K73" i="2"/>
  <c r="I73" i="2"/>
  <c r="G73" i="2"/>
  <c r="U72" i="2"/>
  <c r="T72" i="2"/>
  <c r="N72" i="2"/>
  <c r="O72" i="2" s="1"/>
  <c r="M72" i="2"/>
  <c r="K72" i="2"/>
  <c r="I72" i="2"/>
  <c r="G72" i="2"/>
  <c r="U71" i="2"/>
  <c r="T71" i="2"/>
  <c r="N71" i="2"/>
  <c r="O71" i="2" s="1"/>
  <c r="M71" i="2"/>
  <c r="K71" i="2"/>
  <c r="I71" i="2"/>
  <c r="G71" i="2"/>
  <c r="S70" i="2"/>
  <c r="R70" i="2"/>
  <c r="Q70" i="2"/>
  <c r="P70" i="2"/>
  <c r="U70" i="2" s="1"/>
  <c r="L70" i="2"/>
  <c r="J70" i="2"/>
  <c r="H70" i="2"/>
  <c r="I70" i="2" s="1"/>
  <c r="F70" i="2"/>
  <c r="N70" i="2" s="1"/>
  <c r="E70" i="2"/>
  <c r="M70" i="2" s="1"/>
  <c r="D70" i="2"/>
  <c r="U69" i="2"/>
  <c r="T69" i="2"/>
  <c r="N69" i="2"/>
  <c r="O69" i="2" s="1"/>
  <c r="M69" i="2"/>
  <c r="K69" i="2"/>
  <c r="I69" i="2"/>
  <c r="G69" i="2"/>
  <c r="U68" i="2"/>
  <c r="T68" i="2"/>
  <c r="N68" i="2"/>
  <c r="O68" i="2" s="1"/>
  <c r="M68" i="2"/>
  <c r="K68" i="2"/>
  <c r="I68" i="2"/>
  <c r="G68" i="2"/>
  <c r="U67" i="2"/>
  <c r="T67" i="2"/>
  <c r="N67" i="2"/>
  <c r="O67" i="2" s="1"/>
  <c r="M67" i="2"/>
  <c r="K67" i="2"/>
  <c r="I67" i="2"/>
  <c r="G67" i="2"/>
  <c r="U66" i="2"/>
  <c r="T66" i="2"/>
  <c r="N66" i="2"/>
  <c r="O66" i="2" s="1"/>
  <c r="M66" i="2"/>
  <c r="K66" i="2"/>
  <c r="I66" i="2"/>
  <c r="G66" i="2"/>
  <c r="U65" i="2"/>
  <c r="T65" i="2"/>
  <c r="N65" i="2"/>
  <c r="O65" i="2" s="1"/>
  <c r="M65" i="2"/>
  <c r="K65" i="2"/>
  <c r="I65" i="2"/>
  <c r="G65" i="2"/>
  <c r="U64" i="2"/>
  <c r="T64" i="2"/>
  <c r="N64" i="2"/>
  <c r="O64" i="2" s="1"/>
  <c r="M64" i="2"/>
  <c r="K64" i="2"/>
  <c r="I64" i="2"/>
  <c r="G64" i="2"/>
  <c r="S63" i="2"/>
  <c r="R63" i="2"/>
  <c r="T63" i="2" s="1"/>
  <c r="Q63" i="2"/>
  <c r="P63" i="2"/>
  <c r="U63" i="2" s="1"/>
  <c r="M63" i="2"/>
  <c r="L63" i="2"/>
  <c r="J63" i="2"/>
  <c r="H63" i="2"/>
  <c r="F63" i="2"/>
  <c r="N63" i="2" s="1"/>
  <c r="E63" i="2"/>
  <c r="D63" i="2"/>
  <c r="I63" i="2" s="1"/>
  <c r="U62" i="2"/>
  <c r="T62" i="2"/>
  <c r="N62" i="2"/>
  <c r="O62" i="2" s="1"/>
  <c r="M62" i="2"/>
  <c r="K62" i="2"/>
  <c r="I62" i="2"/>
  <c r="G62" i="2"/>
  <c r="U61" i="2"/>
  <c r="T61" i="2"/>
  <c r="N61" i="2"/>
  <c r="O61" i="2" s="1"/>
  <c r="M61" i="2"/>
  <c r="K61" i="2"/>
  <c r="I61" i="2"/>
  <c r="G61" i="2"/>
  <c r="U60" i="2"/>
  <c r="T60" i="2"/>
  <c r="N60" i="2"/>
  <c r="O60" i="2" s="1"/>
  <c r="M60" i="2"/>
  <c r="K60" i="2"/>
  <c r="I60" i="2"/>
  <c r="G60" i="2"/>
  <c r="U59" i="2"/>
  <c r="T59" i="2"/>
  <c r="N59" i="2"/>
  <c r="O59" i="2" s="1"/>
  <c r="M59" i="2"/>
  <c r="K59" i="2"/>
  <c r="I59" i="2"/>
  <c r="G59" i="2"/>
  <c r="S58" i="2"/>
  <c r="R58" i="2"/>
  <c r="Q58" i="2"/>
  <c r="P58" i="2"/>
  <c r="U58" i="2" s="1"/>
  <c r="L58" i="2"/>
  <c r="J58" i="2"/>
  <c r="K58" i="2" s="1"/>
  <c r="H58" i="2"/>
  <c r="F58" i="2"/>
  <c r="E58" i="2"/>
  <c r="D58" i="2"/>
  <c r="I58" i="2" s="1"/>
  <c r="U57" i="2"/>
  <c r="T57" i="2"/>
  <c r="O57" i="2"/>
  <c r="N57" i="2"/>
  <c r="M57" i="2"/>
  <c r="K57" i="2"/>
  <c r="I57" i="2"/>
  <c r="G57" i="2"/>
  <c r="U54" i="2"/>
  <c r="S54" i="2"/>
  <c r="R54" i="2"/>
  <c r="Q54" i="2"/>
  <c r="P54" i="2"/>
  <c r="L54" i="2"/>
  <c r="J54" i="2"/>
  <c r="H54" i="2"/>
  <c r="I54" i="2" s="1"/>
  <c r="G54" i="2"/>
  <c r="F54" i="2"/>
  <c r="E54" i="2"/>
  <c r="M54" i="2" s="1"/>
  <c r="D54" i="2"/>
  <c r="U53" i="2"/>
  <c r="S53" i="2"/>
  <c r="R53" i="2"/>
  <c r="Q53" i="2"/>
  <c r="P53" i="2"/>
  <c r="L53" i="2"/>
  <c r="J53" i="2"/>
  <c r="H53" i="2"/>
  <c r="I53" i="2" s="1"/>
  <c r="F53" i="2"/>
  <c r="N53" i="2" s="1"/>
  <c r="O53" i="2" s="1"/>
  <c r="E53" i="2"/>
  <c r="M53" i="2" s="1"/>
  <c r="D53" i="2"/>
  <c r="U52" i="2"/>
  <c r="T52" i="2"/>
  <c r="N52" i="2"/>
  <c r="O52" i="2" s="1"/>
  <c r="M52" i="2"/>
  <c r="K52" i="2"/>
  <c r="I52" i="2"/>
  <c r="G52" i="2"/>
  <c r="U51" i="2"/>
  <c r="T51" i="2"/>
  <c r="N51" i="2"/>
  <c r="O51" i="2" s="1"/>
  <c r="M51" i="2"/>
  <c r="K51" i="2"/>
  <c r="I51" i="2"/>
  <c r="G51" i="2"/>
  <c r="U50" i="2"/>
  <c r="T50" i="2"/>
  <c r="N50" i="2"/>
  <c r="O50" i="2" s="1"/>
  <c r="M50" i="2"/>
  <c r="K50" i="2"/>
  <c r="I50" i="2"/>
  <c r="G50" i="2"/>
  <c r="U49" i="2"/>
  <c r="T49" i="2"/>
  <c r="N49" i="2"/>
  <c r="O49" i="2" s="1"/>
  <c r="M49" i="2"/>
  <c r="K49" i="2"/>
  <c r="I49" i="2"/>
  <c r="G49" i="2"/>
  <c r="U48" i="2"/>
  <c r="T48" i="2"/>
  <c r="N48" i="2"/>
  <c r="O48" i="2" s="1"/>
  <c r="M48" i="2"/>
  <c r="K48" i="2"/>
  <c r="I48" i="2"/>
  <c r="G48" i="2"/>
  <c r="S47" i="2"/>
  <c r="R47" i="2"/>
  <c r="T47" i="2" s="1"/>
  <c r="Q47" i="2"/>
  <c r="P47" i="2"/>
  <c r="U47" i="2" s="1"/>
  <c r="L47" i="2"/>
  <c r="J47" i="2"/>
  <c r="H47" i="2"/>
  <c r="F47" i="2"/>
  <c r="N47" i="2" s="1"/>
  <c r="E47" i="2"/>
  <c r="D47" i="2"/>
  <c r="I47" i="2" s="1"/>
  <c r="U46" i="2"/>
  <c r="T46" i="2"/>
  <c r="O46" i="2"/>
  <c r="N46" i="2"/>
  <c r="M46" i="2"/>
  <c r="K46" i="2"/>
  <c r="I46" i="2"/>
  <c r="G46" i="2"/>
  <c r="U45" i="2"/>
  <c r="T45" i="2"/>
  <c r="O45" i="2"/>
  <c r="N45" i="2"/>
  <c r="M45" i="2"/>
  <c r="K45" i="2"/>
  <c r="I45" i="2"/>
  <c r="G45" i="2"/>
  <c r="U44" i="2"/>
  <c r="T44" i="2"/>
  <c r="O44" i="2"/>
  <c r="N44" i="2"/>
  <c r="M44" i="2"/>
  <c r="K44" i="2"/>
  <c r="I44" i="2"/>
  <c r="G44" i="2"/>
  <c r="U43" i="2"/>
  <c r="T43" i="2"/>
  <c r="O43" i="2"/>
  <c r="N43" i="2"/>
  <c r="M43" i="2"/>
  <c r="K43" i="2"/>
  <c r="I43" i="2"/>
  <c r="G43" i="2"/>
  <c r="U42" i="2"/>
  <c r="T42" i="2"/>
  <c r="O42" i="2"/>
  <c r="N42" i="2"/>
  <c r="M42" i="2"/>
  <c r="K42" i="2"/>
  <c r="I42" i="2"/>
  <c r="G42" i="2"/>
  <c r="U41" i="2"/>
  <c r="T41" i="2"/>
  <c r="O41" i="2"/>
  <c r="N41" i="2"/>
  <c r="M41" i="2"/>
  <c r="K41" i="2"/>
  <c r="I41" i="2"/>
  <c r="G41" i="2"/>
  <c r="S40" i="2"/>
  <c r="T40" i="2" s="1"/>
  <c r="R40" i="2"/>
  <c r="Q40" i="2"/>
  <c r="P40" i="2"/>
  <c r="L40" i="2"/>
  <c r="J40" i="2"/>
  <c r="U40" i="2" s="1"/>
  <c r="H40" i="2"/>
  <c r="F40" i="2"/>
  <c r="E40" i="2"/>
  <c r="D40" i="2"/>
  <c r="I40" i="2" s="1"/>
  <c r="U39" i="2"/>
  <c r="T39" i="2"/>
  <c r="O39" i="2"/>
  <c r="N39" i="2"/>
  <c r="M39" i="2"/>
  <c r="K39" i="2"/>
  <c r="I39" i="2"/>
  <c r="G39" i="2"/>
  <c r="U38" i="2"/>
  <c r="T38" i="2"/>
  <c r="O38" i="2"/>
  <c r="N38" i="2"/>
  <c r="M38" i="2"/>
  <c r="K38" i="2"/>
  <c r="I38" i="2"/>
  <c r="G38" i="2"/>
  <c r="U37" i="2"/>
  <c r="T37" i="2"/>
  <c r="O37" i="2"/>
  <c r="N37" i="2"/>
  <c r="M37" i="2"/>
  <c r="K37" i="2"/>
  <c r="I37" i="2"/>
  <c r="G37" i="2"/>
  <c r="U36" i="2"/>
  <c r="T36" i="2"/>
  <c r="O36" i="2"/>
  <c r="N36" i="2"/>
  <c r="M36" i="2"/>
  <c r="K36" i="2"/>
  <c r="I36" i="2"/>
  <c r="G36" i="2"/>
  <c r="U35" i="2"/>
  <c r="S35" i="2"/>
  <c r="R35" i="2"/>
  <c r="Q35" i="2"/>
  <c r="P35" i="2"/>
  <c r="L35" i="2"/>
  <c r="J35" i="2"/>
  <c r="H35" i="2"/>
  <c r="I35" i="2" s="1"/>
  <c r="G35" i="2"/>
  <c r="F35" i="2"/>
  <c r="E35" i="2"/>
  <c r="M35" i="2" s="1"/>
  <c r="D35" i="2"/>
  <c r="U34" i="2"/>
  <c r="T34" i="2"/>
  <c r="N34" i="2"/>
  <c r="O34" i="2" s="1"/>
  <c r="M34" i="2"/>
  <c r="K34" i="2"/>
  <c r="I34" i="2"/>
  <c r="G34" i="2"/>
  <c r="U33" i="2"/>
  <c r="T33" i="2"/>
  <c r="N33" i="2"/>
  <c r="O33" i="2" s="1"/>
  <c r="M33" i="2"/>
  <c r="K33" i="2"/>
  <c r="I33" i="2"/>
  <c r="G33" i="2"/>
  <c r="U32" i="2"/>
  <c r="T32" i="2"/>
  <c r="N32" i="2"/>
  <c r="O32" i="2" s="1"/>
  <c r="M32" i="2"/>
  <c r="K32" i="2"/>
  <c r="I32" i="2"/>
  <c r="G32" i="2"/>
  <c r="U31" i="2"/>
  <c r="T31" i="2"/>
  <c r="N31" i="2"/>
  <c r="O31" i="2" s="1"/>
  <c r="M31" i="2"/>
  <c r="K31" i="2"/>
  <c r="I31" i="2"/>
  <c r="G31" i="2"/>
  <c r="U30" i="2"/>
  <c r="T30" i="2"/>
  <c r="N30" i="2"/>
  <c r="O30" i="2" s="1"/>
  <c r="M30" i="2"/>
  <c r="K30" i="2"/>
  <c r="I30" i="2"/>
  <c r="G30" i="2"/>
  <c r="U29" i="2"/>
  <c r="T29" i="2"/>
  <c r="N29" i="2"/>
  <c r="O29" i="2" s="1"/>
  <c r="M29" i="2"/>
  <c r="K29" i="2"/>
  <c r="I29" i="2"/>
  <c r="G29" i="2"/>
  <c r="U28" i="2"/>
  <c r="T28" i="2"/>
  <c r="N28" i="2"/>
  <c r="O28" i="2" s="1"/>
  <c r="M28" i="2"/>
  <c r="K28" i="2"/>
  <c r="I28" i="2"/>
  <c r="G28" i="2"/>
  <c r="S27" i="2"/>
  <c r="R27" i="2"/>
  <c r="Q27" i="2"/>
  <c r="P27" i="2"/>
  <c r="U27" i="2" s="1"/>
  <c r="L27" i="2"/>
  <c r="J27" i="2"/>
  <c r="H27" i="2"/>
  <c r="I27" i="2" s="1"/>
  <c r="F27" i="2"/>
  <c r="N27" i="2" s="1"/>
  <c r="E27" i="2"/>
  <c r="M27" i="2" s="1"/>
  <c r="D27" i="2"/>
  <c r="U26" i="2"/>
  <c r="T26" i="2"/>
  <c r="N26" i="2"/>
  <c r="O26" i="2" s="1"/>
  <c r="M26" i="2"/>
  <c r="K26" i="2"/>
  <c r="I26" i="2"/>
  <c r="G26" i="2"/>
  <c r="U25" i="2"/>
  <c r="T25" i="2"/>
  <c r="N25" i="2"/>
  <c r="O25" i="2" s="1"/>
  <c r="M25" i="2"/>
  <c r="K25" i="2"/>
  <c r="I25" i="2"/>
  <c r="G25" i="2"/>
  <c r="U24" i="2"/>
  <c r="T24" i="2"/>
  <c r="N24" i="2"/>
  <c r="O24" i="2" s="1"/>
  <c r="M24" i="2"/>
  <c r="K24" i="2"/>
  <c r="I24" i="2"/>
  <c r="G24" i="2"/>
  <c r="U23" i="2"/>
  <c r="T23" i="2"/>
  <c r="N23" i="2"/>
  <c r="O23" i="2" s="1"/>
  <c r="M23" i="2"/>
  <c r="K23" i="2"/>
  <c r="I23" i="2"/>
  <c r="G23" i="2"/>
  <c r="U22" i="2"/>
  <c r="T22" i="2"/>
  <c r="N22" i="2"/>
  <c r="O22" i="2" s="1"/>
  <c r="M22" i="2"/>
  <c r="K22" i="2"/>
  <c r="I22" i="2"/>
  <c r="G22" i="2"/>
  <c r="U21" i="2"/>
  <c r="T21" i="2"/>
  <c r="N21" i="2"/>
  <c r="O21" i="2" s="1"/>
  <c r="M21" i="2"/>
  <c r="K21" i="2"/>
  <c r="I21" i="2"/>
  <c r="G21" i="2"/>
  <c r="U20" i="2"/>
  <c r="T20" i="2"/>
  <c r="N20" i="2"/>
  <c r="O20" i="2" s="1"/>
  <c r="M20" i="2"/>
  <c r="K20" i="2"/>
  <c r="I20" i="2"/>
  <c r="G20" i="2"/>
  <c r="S19" i="2"/>
  <c r="R19" i="2"/>
  <c r="T19" i="2" s="1"/>
  <c r="Q19" i="2"/>
  <c r="P19" i="2"/>
  <c r="U19" i="2" s="1"/>
  <c r="M19" i="2"/>
  <c r="L19" i="2"/>
  <c r="J19" i="2"/>
  <c r="H19" i="2"/>
  <c r="F19" i="2"/>
  <c r="N19" i="2" s="1"/>
  <c r="E19" i="2"/>
  <c r="D19" i="2"/>
  <c r="I19" i="2" s="1"/>
  <c r="U18" i="2"/>
  <c r="T18" i="2"/>
  <c r="N18" i="2"/>
  <c r="O18" i="2" s="1"/>
  <c r="M18" i="2"/>
  <c r="K18" i="2"/>
  <c r="I18" i="2"/>
  <c r="G18" i="2"/>
  <c r="U17" i="2"/>
  <c r="T17" i="2"/>
  <c r="N17" i="2"/>
  <c r="O17" i="2" s="1"/>
  <c r="M17" i="2"/>
  <c r="K17" i="2"/>
  <c r="I17" i="2"/>
  <c r="G17" i="2"/>
  <c r="U16" i="2"/>
  <c r="T16" i="2"/>
  <c r="N16" i="2"/>
  <c r="O16" i="2" s="1"/>
  <c r="M16" i="2"/>
  <c r="K16" i="2"/>
  <c r="I16" i="2"/>
  <c r="G16" i="2"/>
  <c r="U15" i="2"/>
  <c r="T15" i="2"/>
  <c r="N15" i="2"/>
  <c r="O15" i="2" s="1"/>
  <c r="M15" i="2"/>
  <c r="K15" i="2"/>
  <c r="I15" i="2"/>
  <c r="G15" i="2"/>
  <c r="U14" i="2"/>
  <c r="T14" i="2"/>
  <c r="N14" i="2"/>
  <c r="O14" i="2" s="1"/>
  <c r="M14" i="2"/>
  <c r="K14" i="2"/>
  <c r="I14" i="2"/>
  <c r="G14" i="2"/>
  <c r="U13" i="2"/>
  <c r="T13" i="2"/>
  <c r="N13" i="2"/>
  <c r="O13" i="2" s="1"/>
  <c r="M13" i="2"/>
  <c r="K13" i="2"/>
  <c r="I13" i="2"/>
  <c r="G13" i="2"/>
  <c r="U12" i="2"/>
  <c r="T12" i="2"/>
  <c r="N12" i="2"/>
  <c r="O12" i="2" s="1"/>
  <c r="M12" i="2"/>
  <c r="K12" i="2"/>
  <c r="I12" i="2"/>
  <c r="G12" i="2"/>
  <c r="U11" i="2"/>
  <c r="T11" i="2"/>
  <c r="N11" i="2"/>
  <c r="O11" i="2" s="1"/>
  <c r="M11" i="2"/>
  <c r="K11" i="2"/>
  <c r="I11" i="2"/>
  <c r="G11" i="2"/>
  <c r="S10" i="2"/>
  <c r="T10" i="2" s="1"/>
  <c r="R10" i="2"/>
  <c r="Q10" i="2"/>
  <c r="P10" i="2"/>
  <c r="U10" i="2" s="1"/>
  <c r="L10" i="2"/>
  <c r="J10" i="2"/>
  <c r="K10" i="2" s="1"/>
  <c r="H10" i="2"/>
  <c r="F10" i="2"/>
  <c r="E10" i="2"/>
  <c r="D10" i="2"/>
  <c r="I10" i="2" s="1"/>
  <c r="U9" i="2"/>
  <c r="T9" i="2"/>
  <c r="O9" i="2"/>
  <c r="N9" i="2"/>
  <c r="M9" i="2"/>
  <c r="K9" i="2"/>
  <c r="I9" i="2"/>
  <c r="G9" i="2"/>
  <c r="U8" i="2"/>
  <c r="T8" i="2"/>
  <c r="O8" i="2"/>
  <c r="N8" i="2"/>
  <c r="M8" i="2"/>
  <c r="K8" i="2"/>
  <c r="I8" i="2"/>
  <c r="G8" i="2"/>
  <c r="S339" i="1"/>
  <c r="T339" i="1" s="1"/>
  <c r="R339" i="1"/>
  <c r="Q339" i="1"/>
  <c r="P339" i="1"/>
  <c r="U339" i="1" s="1"/>
  <c r="L339" i="1"/>
  <c r="J339" i="1"/>
  <c r="H339" i="1"/>
  <c r="F339" i="1"/>
  <c r="N339" i="1" s="1"/>
  <c r="E339" i="1"/>
  <c r="M339" i="1" s="1"/>
  <c r="D339" i="1"/>
  <c r="S338" i="1"/>
  <c r="R338" i="1"/>
  <c r="T338" i="1" s="1"/>
  <c r="Q338" i="1"/>
  <c r="P338" i="1"/>
  <c r="L338" i="1"/>
  <c r="J338" i="1"/>
  <c r="H338" i="1"/>
  <c r="F338" i="1"/>
  <c r="E338" i="1"/>
  <c r="D338" i="1"/>
  <c r="S337" i="1"/>
  <c r="R337" i="1"/>
  <c r="T337" i="1" s="1"/>
  <c r="Q337" i="1"/>
  <c r="P337" i="1"/>
  <c r="U337" i="1" s="1"/>
  <c r="L337" i="1"/>
  <c r="J337" i="1"/>
  <c r="K337" i="1" s="1"/>
  <c r="H337" i="1"/>
  <c r="F337" i="1"/>
  <c r="E337" i="1"/>
  <c r="D337" i="1"/>
  <c r="U336" i="1"/>
  <c r="T336" i="1"/>
  <c r="N336" i="1"/>
  <c r="O336" i="1" s="1"/>
  <c r="M336" i="1"/>
  <c r="K336" i="1"/>
  <c r="I336" i="1"/>
  <c r="G336" i="1"/>
  <c r="U335" i="1"/>
  <c r="T335" i="1"/>
  <c r="N335" i="1"/>
  <c r="O335" i="1" s="1"/>
  <c r="M335" i="1"/>
  <c r="K335" i="1"/>
  <c r="I335" i="1"/>
  <c r="G335" i="1"/>
  <c r="U334" i="1"/>
  <c r="T334" i="1"/>
  <c r="N334" i="1"/>
  <c r="O334" i="1" s="1"/>
  <c r="M334" i="1"/>
  <c r="K334" i="1"/>
  <c r="I334" i="1"/>
  <c r="G334" i="1"/>
  <c r="U333" i="1"/>
  <c r="T333" i="1"/>
  <c r="O333" i="1"/>
  <c r="N333" i="1"/>
  <c r="M333" i="1"/>
  <c r="K333" i="1"/>
  <c r="I333" i="1"/>
  <c r="G333" i="1"/>
  <c r="S332" i="1"/>
  <c r="R332" i="1"/>
  <c r="Q332" i="1"/>
  <c r="P332" i="1"/>
  <c r="U332" i="1" s="1"/>
  <c r="L332" i="1"/>
  <c r="J332" i="1"/>
  <c r="H332" i="1"/>
  <c r="F332" i="1"/>
  <c r="E332" i="1"/>
  <c r="D332" i="1"/>
  <c r="I332" i="1" s="1"/>
  <c r="U331" i="1"/>
  <c r="T331" i="1"/>
  <c r="N331" i="1"/>
  <c r="O331" i="1" s="1"/>
  <c r="M331" i="1"/>
  <c r="K331" i="1"/>
  <c r="I331" i="1"/>
  <c r="G331" i="1"/>
  <c r="U330" i="1"/>
  <c r="T330" i="1"/>
  <c r="N330" i="1"/>
  <c r="O330" i="1" s="1"/>
  <c r="M330" i="1"/>
  <c r="K330" i="1"/>
  <c r="I330" i="1"/>
  <c r="G330" i="1"/>
  <c r="U329" i="1"/>
  <c r="T329" i="1"/>
  <c r="N329" i="1"/>
  <c r="O329" i="1" s="1"/>
  <c r="M329" i="1"/>
  <c r="K329" i="1"/>
  <c r="I329" i="1"/>
  <c r="G329" i="1"/>
  <c r="U328" i="1"/>
  <c r="T328" i="1"/>
  <c r="N328" i="1"/>
  <c r="O328" i="1" s="1"/>
  <c r="M328" i="1"/>
  <c r="K328" i="1"/>
  <c r="I328" i="1"/>
  <c r="G328" i="1"/>
  <c r="U327" i="1"/>
  <c r="T327" i="1"/>
  <c r="N327" i="1"/>
  <c r="O327" i="1" s="1"/>
  <c r="M327" i="1"/>
  <c r="K327" i="1"/>
  <c r="I327" i="1"/>
  <c r="G327" i="1"/>
  <c r="U326" i="1"/>
  <c r="T326" i="1"/>
  <c r="N326" i="1"/>
  <c r="O326" i="1" s="1"/>
  <c r="M326" i="1"/>
  <c r="K326" i="1"/>
  <c r="I326" i="1"/>
  <c r="G326" i="1"/>
  <c r="U325" i="1"/>
  <c r="T325" i="1"/>
  <c r="N325" i="1"/>
  <c r="O325" i="1" s="1"/>
  <c r="M325" i="1"/>
  <c r="K325" i="1"/>
  <c r="I325" i="1"/>
  <c r="G325" i="1"/>
  <c r="U324" i="1"/>
  <c r="T324" i="1"/>
  <c r="N324" i="1"/>
  <c r="O324" i="1" s="1"/>
  <c r="M324" i="1"/>
  <c r="K324" i="1"/>
  <c r="I324" i="1"/>
  <c r="G324" i="1"/>
  <c r="S323" i="1"/>
  <c r="R323" i="1"/>
  <c r="T323" i="1" s="1"/>
  <c r="Q323" i="1"/>
  <c r="P323" i="1"/>
  <c r="U323" i="1" s="1"/>
  <c r="L323" i="1"/>
  <c r="J323" i="1"/>
  <c r="H323" i="1"/>
  <c r="F323" i="1"/>
  <c r="N323" i="1" s="1"/>
  <c r="E323" i="1"/>
  <c r="M323" i="1" s="1"/>
  <c r="D323" i="1"/>
  <c r="U322" i="1"/>
  <c r="T322" i="1"/>
  <c r="N322" i="1"/>
  <c r="O322" i="1" s="1"/>
  <c r="M322" i="1"/>
  <c r="K322" i="1"/>
  <c r="I322" i="1"/>
  <c r="G322" i="1"/>
  <c r="U321" i="1"/>
  <c r="T321" i="1"/>
  <c r="N321" i="1"/>
  <c r="O321" i="1" s="1"/>
  <c r="M321" i="1"/>
  <c r="K321" i="1"/>
  <c r="I321" i="1"/>
  <c r="G321" i="1"/>
  <c r="U320" i="1"/>
  <c r="T320" i="1"/>
  <c r="N320" i="1"/>
  <c r="O320" i="1" s="1"/>
  <c r="M320" i="1"/>
  <c r="K320" i="1"/>
  <c r="I320" i="1"/>
  <c r="G320" i="1"/>
  <c r="U319" i="1"/>
  <c r="T319" i="1"/>
  <c r="N319" i="1"/>
  <c r="O319" i="1" s="1"/>
  <c r="M319" i="1"/>
  <c r="K319" i="1"/>
  <c r="I319" i="1"/>
  <c r="G319" i="1"/>
  <c r="U318" i="1"/>
  <c r="T318" i="1"/>
  <c r="N318" i="1"/>
  <c r="O318" i="1" s="1"/>
  <c r="M318" i="1"/>
  <c r="K318" i="1"/>
  <c r="I318" i="1"/>
  <c r="G318" i="1"/>
  <c r="S317" i="1"/>
  <c r="R317" i="1"/>
  <c r="T317" i="1" s="1"/>
  <c r="Q317" i="1"/>
  <c r="P317" i="1"/>
  <c r="L317" i="1"/>
  <c r="J317" i="1"/>
  <c r="H317" i="1"/>
  <c r="F317" i="1"/>
  <c r="E317" i="1"/>
  <c r="D317" i="1"/>
  <c r="I317" i="1" s="1"/>
  <c r="U316" i="1"/>
  <c r="T316" i="1"/>
  <c r="N316" i="1"/>
  <c r="O316" i="1" s="1"/>
  <c r="M316" i="1"/>
  <c r="K316" i="1"/>
  <c r="I316" i="1"/>
  <c r="G316" i="1"/>
  <c r="U315" i="1"/>
  <c r="T315" i="1"/>
  <c r="N315" i="1"/>
  <c r="O315" i="1" s="1"/>
  <c r="M315" i="1"/>
  <c r="K315" i="1"/>
  <c r="I315" i="1"/>
  <c r="G315" i="1"/>
  <c r="U314" i="1"/>
  <c r="T314" i="1"/>
  <c r="N314" i="1"/>
  <c r="O314" i="1" s="1"/>
  <c r="M314" i="1"/>
  <c r="K314" i="1"/>
  <c r="I314" i="1"/>
  <c r="G314" i="1"/>
  <c r="U313" i="1"/>
  <c r="T313" i="1"/>
  <c r="N313" i="1"/>
  <c r="O313" i="1" s="1"/>
  <c r="M313" i="1"/>
  <c r="K313" i="1"/>
  <c r="I313" i="1"/>
  <c r="G313" i="1"/>
  <c r="U312" i="1"/>
  <c r="T312" i="1"/>
  <c r="N312" i="1"/>
  <c r="O312" i="1" s="1"/>
  <c r="M312" i="1"/>
  <c r="K312" i="1"/>
  <c r="I312" i="1"/>
  <c r="G312" i="1"/>
  <c r="U311" i="1"/>
  <c r="T311" i="1"/>
  <c r="N311" i="1"/>
  <c r="O311" i="1" s="1"/>
  <c r="M311" i="1"/>
  <c r="K311" i="1"/>
  <c r="I311" i="1"/>
  <c r="G311" i="1"/>
  <c r="T310" i="1"/>
  <c r="S310" i="1"/>
  <c r="R310" i="1"/>
  <c r="Q310" i="1"/>
  <c r="P310" i="1"/>
  <c r="L310" i="1"/>
  <c r="J310" i="1"/>
  <c r="K310" i="1" s="1"/>
  <c r="H310" i="1"/>
  <c r="F310" i="1"/>
  <c r="N310" i="1" s="1"/>
  <c r="O310" i="1" s="1"/>
  <c r="E310" i="1"/>
  <c r="M310" i="1" s="1"/>
  <c r="D310" i="1"/>
  <c r="U309" i="1"/>
  <c r="T309" i="1"/>
  <c r="N309" i="1"/>
  <c r="O309" i="1" s="1"/>
  <c r="M309" i="1"/>
  <c r="K309" i="1"/>
  <c r="I309" i="1"/>
  <c r="G309" i="1"/>
  <c r="U308" i="1"/>
  <c r="T308" i="1"/>
  <c r="N308" i="1"/>
  <c r="O308" i="1" s="1"/>
  <c r="M308" i="1"/>
  <c r="K308" i="1"/>
  <c r="I308" i="1"/>
  <c r="G308" i="1"/>
  <c r="U307" i="1"/>
  <c r="T307" i="1"/>
  <c r="N307" i="1"/>
  <c r="O307" i="1" s="1"/>
  <c r="M307" i="1"/>
  <c r="K307" i="1"/>
  <c r="I307" i="1"/>
  <c r="G307" i="1"/>
  <c r="U306" i="1"/>
  <c r="T306" i="1"/>
  <c r="N306" i="1"/>
  <c r="O306" i="1" s="1"/>
  <c r="M306" i="1"/>
  <c r="K306" i="1"/>
  <c r="I306" i="1"/>
  <c r="G306" i="1"/>
  <c r="U305" i="1"/>
  <c r="T305" i="1"/>
  <c r="N305" i="1"/>
  <c r="O305" i="1" s="1"/>
  <c r="M305" i="1"/>
  <c r="K305" i="1"/>
  <c r="I305" i="1"/>
  <c r="G305" i="1"/>
  <c r="U304" i="1"/>
  <c r="T304" i="1"/>
  <c r="O304" i="1"/>
  <c r="N304" i="1"/>
  <c r="M304" i="1"/>
  <c r="K304" i="1"/>
  <c r="I304" i="1"/>
  <c r="G304" i="1"/>
  <c r="S303" i="1"/>
  <c r="R303" i="1"/>
  <c r="T303" i="1" s="1"/>
  <c r="Q303" i="1"/>
  <c r="P303" i="1"/>
  <c r="L303" i="1"/>
  <c r="J303" i="1"/>
  <c r="H303" i="1"/>
  <c r="F303" i="1"/>
  <c r="E303" i="1"/>
  <c r="M303" i="1" s="1"/>
  <c r="D303" i="1"/>
  <c r="U302" i="1"/>
  <c r="T302" i="1"/>
  <c r="N302" i="1"/>
  <c r="O302" i="1" s="1"/>
  <c r="M302" i="1"/>
  <c r="K302" i="1"/>
  <c r="I302" i="1"/>
  <c r="G302" i="1"/>
  <c r="S299" i="1"/>
  <c r="T299" i="1" s="1"/>
  <c r="R299" i="1"/>
  <c r="Q299" i="1"/>
  <c r="P299" i="1"/>
  <c r="U299" i="1" s="1"/>
  <c r="L299" i="1"/>
  <c r="J299" i="1"/>
  <c r="H299" i="1"/>
  <c r="F299" i="1"/>
  <c r="E299" i="1"/>
  <c r="M299" i="1" s="1"/>
  <c r="D299" i="1"/>
  <c r="T298" i="1"/>
  <c r="S298" i="1"/>
  <c r="R298" i="1"/>
  <c r="Q298" i="1"/>
  <c r="P298" i="1"/>
  <c r="L298" i="1"/>
  <c r="J298" i="1"/>
  <c r="H298" i="1"/>
  <c r="F298" i="1"/>
  <c r="E298" i="1"/>
  <c r="D298" i="1"/>
  <c r="U297" i="1"/>
  <c r="T297" i="1"/>
  <c r="O297" i="1"/>
  <c r="N297" i="1"/>
  <c r="M297" i="1"/>
  <c r="K297" i="1"/>
  <c r="I297" i="1"/>
  <c r="G297" i="1"/>
  <c r="U296" i="1"/>
  <c r="T296" i="1"/>
  <c r="N296" i="1"/>
  <c r="O296" i="1" s="1"/>
  <c r="M296" i="1"/>
  <c r="K296" i="1"/>
  <c r="I296" i="1"/>
  <c r="G296" i="1"/>
  <c r="U295" i="1"/>
  <c r="T295" i="1"/>
  <c r="N295" i="1"/>
  <c r="O295" i="1" s="1"/>
  <c r="M295" i="1"/>
  <c r="K295" i="1"/>
  <c r="I295" i="1"/>
  <c r="G295" i="1"/>
  <c r="U294" i="1"/>
  <c r="T294" i="1"/>
  <c r="O294" i="1"/>
  <c r="N294" i="1"/>
  <c r="M294" i="1"/>
  <c r="K294" i="1"/>
  <c r="I294" i="1"/>
  <c r="G294" i="1"/>
  <c r="U293" i="1"/>
  <c r="T293" i="1"/>
  <c r="N293" i="1"/>
  <c r="O293" i="1" s="1"/>
  <c r="M293" i="1"/>
  <c r="K293" i="1"/>
  <c r="I293" i="1"/>
  <c r="G293" i="1"/>
  <c r="S292" i="1"/>
  <c r="R292" i="1"/>
  <c r="Q292" i="1"/>
  <c r="P292" i="1"/>
  <c r="L292" i="1"/>
  <c r="J292" i="1"/>
  <c r="K292" i="1" s="1"/>
  <c r="H292" i="1"/>
  <c r="F292" i="1"/>
  <c r="E292" i="1"/>
  <c r="D292" i="1"/>
  <c r="U291" i="1"/>
  <c r="T291" i="1"/>
  <c r="N291" i="1"/>
  <c r="O291" i="1" s="1"/>
  <c r="M291" i="1"/>
  <c r="K291" i="1"/>
  <c r="I291" i="1"/>
  <c r="G291" i="1"/>
  <c r="U290" i="1"/>
  <c r="T290" i="1"/>
  <c r="N290" i="1"/>
  <c r="O290" i="1" s="1"/>
  <c r="M290" i="1"/>
  <c r="K290" i="1"/>
  <c r="I290" i="1"/>
  <c r="G290" i="1"/>
  <c r="U289" i="1"/>
  <c r="T289" i="1"/>
  <c r="N289" i="1"/>
  <c r="O289" i="1" s="1"/>
  <c r="M289" i="1"/>
  <c r="K289" i="1"/>
  <c r="I289" i="1"/>
  <c r="G289" i="1"/>
  <c r="U288" i="1"/>
  <c r="T288" i="1"/>
  <c r="N288" i="1"/>
  <c r="O288" i="1" s="1"/>
  <c r="M288" i="1"/>
  <c r="K288" i="1"/>
  <c r="I288" i="1"/>
  <c r="G288" i="1"/>
  <c r="U287" i="1"/>
  <c r="T287" i="1"/>
  <c r="O287" i="1"/>
  <c r="N287" i="1"/>
  <c r="M287" i="1"/>
  <c r="K287" i="1"/>
  <c r="I287" i="1"/>
  <c r="G287" i="1"/>
  <c r="U286" i="1"/>
  <c r="T286" i="1"/>
  <c r="N286" i="1"/>
  <c r="O286" i="1" s="1"/>
  <c r="M286" i="1"/>
  <c r="K286" i="1"/>
  <c r="I286" i="1"/>
  <c r="G286" i="1"/>
  <c r="S285" i="1"/>
  <c r="T285" i="1" s="1"/>
  <c r="R285" i="1"/>
  <c r="Q285" i="1"/>
  <c r="P285" i="1"/>
  <c r="L285" i="1"/>
  <c r="J285" i="1"/>
  <c r="H285" i="1"/>
  <c r="F285" i="1"/>
  <c r="E285" i="1"/>
  <c r="M285" i="1" s="1"/>
  <c r="D285" i="1"/>
  <c r="U284" i="1"/>
  <c r="T284" i="1"/>
  <c r="N284" i="1"/>
  <c r="O284" i="1" s="1"/>
  <c r="M284" i="1"/>
  <c r="K284" i="1"/>
  <c r="I284" i="1"/>
  <c r="G284" i="1"/>
  <c r="U283" i="1"/>
  <c r="T283" i="1"/>
  <c r="N283" i="1"/>
  <c r="O283" i="1" s="1"/>
  <c r="M283" i="1"/>
  <c r="K283" i="1"/>
  <c r="I283" i="1"/>
  <c r="G283" i="1"/>
  <c r="U282" i="1"/>
  <c r="T282" i="1"/>
  <c r="N282" i="1"/>
  <c r="O282" i="1" s="1"/>
  <c r="M282" i="1"/>
  <c r="K282" i="1"/>
  <c r="I282" i="1"/>
  <c r="G282" i="1"/>
  <c r="U281" i="1"/>
  <c r="T281" i="1"/>
  <c r="N281" i="1"/>
  <c r="O281" i="1" s="1"/>
  <c r="M281" i="1"/>
  <c r="K281" i="1"/>
  <c r="I281" i="1"/>
  <c r="G281" i="1"/>
  <c r="U280" i="1"/>
  <c r="T280" i="1"/>
  <c r="N280" i="1"/>
  <c r="O280" i="1" s="1"/>
  <c r="M280" i="1"/>
  <c r="K280" i="1"/>
  <c r="I280" i="1"/>
  <c r="G280" i="1"/>
  <c r="U279" i="1"/>
  <c r="T279" i="1"/>
  <c r="N279" i="1"/>
  <c r="O279" i="1" s="1"/>
  <c r="M279" i="1"/>
  <c r="K279" i="1"/>
  <c r="I279" i="1"/>
  <c r="G279" i="1"/>
  <c r="U278" i="1"/>
  <c r="T278" i="1"/>
  <c r="N278" i="1"/>
  <c r="O278" i="1" s="1"/>
  <c r="M278" i="1"/>
  <c r="K278" i="1"/>
  <c r="I278" i="1"/>
  <c r="G278" i="1"/>
  <c r="U277" i="1"/>
  <c r="T277" i="1"/>
  <c r="N277" i="1"/>
  <c r="O277" i="1" s="1"/>
  <c r="M277" i="1"/>
  <c r="K277" i="1"/>
  <c r="I277" i="1"/>
  <c r="G277" i="1"/>
  <c r="U276" i="1"/>
  <c r="T276" i="1"/>
  <c r="N276" i="1"/>
  <c r="O276" i="1" s="1"/>
  <c r="M276" i="1"/>
  <c r="K276" i="1"/>
  <c r="I276" i="1"/>
  <c r="G276" i="1"/>
  <c r="T275" i="1"/>
  <c r="S275" i="1"/>
  <c r="R275" i="1"/>
  <c r="Q275" i="1"/>
  <c r="P275" i="1"/>
  <c r="L275" i="1"/>
  <c r="J275" i="1"/>
  <c r="K275" i="1" s="1"/>
  <c r="H275" i="1"/>
  <c r="F275" i="1"/>
  <c r="E275" i="1"/>
  <c r="D275" i="1"/>
  <c r="U274" i="1"/>
  <c r="T274" i="1"/>
  <c r="N274" i="1"/>
  <c r="O274" i="1" s="1"/>
  <c r="M274" i="1"/>
  <c r="K274" i="1"/>
  <c r="I274" i="1"/>
  <c r="G274" i="1"/>
  <c r="U273" i="1"/>
  <c r="T273" i="1"/>
  <c r="N273" i="1"/>
  <c r="O273" i="1" s="1"/>
  <c r="M273" i="1"/>
  <c r="K273" i="1"/>
  <c r="I273" i="1"/>
  <c r="G273" i="1"/>
  <c r="U272" i="1"/>
  <c r="T272" i="1"/>
  <c r="N272" i="1"/>
  <c r="O272" i="1" s="1"/>
  <c r="M272" i="1"/>
  <c r="K272" i="1"/>
  <c r="I272" i="1"/>
  <c r="G272" i="1"/>
  <c r="U271" i="1"/>
  <c r="T271" i="1"/>
  <c r="N271" i="1"/>
  <c r="O271" i="1" s="1"/>
  <c r="M271" i="1"/>
  <c r="K271" i="1"/>
  <c r="I271" i="1"/>
  <c r="G271" i="1"/>
  <c r="U270" i="1"/>
  <c r="T270" i="1"/>
  <c r="O270" i="1"/>
  <c r="N270" i="1"/>
  <c r="M270" i="1"/>
  <c r="K270" i="1"/>
  <c r="I270" i="1"/>
  <c r="G270" i="1"/>
  <c r="U269" i="1"/>
  <c r="T269" i="1"/>
  <c r="N269" i="1"/>
  <c r="O269" i="1" s="1"/>
  <c r="M269" i="1"/>
  <c r="K269" i="1"/>
  <c r="I269" i="1"/>
  <c r="G269" i="1"/>
  <c r="U268" i="1"/>
  <c r="T268" i="1"/>
  <c r="O268" i="1"/>
  <c r="N268" i="1"/>
  <c r="M268" i="1"/>
  <c r="K268" i="1"/>
  <c r="I268" i="1"/>
  <c r="G268" i="1"/>
  <c r="S267" i="1"/>
  <c r="R267" i="1"/>
  <c r="T267" i="1" s="1"/>
  <c r="Q267" i="1"/>
  <c r="P267" i="1"/>
  <c r="U267" i="1" s="1"/>
  <c r="L267" i="1"/>
  <c r="J267" i="1"/>
  <c r="H267" i="1"/>
  <c r="F267" i="1"/>
  <c r="N267" i="1" s="1"/>
  <c r="E267" i="1"/>
  <c r="M267" i="1" s="1"/>
  <c r="D267" i="1"/>
  <c r="U266" i="1"/>
  <c r="T266" i="1"/>
  <c r="N266" i="1"/>
  <c r="O266" i="1" s="1"/>
  <c r="M266" i="1"/>
  <c r="K266" i="1"/>
  <c r="I266" i="1"/>
  <c r="G266" i="1"/>
  <c r="U265" i="1"/>
  <c r="T265" i="1"/>
  <c r="N265" i="1"/>
  <c r="O265" i="1" s="1"/>
  <c r="M265" i="1"/>
  <c r="K265" i="1"/>
  <c r="I265" i="1"/>
  <c r="G265" i="1"/>
  <c r="U264" i="1"/>
  <c r="T264" i="1"/>
  <c r="N264" i="1"/>
  <c r="O264" i="1" s="1"/>
  <c r="M264" i="1"/>
  <c r="K264" i="1"/>
  <c r="I264" i="1"/>
  <c r="G264" i="1"/>
  <c r="U263" i="1"/>
  <c r="T263" i="1"/>
  <c r="N263" i="1"/>
  <c r="O263" i="1" s="1"/>
  <c r="M263" i="1"/>
  <c r="K263" i="1"/>
  <c r="I263" i="1"/>
  <c r="G263" i="1"/>
  <c r="S260" i="1"/>
  <c r="R260" i="1"/>
  <c r="T260" i="1" s="1"/>
  <c r="Q260" i="1"/>
  <c r="P260" i="1"/>
  <c r="U260" i="1" s="1"/>
  <c r="L260" i="1"/>
  <c r="J260" i="1"/>
  <c r="K260" i="1" s="1"/>
  <c r="H260" i="1"/>
  <c r="F260" i="1"/>
  <c r="E260" i="1"/>
  <c r="D260" i="1"/>
  <c r="I260" i="1" s="1"/>
  <c r="S259" i="1"/>
  <c r="T259" i="1" s="1"/>
  <c r="R259" i="1"/>
  <c r="Q259" i="1"/>
  <c r="P259" i="1"/>
  <c r="L259" i="1"/>
  <c r="J259" i="1"/>
  <c r="H259" i="1"/>
  <c r="F259" i="1"/>
  <c r="N259" i="1" s="1"/>
  <c r="E259" i="1"/>
  <c r="D259" i="1"/>
  <c r="U258" i="1"/>
  <c r="T258" i="1"/>
  <c r="O258" i="1"/>
  <c r="N258" i="1"/>
  <c r="M258" i="1"/>
  <c r="K258" i="1"/>
  <c r="I258" i="1"/>
  <c r="G258" i="1"/>
  <c r="U257" i="1"/>
  <c r="T257" i="1"/>
  <c r="O257" i="1"/>
  <c r="N257" i="1"/>
  <c r="M257" i="1"/>
  <c r="K257" i="1"/>
  <c r="I257" i="1"/>
  <c r="G257" i="1"/>
  <c r="U256" i="1"/>
  <c r="T256" i="1"/>
  <c r="N256" i="1"/>
  <c r="O256" i="1" s="1"/>
  <c r="M256" i="1"/>
  <c r="K256" i="1"/>
  <c r="I256" i="1"/>
  <c r="G256" i="1"/>
  <c r="U255" i="1"/>
  <c r="T255" i="1"/>
  <c r="N255" i="1"/>
  <c r="O255" i="1" s="1"/>
  <c r="M255" i="1"/>
  <c r="K255" i="1"/>
  <c r="I255" i="1"/>
  <c r="G255" i="1"/>
  <c r="S254" i="1"/>
  <c r="R254" i="1"/>
  <c r="Q254" i="1"/>
  <c r="P254" i="1"/>
  <c r="L254" i="1"/>
  <c r="J254" i="1"/>
  <c r="K254" i="1" s="1"/>
  <c r="H254" i="1"/>
  <c r="N254" i="1" s="1"/>
  <c r="O254" i="1" s="1"/>
  <c r="F254" i="1"/>
  <c r="E254" i="1"/>
  <c r="D254" i="1"/>
  <c r="U253" i="1"/>
  <c r="T253" i="1"/>
  <c r="N253" i="1"/>
  <c r="O253" i="1" s="1"/>
  <c r="M253" i="1"/>
  <c r="K253" i="1"/>
  <c r="I253" i="1"/>
  <c r="G253" i="1"/>
  <c r="U252" i="1"/>
  <c r="T252" i="1"/>
  <c r="N252" i="1"/>
  <c r="O252" i="1" s="1"/>
  <c r="M252" i="1"/>
  <c r="K252" i="1"/>
  <c r="I252" i="1"/>
  <c r="G252" i="1"/>
  <c r="U251" i="1"/>
  <c r="T251" i="1"/>
  <c r="O251" i="1"/>
  <c r="N251" i="1"/>
  <c r="M251" i="1"/>
  <c r="K251" i="1"/>
  <c r="I251" i="1"/>
  <c r="G251" i="1"/>
  <c r="U250" i="1"/>
  <c r="T250" i="1"/>
  <c r="N250" i="1"/>
  <c r="O250" i="1" s="1"/>
  <c r="M250" i="1"/>
  <c r="K250" i="1"/>
  <c r="I250" i="1"/>
  <c r="G250" i="1"/>
  <c r="U249" i="1"/>
  <c r="T249" i="1"/>
  <c r="O249" i="1"/>
  <c r="N249" i="1"/>
  <c r="M249" i="1"/>
  <c r="K249" i="1"/>
  <c r="I249" i="1"/>
  <c r="G249" i="1"/>
  <c r="U248" i="1"/>
  <c r="T248" i="1"/>
  <c r="O248" i="1"/>
  <c r="N248" i="1"/>
  <c r="M248" i="1"/>
  <c r="K248" i="1"/>
  <c r="I248" i="1"/>
  <c r="G248" i="1"/>
  <c r="S247" i="1"/>
  <c r="R247" i="1"/>
  <c r="T247" i="1" s="1"/>
  <c r="Q247" i="1"/>
  <c r="P247" i="1"/>
  <c r="L247" i="1"/>
  <c r="J247" i="1"/>
  <c r="N247" i="1" s="1"/>
  <c r="H247" i="1"/>
  <c r="F247" i="1"/>
  <c r="E247" i="1"/>
  <c r="D247" i="1"/>
  <c r="U246" i="1"/>
  <c r="T246" i="1"/>
  <c r="O246" i="1"/>
  <c r="N246" i="1"/>
  <c r="M246" i="1"/>
  <c r="K246" i="1"/>
  <c r="I246" i="1"/>
  <c r="G246" i="1"/>
  <c r="U245" i="1"/>
  <c r="T245" i="1"/>
  <c r="N245" i="1"/>
  <c r="O245" i="1" s="1"/>
  <c r="M245" i="1"/>
  <c r="K245" i="1"/>
  <c r="I245" i="1"/>
  <c r="G245" i="1"/>
  <c r="U244" i="1"/>
  <c r="T244" i="1"/>
  <c r="N244" i="1"/>
  <c r="O244" i="1" s="1"/>
  <c r="M244" i="1"/>
  <c r="K244" i="1"/>
  <c r="I244" i="1"/>
  <c r="G244" i="1"/>
  <c r="U243" i="1"/>
  <c r="T243" i="1"/>
  <c r="N243" i="1"/>
  <c r="O243" i="1" s="1"/>
  <c r="M243" i="1"/>
  <c r="K243" i="1"/>
  <c r="I243" i="1"/>
  <c r="G243" i="1"/>
  <c r="U242" i="1"/>
  <c r="T242" i="1"/>
  <c r="N242" i="1"/>
  <c r="O242" i="1" s="1"/>
  <c r="M242" i="1"/>
  <c r="K242" i="1"/>
  <c r="I242" i="1"/>
  <c r="G242" i="1"/>
  <c r="U241" i="1"/>
  <c r="T241" i="1"/>
  <c r="N241" i="1"/>
  <c r="O241" i="1" s="1"/>
  <c r="M241" i="1"/>
  <c r="K241" i="1"/>
  <c r="I241" i="1"/>
  <c r="G241" i="1"/>
  <c r="S240" i="1"/>
  <c r="R240" i="1"/>
  <c r="Q240" i="1"/>
  <c r="P240" i="1"/>
  <c r="L240" i="1"/>
  <c r="J240" i="1"/>
  <c r="H240" i="1"/>
  <c r="F240" i="1"/>
  <c r="E240" i="1"/>
  <c r="D240" i="1"/>
  <c r="U239" i="1"/>
  <c r="T239" i="1"/>
  <c r="O239" i="1"/>
  <c r="N239" i="1"/>
  <c r="M239" i="1"/>
  <c r="K239" i="1"/>
  <c r="I239" i="1"/>
  <c r="G239" i="1"/>
  <c r="U238" i="1"/>
  <c r="T238" i="1"/>
  <c r="N238" i="1"/>
  <c r="O238" i="1" s="1"/>
  <c r="M238" i="1"/>
  <c r="K238" i="1"/>
  <c r="I238" i="1"/>
  <c r="G238" i="1"/>
  <c r="U237" i="1"/>
  <c r="T237" i="1"/>
  <c r="N237" i="1"/>
  <c r="O237" i="1" s="1"/>
  <c r="M237" i="1"/>
  <c r="K237" i="1"/>
  <c r="I237" i="1"/>
  <c r="G237" i="1"/>
  <c r="U236" i="1"/>
  <c r="T236" i="1"/>
  <c r="N236" i="1"/>
  <c r="O236" i="1" s="1"/>
  <c r="M236" i="1"/>
  <c r="K236" i="1"/>
  <c r="I236" i="1"/>
  <c r="G236" i="1"/>
  <c r="U235" i="1"/>
  <c r="T235" i="1"/>
  <c r="O235" i="1"/>
  <c r="N235" i="1"/>
  <c r="M235" i="1"/>
  <c r="K235" i="1"/>
  <c r="I235" i="1"/>
  <c r="G235" i="1"/>
  <c r="U234" i="1"/>
  <c r="T234" i="1"/>
  <c r="O234" i="1"/>
  <c r="N234" i="1"/>
  <c r="M234" i="1"/>
  <c r="K234" i="1"/>
  <c r="I234" i="1"/>
  <c r="G234" i="1"/>
  <c r="S231" i="1"/>
  <c r="T231" i="1" s="1"/>
  <c r="R231" i="1"/>
  <c r="Q231" i="1"/>
  <c r="P231" i="1"/>
  <c r="L231" i="1"/>
  <c r="J231" i="1"/>
  <c r="K231" i="1" s="1"/>
  <c r="H231" i="1"/>
  <c r="F231" i="1"/>
  <c r="N231" i="1" s="1"/>
  <c r="O231" i="1" s="1"/>
  <c r="E231" i="1"/>
  <c r="D231" i="1"/>
  <c r="S230" i="1"/>
  <c r="R230" i="1"/>
  <c r="T230" i="1" s="1"/>
  <c r="Q230" i="1"/>
  <c r="P230" i="1"/>
  <c r="N230" i="1"/>
  <c r="L230" i="1"/>
  <c r="J230" i="1"/>
  <c r="H230" i="1"/>
  <c r="F230" i="1"/>
  <c r="E230" i="1"/>
  <c r="D230" i="1"/>
  <c r="I230" i="1" s="1"/>
  <c r="U229" i="1"/>
  <c r="T229" i="1"/>
  <c r="O229" i="1"/>
  <c r="N229" i="1"/>
  <c r="M229" i="1"/>
  <c r="K229" i="1"/>
  <c r="I229" i="1"/>
  <c r="G229" i="1"/>
  <c r="U228" i="1"/>
  <c r="T228" i="1"/>
  <c r="N228" i="1"/>
  <c r="O228" i="1" s="1"/>
  <c r="M228" i="1"/>
  <c r="K228" i="1"/>
  <c r="I228" i="1"/>
  <c r="G228" i="1"/>
  <c r="U227" i="1"/>
  <c r="T227" i="1"/>
  <c r="O227" i="1"/>
  <c r="N227" i="1"/>
  <c r="M227" i="1"/>
  <c r="K227" i="1"/>
  <c r="I227" i="1"/>
  <c r="G227" i="1"/>
  <c r="U226" i="1"/>
  <c r="T226" i="1"/>
  <c r="N226" i="1"/>
  <c r="O226" i="1" s="1"/>
  <c r="M226" i="1"/>
  <c r="K226" i="1"/>
  <c r="I226" i="1"/>
  <c r="G226" i="1"/>
  <c r="U225" i="1"/>
  <c r="T225" i="1"/>
  <c r="N225" i="1"/>
  <c r="O225" i="1" s="1"/>
  <c r="M225" i="1"/>
  <c r="K225" i="1"/>
  <c r="I225" i="1"/>
  <c r="G225" i="1"/>
  <c r="S224" i="1"/>
  <c r="R224" i="1"/>
  <c r="Q224" i="1"/>
  <c r="P224" i="1"/>
  <c r="L224" i="1"/>
  <c r="J224" i="1"/>
  <c r="H224" i="1"/>
  <c r="F224" i="1"/>
  <c r="N224" i="1" s="1"/>
  <c r="E224" i="1"/>
  <c r="K224" i="1" s="1"/>
  <c r="D224" i="1"/>
  <c r="U223" i="1"/>
  <c r="T223" i="1"/>
  <c r="O223" i="1"/>
  <c r="N223" i="1"/>
  <c r="M223" i="1"/>
  <c r="K223" i="1"/>
  <c r="I223" i="1"/>
  <c r="G223" i="1"/>
  <c r="U222" i="1"/>
  <c r="T222" i="1"/>
  <c r="O222" i="1"/>
  <c r="N222" i="1"/>
  <c r="M222" i="1"/>
  <c r="K222" i="1"/>
  <c r="I222" i="1"/>
  <c r="G222" i="1"/>
  <c r="U221" i="1"/>
  <c r="T221" i="1"/>
  <c r="O221" i="1"/>
  <c r="N221" i="1"/>
  <c r="M221" i="1"/>
  <c r="K221" i="1"/>
  <c r="I221" i="1"/>
  <c r="G221" i="1"/>
  <c r="U220" i="1"/>
  <c r="T220" i="1"/>
  <c r="N220" i="1"/>
  <c r="O220" i="1" s="1"/>
  <c r="M220" i="1"/>
  <c r="K220" i="1"/>
  <c r="I220" i="1"/>
  <c r="G220" i="1"/>
  <c r="U219" i="1"/>
  <c r="T219" i="1"/>
  <c r="N219" i="1"/>
  <c r="O219" i="1" s="1"/>
  <c r="M219" i="1"/>
  <c r="K219" i="1"/>
  <c r="I219" i="1"/>
  <c r="G219" i="1"/>
  <c r="U218" i="1"/>
  <c r="T218" i="1"/>
  <c r="O218" i="1"/>
  <c r="N218" i="1"/>
  <c r="M218" i="1"/>
  <c r="K218" i="1"/>
  <c r="I218" i="1"/>
  <c r="G218" i="1"/>
  <c r="U217" i="1"/>
  <c r="T217" i="1"/>
  <c r="O217" i="1"/>
  <c r="N217" i="1"/>
  <c r="M217" i="1"/>
  <c r="K217" i="1"/>
  <c r="I217" i="1"/>
  <c r="G217" i="1"/>
  <c r="S216" i="1"/>
  <c r="R216" i="1"/>
  <c r="Q216" i="1"/>
  <c r="P216" i="1"/>
  <c r="L216" i="1"/>
  <c r="J216" i="1"/>
  <c r="U216" i="1" s="1"/>
  <c r="H216" i="1"/>
  <c r="I216" i="1" s="1"/>
  <c r="F216" i="1"/>
  <c r="E216" i="1"/>
  <c r="M216" i="1" s="1"/>
  <c r="D216" i="1"/>
  <c r="U215" i="1"/>
  <c r="T215" i="1"/>
  <c r="N215" i="1"/>
  <c r="O215" i="1" s="1"/>
  <c r="M215" i="1"/>
  <c r="K215" i="1"/>
  <c r="I215" i="1"/>
  <c r="G215" i="1"/>
  <c r="U214" i="1"/>
  <c r="T214" i="1"/>
  <c r="O214" i="1"/>
  <c r="N214" i="1"/>
  <c r="M214" i="1"/>
  <c r="K214" i="1"/>
  <c r="I214" i="1"/>
  <c r="G214" i="1"/>
  <c r="U213" i="1"/>
  <c r="T213" i="1"/>
  <c r="N213" i="1"/>
  <c r="O213" i="1" s="1"/>
  <c r="M213" i="1"/>
  <c r="K213" i="1"/>
  <c r="I213" i="1"/>
  <c r="G213" i="1"/>
  <c r="U212" i="1"/>
  <c r="T212" i="1"/>
  <c r="O212" i="1"/>
  <c r="N212" i="1"/>
  <c r="M212" i="1"/>
  <c r="K212" i="1"/>
  <c r="I212" i="1"/>
  <c r="G212" i="1"/>
  <c r="U211" i="1"/>
  <c r="T211" i="1"/>
  <c r="N211" i="1"/>
  <c r="O211" i="1" s="1"/>
  <c r="M211" i="1"/>
  <c r="K211" i="1"/>
  <c r="I211" i="1"/>
  <c r="G211" i="1"/>
  <c r="U210" i="1"/>
  <c r="T210" i="1"/>
  <c r="N210" i="1"/>
  <c r="O210" i="1" s="1"/>
  <c r="M210" i="1"/>
  <c r="K210" i="1"/>
  <c r="I210" i="1"/>
  <c r="G210" i="1"/>
  <c r="U209" i="1"/>
  <c r="T209" i="1"/>
  <c r="N209" i="1"/>
  <c r="O209" i="1" s="1"/>
  <c r="M209" i="1"/>
  <c r="K209" i="1"/>
  <c r="I209" i="1"/>
  <c r="G209" i="1"/>
  <c r="U208" i="1"/>
  <c r="T208" i="1"/>
  <c r="O208" i="1"/>
  <c r="N208" i="1"/>
  <c r="M208" i="1"/>
  <c r="K208" i="1"/>
  <c r="I208" i="1"/>
  <c r="G208" i="1"/>
  <c r="S205" i="1"/>
  <c r="R205" i="1"/>
  <c r="Q205" i="1"/>
  <c r="P205" i="1"/>
  <c r="U205" i="1" s="1"/>
  <c r="L205" i="1"/>
  <c r="J205" i="1"/>
  <c r="H205" i="1"/>
  <c r="F205" i="1"/>
  <c r="E205" i="1"/>
  <c r="D205" i="1"/>
  <c r="S204" i="1"/>
  <c r="R204" i="1"/>
  <c r="T204" i="1" s="1"/>
  <c r="Q204" i="1"/>
  <c r="P204" i="1"/>
  <c r="L204" i="1"/>
  <c r="J204" i="1"/>
  <c r="U204" i="1" s="1"/>
  <c r="H204" i="1"/>
  <c r="I204" i="1" s="1"/>
  <c r="F204" i="1"/>
  <c r="E204" i="1"/>
  <c r="M204" i="1" s="1"/>
  <c r="D204" i="1"/>
  <c r="U203" i="1"/>
  <c r="T203" i="1"/>
  <c r="O203" i="1"/>
  <c r="N203" i="1"/>
  <c r="M203" i="1"/>
  <c r="K203" i="1"/>
  <c r="I203" i="1"/>
  <c r="G203" i="1"/>
  <c r="U202" i="1"/>
  <c r="T202" i="1"/>
  <c r="O202" i="1"/>
  <c r="N202" i="1"/>
  <c r="M202" i="1"/>
  <c r="K202" i="1"/>
  <c r="I202" i="1"/>
  <c r="G202" i="1"/>
  <c r="U201" i="1"/>
  <c r="T201" i="1"/>
  <c r="O201" i="1"/>
  <c r="N201" i="1"/>
  <c r="M201" i="1"/>
  <c r="K201" i="1"/>
  <c r="I201" i="1"/>
  <c r="G201" i="1"/>
  <c r="U200" i="1"/>
  <c r="T200" i="1"/>
  <c r="N200" i="1"/>
  <c r="O200" i="1" s="1"/>
  <c r="M200" i="1"/>
  <c r="K200" i="1"/>
  <c r="I200" i="1"/>
  <c r="G200" i="1"/>
  <c r="U199" i="1"/>
  <c r="T199" i="1"/>
  <c r="N199" i="1"/>
  <c r="O199" i="1" s="1"/>
  <c r="M199" i="1"/>
  <c r="K199" i="1"/>
  <c r="I199" i="1"/>
  <c r="G199" i="1"/>
  <c r="S198" i="1"/>
  <c r="T198" i="1" s="1"/>
  <c r="R198" i="1"/>
  <c r="Q198" i="1"/>
  <c r="P198" i="1"/>
  <c r="U198" i="1" s="1"/>
  <c r="L198" i="1"/>
  <c r="K198" i="1"/>
  <c r="J198" i="1"/>
  <c r="H198" i="1"/>
  <c r="F198" i="1"/>
  <c r="E198" i="1"/>
  <c r="D198" i="1"/>
  <c r="U197" i="1"/>
  <c r="T197" i="1"/>
  <c r="O197" i="1"/>
  <c r="N197" i="1"/>
  <c r="M197" i="1"/>
  <c r="K197" i="1"/>
  <c r="I197" i="1"/>
  <c r="G197" i="1"/>
  <c r="U196" i="1"/>
  <c r="T196" i="1"/>
  <c r="O196" i="1"/>
  <c r="N196" i="1"/>
  <c r="M196" i="1"/>
  <c r="K196" i="1"/>
  <c r="I196" i="1"/>
  <c r="G196" i="1"/>
  <c r="U195" i="1"/>
  <c r="T195" i="1"/>
  <c r="N195" i="1"/>
  <c r="O195" i="1" s="1"/>
  <c r="M195" i="1"/>
  <c r="K195" i="1"/>
  <c r="I195" i="1"/>
  <c r="G195" i="1"/>
  <c r="U194" i="1"/>
  <c r="T194" i="1"/>
  <c r="O194" i="1"/>
  <c r="N194" i="1"/>
  <c r="M194" i="1"/>
  <c r="K194" i="1"/>
  <c r="I194" i="1"/>
  <c r="G194" i="1"/>
  <c r="U193" i="1"/>
  <c r="T193" i="1"/>
  <c r="N193" i="1"/>
  <c r="O193" i="1" s="1"/>
  <c r="M193" i="1"/>
  <c r="K193" i="1"/>
  <c r="I193" i="1"/>
  <c r="G193" i="1"/>
  <c r="U192" i="1"/>
  <c r="T192" i="1"/>
  <c r="N192" i="1"/>
  <c r="O192" i="1" s="1"/>
  <c r="M192" i="1"/>
  <c r="K192" i="1"/>
  <c r="I192" i="1"/>
  <c r="G192" i="1"/>
  <c r="S191" i="1"/>
  <c r="R191" i="1"/>
  <c r="T191" i="1" s="1"/>
  <c r="Q191" i="1"/>
  <c r="P191" i="1"/>
  <c r="L191" i="1"/>
  <c r="M191" i="1" s="1"/>
  <c r="J191" i="1"/>
  <c r="H191" i="1"/>
  <c r="F191" i="1"/>
  <c r="E191" i="1"/>
  <c r="D191" i="1"/>
  <c r="I191" i="1" s="1"/>
  <c r="U190" i="1"/>
  <c r="T190" i="1"/>
  <c r="O190" i="1"/>
  <c r="N190" i="1"/>
  <c r="M190" i="1"/>
  <c r="K190" i="1"/>
  <c r="I190" i="1"/>
  <c r="G190" i="1"/>
  <c r="U189" i="1"/>
  <c r="T189" i="1"/>
  <c r="O189" i="1"/>
  <c r="N189" i="1"/>
  <c r="M189" i="1"/>
  <c r="K189" i="1"/>
  <c r="I189" i="1"/>
  <c r="G189" i="1"/>
  <c r="U188" i="1"/>
  <c r="T188" i="1"/>
  <c r="O188" i="1"/>
  <c r="N188" i="1"/>
  <c r="M188" i="1"/>
  <c r="K188" i="1"/>
  <c r="I188" i="1"/>
  <c r="G188" i="1"/>
  <c r="U187" i="1"/>
  <c r="T187" i="1"/>
  <c r="O187" i="1"/>
  <c r="N187" i="1"/>
  <c r="M187" i="1"/>
  <c r="K187" i="1"/>
  <c r="I187" i="1"/>
  <c r="G187" i="1"/>
  <c r="U186" i="1"/>
  <c r="T186" i="1"/>
  <c r="O186" i="1"/>
  <c r="N186" i="1"/>
  <c r="M186" i="1"/>
  <c r="K186" i="1"/>
  <c r="I186" i="1"/>
  <c r="G186" i="1"/>
  <c r="S185" i="1"/>
  <c r="T185" i="1" s="1"/>
  <c r="R185" i="1"/>
  <c r="Q185" i="1"/>
  <c r="P185" i="1"/>
  <c r="L185" i="1"/>
  <c r="J185" i="1"/>
  <c r="K185" i="1" s="1"/>
  <c r="H185" i="1"/>
  <c r="G185" i="1"/>
  <c r="F185" i="1"/>
  <c r="E185" i="1"/>
  <c r="M185" i="1" s="1"/>
  <c r="D185" i="1"/>
  <c r="U184" i="1"/>
  <c r="T184" i="1"/>
  <c r="N184" i="1"/>
  <c r="O184" i="1" s="1"/>
  <c r="M184" i="1"/>
  <c r="K184" i="1"/>
  <c r="I184" i="1"/>
  <c r="G184" i="1"/>
  <c r="U183" i="1"/>
  <c r="T183" i="1"/>
  <c r="O183" i="1"/>
  <c r="N183" i="1"/>
  <c r="M183" i="1"/>
  <c r="K183" i="1"/>
  <c r="I183" i="1"/>
  <c r="G183" i="1"/>
  <c r="U182" i="1"/>
  <c r="T182" i="1"/>
  <c r="N182" i="1"/>
  <c r="O182" i="1" s="1"/>
  <c r="M182" i="1"/>
  <c r="K182" i="1"/>
  <c r="I182" i="1"/>
  <c r="G182" i="1"/>
  <c r="U181" i="1"/>
  <c r="T181" i="1"/>
  <c r="N181" i="1"/>
  <c r="O181" i="1" s="1"/>
  <c r="M181" i="1"/>
  <c r="K181" i="1"/>
  <c r="I181" i="1"/>
  <c r="G181" i="1"/>
  <c r="U180" i="1"/>
  <c r="T180" i="1"/>
  <c r="N180" i="1"/>
  <c r="O180" i="1" s="1"/>
  <c r="M180" i="1"/>
  <c r="K180" i="1"/>
  <c r="I180" i="1"/>
  <c r="G180" i="1"/>
  <c r="U179" i="1"/>
  <c r="S179" i="1"/>
  <c r="R179" i="1"/>
  <c r="T179" i="1" s="1"/>
  <c r="Q179" i="1"/>
  <c r="P179" i="1"/>
  <c r="L179" i="1"/>
  <c r="J179" i="1"/>
  <c r="N179" i="1" s="1"/>
  <c r="I179" i="1"/>
  <c r="H179" i="1"/>
  <c r="F179" i="1"/>
  <c r="G179" i="1" s="1"/>
  <c r="E179" i="1"/>
  <c r="M179" i="1" s="1"/>
  <c r="D179" i="1"/>
  <c r="U178" i="1"/>
  <c r="T178" i="1"/>
  <c r="O178" i="1"/>
  <c r="N178" i="1"/>
  <c r="M178" i="1"/>
  <c r="K178" i="1"/>
  <c r="I178" i="1"/>
  <c r="G178" i="1"/>
  <c r="U177" i="1"/>
  <c r="T177" i="1"/>
  <c r="O177" i="1"/>
  <c r="N177" i="1"/>
  <c r="M177" i="1"/>
  <c r="K177" i="1"/>
  <c r="I177" i="1"/>
  <c r="G177" i="1"/>
  <c r="U176" i="1"/>
  <c r="T176" i="1"/>
  <c r="O176" i="1"/>
  <c r="N176" i="1"/>
  <c r="M176" i="1"/>
  <c r="K176" i="1"/>
  <c r="I176" i="1"/>
  <c r="G176" i="1"/>
  <c r="U175" i="1"/>
  <c r="T175" i="1"/>
  <c r="N175" i="1"/>
  <c r="O175" i="1" s="1"/>
  <c r="M175" i="1"/>
  <c r="K175" i="1"/>
  <c r="I175" i="1"/>
  <c r="G175" i="1"/>
  <c r="U174" i="1"/>
  <c r="T174" i="1"/>
  <c r="O174" i="1"/>
  <c r="N174" i="1"/>
  <c r="M174" i="1"/>
  <c r="K174" i="1"/>
  <c r="I174" i="1"/>
  <c r="G174" i="1"/>
  <c r="U173" i="1"/>
  <c r="T173" i="1"/>
  <c r="O173" i="1"/>
  <c r="N173" i="1"/>
  <c r="M173" i="1"/>
  <c r="K173" i="1"/>
  <c r="I173" i="1"/>
  <c r="G173" i="1"/>
  <c r="S170" i="1"/>
  <c r="R170" i="1"/>
  <c r="T170" i="1" s="1"/>
  <c r="Q170" i="1"/>
  <c r="P170" i="1"/>
  <c r="U170" i="1" s="1"/>
  <c r="L170" i="1"/>
  <c r="J170" i="1"/>
  <c r="H170" i="1"/>
  <c r="F170" i="1"/>
  <c r="N170" i="1" s="1"/>
  <c r="E170" i="1"/>
  <c r="M170" i="1" s="1"/>
  <c r="D170" i="1"/>
  <c r="I170" i="1" s="1"/>
  <c r="S169" i="1"/>
  <c r="R169" i="1"/>
  <c r="Q169" i="1"/>
  <c r="P169" i="1"/>
  <c r="L169" i="1"/>
  <c r="M169" i="1" s="1"/>
  <c r="J169" i="1"/>
  <c r="U169" i="1" s="1"/>
  <c r="I169" i="1"/>
  <c r="H169" i="1"/>
  <c r="F169" i="1"/>
  <c r="E169" i="1"/>
  <c r="D169" i="1"/>
  <c r="U168" i="1"/>
  <c r="T168" i="1"/>
  <c r="O168" i="1"/>
  <c r="N168" i="1"/>
  <c r="M168" i="1"/>
  <c r="K168" i="1"/>
  <c r="I168" i="1"/>
  <c r="G168" i="1"/>
  <c r="U167" i="1"/>
  <c r="T167" i="1"/>
  <c r="O167" i="1"/>
  <c r="N167" i="1"/>
  <c r="M167" i="1"/>
  <c r="K167" i="1"/>
  <c r="I167" i="1"/>
  <c r="G167" i="1"/>
  <c r="U166" i="1"/>
  <c r="T166" i="1"/>
  <c r="O166" i="1"/>
  <c r="N166" i="1"/>
  <c r="M166" i="1"/>
  <c r="K166" i="1"/>
  <c r="I166" i="1"/>
  <c r="G166" i="1"/>
  <c r="U165" i="1"/>
  <c r="T165" i="1"/>
  <c r="O165" i="1"/>
  <c r="N165" i="1"/>
  <c r="M165" i="1"/>
  <c r="K165" i="1"/>
  <c r="I165" i="1"/>
  <c r="G165" i="1"/>
  <c r="U164" i="1"/>
  <c r="T164" i="1"/>
  <c r="O164" i="1"/>
  <c r="N164" i="1"/>
  <c r="M164" i="1"/>
  <c r="K164" i="1"/>
  <c r="I164" i="1"/>
  <c r="G164" i="1"/>
  <c r="S163" i="1"/>
  <c r="R163" i="1"/>
  <c r="T163" i="1" s="1"/>
  <c r="Q163" i="1"/>
  <c r="P163" i="1"/>
  <c r="U163" i="1" s="1"/>
  <c r="L163" i="1"/>
  <c r="J163" i="1"/>
  <c r="H163" i="1"/>
  <c r="F163" i="1"/>
  <c r="N163" i="1" s="1"/>
  <c r="O163" i="1" s="1"/>
  <c r="E163" i="1"/>
  <c r="M163" i="1" s="1"/>
  <c r="D163" i="1"/>
  <c r="U162" i="1"/>
  <c r="T162" i="1"/>
  <c r="N162" i="1"/>
  <c r="O162" i="1" s="1"/>
  <c r="M162" i="1"/>
  <c r="K162" i="1"/>
  <c r="I162" i="1"/>
  <c r="G162" i="1"/>
  <c r="U161" i="1"/>
  <c r="T161" i="1"/>
  <c r="O161" i="1"/>
  <c r="N161" i="1"/>
  <c r="M161" i="1"/>
  <c r="K161" i="1"/>
  <c r="I161" i="1"/>
  <c r="G161" i="1"/>
  <c r="U160" i="1"/>
  <c r="T160" i="1"/>
  <c r="O160" i="1"/>
  <c r="N160" i="1"/>
  <c r="M160" i="1"/>
  <c r="K160" i="1"/>
  <c r="I160" i="1"/>
  <c r="G160" i="1"/>
  <c r="U159" i="1"/>
  <c r="T159" i="1"/>
  <c r="N159" i="1"/>
  <c r="O159" i="1" s="1"/>
  <c r="M159" i="1"/>
  <c r="K159" i="1"/>
  <c r="I159" i="1"/>
  <c r="G159" i="1"/>
  <c r="U158" i="1"/>
  <c r="T158" i="1"/>
  <c r="N158" i="1"/>
  <c r="O158" i="1" s="1"/>
  <c r="M158" i="1"/>
  <c r="K158" i="1"/>
  <c r="I158" i="1"/>
  <c r="G158" i="1"/>
  <c r="S157" i="1"/>
  <c r="R157" i="1"/>
  <c r="Q157" i="1"/>
  <c r="P157" i="1"/>
  <c r="L157" i="1"/>
  <c r="J157" i="1"/>
  <c r="U157" i="1" s="1"/>
  <c r="H157" i="1"/>
  <c r="I157" i="1" s="1"/>
  <c r="F157" i="1"/>
  <c r="G157" i="1" s="1"/>
  <c r="E157" i="1"/>
  <c r="D157" i="1"/>
  <c r="U156" i="1"/>
  <c r="T156" i="1"/>
  <c r="O156" i="1"/>
  <c r="N156" i="1"/>
  <c r="M156" i="1"/>
  <c r="K156" i="1"/>
  <c r="I156" i="1"/>
  <c r="G156" i="1"/>
  <c r="U155" i="1"/>
  <c r="T155" i="1"/>
  <c r="O155" i="1"/>
  <c r="N155" i="1"/>
  <c r="M155" i="1"/>
  <c r="K155" i="1"/>
  <c r="I155" i="1"/>
  <c r="G155" i="1"/>
  <c r="U154" i="1"/>
  <c r="T154" i="1"/>
  <c r="O154" i="1"/>
  <c r="N154" i="1"/>
  <c r="M154" i="1"/>
  <c r="K154" i="1"/>
  <c r="I154" i="1"/>
  <c r="G154" i="1"/>
  <c r="U153" i="1"/>
  <c r="T153" i="1"/>
  <c r="N153" i="1"/>
  <c r="O153" i="1" s="1"/>
  <c r="M153" i="1"/>
  <c r="K153" i="1"/>
  <c r="I153" i="1"/>
  <c r="G153" i="1"/>
  <c r="U152" i="1"/>
  <c r="T152" i="1"/>
  <c r="N152" i="1"/>
  <c r="O152" i="1" s="1"/>
  <c r="M152" i="1"/>
  <c r="K152" i="1"/>
  <c r="I152" i="1"/>
  <c r="G152" i="1"/>
  <c r="U151" i="1"/>
  <c r="T151" i="1"/>
  <c r="O151" i="1"/>
  <c r="N151" i="1"/>
  <c r="M151" i="1"/>
  <c r="K151" i="1"/>
  <c r="I151" i="1"/>
  <c r="G151" i="1"/>
  <c r="S150" i="1"/>
  <c r="T150" i="1" s="1"/>
  <c r="R150" i="1"/>
  <c r="Q150" i="1"/>
  <c r="P150" i="1"/>
  <c r="U150" i="1" s="1"/>
  <c r="L150" i="1"/>
  <c r="K150" i="1"/>
  <c r="J150" i="1"/>
  <c r="H150" i="1"/>
  <c r="F150" i="1"/>
  <c r="N150" i="1" s="1"/>
  <c r="O150" i="1" s="1"/>
  <c r="E150" i="1"/>
  <c r="D150" i="1"/>
  <c r="I150" i="1" s="1"/>
  <c r="U149" i="1"/>
  <c r="T149" i="1"/>
  <c r="N149" i="1"/>
  <c r="O149" i="1" s="1"/>
  <c r="M149" i="1"/>
  <c r="K149" i="1"/>
  <c r="I149" i="1"/>
  <c r="G149" i="1"/>
  <c r="U148" i="1"/>
  <c r="T148" i="1"/>
  <c r="N148" i="1"/>
  <c r="O148" i="1" s="1"/>
  <c r="M148" i="1"/>
  <c r="K148" i="1"/>
  <c r="I148" i="1"/>
  <c r="G148" i="1"/>
  <c r="U147" i="1"/>
  <c r="T147" i="1"/>
  <c r="N147" i="1"/>
  <c r="O147" i="1" s="1"/>
  <c r="M147" i="1"/>
  <c r="K147" i="1"/>
  <c r="I147" i="1"/>
  <c r="G147" i="1"/>
  <c r="U146" i="1"/>
  <c r="T146" i="1"/>
  <c r="N146" i="1"/>
  <c r="O146" i="1" s="1"/>
  <c r="M146" i="1"/>
  <c r="K146" i="1"/>
  <c r="I146" i="1"/>
  <c r="G146" i="1"/>
  <c r="U145" i="1"/>
  <c r="T145" i="1"/>
  <c r="O145" i="1"/>
  <c r="N145" i="1"/>
  <c r="M145" i="1"/>
  <c r="K145" i="1"/>
  <c r="I145" i="1"/>
  <c r="G145" i="1"/>
  <c r="S144" i="1"/>
  <c r="R144" i="1"/>
  <c r="T144" i="1" s="1"/>
  <c r="Q144" i="1"/>
  <c r="P144" i="1"/>
  <c r="N144" i="1"/>
  <c r="L144" i="1"/>
  <c r="J144" i="1"/>
  <c r="H144" i="1"/>
  <c r="F144" i="1"/>
  <c r="E144" i="1"/>
  <c r="D144" i="1"/>
  <c r="I144" i="1" s="1"/>
  <c r="U143" i="1"/>
  <c r="T143" i="1"/>
  <c r="O143" i="1"/>
  <c r="N143" i="1"/>
  <c r="M143" i="1"/>
  <c r="K143" i="1"/>
  <c r="I143" i="1"/>
  <c r="G143" i="1"/>
  <c r="U142" i="1"/>
  <c r="T142" i="1"/>
  <c r="O142" i="1"/>
  <c r="N142" i="1"/>
  <c r="M142" i="1"/>
  <c r="K142" i="1"/>
  <c r="I142" i="1"/>
  <c r="G142" i="1"/>
  <c r="U141" i="1"/>
  <c r="T141" i="1"/>
  <c r="O141" i="1"/>
  <c r="N141" i="1"/>
  <c r="M141" i="1"/>
  <c r="K141" i="1"/>
  <c r="I141" i="1"/>
  <c r="G141" i="1"/>
  <c r="U140" i="1"/>
  <c r="T140" i="1"/>
  <c r="O140" i="1"/>
  <c r="N140" i="1"/>
  <c r="M140" i="1"/>
  <c r="K140" i="1"/>
  <c r="I140" i="1"/>
  <c r="G140" i="1"/>
  <c r="U139" i="1"/>
  <c r="T139" i="1"/>
  <c r="O139" i="1"/>
  <c r="N139" i="1"/>
  <c r="M139" i="1"/>
  <c r="K139" i="1"/>
  <c r="I139" i="1"/>
  <c r="G139" i="1"/>
  <c r="U138" i="1"/>
  <c r="T138" i="1"/>
  <c r="O138" i="1"/>
  <c r="N138" i="1"/>
  <c r="M138" i="1"/>
  <c r="K138" i="1"/>
  <c r="I138" i="1"/>
  <c r="G138" i="1"/>
  <c r="S137" i="1"/>
  <c r="R137" i="1"/>
  <c r="Q137" i="1"/>
  <c r="P137" i="1"/>
  <c r="L137" i="1"/>
  <c r="J137" i="1"/>
  <c r="H137" i="1"/>
  <c r="F137" i="1"/>
  <c r="N137" i="1" s="1"/>
  <c r="E137" i="1"/>
  <c r="K137" i="1" s="1"/>
  <c r="D137" i="1"/>
  <c r="U136" i="1"/>
  <c r="T136" i="1"/>
  <c r="N136" i="1"/>
  <c r="O136" i="1" s="1"/>
  <c r="M136" i="1"/>
  <c r="K136" i="1"/>
  <c r="I136" i="1"/>
  <c r="G136" i="1"/>
  <c r="U135" i="1"/>
  <c r="T135" i="1"/>
  <c r="N135" i="1"/>
  <c r="O135" i="1" s="1"/>
  <c r="M135" i="1"/>
  <c r="K135" i="1"/>
  <c r="I135" i="1"/>
  <c r="G135" i="1"/>
  <c r="U134" i="1"/>
  <c r="T134" i="1"/>
  <c r="N134" i="1"/>
  <c r="O134" i="1" s="1"/>
  <c r="M134" i="1"/>
  <c r="K134" i="1"/>
  <c r="I134" i="1"/>
  <c r="G134" i="1"/>
  <c r="U133" i="1"/>
  <c r="T133" i="1"/>
  <c r="N133" i="1"/>
  <c r="O133" i="1" s="1"/>
  <c r="M133" i="1"/>
  <c r="K133" i="1"/>
  <c r="I133" i="1"/>
  <c r="G133" i="1"/>
  <c r="S132" i="1"/>
  <c r="R132" i="1"/>
  <c r="T132" i="1" s="1"/>
  <c r="Q132" i="1"/>
  <c r="P132" i="1"/>
  <c r="L132" i="1"/>
  <c r="J132" i="1"/>
  <c r="H132" i="1"/>
  <c r="F132" i="1"/>
  <c r="G132" i="1" s="1"/>
  <c r="E132" i="1"/>
  <c r="D132" i="1"/>
  <c r="I132" i="1" s="1"/>
  <c r="U131" i="1"/>
  <c r="T131" i="1"/>
  <c r="O131" i="1"/>
  <c r="N131" i="1"/>
  <c r="M131" i="1"/>
  <c r="K131" i="1"/>
  <c r="I131" i="1"/>
  <c r="G131" i="1"/>
  <c r="U130" i="1"/>
  <c r="T130" i="1"/>
  <c r="O130" i="1"/>
  <c r="N130" i="1"/>
  <c r="M130" i="1"/>
  <c r="K130" i="1"/>
  <c r="I130" i="1"/>
  <c r="G130" i="1"/>
  <c r="U129" i="1"/>
  <c r="T129" i="1"/>
  <c r="O129" i="1"/>
  <c r="N129" i="1"/>
  <c r="M129" i="1"/>
  <c r="K129" i="1"/>
  <c r="I129" i="1"/>
  <c r="G129" i="1"/>
  <c r="U128" i="1"/>
  <c r="T128" i="1"/>
  <c r="O128" i="1"/>
  <c r="N128" i="1"/>
  <c r="M128" i="1"/>
  <c r="K128" i="1"/>
  <c r="I128" i="1"/>
  <c r="G128" i="1"/>
  <c r="U127" i="1"/>
  <c r="T127" i="1"/>
  <c r="O127" i="1"/>
  <c r="N127" i="1"/>
  <c r="M127" i="1"/>
  <c r="K127" i="1"/>
  <c r="I127" i="1"/>
  <c r="G127" i="1"/>
  <c r="S126" i="1"/>
  <c r="R126" i="1"/>
  <c r="T126" i="1" s="1"/>
  <c r="Q126" i="1"/>
  <c r="P126" i="1"/>
  <c r="U126" i="1" s="1"/>
  <c r="L126" i="1"/>
  <c r="K126" i="1"/>
  <c r="J126" i="1"/>
  <c r="H126" i="1"/>
  <c r="F126" i="1"/>
  <c r="E126" i="1"/>
  <c r="D126" i="1"/>
  <c r="I126" i="1" s="1"/>
  <c r="U125" i="1"/>
  <c r="T125" i="1"/>
  <c r="N125" i="1"/>
  <c r="O125" i="1" s="1"/>
  <c r="M125" i="1"/>
  <c r="K125" i="1"/>
  <c r="I125" i="1"/>
  <c r="G125" i="1"/>
  <c r="U124" i="1"/>
  <c r="T124" i="1"/>
  <c r="N124" i="1"/>
  <c r="O124" i="1" s="1"/>
  <c r="M124" i="1"/>
  <c r="K124" i="1"/>
  <c r="I124" i="1"/>
  <c r="G124" i="1"/>
  <c r="U123" i="1"/>
  <c r="T123" i="1"/>
  <c r="O123" i="1"/>
  <c r="N123" i="1"/>
  <c r="M123" i="1"/>
  <c r="K123" i="1"/>
  <c r="I123" i="1"/>
  <c r="G123" i="1"/>
  <c r="U122" i="1"/>
  <c r="T122" i="1"/>
  <c r="N122" i="1"/>
  <c r="O122" i="1" s="1"/>
  <c r="M122" i="1"/>
  <c r="K122" i="1"/>
  <c r="I122" i="1"/>
  <c r="G122" i="1"/>
  <c r="U121" i="1"/>
  <c r="S121" i="1"/>
  <c r="R121" i="1"/>
  <c r="Q121" i="1"/>
  <c r="P121" i="1"/>
  <c r="L121" i="1"/>
  <c r="J121" i="1"/>
  <c r="H121" i="1"/>
  <c r="I121" i="1" s="1"/>
  <c r="F121" i="1"/>
  <c r="G121" i="1" s="1"/>
  <c r="E121" i="1"/>
  <c r="D121" i="1"/>
  <c r="U120" i="1"/>
  <c r="T120" i="1"/>
  <c r="O120" i="1"/>
  <c r="N120" i="1"/>
  <c r="M120" i="1"/>
  <c r="K120" i="1"/>
  <c r="I120" i="1"/>
  <c r="G120" i="1"/>
  <c r="U119" i="1"/>
  <c r="T119" i="1"/>
  <c r="N119" i="1"/>
  <c r="O119" i="1" s="1"/>
  <c r="M119" i="1"/>
  <c r="K119" i="1"/>
  <c r="I119" i="1"/>
  <c r="G119" i="1"/>
  <c r="U118" i="1"/>
  <c r="T118" i="1"/>
  <c r="O118" i="1"/>
  <c r="N118" i="1"/>
  <c r="M118" i="1"/>
  <c r="K118" i="1"/>
  <c r="I118" i="1"/>
  <c r="G118" i="1"/>
  <c r="U117" i="1"/>
  <c r="T117" i="1"/>
  <c r="N117" i="1"/>
  <c r="O117" i="1" s="1"/>
  <c r="M117" i="1"/>
  <c r="K117" i="1"/>
  <c r="I117" i="1"/>
  <c r="G117" i="1"/>
  <c r="U116" i="1"/>
  <c r="T116" i="1"/>
  <c r="N116" i="1"/>
  <c r="O116" i="1" s="1"/>
  <c r="M116" i="1"/>
  <c r="K116" i="1"/>
  <c r="I116" i="1"/>
  <c r="G116" i="1"/>
  <c r="U115" i="1"/>
  <c r="T115" i="1"/>
  <c r="N115" i="1"/>
  <c r="O115" i="1" s="1"/>
  <c r="M115" i="1"/>
  <c r="K115" i="1"/>
  <c r="I115" i="1"/>
  <c r="G115" i="1"/>
  <c r="U114" i="1"/>
  <c r="T114" i="1"/>
  <c r="N114" i="1"/>
  <c r="O114" i="1" s="1"/>
  <c r="M114" i="1"/>
  <c r="K114" i="1"/>
  <c r="I114" i="1"/>
  <c r="G114" i="1"/>
  <c r="U113" i="1"/>
  <c r="T113" i="1"/>
  <c r="O113" i="1"/>
  <c r="N113" i="1"/>
  <c r="M113" i="1"/>
  <c r="K113" i="1"/>
  <c r="I113" i="1"/>
  <c r="G113" i="1"/>
  <c r="S112" i="1"/>
  <c r="R112" i="1"/>
  <c r="T112" i="1" s="1"/>
  <c r="Q112" i="1"/>
  <c r="P112" i="1"/>
  <c r="U112" i="1" s="1"/>
  <c r="L112" i="1"/>
  <c r="J112" i="1"/>
  <c r="H112" i="1"/>
  <c r="F112" i="1"/>
  <c r="N112" i="1" s="1"/>
  <c r="E112" i="1"/>
  <c r="M112" i="1" s="1"/>
  <c r="D112" i="1"/>
  <c r="I112" i="1" s="1"/>
  <c r="U111" i="1"/>
  <c r="T111" i="1"/>
  <c r="N111" i="1"/>
  <c r="O111" i="1" s="1"/>
  <c r="M111" i="1"/>
  <c r="K111" i="1"/>
  <c r="I111" i="1"/>
  <c r="G111" i="1"/>
  <c r="U110" i="1"/>
  <c r="T110" i="1"/>
  <c r="N110" i="1"/>
  <c r="O110" i="1" s="1"/>
  <c r="M110" i="1"/>
  <c r="K110" i="1"/>
  <c r="I110" i="1"/>
  <c r="G110" i="1"/>
  <c r="U109" i="1"/>
  <c r="T109" i="1"/>
  <c r="N109" i="1"/>
  <c r="O109" i="1" s="1"/>
  <c r="M109" i="1"/>
  <c r="K109" i="1"/>
  <c r="I109" i="1"/>
  <c r="G109" i="1"/>
  <c r="U108" i="1"/>
  <c r="T108" i="1"/>
  <c r="N108" i="1"/>
  <c r="O108" i="1" s="1"/>
  <c r="M108" i="1"/>
  <c r="K108" i="1"/>
  <c r="I108" i="1"/>
  <c r="G108" i="1"/>
  <c r="U107" i="1"/>
  <c r="T107" i="1"/>
  <c r="N107" i="1"/>
  <c r="O107" i="1" s="1"/>
  <c r="M107" i="1"/>
  <c r="K107" i="1"/>
  <c r="I107" i="1"/>
  <c r="G107" i="1"/>
  <c r="S106" i="1"/>
  <c r="R106" i="1"/>
  <c r="Q106" i="1"/>
  <c r="P106" i="1"/>
  <c r="L106" i="1"/>
  <c r="J106" i="1"/>
  <c r="N106" i="1" s="1"/>
  <c r="O106" i="1" s="1"/>
  <c r="H106" i="1"/>
  <c r="F106" i="1"/>
  <c r="E106" i="1"/>
  <c r="D106" i="1"/>
  <c r="I106" i="1" s="1"/>
  <c r="U105" i="1"/>
  <c r="T105" i="1"/>
  <c r="O105" i="1"/>
  <c r="N105" i="1"/>
  <c r="M105" i="1"/>
  <c r="K105" i="1"/>
  <c r="I105" i="1"/>
  <c r="G105" i="1"/>
  <c r="S102" i="1"/>
  <c r="R102" i="1"/>
  <c r="T102" i="1" s="1"/>
  <c r="Q102" i="1"/>
  <c r="P102" i="1"/>
  <c r="L102" i="1"/>
  <c r="J102" i="1"/>
  <c r="H102" i="1"/>
  <c r="I102" i="1" s="1"/>
  <c r="G102" i="1"/>
  <c r="F102" i="1"/>
  <c r="E102" i="1"/>
  <c r="K102" i="1" s="1"/>
  <c r="D102" i="1"/>
  <c r="S101" i="1"/>
  <c r="R101" i="1"/>
  <c r="T101" i="1" s="1"/>
  <c r="Q101" i="1"/>
  <c r="P101" i="1"/>
  <c r="U101" i="1" s="1"/>
  <c r="L101" i="1"/>
  <c r="J101" i="1"/>
  <c r="H101" i="1"/>
  <c r="F101" i="1"/>
  <c r="E101" i="1"/>
  <c r="D101" i="1"/>
  <c r="I101" i="1" s="1"/>
  <c r="U100" i="1"/>
  <c r="T100" i="1"/>
  <c r="O100" i="1"/>
  <c r="N100" i="1"/>
  <c r="M100" i="1"/>
  <c r="K100" i="1"/>
  <c r="I100" i="1"/>
  <c r="G100" i="1"/>
  <c r="U99" i="1"/>
  <c r="T99" i="1"/>
  <c r="N99" i="1"/>
  <c r="O99" i="1" s="1"/>
  <c r="M99" i="1"/>
  <c r="K99" i="1"/>
  <c r="I99" i="1"/>
  <c r="G99" i="1"/>
  <c r="U98" i="1"/>
  <c r="T98" i="1"/>
  <c r="N98" i="1"/>
  <c r="O98" i="1" s="1"/>
  <c r="M98" i="1"/>
  <c r="K98" i="1"/>
  <c r="I98" i="1"/>
  <c r="G98" i="1"/>
  <c r="U97" i="1"/>
  <c r="T97" i="1"/>
  <c r="N97" i="1"/>
  <c r="O97" i="1" s="1"/>
  <c r="M97" i="1"/>
  <c r="K97" i="1"/>
  <c r="I97" i="1"/>
  <c r="G97" i="1"/>
  <c r="T96" i="1"/>
  <c r="S96" i="1"/>
  <c r="R96" i="1"/>
  <c r="Q96" i="1"/>
  <c r="P96" i="1"/>
  <c r="L96" i="1"/>
  <c r="J96" i="1"/>
  <c r="I96" i="1"/>
  <c r="H96" i="1"/>
  <c r="F96" i="1"/>
  <c r="E96" i="1"/>
  <c r="M96" i="1" s="1"/>
  <c r="D96" i="1"/>
  <c r="G96" i="1" s="1"/>
  <c r="U95" i="1"/>
  <c r="T95" i="1"/>
  <c r="O95" i="1"/>
  <c r="N95" i="1"/>
  <c r="M95" i="1"/>
  <c r="K95" i="1"/>
  <c r="I95" i="1"/>
  <c r="G95" i="1"/>
  <c r="U94" i="1"/>
  <c r="T94" i="1"/>
  <c r="O94" i="1"/>
  <c r="N94" i="1"/>
  <c r="M94" i="1"/>
  <c r="K94" i="1"/>
  <c r="I94" i="1"/>
  <c r="G94" i="1"/>
  <c r="U93" i="1"/>
  <c r="T93" i="1"/>
  <c r="O93" i="1"/>
  <c r="N93" i="1"/>
  <c r="M93" i="1"/>
  <c r="K93" i="1"/>
  <c r="I93" i="1"/>
  <c r="G93" i="1"/>
  <c r="U92" i="1"/>
  <c r="T92" i="1"/>
  <c r="O92" i="1"/>
  <c r="N92" i="1"/>
  <c r="M92" i="1"/>
  <c r="K92" i="1"/>
  <c r="I92" i="1"/>
  <c r="G92" i="1"/>
  <c r="S91" i="1"/>
  <c r="R91" i="1"/>
  <c r="T91" i="1" s="1"/>
  <c r="Q91" i="1"/>
  <c r="P91" i="1"/>
  <c r="L91" i="1"/>
  <c r="J91" i="1"/>
  <c r="H91" i="1"/>
  <c r="F91" i="1"/>
  <c r="G91" i="1" s="1"/>
  <c r="E91" i="1"/>
  <c r="M91" i="1" s="1"/>
  <c r="D91" i="1"/>
  <c r="I91" i="1" s="1"/>
  <c r="U90" i="1"/>
  <c r="T90" i="1"/>
  <c r="O90" i="1"/>
  <c r="N90" i="1"/>
  <c r="M90" i="1"/>
  <c r="K90" i="1"/>
  <c r="I90" i="1"/>
  <c r="G90" i="1"/>
  <c r="U89" i="1"/>
  <c r="T89" i="1"/>
  <c r="O89" i="1"/>
  <c r="N89" i="1"/>
  <c r="M89" i="1"/>
  <c r="K89" i="1"/>
  <c r="I89" i="1"/>
  <c r="G89" i="1"/>
  <c r="U88" i="1"/>
  <c r="T88" i="1"/>
  <c r="O88" i="1"/>
  <c r="N88" i="1"/>
  <c r="M88" i="1"/>
  <c r="K88" i="1"/>
  <c r="I88" i="1"/>
  <c r="G88" i="1"/>
  <c r="S85" i="1"/>
  <c r="R85" i="1"/>
  <c r="T85" i="1" s="1"/>
  <c r="Q85" i="1"/>
  <c r="P85" i="1"/>
  <c r="U85" i="1" s="1"/>
  <c r="L85" i="1"/>
  <c r="K85" i="1"/>
  <c r="J85" i="1"/>
  <c r="H85" i="1"/>
  <c r="F85" i="1"/>
  <c r="E85" i="1"/>
  <c r="D85" i="1"/>
  <c r="I85" i="1" s="1"/>
  <c r="U84" i="1"/>
  <c r="S84" i="1"/>
  <c r="R84" i="1"/>
  <c r="Q84" i="1"/>
  <c r="P84" i="1"/>
  <c r="L84" i="1"/>
  <c r="J84" i="1"/>
  <c r="H84" i="1"/>
  <c r="I84" i="1" s="1"/>
  <c r="F84" i="1"/>
  <c r="E84" i="1"/>
  <c r="D84" i="1"/>
  <c r="U83" i="1"/>
  <c r="T83" i="1"/>
  <c r="O83" i="1"/>
  <c r="N83" i="1"/>
  <c r="M83" i="1"/>
  <c r="K83" i="1"/>
  <c r="I83" i="1"/>
  <c r="G83" i="1"/>
  <c r="U82" i="1"/>
  <c r="T82" i="1"/>
  <c r="O82" i="1"/>
  <c r="N82" i="1"/>
  <c r="M82" i="1"/>
  <c r="K82" i="1"/>
  <c r="I82" i="1"/>
  <c r="G82" i="1"/>
  <c r="U81" i="1"/>
  <c r="T81" i="1"/>
  <c r="O81" i="1"/>
  <c r="N81" i="1"/>
  <c r="M81" i="1"/>
  <c r="K81" i="1"/>
  <c r="I81" i="1"/>
  <c r="G81" i="1"/>
  <c r="U80" i="1"/>
  <c r="T80" i="1"/>
  <c r="O80" i="1"/>
  <c r="N80" i="1"/>
  <c r="M80" i="1"/>
  <c r="K80" i="1"/>
  <c r="I80" i="1"/>
  <c r="G80" i="1"/>
  <c r="U79" i="1"/>
  <c r="T79" i="1"/>
  <c r="N79" i="1"/>
  <c r="O79" i="1" s="1"/>
  <c r="M79" i="1"/>
  <c r="K79" i="1"/>
  <c r="I79" i="1"/>
  <c r="G79" i="1"/>
  <c r="S78" i="1"/>
  <c r="R78" i="1"/>
  <c r="T78" i="1" s="1"/>
  <c r="Q78" i="1"/>
  <c r="P78" i="1"/>
  <c r="U78" i="1" s="1"/>
  <c r="L78" i="1"/>
  <c r="J78" i="1"/>
  <c r="H78" i="1"/>
  <c r="F78" i="1"/>
  <c r="N78" i="1" s="1"/>
  <c r="E78" i="1"/>
  <c r="M78" i="1" s="1"/>
  <c r="D78" i="1"/>
  <c r="I78" i="1" s="1"/>
  <c r="U77" i="1"/>
  <c r="T77" i="1"/>
  <c r="N77" i="1"/>
  <c r="O77" i="1" s="1"/>
  <c r="M77" i="1"/>
  <c r="K77" i="1"/>
  <c r="I77" i="1"/>
  <c r="G77" i="1"/>
  <c r="U76" i="1"/>
  <c r="T76" i="1"/>
  <c r="N76" i="1"/>
  <c r="O76" i="1" s="1"/>
  <c r="M76" i="1"/>
  <c r="K76" i="1"/>
  <c r="I76" i="1"/>
  <c r="G76" i="1"/>
  <c r="U75" i="1"/>
  <c r="T75" i="1"/>
  <c r="N75" i="1"/>
  <c r="O75" i="1" s="1"/>
  <c r="M75" i="1"/>
  <c r="K75" i="1"/>
  <c r="I75" i="1"/>
  <c r="G75" i="1"/>
  <c r="U74" i="1"/>
  <c r="T74" i="1"/>
  <c r="O74" i="1"/>
  <c r="N74" i="1"/>
  <c r="M74" i="1"/>
  <c r="K74" i="1"/>
  <c r="I74" i="1"/>
  <c r="G74" i="1"/>
  <c r="U73" i="1"/>
  <c r="T73" i="1"/>
  <c r="N73" i="1"/>
  <c r="O73" i="1" s="1"/>
  <c r="M73" i="1"/>
  <c r="K73" i="1"/>
  <c r="I73" i="1"/>
  <c r="G73" i="1"/>
  <c r="U72" i="1"/>
  <c r="T72" i="1"/>
  <c r="N72" i="1"/>
  <c r="O72" i="1" s="1"/>
  <c r="M72" i="1"/>
  <c r="K72" i="1"/>
  <c r="I72" i="1"/>
  <c r="G72" i="1"/>
  <c r="U71" i="1"/>
  <c r="T71" i="1"/>
  <c r="N71" i="1"/>
  <c r="O71" i="1" s="1"/>
  <c r="M71" i="1"/>
  <c r="K71" i="1"/>
  <c r="I71" i="1"/>
  <c r="G71" i="1"/>
  <c r="S70" i="1"/>
  <c r="R70" i="1"/>
  <c r="T70" i="1" s="1"/>
  <c r="Q70" i="1"/>
  <c r="P70" i="1"/>
  <c r="L70" i="1"/>
  <c r="J70" i="1"/>
  <c r="N70" i="1" s="1"/>
  <c r="O70" i="1" s="1"/>
  <c r="H70" i="1"/>
  <c r="F70" i="1"/>
  <c r="G70" i="1" s="1"/>
  <c r="E70" i="1"/>
  <c r="D70" i="1"/>
  <c r="I70" i="1" s="1"/>
  <c r="U69" i="1"/>
  <c r="T69" i="1"/>
  <c r="O69" i="1"/>
  <c r="N69" i="1"/>
  <c r="M69" i="1"/>
  <c r="K69" i="1"/>
  <c r="I69" i="1"/>
  <c r="G69" i="1"/>
  <c r="U68" i="1"/>
  <c r="T68" i="1"/>
  <c r="O68" i="1"/>
  <c r="N68" i="1"/>
  <c r="M68" i="1"/>
  <c r="K68" i="1"/>
  <c r="I68" i="1"/>
  <c r="G68" i="1"/>
  <c r="U67" i="1"/>
  <c r="T67" i="1"/>
  <c r="O67" i="1"/>
  <c r="N67" i="1"/>
  <c r="M67" i="1"/>
  <c r="K67" i="1"/>
  <c r="I67" i="1"/>
  <c r="G67" i="1"/>
  <c r="U66" i="1"/>
  <c r="T66" i="1"/>
  <c r="O66" i="1"/>
  <c r="N66" i="1"/>
  <c r="M66" i="1"/>
  <c r="K66" i="1"/>
  <c r="I66" i="1"/>
  <c r="G66" i="1"/>
  <c r="U65" i="1"/>
  <c r="T65" i="1"/>
  <c r="O65" i="1"/>
  <c r="N65" i="1"/>
  <c r="M65" i="1"/>
  <c r="K65" i="1"/>
  <c r="I65" i="1"/>
  <c r="G65" i="1"/>
  <c r="U64" i="1"/>
  <c r="T64" i="1"/>
  <c r="O64" i="1"/>
  <c r="N64" i="1"/>
  <c r="M64" i="1"/>
  <c r="K64" i="1"/>
  <c r="I64" i="1"/>
  <c r="G64" i="1"/>
  <c r="S63" i="1"/>
  <c r="R63" i="1"/>
  <c r="T63" i="1" s="1"/>
  <c r="Q63" i="1"/>
  <c r="P63" i="1"/>
  <c r="L63" i="1"/>
  <c r="J63" i="1"/>
  <c r="H63" i="1"/>
  <c r="I63" i="1" s="1"/>
  <c r="G63" i="1"/>
  <c r="F63" i="1"/>
  <c r="E63" i="1"/>
  <c r="K63" i="1" s="1"/>
  <c r="D63" i="1"/>
  <c r="U62" i="1"/>
  <c r="T62" i="1"/>
  <c r="N62" i="1"/>
  <c r="O62" i="1" s="1"/>
  <c r="M62" i="1"/>
  <c r="K62" i="1"/>
  <c r="I62" i="1"/>
  <c r="G62" i="1"/>
  <c r="U61" i="1"/>
  <c r="T61" i="1"/>
  <c r="N61" i="1"/>
  <c r="O61" i="1" s="1"/>
  <c r="M61" i="1"/>
  <c r="K61" i="1"/>
  <c r="I61" i="1"/>
  <c r="G61" i="1"/>
  <c r="U60" i="1"/>
  <c r="T60" i="1"/>
  <c r="O60" i="1"/>
  <c r="N60" i="1"/>
  <c r="M60" i="1"/>
  <c r="K60" i="1"/>
  <c r="I60" i="1"/>
  <c r="G60" i="1"/>
  <c r="U59" i="1"/>
  <c r="T59" i="1"/>
  <c r="O59" i="1"/>
  <c r="N59" i="1"/>
  <c r="M59" i="1"/>
  <c r="K59" i="1"/>
  <c r="I59" i="1"/>
  <c r="G59" i="1"/>
  <c r="S58" i="1"/>
  <c r="R58" i="1"/>
  <c r="T58" i="1" s="1"/>
  <c r="Q58" i="1"/>
  <c r="P58" i="1"/>
  <c r="U58" i="1" s="1"/>
  <c r="L58" i="1"/>
  <c r="J58" i="1"/>
  <c r="H58" i="1"/>
  <c r="F58" i="1"/>
  <c r="E58" i="1"/>
  <c r="D58" i="1"/>
  <c r="I58" i="1" s="1"/>
  <c r="U57" i="1"/>
  <c r="T57" i="1"/>
  <c r="N57" i="1"/>
  <c r="O57" i="1" s="1"/>
  <c r="M57" i="1"/>
  <c r="K57" i="1"/>
  <c r="I57" i="1"/>
  <c r="G57" i="1"/>
  <c r="T54" i="1"/>
  <c r="S54" i="1"/>
  <c r="R54" i="1"/>
  <c r="Q54" i="1"/>
  <c r="P54" i="1"/>
  <c r="L54" i="1"/>
  <c r="J54" i="1"/>
  <c r="I54" i="1"/>
  <c r="H54" i="1"/>
  <c r="F54" i="1"/>
  <c r="E54" i="1"/>
  <c r="M54" i="1" s="1"/>
  <c r="D54" i="1"/>
  <c r="S53" i="1"/>
  <c r="R53" i="1"/>
  <c r="T53" i="1" s="1"/>
  <c r="Q53" i="1"/>
  <c r="P53" i="1"/>
  <c r="L53" i="1"/>
  <c r="J53" i="1"/>
  <c r="H53" i="1"/>
  <c r="F53" i="1"/>
  <c r="G53" i="1" s="1"/>
  <c r="E53" i="1"/>
  <c r="M53" i="1" s="1"/>
  <c r="D53" i="1"/>
  <c r="I53" i="1" s="1"/>
  <c r="U52" i="1"/>
  <c r="T52" i="1"/>
  <c r="O52" i="1"/>
  <c r="N52" i="1"/>
  <c r="M52" i="1"/>
  <c r="K52" i="1"/>
  <c r="I52" i="1"/>
  <c r="G52" i="1"/>
  <c r="U51" i="1"/>
  <c r="T51" i="1"/>
  <c r="O51" i="1"/>
  <c r="N51" i="1"/>
  <c r="M51" i="1"/>
  <c r="K51" i="1"/>
  <c r="I51" i="1"/>
  <c r="G51" i="1"/>
  <c r="U50" i="1"/>
  <c r="T50" i="1"/>
  <c r="O50" i="1"/>
  <c r="N50" i="1"/>
  <c r="M50" i="1"/>
  <c r="K50" i="1"/>
  <c r="I50" i="1"/>
  <c r="G50" i="1"/>
  <c r="U49" i="1"/>
  <c r="T49" i="1"/>
  <c r="O49" i="1"/>
  <c r="N49" i="1"/>
  <c r="M49" i="1"/>
  <c r="K49" i="1"/>
  <c r="I49" i="1"/>
  <c r="G49" i="1"/>
  <c r="U48" i="1"/>
  <c r="T48" i="1"/>
  <c r="O48" i="1"/>
  <c r="N48" i="1"/>
  <c r="M48" i="1"/>
  <c r="K48" i="1"/>
  <c r="I48" i="1"/>
  <c r="G48" i="1"/>
  <c r="S47" i="1"/>
  <c r="R47" i="1"/>
  <c r="T47" i="1" s="1"/>
  <c r="Q47" i="1"/>
  <c r="P47" i="1"/>
  <c r="U47" i="1" s="1"/>
  <c r="L47" i="1"/>
  <c r="K47" i="1"/>
  <c r="J47" i="1"/>
  <c r="H47" i="1"/>
  <c r="F47" i="1"/>
  <c r="E47" i="1"/>
  <c r="D47" i="1"/>
  <c r="I47" i="1" s="1"/>
  <c r="U46" i="1"/>
  <c r="T46" i="1"/>
  <c r="N46" i="1"/>
  <c r="O46" i="1" s="1"/>
  <c r="M46" i="1"/>
  <c r="K46" i="1"/>
  <c r="I46" i="1"/>
  <c r="G46" i="1"/>
  <c r="U45" i="1"/>
  <c r="T45" i="1"/>
  <c r="O45" i="1"/>
  <c r="N45" i="1"/>
  <c r="M45" i="1"/>
  <c r="K45" i="1"/>
  <c r="I45" i="1"/>
  <c r="G45" i="1"/>
  <c r="U44" i="1"/>
  <c r="T44" i="1"/>
  <c r="O44" i="1"/>
  <c r="N44" i="1"/>
  <c r="M44" i="1"/>
  <c r="K44" i="1"/>
  <c r="I44" i="1"/>
  <c r="G44" i="1"/>
  <c r="U43" i="1"/>
  <c r="T43" i="1"/>
  <c r="O43" i="1"/>
  <c r="N43" i="1"/>
  <c r="M43" i="1"/>
  <c r="K43" i="1"/>
  <c r="I43" i="1"/>
  <c r="G43" i="1"/>
  <c r="U42" i="1"/>
  <c r="T42" i="1"/>
  <c r="N42" i="1"/>
  <c r="O42" i="1" s="1"/>
  <c r="M42" i="1"/>
  <c r="K42" i="1"/>
  <c r="I42" i="1"/>
  <c r="G42" i="1"/>
  <c r="U41" i="1"/>
  <c r="T41" i="1"/>
  <c r="O41" i="1"/>
  <c r="N41" i="1"/>
  <c r="M41" i="1"/>
  <c r="K41" i="1"/>
  <c r="I41" i="1"/>
  <c r="G41" i="1"/>
  <c r="U40" i="1"/>
  <c r="S40" i="1"/>
  <c r="R40" i="1"/>
  <c r="Q40" i="1"/>
  <c r="P40" i="1"/>
  <c r="L40" i="1"/>
  <c r="J40" i="1"/>
  <c r="H40" i="1"/>
  <c r="I40" i="1" s="1"/>
  <c r="F40" i="1"/>
  <c r="G40" i="1" s="1"/>
  <c r="E40" i="1"/>
  <c r="D40" i="1"/>
  <c r="U39" i="1"/>
  <c r="T39" i="1"/>
  <c r="N39" i="1"/>
  <c r="O39" i="1" s="1"/>
  <c r="M39" i="1"/>
  <c r="K39" i="1"/>
  <c r="I39" i="1"/>
  <c r="G39" i="1"/>
  <c r="U38" i="1"/>
  <c r="T38" i="1"/>
  <c r="O38" i="1"/>
  <c r="N38" i="1"/>
  <c r="M38" i="1"/>
  <c r="K38" i="1"/>
  <c r="I38" i="1"/>
  <c r="G38" i="1"/>
  <c r="U37" i="1"/>
  <c r="T37" i="1"/>
  <c r="N37" i="1"/>
  <c r="O37" i="1" s="1"/>
  <c r="M37" i="1"/>
  <c r="K37" i="1"/>
  <c r="I37" i="1"/>
  <c r="G37" i="1"/>
  <c r="U36" i="1"/>
  <c r="T36" i="1"/>
  <c r="O36" i="1"/>
  <c r="N36" i="1"/>
  <c r="M36" i="1"/>
  <c r="K36" i="1"/>
  <c r="I36" i="1"/>
  <c r="G36" i="1"/>
  <c r="S35" i="1"/>
  <c r="R35" i="1"/>
  <c r="T35" i="1" s="1"/>
  <c r="Q35" i="1"/>
  <c r="P35" i="1"/>
  <c r="U35" i="1" s="1"/>
  <c r="L35" i="1"/>
  <c r="J35" i="1"/>
  <c r="H35" i="1"/>
  <c r="F35" i="1"/>
  <c r="N35" i="1" s="1"/>
  <c r="E35" i="1"/>
  <c r="M35" i="1" s="1"/>
  <c r="D35" i="1"/>
  <c r="I35" i="1" s="1"/>
  <c r="U34" i="1"/>
  <c r="T34" i="1"/>
  <c r="O34" i="1"/>
  <c r="N34" i="1"/>
  <c r="M34" i="1"/>
  <c r="K34" i="1"/>
  <c r="I34" i="1"/>
  <c r="G34" i="1"/>
  <c r="U33" i="1"/>
  <c r="T33" i="1"/>
  <c r="N33" i="1"/>
  <c r="O33" i="1" s="1"/>
  <c r="M33" i="1"/>
  <c r="K33" i="1"/>
  <c r="I33" i="1"/>
  <c r="G33" i="1"/>
  <c r="U32" i="1"/>
  <c r="T32" i="1"/>
  <c r="N32" i="1"/>
  <c r="O32" i="1" s="1"/>
  <c r="M32" i="1"/>
  <c r="K32" i="1"/>
  <c r="I32" i="1"/>
  <c r="G32" i="1"/>
  <c r="U31" i="1"/>
  <c r="T31" i="1"/>
  <c r="N31" i="1"/>
  <c r="O31" i="1" s="1"/>
  <c r="M31" i="1"/>
  <c r="K31" i="1"/>
  <c r="I31" i="1"/>
  <c r="G31" i="1"/>
  <c r="U30" i="1"/>
  <c r="T30" i="1"/>
  <c r="N30" i="1"/>
  <c r="O30" i="1" s="1"/>
  <c r="M30" i="1"/>
  <c r="K30" i="1"/>
  <c r="I30" i="1"/>
  <c r="G30" i="1"/>
  <c r="U29" i="1"/>
  <c r="T29" i="1"/>
  <c r="O29" i="1"/>
  <c r="N29" i="1"/>
  <c r="M29" i="1"/>
  <c r="K29" i="1"/>
  <c r="I29" i="1"/>
  <c r="G29" i="1"/>
  <c r="U28" i="1"/>
  <c r="T28" i="1"/>
  <c r="O28" i="1"/>
  <c r="N28" i="1"/>
  <c r="M28" i="1"/>
  <c r="K28" i="1"/>
  <c r="I28" i="1"/>
  <c r="G28" i="1"/>
  <c r="S27" i="1"/>
  <c r="R27" i="1"/>
  <c r="Q27" i="1"/>
  <c r="P27" i="1"/>
  <c r="L27" i="1"/>
  <c r="J27" i="1"/>
  <c r="N27" i="1" s="1"/>
  <c r="O27" i="1" s="1"/>
  <c r="H27" i="1"/>
  <c r="F27" i="1"/>
  <c r="G27" i="1" s="1"/>
  <c r="E27" i="1"/>
  <c r="D27" i="1"/>
  <c r="I27" i="1" s="1"/>
  <c r="U26" i="1"/>
  <c r="T26" i="1"/>
  <c r="O26" i="1"/>
  <c r="N26" i="1"/>
  <c r="M26" i="1"/>
  <c r="K26" i="1"/>
  <c r="I26" i="1"/>
  <c r="G26" i="1"/>
  <c r="U25" i="1"/>
  <c r="T25" i="1"/>
  <c r="O25" i="1"/>
  <c r="N25" i="1"/>
  <c r="M25" i="1"/>
  <c r="K25" i="1"/>
  <c r="I25" i="1"/>
  <c r="G25" i="1"/>
  <c r="U24" i="1"/>
  <c r="T24" i="1"/>
  <c r="O24" i="1"/>
  <c r="N24" i="1"/>
  <c r="M24" i="1"/>
  <c r="K24" i="1"/>
  <c r="I24" i="1"/>
  <c r="G24" i="1"/>
  <c r="U23" i="1"/>
  <c r="T23" i="1"/>
  <c r="O23" i="1"/>
  <c r="N23" i="1"/>
  <c r="M23" i="1"/>
  <c r="K23" i="1"/>
  <c r="I23" i="1"/>
  <c r="G23" i="1"/>
  <c r="U22" i="1"/>
  <c r="T22" i="1"/>
  <c r="O22" i="1"/>
  <c r="N22" i="1"/>
  <c r="M22" i="1"/>
  <c r="K22" i="1"/>
  <c r="I22" i="1"/>
  <c r="G22" i="1"/>
  <c r="U21" i="1"/>
  <c r="T21" i="1"/>
  <c r="O21" i="1"/>
  <c r="N21" i="1"/>
  <c r="M21" i="1"/>
  <c r="K21" i="1"/>
  <c r="I21" i="1"/>
  <c r="G21" i="1"/>
  <c r="U20" i="1"/>
  <c r="T20" i="1"/>
  <c r="O20" i="1"/>
  <c r="N20" i="1"/>
  <c r="M20" i="1"/>
  <c r="K20" i="1"/>
  <c r="I20" i="1"/>
  <c r="G20" i="1"/>
  <c r="S19" i="1"/>
  <c r="R19" i="1"/>
  <c r="T19" i="1" s="1"/>
  <c r="Q19" i="1"/>
  <c r="P19" i="1"/>
  <c r="U19" i="1" s="1"/>
  <c r="L19" i="1"/>
  <c r="J19" i="1"/>
  <c r="H19" i="1"/>
  <c r="F19" i="1"/>
  <c r="G19" i="1" s="1"/>
  <c r="E19" i="1"/>
  <c r="D19" i="1"/>
  <c r="I19" i="1" s="1"/>
  <c r="U18" i="1"/>
  <c r="T18" i="1"/>
  <c r="N18" i="1"/>
  <c r="O18" i="1" s="1"/>
  <c r="M18" i="1"/>
  <c r="K18" i="1"/>
  <c r="I18" i="1"/>
  <c r="G18" i="1"/>
  <c r="U17" i="1"/>
  <c r="T17" i="1"/>
  <c r="N17" i="1"/>
  <c r="O17" i="1" s="1"/>
  <c r="M17" i="1"/>
  <c r="K17" i="1"/>
  <c r="I17" i="1"/>
  <c r="G17" i="1"/>
  <c r="U16" i="1"/>
  <c r="T16" i="1"/>
  <c r="N16" i="1"/>
  <c r="O16" i="1" s="1"/>
  <c r="M16" i="1"/>
  <c r="K16" i="1"/>
  <c r="I16" i="1"/>
  <c r="G16" i="1"/>
  <c r="U15" i="1"/>
  <c r="T15" i="1"/>
  <c r="N15" i="1"/>
  <c r="O15" i="1" s="1"/>
  <c r="M15" i="1"/>
  <c r="K15" i="1"/>
  <c r="I15" i="1"/>
  <c r="G15" i="1"/>
  <c r="U14" i="1"/>
  <c r="T14" i="1"/>
  <c r="N14" i="1"/>
  <c r="O14" i="1" s="1"/>
  <c r="M14" i="1"/>
  <c r="K14" i="1"/>
  <c r="I14" i="1"/>
  <c r="G14" i="1"/>
  <c r="U13" i="1"/>
  <c r="T13" i="1"/>
  <c r="N13" i="1"/>
  <c r="O13" i="1" s="1"/>
  <c r="M13" i="1"/>
  <c r="K13" i="1"/>
  <c r="I13" i="1"/>
  <c r="G13" i="1"/>
  <c r="U12" i="1"/>
  <c r="T12" i="1"/>
  <c r="N12" i="1"/>
  <c r="O12" i="1" s="1"/>
  <c r="M12" i="1"/>
  <c r="K12" i="1"/>
  <c r="I12" i="1"/>
  <c r="G12" i="1"/>
  <c r="U11" i="1"/>
  <c r="T11" i="1"/>
  <c r="N11" i="1"/>
  <c r="O11" i="1" s="1"/>
  <c r="M11" i="1"/>
  <c r="K11" i="1"/>
  <c r="I11" i="1"/>
  <c r="G11" i="1"/>
  <c r="S10" i="1"/>
  <c r="R10" i="1"/>
  <c r="T10" i="1" s="1"/>
  <c r="Q10" i="1"/>
  <c r="P10" i="1"/>
  <c r="U10" i="1" s="1"/>
  <c r="L10" i="1"/>
  <c r="J10" i="1"/>
  <c r="H10" i="1"/>
  <c r="F10" i="1"/>
  <c r="E10" i="1"/>
  <c r="D10" i="1"/>
  <c r="I10" i="1" s="1"/>
  <c r="U9" i="1"/>
  <c r="T9" i="1"/>
  <c r="N9" i="1"/>
  <c r="O9" i="1" s="1"/>
  <c r="M9" i="1"/>
  <c r="K9" i="1"/>
  <c r="I9" i="1"/>
  <c r="G9" i="1"/>
  <c r="U8" i="1"/>
  <c r="T8" i="1"/>
  <c r="N8" i="1"/>
  <c r="O8" i="1" s="1"/>
  <c r="M8" i="1"/>
  <c r="K8" i="1"/>
  <c r="I8" i="1"/>
  <c r="G8" i="1"/>
  <c r="U169" i="2" l="1"/>
  <c r="I275" i="3"/>
  <c r="G275" i="3"/>
  <c r="K40" i="2"/>
  <c r="K84" i="2"/>
  <c r="G91" i="2"/>
  <c r="G106" i="2"/>
  <c r="K121" i="2"/>
  <c r="G157" i="2"/>
  <c r="G179" i="2"/>
  <c r="G204" i="2"/>
  <c r="I332" i="2"/>
  <c r="G332" i="2"/>
  <c r="I121" i="3"/>
  <c r="G121" i="3"/>
  <c r="I101" i="4"/>
  <c r="G101" i="4"/>
  <c r="N169" i="4"/>
  <c r="O169" i="4" s="1"/>
  <c r="G169" i="4"/>
  <c r="G285" i="5"/>
  <c r="N285" i="5"/>
  <c r="O285" i="5" s="1"/>
  <c r="T137" i="1"/>
  <c r="G170" i="1"/>
  <c r="N240" i="1"/>
  <c r="O240" i="1" s="1"/>
  <c r="U298" i="1"/>
  <c r="O323" i="1"/>
  <c r="T53" i="2"/>
  <c r="T91" i="2"/>
  <c r="T132" i="2"/>
  <c r="M216" i="2"/>
  <c r="G230" i="2"/>
  <c r="G260" i="2"/>
  <c r="U339" i="2"/>
  <c r="M144" i="3"/>
  <c r="K144" i="3"/>
  <c r="M157" i="3"/>
  <c r="K157" i="3"/>
  <c r="O230" i="3"/>
  <c r="G285" i="4"/>
  <c r="I285" i="4"/>
  <c r="T224" i="1"/>
  <c r="G70" i="2"/>
  <c r="G35" i="1"/>
  <c r="G112" i="1"/>
  <c r="G58" i="1"/>
  <c r="G101" i="1"/>
  <c r="M205" i="1"/>
  <c r="K240" i="1"/>
  <c r="U247" i="1"/>
  <c r="U275" i="1"/>
  <c r="K299" i="1"/>
  <c r="T332" i="1"/>
  <c r="M337" i="1"/>
  <c r="K339" i="1"/>
  <c r="M10" i="2"/>
  <c r="G19" i="2"/>
  <c r="T27" i="2"/>
  <c r="M40" i="2"/>
  <c r="M58" i="2"/>
  <c r="G63" i="2"/>
  <c r="T70" i="2"/>
  <c r="M84" i="2"/>
  <c r="M101" i="2"/>
  <c r="G102" i="2"/>
  <c r="T106" i="2"/>
  <c r="M121" i="2"/>
  <c r="M144" i="2"/>
  <c r="G150" i="2"/>
  <c r="M169" i="2"/>
  <c r="M191" i="2"/>
  <c r="G198" i="2"/>
  <c r="M259" i="2"/>
  <c r="M292" i="2"/>
  <c r="G298" i="2"/>
  <c r="T298" i="2"/>
  <c r="M35" i="3"/>
  <c r="K35" i="3"/>
  <c r="I58" i="3"/>
  <c r="G58" i="3"/>
  <c r="I303" i="5"/>
  <c r="N303" i="5"/>
  <c r="O303" i="5" s="1"/>
  <c r="G163" i="1"/>
  <c r="O224" i="1"/>
  <c r="G27" i="2"/>
  <c r="G10" i="1"/>
  <c r="M27" i="1"/>
  <c r="G47" i="1"/>
  <c r="U54" i="1"/>
  <c r="M70" i="1"/>
  <c r="G85" i="1"/>
  <c r="U96" i="1"/>
  <c r="M106" i="1"/>
  <c r="G126" i="1"/>
  <c r="G144" i="1"/>
  <c r="N157" i="1"/>
  <c r="K163" i="1"/>
  <c r="G191" i="1"/>
  <c r="M198" i="1"/>
  <c r="T205" i="1"/>
  <c r="G230" i="1"/>
  <c r="G247" i="1"/>
  <c r="U310" i="1"/>
  <c r="M317" i="1"/>
  <c r="K323" i="1"/>
  <c r="M332" i="1"/>
  <c r="N10" i="2"/>
  <c r="O10" i="2" s="1"/>
  <c r="N40" i="2"/>
  <c r="O40" i="2" s="1"/>
  <c r="G47" i="2"/>
  <c r="N58" i="2"/>
  <c r="O58" i="2" s="1"/>
  <c r="N84" i="2"/>
  <c r="O84" i="2" s="1"/>
  <c r="G85" i="2"/>
  <c r="N101" i="2"/>
  <c r="O101" i="2" s="1"/>
  <c r="N121" i="2"/>
  <c r="O121" i="2" s="1"/>
  <c r="G126" i="2"/>
  <c r="N144" i="2"/>
  <c r="O144" i="2" s="1"/>
  <c r="N169" i="2"/>
  <c r="O169" i="2" s="1"/>
  <c r="G170" i="2"/>
  <c r="T170" i="2"/>
  <c r="N191" i="2"/>
  <c r="O191" i="2" s="1"/>
  <c r="T198" i="2"/>
  <c r="G216" i="2"/>
  <c r="N240" i="2"/>
  <c r="O240" i="2" s="1"/>
  <c r="N275" i="2"/>
  <c r="O275" i="2" s="1"/>
  <c r="G299" i="2"/>
  <c r="M337" i="2"/>
  <c r="K337" i="2"/>
  <c r="I339" i="2"/>
  <c r="G339" i="2"/>
  <c r="K27" i="3"/>
  <c r="I101" i="3"/>
  <c r="O137" i="1"/>
  <c r="O170" i="1"/>
  <c r="O339" i="1"/>
  <c r="G53" i="2"/>
  <c r="T27" i="1"/>
  <c r="N54" i="1"/>
  <c r="N96" i="1"/>
  <c r="G106" i="1"/>
  <c r="T106" i="1"/>
  <c r="G169" i="1"/>
  <c r="T169" i="1"/>
  <c r="K170" i="1"/>
  <c r="I185" i="1"/>
  <c r="U185" i="1"/>
  <c r="U231" i="1"/>
  <c r="T254" i="1"/>
  <c r="U259" i="1"/>
  <c r="U285" i="1"/>
  <c r="T292" i="1"/>
  <c r="M298" i="1"/>
  <c r="N317" i="1"/>
  <c r="N332" i="1"/>
  <c r="I338" i="1"/>
  <c r="G10" i="2"/>
  <c r="K27" i="2"/>
  <c r="G40" i="2"/>
  <c r="K53" i="2"/>
  <c r="G58" i="2"/>
  <c r="K70" i="2"/>
  <c r="G84" i="2"/>
  <c r="K91" i="2"/>
  <c r="G101" i="2"/>
  <c r="K106" i="2"/>
  <c r="G121" i="2"/>
  <c r="K132" i="2"/>
  <c r="G144" i="2"/>
  <c r="K157" i="2"/>
  <c r="G169" i="2"/>
  <c r="K179" i="2"/>
  <c r="G191" i="2"/>
  <c r="M205" i="2"/>
  <c r="K230" i="2"/>
  <c r="N231" i="2"/>
  <c r="G240" i="2"/>
  <c r="I254" i="2"/>
  <c r="G259" i="2"/>
  <c r="G275" i="2"/>
  <c r="G292" i="2"/>
  <c r="K299" i="2"/>
  <c r="U323" i="2"/>
  <c r="K339" i="2"/>
  <c r="K78" i="3"/>
  <c r="T163" i="3"/>
  <c r="G78" i="1"/>
  <c r="T40" i="1"/>
  <c r="N53" i="1"/>
  <c r="O53" i="1" s="1"/>
  <c r="G54" i="1"/>
  <c r="U63" i="1"/>
  <c r="T84" i="1"/>
  <c r="N91" i="1"/>
  <c r="O91" i="1" s="1"/>
  <c r="U102" i="1"/>
  <c r="T121" i="1"/>
  <c r="N132" i="1"/>
  <c r="U137" i="1"/>
  <c r="I163" i="1"/>
  <c r="U224" i="1"/>
  <c r="G231" i="1"/>
  <c r="M254" i="1"/>
  <c r="M275" i="1"/>
  <c r="M292" i="1"/>
  <c r="N298" i="1"/>
  <c r="M338" i="1"/>
  <c r="N54" i="2"/>
  <c r="T58" i="2"/>
  <c r="M78" i="2"/>
  <c r="N96" i="2"/>
  <c r="M112" i="2"/>
  <c r="N137" i="2"/>
  <c r="M163" i="2"/>
  <c r="T169" i="2"/>
  <c r="N185" i="2"/>
  <c r="O185" i="2" s="1"/>
  <c r="G247" i="2"/>
  <c r="G285" i="2"/>
  <c r="N299" i="2"/>
  <c r="O299" i="2" s="1"/>
  <c r="N339" i="2"/>
  <c r="O339" i="2" s="1"/>
  <c r="I10" i="3"/>
  <c r="G10" i="3"/>
  <c r="N53" i="3"/>
  <c r="I204" i="3"/>
  <c r="G204" i="3"/>
  <c r="K337" i="3"/>
  <c r="G132" i="2"/>
  <c r="G84" i="1"/>
  <c r="I137" i="1"/>
  <c r="U144" i="1"/>
  <c r="T157" i="1"/>
  <c r="N185" i="1"/>
  <c r="O185" i="1" s="1"/>
  <c r="U191" i="1"/>
  <c r="K205" i="1"/>
  <c r="T216" i="1"/>
  <c r="I224" i="1"/>
  <c r="U230" i="1"/>
  <c r="I240" i="1"/>
  <c r="T240" i="1"/>
  <c r="N275" i="1"/>
  <c r="O275" i="1" s="1"/>
  <c r="O27" i="2"/>
  <c r="N35" i="2"/>
  <c r="T35" i="2"/>
  <c r="T54" i="2"/>
  <c r="O70" i="2"/>
  <c r="N78" i="2"/>
  <c r="T78" i="2"/>
  <c r="T96" i="2"/>
  <c r="O106" i="2"/>
  <c r="N112" i="2"/>
  <c r="T112" i="2"/>
  <c r="T137" i="2"/>
  <c r="O157" i="2"/>
  <c r="N163" i="2"/>
  <c r="K216" i="2"/>
  <c r="I230" i="2"/>
  <c r="I231" i="2"/>
  <c r="N254" i="2"/>
  <c r="I260" i="2"/>
  <c r="G303" i="2"/>
  <c r="I303" i="2"/>
  <c r="G323" i="2"/>
  <c r="I323" i="2"/>
  <c r="N101" i="3"/>
  <c r="O101" i="3" s="1"/>
  <c r="M204" i="2"/>
  <c r="O204" i="2"/>
  <c r="N205" i="2"/>
  <c r="M230" i="2"/>
  <c r="M254" i="2"/>
  <c r="O254" i="2"/>
  <c r="N259" i="2"/>
  <c r="M275" i="2"/>
  <c r="T285" i="2"/>
  <c r="T299" i="2"/>
  <c r="N317" i="2"/>
  <c r="O317" i="2" s="1"/>
  <c r="N337" i="2"/>
  <c r="O337" i="2" s="1"/>
  <c r="N35" i="3"/>
  <c r="G40" i="3"/>
  <c r="G53" i="3"/>
  <c r="T54" i="3"/>
  <c r="G84" i="3"/>
  <c r="U85" i="3"/>
  <c r="G102" i="3"/>
  <c r="O121" i="3"/>
  <c r="I157" i="3"/>
  <c r="N163" i="3"/>
  <c r="K169" i="3"/>
  <c r="G170" i="3"/>
  <c r="K191" i="3"/>
  <c r="I216" i="3"/>
  <c r="K260" i="3"/>
  <c r="N267" i="3"/>
  <c r="O292" i="3"/>
  <c r="U299" i="3"/>
  <c r="T303" i="3"/>
  <c r="K323" i="3"/>
  <c r="K339" i="3"/>
  <c r="T70" i="4"/>
  <c r="N78" i="4"/>
  <c r="G85" i="4"/>
  <c r="I85" i="4"/>
  <c r="N163" i="4"/>
  <c r="G267" i="4"/>
  <c r="I267" i="4"/>
  <c r="M310" i="4"/>
  <c r="K310" i="4"/>
  <c r="N47" i="5"/>
  <c r="I205" i="5"/>
  <c r="N205" i="5"/>
  <c r="O205" i="5" s="1"/>
  <c r="G198" i="4"/>
  <c r="I198" i="4"/>
  <c r="I240" i="4"/>
  <c r="G240" i="4"/>
  <c r="I126" i="9"/>
  <c r="G126" i="9"/>
  <c r="I96" i="10"/>
  <c r="G96" i="10"/>
  <c r="M339" i="10"/>
  <c r="K339" i="10"/>
  <c r="I96" i="13"/>
  <c r="G96" i="13"/>
  <c r="O310" i="2"/>
  <c r="M339" i="2"/>
  <c r="N27" i="3"/>
  <c r="O27" i="3" s="1"/>
  <c r="K47" i="3"/>
  <c r="N78" i="3"/>
  <c r="O78" i="3" s="1"/>
  <c r="N102" i="3"/>
  <c r="U106" i="3"/>
  <c r="N170" i="3"/>
  <c r="K179" i="3"/>
  <c r="T216" i="3"/>
  <c r="K230" i="3"/>
  <c r="K240" i="3"/>
  <c r="M299" i="3"/>
  <c r="U303" i="3"/>
  <c r="O323" i="3"/>
  <c r="U339" i="3"/>
  <c r="T132" i="4"/>
  <c r="G303" i="4"/>
  <c r="I303" i="4"/>
  <c r="U170" i="5"/>
  <c r="O231" i="5"/>
  <c r="M323" i="7"/>
  <c r="K323" i="7"/>
  <c r="I63" i="8"/>
  <c r="G63" i="8"/>
  <c r="N58" i="3"/>
  <c r="O169" i="3"/>
  <c r="I40" i="5"/>
  <c r="G40" i="5"/>
  <c r="N224" i="2"/>
  <c r="O224" i="2" s="1"/>
  <c r="M240" i="2"/>
  <c r="M260" i="2"/>
  <c r="O260" i="2"/>
  <c r="N267" i="2"/>
  <c r="N292" i="2"/>
  <c r="O292" i="2" s="1"/>
  <c r="M323" i="2"/>
  <c r="T332" i="2"/>
  <c r="T339" i="2"/>
  <c r="K53" i="3"/>
  <c r="N70" i="3"/>
  <c r="O70" i="3" s="1"/>
  <c r="T78" i="3"/>
  <c r="O132" i="3"/>
  <c r="N137" i="3"/>
  <c r="N185" i="3"/>
  <c r="I191" i="3"/>
  <c r="O240" i="3"/>
  <c r="I254" i="3"/>
  <c r="I260" i="3"/>
  <c r="T260" i="3"/>
  <c r="G267" i="3"/>
  <c r="N292" i="3"/>
  <c r="G310" i="3"/>
  <c r="T310" i="3"/>
  <c r="N323" i="3"/>
  <c r="M337" i="3"/>
  <c r="U338" i="3"/>
  <c r="N19" i="4"/>
  <c r="I106" i="4"/>
  <c r="G106" i="4"/>
  <c r="I144" i="4"/>
  <c r="G144" i="4"/>
  <c r="T230" i="4"/>
  <c r="T292" i="4"/>
  <c r="T35" i="5"/>
  <c r="T216" i="5"/>
  <c r="N323" i="2"/>
  <c r="O323" i="2" s="1"/>
  <c r="M102" i="3"/>
  <c r="N112" i="3"/>
  <c r="O179" i="3"/>
  <c r="M191" i="3"/>
  <c r="K216" i="3"/>
  <c r="N224" i="3"/>
  <c r="G303" i="3"/>
  <c r="M106" i="4"/>
  <c r="K106" i="4"/>
  <c r="M144" i="4"/>
  <c r="K144" i="4"/>
  <c r="U150" i="4"/>
  <c r="I179" i="4"/>
  <c r="G179" i="4"/>
  <c r="N224" i="4"/>
  <c r="M292" i="4"/>
  <c r="K292" i="4"/>
  <c r="T332" i="4"/>
  <c r="N337" i="4"/>
  <c r="O337" i="4" s="1"/>
  <c r="I157" i="5"/>
  <c r="G157" i="5"/>
  <c r="M299" i="2"/>
  <c r="T303" i="2"/>
  <c r="T323" i="2"/>
  <c r="N338" i="2"/>
  <c r="O53" i="3"/>
  <c r="M91" i="3"/>
  <c r="T101" i="3"/>
  <c r="N150" i="3"/>
  <c r="N191" i="3"/>
  <c r="O191" i="3" s="1"/>
  <c r="N240" i="3"/>
  <c r="N205" i="4"/>
  <c r="N317" i="4"/>
  <c r="T54" i="5"/>
  <c r="U247" i="5"/>
  <c r="N247" i="5"/>
  <c r="O247" i="5" s="1"/>
  <c r="N259" i="5"/>
  <c r="O259" i="5" s="1"/>
  <c r="T259" i="5"/>
  <c r="G53" i="4"/>
  <c r="I84" i="4"/>
  <c r="T91" i="4"/>
  <c r="M102" i="4"/>
  <c r="G126" i="4"/>
  <c r="I132" i="4"/>
  <c r="U132" i="4"/>
  <c r="I137" i="4"/>
  <c r="N150" i="4"/>
  <c r="G163" i="4"/>
  <c r="I169" i="4"/>
  <c r="U169" i="4"/>
  <c r="I170" i="4"/>
  <c r="M191" i="4"/>
  <c r="G205" i="4"/>
  <c r="G224" i="4"/>
  <c r="I230" i="4"/>
  <c r="U230" i="4"/>
  <c r="I231" i="4"/>
  <c r="U259" i="4"/>
  <c r="M260" i="4"/>
  <c r="M275" i="4"/>
  <c r="U285" i="4"/>
  <c r="U292" i="4"/>
  <c r="M299" i="4"/>
  <c r="U303" i="4"/>
  <c r="U310" i="4"/>
  <c r="G317" i="4"/>
  <c r="N323" i="4"/>
  <c r="O323" i="4" s="1"/>
  <c r="U332" i="4"/>
  <c r="I337" i="4"/>
  <c r="G47" i="5"/>
  <c r="G58" i="5"/>
  <c r="K91" i="5"/>
  <c r="K101" i="5"/>
  <c r="I106" i="5"/>
  <c r="M121" i="5"/>
  <c r="M132" i="5"/>
  <c r="I144" i="5"/>
  <c r="U185" i="5"/>
  <c r="M198" i="5"/>
  <c r="M240" i="5"/>
  <c r="M267" i="5"/>
  <c r="M298" i="5"/>
  <c r="M332" i="5"/>
  <c r="K332" i="5"/>
  <c r="I126" i="6"/>
  <c r="T332" i="6"/>
  <c r="T35" i="7"/>
  <c r="M96" i="7"/>
  <c r="K96" i="7"/>
  <c r="N54" i="8"/>
  <c r="O54" i="8" s="1"/>
  <c r="G54" i="8"/>
  <c r="K247" i="8"/>
  <c r="I19" i="4"/>
  <c r="K27" i="4"/>
  <c r="I35" i="4"/>
  <c r="K40" i="4"/>
  <c r="U47" i="4"/>
  <c r="I54" i="4"/>
  <c r="U58" i="4"/>
  <c r="T78" i="4"/>
  <c r="G96" i="4"/>
  <c r="N102" i="4"/>
  <c r="N112" i="4"/>
  <c r="T112" i="4"/>
  <c r="T126" i="4"/>
  <c r="M132" i="4"/>
  <c r="T163" i="4"/>
  <c r="M169" i="4"/>
  <c r="N185" i="4"/>
  <c r="N191" i="4"/>
  <c r="O191" i="4" s="1"/>
  <c r="T205" i="4"/>
  <c r="T224" i="4"/>
  <c r="M230" i="4"/>
  <c r="I254" i="4"/>
  <c r="T260" i="4"/>
  <c r="N275" i="4"/>
  <c r="O275" i="4" s="1"/>
  <c r="I292" i="4"/>
  <c r="N299" i="4"/>
  <c r="O299" i="4" s="1"/>
  <c r="I310" i="4"/>
  <c r="M337" i="4"/>
  <c r="U338" i="4"/>
  <c r="T10" i="5"/>
  <c r="G35" i="5"/>
  <c r="I70" i="5"/>
  <c r="T84" i="5"/>
  <c r="M106" i="5"/>
  <c r="M144" i="5"/>
  <c r="I170" i="5"/>
  <c r="N179" i="5"/>
  <c r="O179" i="5" s="1"/>
  <c r="M191" i="5"/>
  <c r="T198" i="5"/>
  <c r="G259" i="5"/>
  <c r="M292" i="5"/>
  <c r="T298" i="5"/>
  <c r="N310" i="5"/>
  <c r="I78" i="6"/>
  <c r="G78" i="6"/>
  <c r="N91" i="7"/>
  <c r="M267" i="7"/>
  <c r="T85" i="4"/>
  <c r="M101" i="4"/>
  <c r="O144" i="4"/>
  <c r="M179" i="4"/>
  <c r="T198" i="4"/>
  <c r="N240" i="4"/>
  <c r="O240" i="4" s="1"/>
  <c r="N267" i="4"/>
  <c r="T285" i="4"/>
  <c r="T303" i="4"/>
  <c r="U323" i="4"/>
  <c r="N332" i="4"/>
  <c r="M40" i="5"/>
  <c r="N54" i="5"/>
  <c r="T91" i="5"/>
  <c r="T101" i="5"/>
  <c r="U102" i="5"/>
  <c r="U126" i="5"/>
  <c r="M157" i="5"/>
  <c r="N216" i="5"/>
  <c r="G231" i="5"/>
  <c r="T231" i="5"/>
  <c r="N254" i="5"/>
  <c r="G170" i="8"/>
  <c r="N170" i="8"/>
  <c r="O170" i="8" s="1"/>
  <c r="M40" i="4"/>
  <c r="M91" i="4"/>
  <c r="M121" i="4"/>
  <c r="M157" i="4"/>
  <c r="M204" i="4"/>
  <c r="M216" i="4"/>
  <c r="K254" i="4"/>
  <c r="O53" i="5"/>
  <c r="U112" i="5"/>
  <c r="G185" i="5"/>
  <c r="U230" i="5"/>
  <c r="U310" i="5"/>
  <c r="I317" i="5"/>
  <c r="G317" i="5"/>
  <c r="U19" i="8"/>
  <c r="M10" i="4"/>
  <c r="G27" i="4"/>
  <c r="G40" i="4"/>
  <c r="G58" i="4"/>
  <c r="M63" i="4"/>
  <c r="T101" i="4"/>
  <c r="T106" i="4"/>
  <c r="O121" i="4"/>
  <c r="O157" i="4"/>
  <c r="T179" i="4"/>
  <c r="O204" i="4"/>
  <c r="O216" i="4"/>
  <c r="N231" i="4"/>
  <c r="U260" i="4"/>
  <c r="U275" i="4"/>
  <c r="O298" i="4"/>
  <c r="U299" i="4"/>
  <c r="U317" i="4"/>
  <c r="U337" i="4"/>
  <c r="M339" i="4"/>
  <c r="I10" i="5"/>
  <c r="I27" i="5"/>
  <c r="M58" i="5"/>
  <c r="K70" i="5"/>
  <c r="I84" i="5"/>
  <c r="G91" i="5"/>
  <c r="G101" i="5"/>
  <c r="U137" i="5"/>
  <c r="T157" i="5"/>
  <c r="N170" i="5"/>
  <c r="O170" i="5" s="1"/>
  <c r="N191" i="5"/>
  <c r="N198" i="5"/>
  <c r="O198" i="5" s="1"/>
  <c r="K205" i="5"/>
  <c r="M224" i="5"/>
  <c r="G230" i="5"/>
  <c r="N260" i="5"/>
  <c r="U285" i="5"/>
  <c r="N292" i="5"/>
  <c r="N298" i="5"/>
  <c r="O298" i="5" s="1"/>
  <c r="K303" i="5"/>
  <c r="M317" i="5"/>
  <c r="M112" i="6"/>
  <c r="K112" i="6"/>
  <c r="N231" i="7"/>
  <c r="I78" i="8"/>
  <c r="G78" i="8"/>
  <c r="G10" i="4"/>
  <c r="U19" i="4"/>
  <c r="U35" i="4"/>
  <c r="U54" i="4"/>
  <c r="O63" i="4"/>
  <c r="U78" i="4"/>
  <c r="U84" i="4"/>
  <c r="G91" i="4"/>
  <c r="G121" i="4"/>
  <c r="T121" i="4"/>
  <c r="O150" i="4"/>
  <c r="G157" i="4"/>
  <c r="T157" i="4"/>
  <c r="I191" i="4"/>
  <c r="U191" i="4"/>
  <c r="I260" i="4"/>
  <c r="I275" i="4"/>
  <c r="I299" i="4"/>
  <c r="M323" i="4"/>
  <c r="M10" i="5"/>
  <c r="U10" i="5"/>
  <c r="M27" i="5"/>
  <c r="G53" i="5"/>
  <c r="M84" i="5"/>
  <c r="U84" i="5"/>
  <c r="I121" i="5"/>
  <c r="T121" i="5"/>
  <c r="I132" i="5"/>
  <c r="T132" i="5"/>
  <c r="I179" i="5"/>
  <c r="U179" i="5"/>
  <c r="U231" i="5"/>
  <c r="M247" i="5"/>
  <c r="M259" i="5"/>
  <c r="G310" i="5"/>
  <c r="T53" i="6"/>
  <c r="I91" i="7"/>
  <c r="M260" i="7"/>
  <c r="K260" i="7"/>
  <c r="N205" i="8"/>
  <c r="O205" i="8" s="1"/>
  <c r="G10" i="6"/>
  <c r="N40" i="6"/>
  <c r="G53" i="6"/>
  <c r="N70" i="6"/>
  <c r="O70" i="6" s="1"/>
  <c r="N84" i="6"/>
  <c r="N101" i="6"/>
  <c r="O102" i="6"/>
  <c r="N157" i="6"/>
  <c r="N191" i="6"/>
  <c r="U10" i="7"/>
  <c r="G27" i="7"/>
  <c r="G121" i="7"/>
  <c r="U179" i="7"/>
  <c r="T204" i="7"/>
  <c r="T231" i="7"/>
  <c r="T292" i="7"/>
  <c r="T303" i="7"/>
  <c r="G27" i="8"/>
  <c r="T70" i="8"/>
  <c r="G106" i="8"/>
  <c r="N157" i="8"/>
  <c r="U191" i="8"/>
  <c r="I339" i="8"/>
  <c r="I19" i="10"/>
  <c r="G19" i="10"/>
  <c r="I332" i="5"/>
  <c r="N339" i="5"/>
  <c r="N27" i="6"/>
  <c r="O27" i="6" s="1"/>
  <c r="U54" i="6"/>
  <c r="N58" i="6"/>
  <c r="K78" i="6"/>
  <c r="I96" i="6"/>
  <c r="N126" i="6"/>
  <c r="O126" i="6" s="1"/>
  <c r="T185" i="6"/>
  <c r="G275" i="6"/>
  <c r="T275" i="6"/>
  <c r="T339" i="6"/>
  <c r="T27" i="7"/>
  <c r="T84" i="7"/>
  <c r="T91" i="7"/>
  <c r="T121" i="7"/>
  <c r="N170" i="7"/>
  <c r="O170" i="7" s="1"/>
  <c r="N303" i="7"/>
  <c r="N338" i="7"/>
  <c r="O338" i="7" s="1"/>
  <c r="M27" i="8"/>
  <c r="G85" i="8"/>
  <c r="M137" i="8"/>
  <c r="M185" i="8"/>
  <c r="N231" i="8"/>
  <c r="O231" i="8" s="1"/>
  <c r="N267" i="8"/>
  <c r="O267" i="8" s="1"/>
  <c r="G275" i="8"/>
  <c r="I137" i="10"/>
  <c r="G137" i="10"/>
  <c r="N337" i="5"/>
  <c r="U338" i="5"/>
  <c r="N47" i="6"/>
  <c r="O47" i="6" s="1"/>
  <c r="N54" i="6"/>
  <c r="O54" i="6" s="1"/>
  <c r="M63" i="6"/>
  <c r="M78" i="6"/>
  <c r="N85" i="6"/>
  <c r="O85" i="6" s="1"/>
  <c r="M101" i="6"/>
  <c r="G102" i="6"/>
  <c r="T102" i="6"/>
  <c r="G163" i="6"/>
  <c r="N169" i="6"/>
  <c r="O169" i="6" s="1"/>
  <c r="U179" i="6"/>
  <c r="G198" i="6"/>
  <c r="O204" i="6"/>
  <c r="G240" i="6"/>
  <c r="M260" i="6"/>
  <c r="U298" i="6"/>
  <c r="M337" i="6"/>
  <c r="U338" i="6"/>
  <c r="U19" i="7"/>
  <c r="O54" i="7"/>
  <c r="U112" i="7"/>
  <c r="M126" i="7"/>
  <c r="M198" i="7"/>
  <c r="M205" i="7"/>
  <c r="U216" i="7"/>
  <c r="N224" i="7"/>
  <c r="N230" i="7"/>
  <c r="O230" i="7" s="1"/>
  <c r="M240" i="7"/>
  <c r="O260" i="7"/>
  <c r="M285" i="7"/>
  <c r="N298" i="7"/>
  <c r="U299" i="7"/>
  <c r="N317" i="7"/>
  <c r="O10" i="8"/>
  <c r="T40" i="8"/>
  <c r="O58" i="8"/>
  <c r="K70" i="8"/>
  <c r="G163" i="8"/>
  <c r="M191" i="8"/>
  <c r="M224" i="8"/>
  <c r="N240" i="10"/>
  <c r="I338" i="5"/>
  <c r="O35" i="6"/>
  <c r="U40" i="6"/>
  <c r="M58" i="6"/>
  <c r="G63" i="6"/>
  <c r="U84" i="6"/>
  <c r="U101" i="6"/>
  <c r="G112" i="6"/>
  <c r="G121" i="6"/>
  <c r="U126" i="6"/>
  <c r="M137" i="6"/>
  <c r="O144" i="6"/>
  <c r="U157" i="6"/>
  <c r="U191" i="6"/>
  <c r="N204" i="6"/>
  <c r="U224" i="6"/>
  <c r="G231" i="6"/>
  <c r="G267" i="6"/>
  <c r="K275" i="6"/>
  <c r="G298" i="6"/>
  <c r="K299" i="6"/>
  <c r="G317" i="6"/>
  <c r="I323" i="6"/>
  <c r="I27" i="7"/>
  <c r="K63" i="7"/>
  <c r="M70" i="7"/>
  <c r="M78" i="7"/>
  <c r="U84" i="7"/>
  <c r="M85" i="7"/>
  <c r="U91" i="7"/>
  <c r="G106" i="7"/>
  <c r="I121" i="7"/>
  <c r="K163" i="7"/>
  <c r="M179" i="7"/>
  <c r="U185" i="7"/>
  <c r="G230" i="7"/>
  <c r="N240" i="7"/>
  <c r="O240" i="7" s="1"/>
  <c r="K275" i="7"/>
  <c r="N285" i="7"/>
  <c r="O292" i="7"/>
  <c r="U303" i="7"/>
  <c r="U310" i="7"/>
  <c r="G338" i="7"/>
  <c r="K35" i="8"/>
  <c r="N40" i="8"/>
  <c r="O40" i="8" s="1"/>
  <c r="N63" i="8"/>
  <c r="M102" i="8"/>
  <c r="O112" i="8"/>
  <c r="N121" i="8"/>
  <c r="K126" i="8"/>
  <c r="N191" i="8"/>
  <c r="I54" i="9"/>
  <c r="G54" i="9"/>
  <c r="U260" i="9"/>
  <c r="U35" i="10"/>
  <c r="K35" i="10"/>
  <c r="M338" i="5"/>
  <c r="T338" i="5"/>
  <c r="M10" i="6"/>
  <c r="G19" i="6"/>
  <c r="T19" i="6"/>
  <c r="M54" i="6"/>
  <c r="U58" i="6"/>
  <c r="G106" i="6"/>
  <c r="T112" i="6"/>
  <c r="G137" i="6"/>
  <c r="N144" i="6"/>
  <c r="M170" i="6"/>
  <c r="T170" i="6"/>
  <c r="K230" i="6"/>
  <c r="G247" i="6"/>
  <c r="U254" i="6"/>
  <c r="U259" i="6"/>
  <c r="N285" i="6"/>
  <c r="I292" i="6"/>
  <c r="K310" i="6"/>
  <c r="M323" i="6"/>
  <c r="U323" i="6"/>
  <c r="G338" i="6"/>
  <c r="K339" i="6"/>
  <c r="N10" i="7"/>
  <c r="U27" i="7"/>
  <c r="K35" i="7"/>
  <c r="K47" i="7"/>
  <c r="G101" i="7"/>
  <c r="K102" i="7"/>
  <c r="M106" i="7"/>
  <c r="T106" i="7"/>
  <c r="U121" i="7"/>
  <c r="T144" i="7"/>
  <c r="K150" i="7"/>
  <c r="G157" i="7"/>
  <c r="N179" i="7"/>
  <c r="T216" i="7"/>
  <c r="U224" i="7"/>
  <c r="N254" i="7"/>
  <c r="U292" i="7"/>
  <c r="I310" i="7"/>
  <c r="T338" i="7"/>
  <c r="M19" i="8"/>
  <c r="K27" i="8"/>
  <c r="M96" i="8"/>
  <c r="M106" i="8"/>
  <c r="N112" i="8"/>
  <c r="U137" i="8"/>
  <c r="G179" i="8"/>
  <c r="K185" i="8"/>
  <c r="I247" i="8"/>
  <c r="U247" i="8"/>
  <c r="N260" i="8"/>
  <c r="M101" i="10"/>
  <c r="K101" i="10"/>
  <c r="N323" i="5"/>
  <c r="G70" i="6"/>
  <c r="G84" i="6"/>
  <c r="U85" i="6"/>
  <c r="G101" i="6"/>
  <c r="N121" i="6"/>
  <c r="N231" i="6"/>
  <c r="K240" i="6"/>
  <c r="I254" i="6"/>
  <c r="I275" i="6"/>
  <c r="M292" i="6"/>
  <c r="N317" i="6"/>
  <c r="O317" i="6" s="1"/>
  <c r="N19" i="7"/>
  <c r="O19" i="7" s="1"/>
  <c r="T58" i="7"/>
  <c r="T101" i="7"/>
  <c r="N112" i="7"/>
  <c r="O112" i="7" s="1"/>
  <c r="G132" i="7"/>
  <c r="N144" i="7"/>
  <c r="T157" i="7"/>
  <c r="M185" i="7"/>
  <c r="U191" i="7"/>
  <c r="G204" i="7"/>
  <c r="G231" i="7"/>
  <c r="T267" i="7"/>
  <c r="U298" i="7"/>
  <c r="U317" i="7"/>
  <c r="N19" i="8"/>
  <c r="O35" i="8"/>
  <c r="O126" i="8"/>
  <c r="U170" i="8"/>
  <c r="N240" i="8"/>
  <c r="M78" i="9"/>
  <c r="K78" i="9"/>
  <c r="G27" i="6"/>
  <c r="T35" i="6"/>
  <c r="U53" i="6"/>
  <c r="G58" i="6"/>
  <c r="U63" i="6"/>
  <c r="T96" i="6"/>
  <c r="N106" i="6"/>
  <c r="G132" i="6"/>
  <c r="T150" i="6"/>
  <c r="O157" i="6"/>
  <c r="O191" i="6"/>
  <c r="I230" i="6"/>
  <c r="N247" i="6"/>
  <c r="G259" i="6"/>
  <c r="K260" i="6"/>
  <c r="U275" i="6"/>
  <c r="N292" i="6"/>
  <c r="O292" i="6" s="1"/>
  <c r="I310" i="6"/>
  <c r="T323" i="6"/>
  <c r="N58" i="7"/>
  <c r="T132" i="7"/>
  <c r="O150" i="7"/>
  <c r="N157" i="7"/>
  <c r="G224" i="7"/>
  <c r="T247" i="7"/>
  <c r="N332" i="7"/>
  <c r="N35" i="8"/>
  <c r="N47" i="8"/>
  <c r="K53" i="8"/>
  <c r="K54" i="8"/>
  <c r="N58" i="8"/>
  <c r="M85" i="8"/>
  <c r="G101" i="8"/>
  <c r="N126" i="8"/>
  <c r="K150" i="8"/>
  <c r="K170" i="8"/>
  <c r="I231" i="8"/>
  <c r="N247" i="8"/>
  <c r="O247" i="8" s="1"/>
  <c r="N310" i="8"/>
  <c r="G337" i="8"/>
  <c r="U10" i="9"/>
  <c r="U27" i="9"/>
  <c r="I35" i="9"/>
  <c r="T53" i="9"/>
  <c r="G58" i="9"/>
  <c r="N63" i="9"/>
  <c r="O63" i="9" s="1"/>
  <c r="U70" i="9"/>
  <c r="I85" i="9"/>
  <c r="U91" i="9"/>
  <c r="K96" i="9"/>
  <c r="G101" i="9"/>
  <c r="K126" i="9"/>
  <c r="G132" i="9"/>
  <c r="N137" i="9"/>
  <c r="O137" i="9" s="1"/>
  <c r="M157" i="9"/>
  <c r="T157" i="9"/>
  <c r="M163" i="9"/>
  <c r="U163" i="9"/>
  <c r="N170" i="9"/>
  <c r="O170" i="9" s="1"/>
  <c r="K179" i="9"/>
  <c r="G224" i="9"/>
  <c r="T230" i="9"/>
  <c r="I240" i="9"/>
  <c r="T247" i="9"/>
  <c r="K259" i="9"/>
  <c r="N260" i="9"/>
  <c r="G275" i="9"/>
  <c r="M285" i="9"/>
  <c r="I338" i="9"/>
  <c r="T338" i="9"/>
  <c r="U339" i="9"/>
  <c r="U19" i="10"/>
  <c r="O27" i="10"/>
  <c r="I40" i="10"/>
  <c r="N53" i="10"/>
  <c r="O53" i="10" s="1"/>
  <c r="N58" i="10"/>
  <c r="O58" i="10" s="1"/>
  <c r="G85" i="10"/>
  <c r="U126" i="10"/>
  <c r="N132" i="10"/>
  <c r="U137" i="10"/>
  <c r="N150" i="10"/>
  <c r="O150" i="10" s="1"/>
  <c r="G169" i="10"/>
  <c r="G191" i="10"/>
  <c r="U198" i="10"/>
  <c r="N224" i="10"/>
  <c r="O224" i="10" s="1"/>
  <c r="N230" i="10"/>
  <c r="N298" i="10"/>
  <c r="N338" i="10"/>
  <c r="T85" i="11"/>
  <c r="I91" i="11"/>
  <c r="I106" i="11"/>
  <c r="N78" i="12"/>
  <c r="O78" i="12" s="1"/>
  <c r="G78" i="12"/>
  <c r="I163" i="12"/>
  <c r="G163" i="12"/>
  <c r="N339" i="8"/>
  <c r="T339" i="8"/>
  <c r="M35" i="9"/>
  <c r="M85" i="9"/>
  <c r="U102" i="9"/>
  <c r="N163" i="9"/>
  <c r="N191" i="9"/>
  <c r="O191" i="9" s="1"/>
  <c r="N205" i="9"/>
  <c r="T224" i="9"/>
  <c r="T240" i="9"/>
  <c r="N299" i="9"/>
  <c r="T303" i="9"/>
  <c r="N27" i="10"/>
  <c r="N63" i="10"/>
  <c r="N70" i="10"/>
  <c r="O70" i="10" s="1"/>
  <c r="T102" i="10"/>
  <c r="N112" i="10"/>
  <c r="O112" i="10" s="1"/>
  <c r="T170" i="10"/>
  <c r="N185" i="10"/>
  <c r="O185" i="10" s="1"/>
  <c r="T240" i="10"/>
  <c r="T299" i="10"/>
  <c r="T310" i="10"/>
  <c r="M132" i="11"/>
  <c r="O132" i="11"/>
  <c r="N204" i="11"/>
  <c r="O204" i="11" s="1"/>
  <c r="G204" i="11"/>
  <c r="T323" i="11"/>
  <c r="N70" i="12"/>
  <c r="O70" i="12" s="1"/>
  <c r="G70" i="12"/>
  <c r="G150" i="12"/>
  <c r="I150" i="12"/>
  <c r="I185" i="12"/>
  <c r="G185" i="12"/>
  <c r="I285" i="12"/>
  <c r="G285" i="12"/>
  <c r="T78" i="9"/>
  <c r="T163" i="9"/>
  <c r="N224" i="9"/>
  <c r="M19" i="10"/>
  <c r="M96" i="10"/>
  <c r="O96" i="10"/>
  <c r="O101" i="10"/>
  <c r="M137" i="10"/>
  <c r="O260" i="10"/>
  <c r="I10" i="11"/>
  <c r="G205" i="11"/>
  <c r="N205" i="11"/>
  <c r="I216" i="11"/>
  <c r="G216" i="11"/>
  <c r="I285" i="8"/>
  <c r="U285" i="8"/>
  <c r="U298" i="8"/>
  <c r="I303" i="8"/>
  <c r="O317" i="8"/>
  <c r="U332" i="8"/>
  <c r="N337" i="8"/>
  <c r="M338" i="8"/>
  <c r="T27" i="9"/>
  <c r="N40" i="9"/>
  <c r="O40" i="9" s="1"/>
  <c r="U53" i="9"/>
  <c r="T102" i="9"/>
  <c r="N126" i="9"/>
  <c r="O126" i="9" s="1"/>
  <c r="M150" i="9"/>
  <c r="N240" i="9"/>
  <c r="O240" i="9" s="1"/>
  <c r="G317" i="9"/>
  <c r="U332" i="9"/>
  <c r="K338" i="9"/>
  <c r="N19" i="10"/>
  <c r="O19" i="10" s="1"/>
  <c r="G78" i="10"/>
  <c r="N96" i="10"/>
  <c r="G101" i="10"/>
  <c r="K121" i="10"/>
  <c r="M126" i="10"/>
  <c r="N137" i="10"/>
  <c r="O137" i="10" s="1"/>
  <c r="M163" i="10"/>
  <c r="K170" i="10"/>
  <c r="M198" i="10"/>
  <c r="U204" i="10"/>
  <c r="M231" i="10"/>
  <c r="G260" i="10"/>
  <c r="G275" i="10"/>
  <c r="U285" i="10"/>
  <c r="U298" i="10"/>
  <c r="K299" i="10"/>
  <c r="K310" i="10"/>
  <c r="G323" i="10"/>
  <c r="G332" i="10"/>
  <c r="M337" i="10"/>
  <c r="U338" i="10"/>
  <c r="M10" i="11"/>
  <c r="O19" i="11"/>
  <c r="G53" i="11"/>
  <c r="U58" i="11"/>
  <c r="M70" i="11"/>
  <c r="O70" i="11"/>
  <c r="K70" i="11"/>
  <c r="N185" i="11"/>
  <c r="N54" i="12"/>
  <c r="O54" i="12" s="1"/>
  <c r="G54" i="12"/>
  <c r="I91" i="12"/>
  <c r="G91" i="12"/>
  <c r="N224" i="12"/>
  <c r="G224" i="12"/>
  <c r="I298" i="8"/>
  <c r="M303" i="8"/>
  <c r="N338" i="8"/>
  <c r="O338" i="8" s="1"/>
  <c r="G10" i="9"/>
  <c r="G27" i="9"/>
  <c r="K35" i="9"/>
  <c r="G70" i="9"/>
  <c r="T70" i="9"/>
  <c r="G91" i="9"/>
  <c r="M112" i="9"/>
  <c r="G144" i="9"/>
  <c r="T144" i="9"/>
  <c r="M179" i="9"/>
  <c r="T179" i="9"/>
  <c r="I191" i="9"/>
  <c r="M204" i="9"/>
  <c r="T204" i="9"/>
  <c r="U205" i="9"/>
  <c r="K240" i="9"/>
  <c r="M259" i="9"/>
  <c r="T259" i="9"/>
  <c r="I267" i="9"/>
  <c r="T298" i="9"/>
  <c r="U299" i="9"/>
  <c r="K303" i="9"/>
  <c r="T19" i="10"/>
  <c r="M35" i="10"/>
  <c r="K40" i="10"/>
  <c r="T47" i="10"/>
  <c r="U53" i="10"/>
  <c r="T58" i="10"/>
  <c r="T78" i="10"/>
  <c r="M84" i="10"/>
  <c r="U85" i="10"/>
  <c r="G126" i="10"/>
  <c r="G163" i="10"/>
  <c r="N179" i="10"/>
  <c r="N198" i="10"/>
  <c r="O198" i="10" s="1"/>
  <c r="K205" i="10"/>
  <c r="O231" i="10"/>
  <c r="T231" i="10"/>
  <c r="N275" i="10"/>
  <c r="O275" i="10" s="1"/>
  <c r="N303" i="10"/>
  <c r="N317" i="10"/>
  <c r="O317" i="10" s="1"/>
  <c r="N323" i="10"/>
  <c r="O323" i="10" s="1"/>
  <c r="N10" i="11"/>
  <c r="O10" i="11" s="1"/>
  <c r="N19" i="11"/>
  <c r="T35" i="11"/>
  <c r="M247" i="11"/>
  <c r="O247" i="11"/>
  <c r="N338" i="11"/>
  <c r="O338" i="11" s="1"/>
  <c r="I35" i="12"/>
  <c r="G35" i="12"/>
  <c r="I121" i="12"/>
  <c r="G121" i="12"/>
  <c r="G191" i="12"/>
  <c r="N191" i="12"/>
  <c r="O191" i="12" s="1"/>
  <c r="M204" i="12"/>
  <c r="N247" i="12"/>
  <c r="G247" i="12"/>
  <c r="U267" i="8"/>
  <c r="N275" i="8"/>
  <c r="N285" i="8"/>
  <c r="O285" i="8" s="1"/>
  <c r="M298" i="8"/>
  <c r="T332" i="8"/>
  <c r="U337" i="8"/>
  <c r="G47" i="9"/>
  <c r="I63" i="9"/>
  <c r="U63" i="9"/>
  <c r="I137" i="9"/>
  <c r="G150" i="9"/>
  <c r="I247" i="9"/>
  <c r="M267" i="9"/>
  <c r="M298" i="9"/>
  <c r="K317" i="9"/>
  <c r="U323" i="9"/>
  <c r="I332" i="9"/>
  <c r="N35" i="10"/>
  <c r="O35" i="10" s="1"/>
  <c r="I53" i="10"/>
  <c r="M58" i="10"/>
  <c r="O121" i="10"/>
  <c r="U157" i="10"/>
  <c r="U216" i="10"/>
  <c r="I224" i="10"/>
  <c r="U224" i="10"/>
  <c r="G231" i="10"/>
  <c r="M259" i="10"/>
  <c r="K275" i="10"/>
  <c r="K323" i="10"/>
  <c r="K132" i="11"/>
  <c r="I144" i="11"/>
  <c r="G144" i="11"/>
  <c r="N27" i="12"/>
  <c r="O27" i="12" s="1"/>
  <c r="G27" i="12"/>
  <c r="M254" i="12"/>
  <c r="G285" i="8"/>
  <c r="N298" i="8"/>
  <c r="O298" i="8" s="1"/>
  <c r="I19" i="9"/>
  <c r="U19" i="9"/>
  <c r="U35" i="9"/>
  <c r="T40" i="9"/>
  <c r="M58" i="9"/>
  <c r="T58" i="9"/>
  <c r="U85" i="9"/>
  <c r="K102" i="9"/>
  <c r="G106" i="9"/>
  <c r="T106" i="9"/>
  <c r="T132" i="9"/>
  <c r="M137" i="9"/>
  <c r="U137" i="9"/>
  <c r="I163" i="9"/>
  <c r="O163" i="9"/>
  <c r="U224" i="9"/>
  <c r="M247" i="9"/>
  <c r="N254" i="9"/>
  <c r="I285" i="9"/>
  <c r="N292" i="9"/>
  <c r="M332" i="9"/>
  <c r="N10" i="10"/>
  <c r="G27" i="10"/>
  <c r="T35" i="10"/>
  <c r="U40" i="10"/>
  <c r="M53" i="10"/>
  <c r="I70" i="10"/>
  <c r="U70" i="10"/>
  <c r="N121" i="10"/>
  <c r="U121" i="10"/>
  <c r="M150" i="10"/>
  <c r="G157" i="10"/>
  <c r="G216" i="10"/>
  <c r="M224" i="10"/>
  <c r="G240" i="10"/>
  <c r="N247" i="10"/>
  <c r="K254" i="10"/>
  <c r="N259" i="10"/>
  <c r="K10" i="11"/>
  <c r="I198" i="11"/>
  <c r="I259" i="11"/>
  <c r="I53" i="12"/>
  <c r="G53" i="12"/>
  <c r="M205" i="12"/>
  <c r="K205" i="12"/>
  <c r="I275" i="12"/>
  <c r="U19" i="11"/>
  <c r="K27" i="11"/>
  <c r="N40" i="11"/>
  <c r="O40" i="11" s="1"/>
  <c r="K53" i="11"/>
  <c r="N70" i="11"/>
  <c r="K84" i="11"/>
  <c r="N85" i="11"/>
  <c r="O85" i="11" s="1"/>
  <c r="M91" i="11"/>
  <c r="G96" i="11"/>
  <c r="M106" i="11"/>
  <c r="N126" i="11"/>
  <c r="K144" i="11"/>
  <c r="G157" i="11"/>
  <c r="T157" i="11"/>
  <c r="G179" i="11"/>
  <c r="I185" i="11"/>
  <c r="G191" i="11"/>
  <c r="I204" i="11"/>
  <c r="T205" i="11"/>
  <c r="N254" i="11"/>
  <c r="M259" i="11"/>
  <c r="T259" i="11"/>
  <c r="K298" i="11"/>
  <c r="N339" i="11"/>
  <c r="K35" i="12"/>
  <c r="K47" i="12"/>
  <c r="T47" i="12"/>
  <c r="I54" i="12"/>
  <c r="U54" i="12"/>
  <c r="I78" i="12"/>
  <c r="U78" i="12"/>
  <c r="K85" i="12"/>
  <c r="T85" i="12"/>
  <c r="G96" i="12"/>
  <c r="U121" i="12"/>
  <c r="G126" i="12"/>
  <c r="T144" i="12"/>
  <c r="N157" i="12"/>
  <c r="M169" i="12"/>
  <c r="K185" i="12"/>
  <c r="N198" i="12"/>
  <c r="I204" i="12"/>
  <c r="U205" i="12"/>
  <c r="M224" i="12"/>
  <c r="U231" i="12"/>
  <c r="I247" i="12"/>
  <c r="T275" i="12"/>
  <c r="N317" i="12"/>
  <c r="O317" i="12" s="1"/>
  <c r="U337" i="12"/>
  <c r="M338" i="12"/>
  <c r="N10" i="13"/>
  <c r="O10" i="13" s="1"/>
  <c r="N35" i="13"/>
  <c r="O35" i="13" s="1"/>
  <c r="U179" i="14"/>
  <c r="N179" i="14"/>
  <c r="M185" i="15"/>
  <c r="K185" i="15"/>
  <c r="N47" i="11"/>
  <c r="N54" i="11"/>
  <c r="I58" i="11"/>
  <c r="T58" i="11"/>
  <c r="N91" i="11"/>
  <c r="O91" i="11" s="1"/>
  <c r="O96" i="11"/>
  <c r="N106" i="11"/>
  <c r="O106" i="11" s="1"/>
  <c r="N112" i="11"/>
  <c r="O121" i="11"/>
  <c r="U185" i="11"/>
  <c r="M204" i="11"/>
  <c r="T230" i="11"/>
  <c r="N299" i="11"/>
  <c r="I303" i="11"/>
  <c r="M54" i="12"/>
  <c r="U58" i="12"/>
  <c r="M78" i="12"/>
  <c r="U84" i="12"/>
  <c r="K126" i="12"/>
  <c r="I137" i="12"/>
  <c r="G169" i="12"/>
  <c r="T169" i="12"/>
  <c r="N179" i="12"/>
  <c r="I205" i="12"/>
  <c r="I231" i="12"/>
  <c r="U254" i="12"/>
  <c r="T299" i="12"/>
  <c r="T310" i="12"/>
  <c r="N70" i="14"/>
  <c r="O70" i="14" s="1"/>
  <c r="G70" i="14"/>
  <c r="M169" i="14"/>
  <c r="N58" i="11"/>
  <c r="O58" i="11" s="1"/>
  <c r="O78" i="11"/>
  <c r="N132" i="11"/>
  <c r="N247" i="11"/>
  <c r="N260" i="11"/>
  <c r="N292" i="11"/>
  <c r="T303" i="11"/>
  <c r="N337" i="11"/>
  <c r="U40" i="12"/>
  <c r="M53" i="12"/>
  <c r="T54" i="12"/>
  <c r="T78" i="12"/>
  <c r="M91" i="12"/>
  <c r="N106" i="12"/>
  <c r="M121" i="12"/>
  <c r="T126" i="12"/>
  <c r="K150" i="12"/>
  <c r="G170" i="12"/>
  <c r="K259" i="12"/>
  <c r="I267" i="12"/>
  <c r="U292" i="12"/>
  <c r="K317" i="12"/>
  <c r="T47" i="13"/>
  <c r="M63" i="13"/>
  <c r="K63" i="13"/>
  <c r="G112" i="14"/>
  <c r="I112" i="14"/>
  <c r="M170" i="14"/>
  <c r="K170" i="14"/>
  <c r="G230" i="14"/>
  <c r="I230" i="14"/>
  <c r="I19" i="15"/>
  <c r="G19" i="15"/>
  <c r="M157" i="15"/>
  <c r="K157" i="15"/>
  <c r="I27" i="11"/>
  <c r="T27" i="11"/>
  <c r="N53" i="11"/>
  <c r="N78" i="11"/>
  <c r="I84" i="11"/>
  <c r="T84" i="11"/>
  <c r="U85" i="11"/>
  <c r="N101" i="11"/>
  <c r="O101" i="11" s="1"/>
  <c r="N121" i="11"/>
  <c r="T121" i="11"/>
  <c r="N144" i="11"/>
  <c r="O169" i="11"/>
  <c r="G170" i="11"/>
  <c r="N267" i="11"/>
  <c r="O267" i="11" s="1"/>
  <c r="U323" i="11"/>
  <c r="I332" i="11"/>
  <c r="T338" i="11"/>
  <c r="U339" i="11"/>
  <c r="N35" i="12"/>
  <c r="O35" i="12" s="1"/>
  <c r="O53" i="12"/>
  <c r="O91" i="12"/>
  <c r="G101" i="12"/>
  <c r="N150" i="12"/>
  <c r="U169" i="12"/>
  <c r="T191" i="12"/>
  <c r="T260" i="12"/>
  <c r="U298" i="12"/>
  <c r="M303" i="12"/>
  <c r="U310" i="12"/>
  <c r="G323" i="12"/>
  <c r="N339" i="12"/>
  <c r="T339" i="12"/>
  <c r="U10" i="13"/>
  <c r="K35" i="13"/>
  <c r="N47" i="15"/>
  <c r="G47" i="15"/>
  <c r="U157" i="11"/>
  <c r="U191" i="11"/>
  <c r="G254" i="11"/>
  <c r="G19" i="12"/>
  <c r="G63" i="12"/>
  <c r="U96" i="12"/>
  <c r="G102" i="12"/>
  <c r="O144" i="12"/>
  <c r="O198" i="12"/>
  <c r="N204" i="12"/>
  <c r="U259" i="12"/>
  <c r="U317" i="12"/>
  <c r="I47" i="14"/>
  <c r="G47" i="14"/>
  <c r="I91" i="14"/>
  <c r="G91" i="14"/>
  <c r="M254" i="16"/>
  <c r="O254" i="16"/>
  <c r="K254" i="16"/>
  <c r="N27" i="11"/>
  <c r="O27" i="11" s="1"/>
  <c r="N35" i="11"/>
  <c r="O35" i="11" s="1"/>
  <c r="T40" i="11"/>
  <c r="N84" i="11"/>
  <c r="O84" i="11" s="1"/>
  <c r="U163" i="11"/>
  <c r="T185" i="11"/>
  <c r="M191" i="11"/>
  <c r="K204" i="11"/>
  <c r="N216" i="11"/>
  <c r="N224" i="11"/>
  <c r="O224" i="11" s="1"/>
  <c r="N231" i="11"/>
  <c r="O231" i="11" s="1"/>
  <c r="T254" i="11"/>
  <c r="I285" i="11"/>
  <c r="K303" i="11"/>
  <c r="N332" i="11"/>
  <c r="O332" i="11" s="1"/>
  <c r="U10" i="12"/>
  <c r="K19" i="12"/>
  <c r="T19" i="12"/>
  <c r="K54" i="12"/>
  <c r="G58" i="12"/>
  <c r="K63" i="12"/>
  <c r="T63" i="12"/>
  <c r="K78" i="12"/>
  <c r="G84" i="12"/>
  <c r="M96" i="12"/>
  <c r="K102" i="12"/>
  <c r="T121" i="12"/>
  <c r="N169" i="12"/>
  <c r="O169" i="12" s="1"/>
  <c r="T170" i="12"/>
  <c r="U191" i="12"/>
  <c r="G198" i="12"/>
  <c r="M216" i="12"/>
  <c r="T230" i="12"/>
  <c r="M240" i="12"/>
  <c r="G254" i="12"/>
  <c r="G267" i="12"/>
  <c r="T267" i="12"/>
  <c r="I317" i="12"/>
  <c r="U338" i="12"/>
  <c r="I35" i="13"/>
  <c r="T53" i="13"/>
  <c r="I84" i="13"/>
  <c r="M157" i="13"/>
  <c r="K157" i="13"/>
  <c r="I63" i="15"/>
  <c r="N126" i="15"/>
  <c r="G126" i="15"/>
  <c r="N96" i="12"/>
  <c r="O96" i="12" s="1"/>
  <c r="N216" i="12"/>
  <c r="O216" i="12" s="1"/>
  <c r="N240" i="12"/>
  <c r="O240" i="12" s="1"/>
  <c r="U260" i="12"/>
  <c r="U339" i="12"/>
  <c r="M35" i="13"/>
  <c r="M10" i="14"/>
  <c r="K10" i="14"/>
  <c r="U267" i="14"/>
  <c r="U10" i="15"/>
  <c r="I40" i="15"/>
  <c r="G40" i="15"/>
  <c r="N58" i="15"/>
  <c r="O58" i="15" s="1"/>
  <c r="G58" i="15"/>
  <c r="N91" i="15"/>
  <c r="O91" i="15" s="1"/>
  <c r="G91" i="15"/>
  <c r="M84" i="13"/>
  <c r="N101" i="13"/>
  <c r="T101" i="13"/>
  <c r="G126" i="13"/>
  <c r="G150" i="13"/>
  <c r="O157" i="13"/>
  <c r="G292" i="13"/>
  <c r="G339" i="13"/>
  <c r="M27" i="14"/>
  <c r="N40" i="14"/>
  <c r="O40" i="14" s="1"/>
  <c r="N53" i="14"/>
  <c r="O53" i="14" s="1"/>
  <c r="G58" i="14"/>
  <c r="T58" i="14"/>
  <c r="I70" i="14"/>
  <c r="U70" i="14"/>
  <c r="K91" i="14"/>
  <c r="N96" i="14"/>
  <c r="M101" i="14"/>
  <c r="N106" i="14"/>
  <c r="O106" i="14" s="1"/>
  <c r="U144" i="14"/>
  <c r="N157" i="14"/>
  <c r="I163" i="14"/>
  <c r="U170" i="14"/>
  <c r="G198" i="14"/>
  <c r="T198" i="14"/>
  <c r="G205" i="14"/>
  <c r="T205" i="14"/>
  <c r="N224" i="14"/>
  <c r="O224" i="14" s="1"/>
  <c r="G247" i="14"/>
  <c r="I254" i="14"/>
  <c r="U259" i="14"/>
  <c r="N310" i="14"/>
  <c r="O310" i="14" s="1"/>
  <c r="U323" i="14"/>
  <c r="U339" i="14"/>
  <c r="T10" i="15"/>
  <c r="M27" i="15"/>
  <c r="N63" i="15"/>
  <c r="N78" i="15"/>
  <c r="U101" i="15"/>
  <c r="M121" i="15"/>
  <c r="K121" i="15"/>
  <c r="G144" i="15"/>
  <c r="U185" i="15"/>
  <c r="M259" i="15"/>
  <c r="K259" i="15"/>
  <c r="N298" i="15"/>
  <c r="O298" i="15" s="1"/>
  <c r="G298" i="15"/>
  <c r="M338" i="15"/>
  <c r="K338" i="15"/>
  <c r="T58" i="13"/>
  <c r="I63" i="13"/>
  <c r="U63" i="13"/>
  <c r="T106" i="13"/>
  <c r="O198" i="13"/>
  <c r="O231" i="13"/>
  <c r="T259" i="13"/>
  <c r="I10" i="14"/>
  <c r="U10" i="14"/>
  <c r="N27" i="14"/>
  <c r="O27" i="14" s="1"/>
  <c r="T40" i="14"/>
  <c r="T53" i="14"/>
  <c r="M70" i="14"/>
  <c r="M85" i="14"/>
  <c r="T85" i="14"/>
  <c r="N101" i="14"/>
  <c r="O101" i="14" s="1"/>
  <c r="T106" i="14"/>
  <c r="T137" i="14"/>
  <c r="G144" i="14"/>
  <c r="M163" i="14"/>
  <c r="U169" i="14"/>
  <c r="I170" i="14"/>
  <c r="I179" i="14"/>
  <c r="I185" i="14"/>
  <c r="U185" i="14"/>
  <c r="G216" i="14"/>
  <c r="N240" i="14"/>
  <c r="O240" i="14" s="1"/>
  <c r="T247" i="14"/>
  <c r="M254" i="14"/>
  <c r="N267" i="14"/>
  <c r="N285" i="14"/>
  <c r="K292" i="14"/>
  <c r="N299" i="14"/>
  <c r="O299" i="14" s="1"/>
  <c r="U317" i="14"/>
  <c r="N27" i="15"/>
  <c r="O27" i="15" s="1"/>
  <c r="M47" i="15"/>
  <c r="T53" i="15"/>
  <c r="M58" i="15"/>
  <c r="G63" i="15"/>
  <c r="G78" i="15"/>
  <c r="K84" i="15"/>
  <c r="M85" i="15"/>
  <c r="M91" i="15"/>
  <c r="K91" i="15"/>
  <c r="O121" i="15"/>
  <c r="I157" i="15"/>
  <c r="K170" i="15"/>
  <c r="U198" i="15"/>
  <c r="T339" i="15"/>
  <c r="I10" i="16"/>
  <c r="K323" i="16"/>
  <c r="N63" i="13"/>
  <c r="O63" i="13" s="1"/>
  <c r="U78" i="13"/>
  <c r="I85" i="13"/>
  <c r="M96" i="13"/>
  <c r="I102" i="13"/>
  <c r="U102" i="13"/>
  <c r="I132" i="13"/>
  <c r="U132" i="13"/>
  <c r="U137" i="13"/>
  <c r="K144" i="13"/>
  <c r="G157" i="13"/>
  <c r="I191" i="13"/>
  <c r="O204" i="13"/>
  <c r="I216" i="13"/>
  <c r="I267" i="13"/>
  <c r="I285" i="13"/>
  <c r="G317" i="13"/>
  <c r="M332" i="13"/>
  <c r="T332" i="13"/>
  <c r="O10" i="14"/>
  <c r="T70" i="14"/>
  <c r="N170" i="14"/>
  <c r="O170" i="14" s="1"/>
  <c r="N185" i="14"/>
  <c r="O185" i="14" s="1"/>
  <c r="U191" i="14"/>
  <c r="N204" i="14"/>
  <c r="K224" i="14"/>
  <c r="N247" i="14"/>
  <c r="N254" i="14"/>
  <c r="O254" i="14" s="1"/>
  <c r="T27" i="15"/>
  <c r="M40" i="15"/>
  <c r="I121" i="15"/>
  <c r="M198" i="15"/>
  <c r="K198" i="15"/>
  <c r="I224" i="15"/>
  <c r="G230" i="15"/>
  <c r="G292" i="16"/>
  <c r="O339" i="16"/>
  <c r="I54" i="13"/>
  <c r="U54" i="13"/>
  <c r="G63" i="13"/>
  <c r="T63" i="13"/>
  <c r="M78" i="13"/>
  <c r="M85" i="13"/>
  <c r="U85" i="13"/>
  <c r="N96" i="13"/>
  <c r="O96" i="13" s="1"/>
  <c r="M102" i="13"/>
  <c r="M132" i="13"/>
  <c r="U169" i="13"/>
  <c r="G179" i="13"/>
  <c r="M191" i="13"/>
  <c r="M216" i="13"/>
  <c r="U240" i="13"/>
  <c r="M267" i="13"/>
  <c r="M285" i="13"/>
  <c r="K298" i="13"/>
  <c r="U303" i="13"/>
  <c r="N337" i="13"/>
  <c r="U338" i="13"/>
  <c r="G10" i="14"/>
  <c r="T10" i="14"/>
  <c r="T35" i="14"/>
  <c r="N54" i="14"/>
  <c r="N91" i="14"/>
  <c r="O91" i="14" s="1"/>
  <c r="T102" i="14"/>
  <c r="K106" i="14"/>
  <c r="N112" i="14"/>
  <c r="I121" i="14"/>
  <c r="I126" i="14"/>
  <c r="I150" i="14"/>
  <c r="G169" i="14"/>
  <c r="G185" i="14"/>
  <c r="N230" i="14"/>
  <c r="N259" i="14"/>
  <c r="U310" i="14"/>
  <c r="N323" i="14"/>
  <c r="O323" i="14" s="1"/>
  <c r="N339" i="14"/>
  <c r="N19" i="15"/>
  <c r="T19" i="15"/>
  <c r="N40" i="15"/>
  <c r="O40" i="15" s="1"/>
  <c r="K53" i="15"/>
  <c r="M54" i="15"/>
  <c r="T58" i="15"/>
  <c r="M70" i="15"/>
  <c r="G102" i="15"/>
  <c r="G112" i="15"/>
  <c r="G132" i="15"/>
  <c r="I170" i="15"/>
  <c r="G216" i="15"/>
  <c r="T205" i="16"/>
  <c r="N102" i="13"/>
  <c r="O102" i="13" s="1"/>
  <c r="I121" i="13"/>
  <c r="T132" i="13"/>
  <c r="U144" i="13"/>
  <c r="N185" i="13"/>
  <c r="N204" i="13"/>
  <c r="M247" i="13"/>
  <c r="K259" i="13"/>
  <c r="I303" i="13"/>
  <c r="I338" i="13"/>
  <c r="U58" i="14"/>
  <c r="M78" i="14"/>
  <c r="M121" i="14"/>
  <c r="U198" i="14"/>
  <c r="U205" i="14"/>
  <c r="U224" i="14"/>
  <c r="G231" i="14"/>
  <c r="U285" i="14"/>
  <c r="N317" i="14"/>
  <c r="O317" i="14" s="1"/>
  <c r="I337" i="14"/>
  <c r="T337" i="14"/>
  <c r="U338" i="14"/>
  <c r="N54" i="15"/>
  <c r="T54" i="15"/>
  <c r="N70" i="15"/>
  <c r="O70" i="15" s="1"/>
  <c r="G78" i="13"/>
  <c r="T78" i="13"/>
  <c r="G85" i="13"/>
  <c r="I144" i="13"/>
  <c r="I169" i="13"/>
  <c r="I230" i="13"/>
  <c r="I240" i="13"/>
  <c r="K317" i="13"/>
  <c r="U339" i="13"/>
  <c r="M19" i="14"/>
  <c r="T19" i="14"/>
  <c r="I40" i="14"/>
  <c r="U40" i="14"/>
  <c r="I53" i="14"/>
  <c r="U53" i="14"/>
  <c r="N78" i="14"/>
  <c r="O84" i="14"/>
  <c r="I106" i="14"/>
  <c r="U106" i="14"/>
  <c r="O121" i="14"/>
  <c r="G132" i="14"/>
  <c r="T157" i="14"/>
  <c r="M231" i="14"/>
  <c r="N275" i="14"/>
  <c r="O275" i="14" s="1"/>
  <c r="M292" i="14"/>
  <c r="N298" i="14"/>
  <c r="T310" i="14"/>
  <c r="K323" i="14"/>
  <c r="M337" i="14"/>
  <c r="N10" i="15"/>
  <c r="O10" i="15" s="1"/>
  <c r="I78" i="15"/>
  <c r="I137" i="15"/>
  <c r="G137" i="15"/>
  <c r="K205" i="15"/>
  <c r="U205" i="15"/>
  <c r="G54" i="13"/>
  <c r="T54" i="13"/>
  <c r="G70" i="13"/>
  <c r="T85" i="13"/>
  <c r="N137" i="13"/>
  <c r="T144" i="13"/>
  <c r="K191" i="13"/>
  <c r="K216" i="13"/>
  <c r="M230" i="13"/>
  <c r="M240" i="13"/>
  <c r="U259" i="13"/>
  <c r="K267" i="13"/>
  <c r="G275" i="13"/>
  <c r="K285" i="13"/>
  <c r="U292" i="13"/>
  <c r="N323" i="13"/>
  <c r="O323" i="13" s="1"/>
  <c r="K332" i="13"/>
  <c r="N19" i="14"/>
  <c r="I27" i="14"/>
  <c r="M40" i="14"/>
  <c r="M53" i="14"/>
  <c r="N58" i="14"/>
  <c r="O58" i="14" s="1"/>
  <c r="I101" i="14"/>
  <c r="M310" i="14"/>
  <c r="I40" i="16"/>
  <c r="M240" i="16"/>
  <c r="K240" i="16"/>
  <c r="N96" i="15"/>
  <c r="T96" i="15"/>
  <c r="N106" i="15"/>
  <c r="O106" i="15" s="1"/>
  <c r="M126" i="15"/>
  <c r="T185" i="15"/>
  <c r="N204" i="15"/>
  <c r="N224" i="15"/>
  <c r="O224" i="15" s="1"/>
  <c r="O240" i="15"/>
  <c r="N247" i="15"/>
  <c r="N259" i="15"/>
  <c r="O259" i="15" s="1"/>
  <c r="M317" i="15"/>
  <c r="M332" i="15"/>
  <c r="T332" i="15"/>
  <c r="T91" i="16"/>
  <c r="U126" i="16"/>
  <c r="N191" i="16"/>
  <c r="I260" i="16"/>
  <c r="U267" i="16"/>
  <c r="U317" i="16"/>
  <c r="U338" i="16"/>
  <c r="N240" i="15"/>
  <c r="M267" i="15"/>
  <c r="M285" i="15"/>
  <c r="G310" i="15"/>
  <c r="N332" i="15"/>
  <c r="O332" i="15" s="1"/>
  <c r="N337" i="15"/>
  <c r="U338" i="15"/>
  <c r="M10" i="16"/>
  <c r="G19" i="16"/>
  <c r="N53" i="16"/>
  <c r="N84" i="16"/>
  <c r="G96" i="16"/>
  <c r="U101" i="16"/>
  <c r="N102" i="16"/>
  <c r="O102" i="16" s="1"/>
  <c r="N157" i="16"/>
  <c r="N198" i="16"/>
  <c r="O198" i="16" s="1"/>
  <c r="N247" i="16"/>
  <c r="M260" i="16"/>
  <c r="G332" i="16"/>
  <c r="K339" i="16"/>
  <c r="N163" i="15"/>
  <c r="N179" i="15"/>
  <c r="N198" i="15"/>
  <c r="O198" i="15" s="1"/>
  <c r="O216" i="15"/>
  <c r="T224" i="15"/>
  <c r="M231" i="15"/>
  <c r="G240" i="15"/>
  <c r="N260" i="15"/>
  <c r="O267" i="15"/>
  <c r="O285" i="15"/>
  <c r="I338" i="15"/>
  <c r="G10" i="16"/>
  <c r="O19" i="16"/>
  <c r="N35" i="16"/>
  <c r="U47" i="16"/>
  <c r="G53" i="16"/>
  <c r="U54" i="16"/>
  <c r="U78" i="16"/>
  <c r="G84" i="16"/>
  <c r="U85" i="16"/>
  <c r="O96" i="16"/>
  <c r="U137" i="16"/>
  <c r="N170" i="16"/>
  <c r="O170" i="16" s="1"/>
  <c r="U185" i="16"/>
  <c r="M216" i="16"/>
  <c r="N230" i="16"/>
  <c r="O230" i="16" s="1"/>
  <c r="T230" i="16"/>
  <c r="U231" i="16"/>
  <c r="G260" i="16"/>
  <c r="G317" i="16"/>
  <c r="K337" i="16"/>
  <c r="G338" i="16"/>
  <c r="T91" i="15"/>
  <c r="M101" i="15"/>
  <c r="N137" i="15"/>
  <c r="N157" i="15"/>
  <c r="O157" i="15" s="1"/>
  <c r="N170" i="15"/>
  <c r="O170" i="15" s="1"/>
  <c r="M205" i="15"/>
  <c r="I247" i="15"/>
  <c r="U259" i="15"/>
  <c r="I298" i="15"/>
  <c r="M303" i="15"/>
  <c r="T303" i="15"/>
  <c r="K317" i="15"/>
  <c r="N338" i="15"/>
  <c r="O338" i="15" s="1"/>
  <c r="M40" i="16"/>
  <c r="G47" i="16"/>
  <c r="G54" i="16"/>
  <c r="M70" i="16"/>
  <c r="G85" i="16"/>
  <c r="U91" i="16"/>
  <c r="M121" i="16"/>
  <c r="N126" i="16"/>
  <c r="M144" i="16"/>
  <c r="K170" i="16"/>
  <c r="M198" i="16"/>
  <c r="G216" i="16"/>
  <c r="G224" i="16"/>
  <c r="G231" i="16"/>
  <c r="N240" i="16"/>
  <c r="O240" i="16" s="1"/>
  <c r="N254" i="16"/>
  <c r="N267" i="16"/>
  <c r="I275" i="16"/>
  <c r="I299" i="16"/>
  <c r="M310" i="16"/>
  <c r="N317" i="16"/>
  <c r="N338" i="16"/>
  <c r="O338" i="16" s="1"/>
  <c r="N85" i="15"/>
  <c r="T85" i="15"/>
  <c r="N101" i="15"/>
  <c r="O101" i="15" s="1"/>
  <c r="M112" i="15"/>
  <c r="M132" i="15"/>
  <c r="G157" i="15"/>
  <c r="T157" i="15"/>
  <c r="G170" i="15"/>
  <c r="T170" i="15"/>
  <c r="N191" i="15"/>
  <c r="O191" i="15" s="1"/>
  <c r="N205" i="15"/>
  <c r="O205" i="15" s="1"/>
  <c r="T231" i="15"/>
  <c r="T247" i="15"/>
  <c r="I259" i="15"/>
  <c r="K267" i="15"/>
  <c r="K285" i="15"/>
  <c r="M298" i="15"/>
  <c r="N303" i="15"/>
  <c r="O303" i="15" s="1"/>
  <c r="U337" i="15"/>
  <c r="U10" i="16"/>
  <c r="O27" i="16"/>
  <c r="G40" i="16"/>
  <c r="K53" i="16"/>
  <c r="G70" i="16"/>
  <c r="K84" i="16"/>
  <c r="T101" i="16"/>
  <c r="U102" i="16"/>
  <c r="T112" i="16"/>
  <c r="N121" i="16"/>
  <c r="M132" i="16"/>
  <c r="N144" i="16"/>
  <c r="N179" i="16"/>
  <c r="M185" i="16"/>
  <c r="U198" i="16"/>
  <c r="I240" i="16"/>
  <c r="U240" i="16"/>
  <c r="U247" i="16"/>
  <c r="G254" i="16"/>
  <c r="G259" i="16"/>
  <c r="K260" i="16"/>
  <c r="G310" i="16"/>
  <c r="O337" i="16"/>
  <c r="I339" i="16"/>
  <c r="N84" i="15"/>
  <c r="O84" i="15" s="1"/>
  <c r="T101" i="15"/>
  <c r="M106" i="15"/>
  <c r="T112" i="15"/>
  <c r="T132" i="15"/>
  <c r="N150" i="15"/>
  <c r="N169" i="15"/>
  <c r="O169" i="15" s="1"/>
  <c r="T169" i="15"/>
  <c r="N185" i="15"/>
  <c r="O185" i="15" s="1"/>
  <c r="O204" i="15"/>
  <c r="M224" i="15"/>
  <c r="G247" i="15"/>
  <c r="G299" i="15"/>
  <c r="U310" i="15"/>
  <c r="I317" i="15"/>
  <c r="G337" i="15"/>
  <c r="N339" i="15"/>
  <c r="O53" i="16"/>
  <c r="T58" i="16"/>
  <c r="K70" i="16"/>
  <c r="O84" i="16"/>
  <c r="U96" i="16"/>
  <c r="G102" i="16"/>
  <c r="K106" i="16"/>
  <c r="N112" i="16"/>
  <c r="N150" i="16"/>
  <c r="T157" i="16"/>
  <c r="N169" i="16"/>
  <c r="G198" i="16"/>
  <c r="T240" i="16"/>
  <c r="G247" i="16"/>
  <c r="N259" i="16"/>
  <c r="U260" i="16"/>
  <c r="G275" i="16"/>
  <c r="G285" i="16"/>
  <c r="G299" i="16"/>
  <c r="G303" i="16"/>
  <c r="M317" i="16"/>
  <c r="U332" i="16"/>
  <c r="G337" i="16"/>
  <c r="M338" i="16"/>
  <c r="O35" i="16"/>
  <c r="O47" i="16"/>
  <c r="O54" i="16"/>
  <c r="O78" i="16"/>
  <c r="O85" i="16"/>
  <c r="N10" i="16"/>
  <c r="O10" i="16" s="1"/>
  <c r="N40" i="16"/>
  <c r="O40" i="16" s="1"/>
  <c r="N58" i="16"/>
  <c r="O58" i="16" s="1"/>
  <c r="N70" i="16"/>
  <c r="O70" i="16" s="1"/>
  <c r="N91" i="16"/>
  <c r="O91" i="16" s="1"/>
  <c r="N101" i="16"/>
  <c r="O101" i="16" s="1"/>
  <c r="U106" i="16"/>
  <c r="G112" i="16"/>
  <c r="I112" i="16"/>
  <c r="I121" i="16"/>
  <c r="G121" i="16"/>
  <c r="I132" i="16"/>
  <c r="G132" i="16"/>
  <c r="I157" i="16"/>
  <c r="G157" i="16"/>
  <c r="G163" i="16"/>
  <c r="I163" i="16"/>
  <c r="K298" i="16"/>
  <c r="I317" i="16"/>
  <c r="I332" i="16"/>
  <c r="K10" i="16"/>
  <c r="I19" i="16"/>
  <c r="M19" i="16"/>
  <c r="I35" i="16"/>
  <c r="M35" i="16"/>
  <c r="K40" i="16"/>
  <c r="I47" i="16"/>
  <c r="M47" i="16"/>
  <c r="I54" i="16"/>
  <c r="M54" i="16"/>
  <c r="I63" i="16"/>
  <c r="M63" i="16"/>
  <c r="I78" i="16"/>
  <c r="M78" i="16"/>
  <c r="I85" i="16"/>
  <c r="M85" i="16"/>
  <c r="K91" i="16"/>
  <c r="I96" i="16"/>
  <c r="M96" i="16"/>
  <c r="K101" i="16"/>
  <c r="I102" i="16"/>
  <c r="M102" i="16"/>
  <c r="G106" i="16"/>
  <c r="O112" i="16"/>
  <c r="G126" i="16"/>
  <c r="I126" i="16"/>
  <c r="G150" i="16"/>
  <c r="I150" i="16"/>
  <c r="I169" i="16"/>
  <c r="G169" i="16"/>
  <c r="G170" i="16"/>
  <c r="I170" i="16"/>
  <c r="I179" i="16"/>
  <c r="G179" i="16"/>
  <c r="I198" i="16"/>
  <c r="M298" i="16"/>
  <c r="N299" i="16"/>
  <c r="O299" i="16" s="1"/>
  <c r="K299" i="16"/>
  <c r="K303" i="16"/>
  <c r="O126" i="16"/>
  <c r="G137" i="16"/>
  <c r="I137" i="16"/>
  <c r="I144" i="16"/>
  <c r="G144" i="16"/>
  <c r="O150" i="16"/>
  <c r="U204" i="16"/>
  <c r="K204" i="16"/>
  <c r="K205" i="16"/>
  <c r="N260" i="16"/>
  <c r="O260" i="16" s="1"/>
  <c r="I267" i="16"/>
  <c r="N275" i="16"/>
  <c r="O275" i="16" s="1"/>
  <c r="K275" i="16"/>
  <c r="K285" i="16"/>
  <c r="K19" i="16"/>
  <c r="K35" i="16"/>
  <c r="K47" i="16"/>
  <c r="K54" i="16"/>
  <c r="K63" i="16"/>
  <c r="K78" i="16"/>
  <c r="K85" i="16"/>
  <c r="K96" i="16"/>
  <c r="K102" i="16"/>
  <c r="M106" i="16"/>
  <c r="O106" i="16"/>
  <c r="U112" i="16"/>
  <c r="U121" i="16"/>
  <c r="U132" i="16"/>
  <c r="O137" i="16"/>
  <c r="G185" i="16"/>
  <c r="I185" i="16"/>
  <c r="I191" i="16"/>
  <c r="G191" i="16"/>
  <c r="N204" i="16"/>
  <c r="O204" i="16" s="1"/>
  <c r="G204" i="16"/>
  <c r="M205" i="16"/>
  <c r="N216" i="16"/>
  <c r="O216" i="16" s="1"/>
  <c r="K216" i="16"/>
  <c r="K224" i="16"/>
  <c r="I231" i="16"/>
  <c r="I247" i="16"/>
  <c r="I259" i="16"/>
  <c r="M267" i="16"/>
  <c r="M285" i="16"/>
  <c r="N310" i="16"/>
  <c r="O310" i="16" s="1"/>
  <c r="I338" i="16"/>
  <c r="U339" i="16"/>
  <c r="M112" i="16"/>
  <c r="K121" i="16"/>
  <c r="O121" i="16"/>
  <c r="M126" i="16"/>
  <c r="K132" i="16"/>
  <c r="O132" i="16"/>
  <c r="M137" i="16"/>
  <c r="K144" i="16"/>
  <c r="O144" i="16"/>
  <c r="M150" i="16"/>
  <c r="K157" i="16"/>
  <c r="O157" i="16"/>
  <c r="K169" i="16"/>
  <c r="O169" i="16"/>
  <c r="K179" i="16"/>
  <c r="O179" i="16"/>
  <c r="K198" i="16"/>
  <c r="I205" i="16"/>
  <c r="U216" i="16"/>
  <c r="I224" i="16"/>
  <c r="O231" i="16"/>
  <c r="K231" i="16"/>
  <c r="U275" i="16"/>
  <c r="I285" i="16"/>
  <c r="I298" i="16"/>
  <c r="U299" i="16"/>
  <c r="I303" i="16"/>
  <c r="O317" i="16"/>
  <c r="K317" i="16"/>
  <c r="O332" i="16"/>
  <c r="K332" i="16"/>
  <c r="K338" i="16"/>
  <c r="K112" i="16"/>
  <c r="K126" i="16"/>
  <c r="K137" i="16"/>
  <c r="K150" i="16"/>
  <c r="O191" i="16"/>
  <c r="T204" i="16"/>
  <c r="N205" i="16"/>
  <c r="O205" i="16" s="1"/>
  <c r="T216" i="16"/>
  <c r="N224" i="16"/>
  <c r="O224" i="16" s="1"/>
  <c r="O247" i="16"/>
  <c r="K247" i="16"/>
  <c r="O259" i="16"/>
  <c r="K259" i="16"/>
  <c r="O267" i="16"/>
  <c r="K267" i="16"/>
  <c r="T275" i="16"/>
  <c r="N285" i="16"/>
  <c r="O285" i="16" s="1"/>
  <c r="T292" i="16"/>
  <c r="N298" i="16"/>
  <c r="O298" i="16" s="1"/>
  <c r="T299" i="16"/>
  <c r="N303" i="16"/>
  <c r="O303" i="16" s="1"/>
  <c r="O179" i="15"/>
  <c r="O230" i="15"/>
  <c r="K19" i="15"/>
  <c r="O19" i="15"/>
  <c r="K35" i="15"/>
  <c r="O35" i="15"/>
  <c r="K47" i="15"/>
  <c r="O47" i="15"/>
  <c r="K54" i="15"/>
  <c r="O54" i="15"/>
  <c r="K63" i="15"/>
  <c r="O63" i="15"/>
  <c r="K78" i="15"/>
  <c r="O78" i="15"/>
  <c r="K85" i="15"/>
  <c r="O85" i="15"/>
  <c r="K96" i="15"/>
  <c r="O96" i="15"/>
  <c r="K102" i="15"/>
  <c r="O102" i="15"/>
  <c r="K112" i="15"/>
  <c r="O112" i="15"/>
  <c r="K126" i="15"/>
  <c r="O126" i="15"/>
  <c r="K137" i="15"/>
  <c r="O137" i="15"/>
  <c r="K150" i="15"/>
  <c r="O150" i="15"/>
  <c r="K163" i="15"/>
  <c r="O163" i="15"/>
  <c r="M169" i="15"/>
  <c r="M179" i="15"/>
  <c r="M191" i="15"/>
  <c r="M204" i="15"/>
  <c r="M216" i="15"/>
  <c r="M230" i="15"/>
  <c r="M240" i="15"/>
  <c r="I254" i="15"/>
  <c r="O260" i="15"/>
  <c r="K260" i="15"/>
  <c r="I310" i="15"/>
  <c r="K323" i="15"/>
  <c r="I337" i="15"/>
  <c r="I339" i="15"/>
  <c r="O254" i="15"/>
  <c r="K254" i="15"/>
  <c r="U267" i="15"/>
  <c r="I275" i="15"/>
  <c r="U285" i="15"/>
  <c r="I292" i="15"/>
  <c r="U298" i="15"/>
  <c r="I299" i="15"/>
  <c r="G303" i="15"/>
  <c r="O310" i="15"/>
  <c r="K310" i="15"/>
  <c r="N317" i="15"/>
  <c r="O317" i="15" s="1"/>
  <c r="T317" i="15"/>
  <c r="N323" i="15"/>
  <c r="O323" i="15" s="1"/>
  <c r="G332" i="15"/>
  <c r="O337" i="15"/>
  <c r="K337" i="15"/>
  <c r="G338" i="15"/>
  <c r="O339" i="15"/>
  <c r="K339" i="15"/>
  <c r="K169" i="15"/>
  <c r="K179" i="15"/>
  <c r="K191" i="15"/>
  <c r="K204" i="15"/>
  <c r="K216" i="15"/>
  <c r="K230" i="15"/>
  <c r="K240" i="15"/>
  <c r="M247" i="15"/>
  <c r="O247" i="15"/>
  <c r="M260" i="15"/>
  <c r="K275" i="15"/>
  <c r="K292" i="15"/>
  <c r="K299" i="15"/>
  <c r="M323" i="15"/>
  <c r="K247" i="15"/>
  <c r="U247" i="15"/>
  <c r="M254" i="15"/>
  <c r="G259" i="15"/>
  <c r="G260" i="15"/>
  <c r="I260" i="15"/>
  <c r="T267" i="15"/>
  <c r="N275" i="15"/>
  <c r="O275" i="15" s="1"/>
  <c r="T285" i="15"/>
  <c r="N292" i="15"/>
  <c r="O292" i="15" s="1"/>
  <c r="T298" i="15"/>
  <c r="N299" i="15"/>
  <c r="O299" i="15" s="1"/>
  <c r="M310" i="15"/>
  <c r="U317" i="15"/>
  <c r="I323" i="15"/>
  <c r="M337" i="15"/>
  <c r="M339" i="15"/>
  <c r="G19" i="14"/>
  <c r="K19" i="14"/>
  <c r="O19" i="14"/>
  <c r="G35" i="14"/>
  <c r="K35" i="14"/>
  <c r="O35" i="14"/>
  <c r="K47" i="14"/>
  <c r="O47" i="14"/>
  <c r="G54" i="14"/>
  <c r="K54" i="14"/>
  <c r="O54" i="14"/>
  <c r="G63" i="14"/>
  <c r="K63" i="14"/>
  <c r="O63" i="14"/>
  <c r="G78" i="14"/>
  <c r="K78" i="14"/>
  <c r="O78" i="14"/>
  <c r="G85" i="14"/>
  <c r="K85" i="14"/>
  <c r="O85" i="14"/>
  <c r="G96" i="14"/>
  <c r="K96" i="14"/>
  <c r="O96" i="14"/>
  <c r="G102" i="14"/>
  <c r="K102" i="14"/>
  <c r="O102" i="14"/>
  <c r="K112" i="14"/>
  <c r="O112" i="14"/>
  <c r="K126" i="14"/>
  <c r="O126" i="14"/>
  <c r="O132" i="14"/>
  <c r="M132" i="14"/>
  <c r="M137" i="14"/>
  <c r="N150" i="14"/>
  <c r="O150" i="14" s="1"/>
  <c r="O157" i="14"/>
  <c r="K157" i="14"/>
  <c r="G163" i="14"/>
  <c r="O169" i="14"/>
  <c r="K169" i="14"/>
  <c r="G170" i="14"/>
  <c r="O179" i="14"/>
  <c r="K179" i="14"/>
  <c r="M198" i="14"/>
  <c r="M205" i="14"/>
  <c r="M150" i="14"/>
  <c r="M185" i="14"/>
  <c r="N198" i="14"/>
  <c r="O198" i="14" s="1"/>
  <c r="N205" i="14"/>
  <c r="O205" i="14" s="1"/>
  <c r="I144" i="14"/>
  <c r="O204" i="14"/>
  <c r="K204" i="14"/>
  <c r="O144" i="14"/>
  <c r="K144" i="14"/>
  <c r="I157" i="14"/>
  <c r="O191" i="14"/>
  <c r="K191" i="14"/>
  <c r="K216" i="14"/>
  <c r="O216" i="14"/>
  <c r="I224" i="14"/>
  <c r="K230" i="14"/>
  <c r="O230" i="14"/>
  <c r="I231" i="14"/>
  <c r="O247" i="14"/>
  <c r="K247" i="14"/>
  <c r="U254" i="14"/>
  <c r="N260" i="14"/>
  <c r="O260" i="14" s="1"/>
  <c r="O267" i="14"/>
  <c r="K267" i="14"/>
  <c r="I275" i="14"/>
  <c r="G275" i="14"/>
  <c r="G285" i="14"/>
  <c r="I285" i="14"/>
  <c r="O298" i="14"/>
  <c r="G332" i="14"/>
  <c r="I332" i="14"/>
  <c r="M240" i="14"/>
  <c r="G254" i="14"/>
  <c r="G259" i="14"/>
  <c r="I259" i="14"/>
  <c r="M260" i="14"/>
  <c r="O285" i="14"/>
  <c r="G303" i="14"/>
  <c r="I303" i="14"/>
  <c r="G317" i="14"/>
  <c r="I317" i="14"/>
  <c r="O332" i="14"/>
  <c r="N338" i="14"/>
  <c r="O338" i="14" s="1"/>
  <c r="O259" i="14"/>
  <c r="K259" i="14"/>
  <c r="U292" i="14"/>
  <c r="U298" i="14"/>
  <c r="U299" i="14"/>
  <c r="O303" i="14"/>
  <c r="I247" i="14"/>
  <c r="I267" i="14"/>
  <c r="I292" i="14"/>
  <c r="G292" i="14"/>
  <c r="G298" i="14"/>
  <c r="I298" i="14"/>
  <c r="I299" i="14"/>
  <c r="G299" i="14"/>
  <c r="G338" i="14"/>
  <c r="I338" i="14"/>
  <c r="M285" i="14"/>
  <c r="M298" i="14"/>
  <c r="M303" i="14"/>
  <c r="G310" i="14"/>
  <c r="M317" i="14"/>
  <c r="G323" i="14"/>
  <c r="M332" i="14"/>
  <c r="G337" i="14"/>
  <c r="K337" i="14"/>
  <c r="O337" i="14"/>
  <c r="G339" i="14"/>
  <c r="K339" i="14"/>
  <c r="O339" i="14"/>
  <c r="K285" i="14"/>
  <c r="K298" i="14"/>
  <c r="K303" i="14"/>
  <c r="K317" i="14"/>
  <c r="K332" i="14"/>
  <c r="K27" i="13"/>
  <c r="K40" i="13"/>
  <c r="K91" i="13"/>
  <c r="N144" i="13"/>
  <c r="O144" i="13" s="1"/>
  <c r="G144" i="13"/>
  <c r="I150" i="13"/>
  <c r="K58" i="13"/>
  <c r="M27" i="13"/>
  <c r="K53" i="13"/>
  <c r="M58" i="13"/>
  <c r="I112" i="13"/>
  <c r="K126" i="13"/>
  <c r="M126" i="13"/>
  <c r="O101" i="13"/>
  <c r="K101" i="13"/>
  <c r="T10" i="13"/>
  <c r="K70" i="13"/>
  <c r="K84" i="13"/>
  <c r="M101" i="13"/>
  <c r="O106" i="13"/>
  <c r="K106" i="13"/>
  <c r="N191" i="13"/>
  <c r="O191" i="13" s="1"/>
  <c r="G198" i="13"/>
  <c r="I198" i="13"/>
  <c r="I247" i="13"/>
  <c r="G247" i="13"/>
  <c r="K254" i="13"/>
  <c r="M254" i="13"/>
  <c r="N27" i="13"/>
  <c r="O27" i="13" s="1"/>
  <c r="N40" i="13"/>
  <c r="O40" i="13" s="1"/>
  <c r="N53" i="13"/>
  <c r="O53" i="13" s="1"/>
  <c r="N58" i="13"/>
  <c r="O58" i="13" s="1"/>
  <c r="N70" i="13"/>
  <c r="O70" i="13" s="1"/>
  <c r="N84" i="13"/>
  <c r="O84" i="13" s="1"/>
  <c r="N91" i="13"/>
  <c r="O91" i="13" s="1"/>
  <c r="O112" i="13"/>
  <c r="K112" i="13"/>
  <c r="N121" i="13"/>
  <c r="O121" i="13" s="1"/>
  <c r="T121" i="13"/>
  <c r="N126" i="13"/>
  <c r="O126" i="13" s="1"/>
  <c r="O150" i="13"/>
  <c r="K150" i="13"/>
  <c r="G163" i="13"/>
  <c r="I163" i="13"/>
  <c r="N169" i="13"/>
  <c r="O169" i="13" s="1"/>
  <c r="G205" i="13"/>
  <c r="I205" i="13"/>
  <c r="G224" i="13"/>
  <c r="I224" i="13"/>
  <c r="N332" i="13"/>
  <c r="O332" i="13" s="1"/>
  <c r="G332" i="13"/>
  <c r="N338" i="13"/>
  <c r="O338" i="13" s="1"/>
  <c r="G338" i="13"/>
  <c r="I137" i="13"/>
  <c r="O163" i="13"/>
  <c r="G170" i="13"/>
  <c r="I170" i="13"/>
  <c r="N179" i="13"/>
  <c r="O179" i="13" s="1"/>
  <c r="G185" i="13"/>
  <c r="I185" i="13"/>
  <c r="N216" i="13"/>
  <c r="O216" i="13" s="1"/>
  <c r="N230" i="13"/>
  <c r="O230" i="13" s="1"/>
  <c r="N259" i="13"/>
  <c r="O259" i="13" s="1"/>
  <c r="G259" i="13"/>
  <c r="N267" i="13"/>
  <c r="O267" i="13" s="1"/>
  <c r="I310" i="13"/>
  <c r="I339" i="13"/>
  <c r="U106" i="13"/>
  <c r="M112" i="13"/>
  <c r="U121" i="13"/>
  <c r="I126" i="13"/>
  <c r="O137" i="13"/>
  <c r="K137" i="13"/>
  <c r="M150" i="13"/>
  <c r="N163" i="13"/>
  <c r="O170" i="13"/>
  <c r="U179" i="13"/>
  <c r="O185" i="13"/>
  <c r="N205" i="13"/>
  <c r="O205" i="13" s="1"/>
  <c r="U216" i="13"/>
  <c r="N224" i="13"/>
  <c r="O224" i="13" s="1"/>
  <c r="U230" i="13"/>
  <c r="G231" i="13"/>
  <c r="I231" i="13"/>
  <c r="N240" i="13"/>
  <c r="O240" i="13" s="1"/>
  <c r="I260" i="13"/>
  <c r="N285" i="13"/>
  <c r="O285" i="13" s="1"/>
  <c r="N303" i="13"/>
  <c r="O303" i="13" s="1"/>
  <c r="G303" i="13"/>
  <c r="K323" i="13"/>
  <c r="M323" i="13"/>
  <c r="I337" i="13"/>
  <c r="M163" i="13"/>
  <c r="M170" i="13"/>
  <c r="M185" i="13"/>
  <c r="M198" i="13"/>
  <c r="M205" i="13"/>
  <c r="M224" i="13"/>
  <c r="M231" i="13"/>
  <c r="O247" i="13"/>
  <c r="N254" i="13"/>
  <c r="O254" i="13" s="1"/>
  <c r="O260" i="13"/>
  <c r="K260" i="13"/>
  <c r="U267" i="13"/>
  <c r="I275" i="13"/>
  <c r="U285" i="13"/>
  <c r="I292" i="13"/>
  <c r="U298" i="13"/>
  <c r="I299" i="13"/>
  <c r="K310" i="13"/>
  <c r="O337" i="13"/>
  <c r="K337" i="13"/>
  <c r="O339" i="13"/>
  <c r="K339" i="13"/>
  <c r="K247" i="13"/>
  <c r="U247" i="13"/>
  <c r="G267" i="13"/>
  <c r="K275" i="13"/>
  <c r="G285" i="13"/>
  <c r="K292" i="13"/>
  <c r="G298" i="13"/>
  <c r="K299" i="13"/>
  <c r="T303" i="13"/>
  <c r="N310" i="13"/>
  <c r="O310" i="13" s="1"/>
  <c r="K163" i="13"/>
  <c r="K170" i="13"/>
  <c r="K185" i="13"/>
  <c r="K198" i="13"/>
  <c r="K205" i="13"/>
  <c r="K224" i="13"/>
  <c r="K231" i="13"/>
  <c r="G254" i="13"/>
  <c r="I254" i="13"/>
  <c r="M260" i="13"/>
  <c r="T267" i="13"/>
  <c r="N275" i="13"/>
  <c r="O275" i="13" s="1"/>
  <c r="T285" i="13"/>
  <c r="N292" i="13"/>
  <c r="O292" i="13" s="1"/>
  <c r="T298" i="13"/>
  <c r="N299" i="13"/>
  <c r="O299" i="13" s="1"/>
  <c r="M310" i="13"/>
  <c r="I323" i="13"/>
  <c r="M337" i="13"/>
  <c r="M339" i="13"/>
  <c r="M10" i="12"/>
  <c r="M40" i="12"/>
  <c r="M58" i="12"/>
  <c r="M84" i="12"/>
  <c r="N101" i="12"/>
  <c r="O101" i="12" s="1"/>
  <c r="O179" i="12"/>
  <c r="K179" i="12"/>
  <c r="K230" i="12"/>
  <c r="I259" i="12"/>
  <c r="G259" i="12"/>
  <c r="K275" i="12"/>
  <c r="M275" i="12"/>
  <c r="I303" i="12"/>
  <c r="G303" i="12"/>
  <c r="N10" i="12"/>
  <c r="O10" i="12" s="1"/>
  <c r="M19" i="12"/>
  <c r="N40" i="12"/>
  <c r="O40" i="12" s="1"/>
  <c r="I47" i="12"/>
  <c r="M47" i="12"/>
  <c r="N58" i="12"/>
  <c r="O58" i="12" s="1"/>
  <c r="I63" i="12"/>
  <c r="M63" i="12"/>
  <c r="N84" i="12"/>
  <c r="O84" i="12" s="1"/>
  <c r="I85" i="12"/>
  <c r="M85" i="12"/>
  <c r="K101" i="12"/>
  <c r="O106" i="12"/>
  <c r="K106" i="12"/>
  <c r="G216" i="12"/>
  <c r="K216" i="12"/>
  <c r="G240" i="12"/>
  <c r="K240" i="12"/>
  <c r="G275" i="12"/>
  <c r="N275" i="12"/>
  <c r="O275" i="12" s="1"/>
  <c r="K292" i="12"/>
  <c r="M292" i="12"/>
  <c r="K10" i="12"/>
  <c r="N19" i="12"/>
  <c r="O19" i="12" s="1"/>
  <c r="K40" i="12"/>
  <c r="N47" i="12"/>
  <c r="O47" i="12"/>
  <c r="K58" i="12"/>
  <c r="N63" i="12"/>
  <c r="O63" i="12" s="1"/>
  <c r="K84" i="12"/>
  <c r="N85" i="12"/>
  <c r="O85" i="12"/>
  <c r="I102" i="12"/>
  <c r="M150" i="12"/>
  <c r="O157" i="12"/>
  <c r="K157" i="12"/>
  <c r="M163" i="12"/>
  <c r="K169" i="12"/>
  <c r="O224" i="12"/>
  <c r="M230" i="12"/>
  <c r="M247" i="12"/>
  <c r="O247" i="12"/>
  <c r="G292" i="12"/>
  <c r="N292" i="12"/>
  <c r="O292" i="12" s="1"/>
  <c r="K299" i="12"/>
  <c r="M299" i="12"/>
  <c r="I332" i="12"/>
  <c r="G332" i="12"/>
  <c r="I19" i="12"/>
  <c r="T27" i="12"/>
  <c r="T53" i="12"/>
  <c r="T70" i="12"/>
  <c r="M126" i="12"/>
  <c r="O132" i="12"/>
  <c r="K132" i="12"/>
  <c r="M137" i="12"/>
  <c r="K144" i="12"/>
  <c r="O150" i="12"/>
  <c r="M179" i="12"/>
  <c r="M198" i="12"/>
  <c r="O204" i="12"/>
  <c r="K204" i="12"/>
  <c r="G205" i="12"/>
  <c r="T216" i="12"/>
  <c r="G231" i="12"/>
  <c r="T240" i="12"/>
  <c r="K247" i="12"/>
  <c r="G260" i="12"/>
  <c r="N260" i="12"/>
  <c r="O260" i="12" s="1"/>
  <c r="G298" i="12"/>
  <c r="G299" i="12"/>
  <c r="N299" i="12"/>
  <c r="O299" i="12" s="1"/>
  <c r="G310" i="12"/>
  <c r="N310" i="12"/>
  <c r="I338" i="12"/>
  <c r="G338" i="12"/>
  <c r="T91" i="12"/>
  <c r="T106" i="12"/>
  <c r="T132" i="12"/>
  <c r="T157" i="12"/>
  <c r="T179" i="12"/>
  <c r="T204" i="12"/>
  <c r="N230" i="12"/>
  <c r="O230" i="12" s="1"/>
  <c r="M231" i="12"/>
  <c r="O254" i="12"/>
  <c r="K254" i="12"/>
  <c r="N259" i="12"/>
  <c r="O259" i="12" s="1"/>
  <c r="M267" i="12"/>
  <c r="M285" i="12"/>
  <c r="M298" i="12"/>
  <c r="N303" i="12"/>
  <c r="O303" i="12" s="1"/>
  <c r="G317" i="12"/>
  <c r="O323" i="12"/>
  <c r="K323" i="12"/>
  <c r="N332" i="12"/>
  <c r="O332" i="12" s="1"/>
  <c r="G337" i="12"/>
  <c r="N338" i="12"/>
  <c r="O338" i="12" s="1"/>
  <c r="G339" i="12"/>
  <c r="N112" i="12"/>
  <c r="O112" i="12" s="1"/>
  <c r="N137" i="12"/>
  <c r="O137" i="12" s="1"/>
  <c r="N163" i="12"/>
  <c r="O163" i="12" s="1"/>
  <c r="N185" i="12"/>
  <c r="O185" i="12" s="1"/>
  <c r="N205" i="12"/>
  <c r="O205" i="12" s="1"/>
  <c r="N231" i="12"/>
  <c r="O231" i="12" s="1"/>
  <c r="K260" i="12"/>
  <c r="N267" i="12"/>
  <c r="O267" i="12" s="1"/>
  <c r="N285" i="12"/>
  <c r="O285" i="12" s="1"/>
  <c r="N298" i="12"/>
  <c r="O298" i="12" s="1"/>
  <c r="O310" i="12"/>
  <c r="K310" i="12"/>
  <c r="O337" i="12"/>
  <c r="K337" i="12"/>
  <c r="O339" i="12"/>
  <c r="K339" i="12"/>
  <c r="O47" i="11"/>
  <c r="O54" i="11"/>
  <c r="O112" i="11"/>
  <c r="O102" i="11"/>
  <c r="G10" i="11"/>
  <c r="I19" i="11"/>
  <c r="M19" i="11"/>
  <c r="G27" i="11"/>
  <c r="I35" i="11"/>
  <c r="M35" i="11"/>
  <c r="G40" i="11"/>
  <c r="I47" i="11"/>
  <c r="M47" i="11"/>
  <c r="I54" i="11"/>
  <c r="M54" i="11"/>
  <c r="G58" i="11"/>
  <c r="I63" i="11"/>
  <c r="M63" i="11"/>
  <c r="I78" i="11"/>
  <c r="M78" i="11"/>
  <c r="G84" i="11"/>
  <c r="I85" i="11"/>
  <c r="M85" i="11"/>
  <c r="G91" i="11"/>
  <c r="I96" i="11"/>
  <c r="M96" i="11"/>
  <c r="I102" i="11"/>
  <c r="M102" i="11"/>
  <c r="G106" i="11"/>
  <c r="I112" i="11"/>
  <c r="M112" i="11"/>
  <c r="G121" i="11"/>
  <c r="I126" i="11"/>
  <c r="M126" i="11"/>
  <c r="O137" i="11"/>
  <c r="K137" i="11"/>
  <c r="O150" i="11"/>
  <c r="K150" i="11"/>
  <c r="I231" i="11"/>
  <c r="G231" i="11"/>
  <c r="I254" i="11"/>
  <c r="U259" i="11"/>
  <c r="I310" i="11"/>
  <c r="O323" i="11"/>
  <c r="K323" i="11"/>
  <c r="M323" i="11"/>
  <c r="I337" i="11"/>
  <c r="I137" i="11"/>
  <c r="O163" i="11"/>
  <c r="K163" i="11"/>
  <c r="K170" i="11"/>
  <c r="O185" i="11"/>
  <c r="K185" i="11"/>
  <c r="I230" i="11"/>
  <c r="N285" i="11"/>
  <c r="O285" i="11" s="1"/>
  <c r="G285" i="11"/>
  <c r="I323" i="11"/>
  <c r="M157" i="11"/>
  <c r="M163" i="11"/>
  <c r="M170" i="11"/>
  <c r="O198" i="11"/>
  <c r="K198" i="11"/>
  <c r="O205" i="11"/>
  <c r="K205" i="11"/>
  <c r="O240" i="11"/>
  <c r="K240" i="11"/>
  <c r="M240" i="11"/>
  <c r="G267" i="11"/>
  <c r="I275" i="11"/>
  <c r="I298" i="11"/>
  <c r="G298" i="11"/>
  <c r="O310" i="11"/>
  <c r="K310" i="11"/>
  <c r="M310" i="11"/>
  <c r="I338" i="11"/>
  <c r="G338" i="11"/>
  <c r="K19" i="11"/>
  <c r="K35" i="11"/>
  <c r="K47" i="11"/>
  <c r="K54" i="11"/>
  <c r="K63" i="11"/>
  <c r="K78" i="11"/>
  <c r="K85" i="11"/>
  <c r="K96" i="11"/>
  <c r="K102" i="11"/>
  <c r="K112" i="11"/>
  <c r="K126" i="11"/>
  <c r="M137" i="11"/>
  <c r="N157" i="11"/>
  <c r="O157" i="11" s="1"/>
  <c r="G163" i="11"/>
  <c r="N169" i="11"/>
  <c r="N170" i="11"/>
  <c r="O170" i="11" s="1"/>
  <c r="N179" i="11"/>
  <c r="M185" i="11"/>
  <c r="T231" i="11"/>
  <c r="N240" i="11"/>
  <c r="N259" i="11"/>
  <c r="O259" i="11" s="1"/>
  <c r="G259" i="11"/>
  <c r="O299" i="11"/>
  <c r="K299" i="11"/>
  <c r="M299" i="11"/>
  <c r="G317" i="11"/>
  <c r="G332" i="11"/>
  <c r="O339" i="11"/>
  <c r="K339" i="11"/>
  <c r="M339" i="11"/>
  <c r="O216" i="11"/>
  <c r="K216" i="11"/>
  <c r="O230" i="11"/>
  <c r="K230" i="11"/>
  <c r="U231" i="11"/>
  <c r="O254" i="11"/>
  <c r="K254" i="11"/>
  <c r="G260" i="11"/>
  <c r="I260" i="11"/>
  <c r="O275" i="11"/>
  <c r="K275" i="11"/>
  <c r="I292" i="11"/>
  <c r="U298" i="11"/>
  <c r="M303" i="11"/>
  <c r="M317" i="11"/>
  <c r="O337" i="11"/>
  <c r="K337" i="11"/>
  <c r="U338" i="11"/>
  <c r="M224" i="11"/>
  <c r="I240" i="11"/>
  <c r="O260" i="11"/>
  <c r="K260" i="11"/>
  <c r="M267" i="11"/>
  <c r="O292" i="11"/>
  <c r="K292" i="11"/>
  <c r="G299" i="11"/>
  <c r="I299" i="11"/>
  <c r="U303" i="11"/>
  <c r="U317" i="11"/>
  <c r="M332" i="11"/>
  <c r="G339" i="11"/>
  <c r="I339" i="11"/>
  <c r="O10" i="10"/>
  <c r="U205" i="10"/>
  <c r="I216" i="10"/>
  <c r="M10" i="10"/>
  <c r="M27" i="10"/>
  <c r="O78" i="10"/>
  <c r="K78" i="10"/>
  <c r="U78" i="10"/>
  <c r="O132" i="10"/>
  <c r="K132" i="10"/>
  <c r="M132" i="10"/>
  <c r="I144" i="10"/>
  <c r="G40" i="10"/>
  <c r="G47" i="10"/>
  <c r="I47" i="10"/>
  <c r="G53" i="10"/>
  <c r="G54" i="10"/>
  <c r="I54" i="10"/>
  <c r="G84" i="10"/>
  <c r="O85" i="10"/>
  <c r="K85" i="10"/>
  <c r="I91" i="10"/>
  <c r="N102" i="10"/>
  <c r="K144" i="10"/>
  <c r="M144" i="10"/>
  <c r="U163" i="10"/>
  <c r="K163" i="10"/>
  <c r="O179" i="10"/>
  <c r="K179" i="10"/>
  <c r="M179" i="10"/>
  <c r="I191" i="10"/>
  <c r="G198" i="10"/>
  <c r="K198" i="10"/>
  <c r="O230" i="10"/>
  <c r="K230" i="10"/>
  <c r="M230" i="10"/>
  <c r="K10" i="10"/>
  <c r="K27" i="10"/>
  <c r="O47" i="10"/>
  <c r="K47" i="10"/>
  <c r="O54" i="10"/>
  <c r="K54" i="10"/>
  <c r="G58" i="10"/>
  <c r="I63" i="10"/>
  <c r="M70" i="10"/>
  <c r="M78" i="10"/>
  <c r="K91" i="10"/>
  <c r="O102" i="10"/>
  <c r="K102" i="10"/>
  <c r="I106" i="10"/>
  <c r="N126" i="10"/>
  <c r="K191" i="10"/>
  <c r="M191" i="10"/>
  <c r="N205" i="10"/>
  <c r="O205" i="10" s="1"/>
  <c r="G205" i="10"/>
  <c r="M240" i="10"/>
  <c r="K240" i="10"/>
  <c r="O240" i="10"/>
  <c r="O247" i="10"/>
  <c r="K247" i="10"/>
  <c r="M247" i="10"/>
  <c r="I267" i="10"/>
  <c r="O63" i="10"/>
  <c r="K63" i="10"/>
  <c r="K106" i="10"/>
  <c r="O126" i="10"/>
  <c r="K126" i="10"/>
  <c r="I157" i="10"/>
  <c r="T163" i="10"/>
  <c r="N169" i="10"/>
  <c r="O169" i="10" s="1"/>
  <c r="I204" i="10"/>
  <c r="N339" i="10"/>
  <c r="O339" i="10" s="1"/>
  <c r="G339" i="10"/>
  <c r="N292" i="10"/>
  <c r="O292" i="10" s="1"/>
  <c r="G292" i="10"/>
  <c r="N337" i="10"/>
  <c r="O337" i="10" s="1"/>
  <c r="G337" i="10"/>
  <c r="N91" i="10"/>
  <c r="O91" i="10" s="1"/>
  <c r="N106" i="10"/>
  <c r="O106" i="10" s="1"/>
  <c r="T137" i="10"/>
  <c r="N144" i="10"/>
  <c r="O144" i="10" s="1"/>
  <c r="K157" i="10"/>
  <c r="I169" i="10"/>
  <c r="T185" i="10"/>
  <c r="N191" i="10"/>
  <c r="O191" i="10" s="1"/>
  <c r="K204" i="10"/>
  <c r="K216" i="10"/>
  <c r="T224" i="10"/>
  <c r="N254" i="10"/>
  <c r="O254" i="10" s="1"/>
  <c r="I338" i="10"/>
  <c r="T96" i="10"/>
  <c r="T112" i="10"/>
  <c r="I132" i="10"/>
  <c r="T150" i="10"/>
  <c r="N157" i="10"/>
  <c r="O157" i="10" s="1"/>
  <c r="K169" i="10"/>
  <c r="I179" i="10"/>
  <c r="T198" i="10"/>
  <c r="N204" i="10"/>
  <c r="O204" i="10" s="1"/>
  <c r="T205" i="10"/>
  <c r="N216" i="10"/>
  <c r="O216" i="10" s="1"/>
  <c r="I285" i="10"/>
  <c r="I299" i="10"/>
  <c r="G299" i="10"/>
  <c r="O303" i="10"/>
  <c r="K303" i="10"/>
  <c r="M303" i="10"/>
  <c r="I310" i="10"/>
  <c r="G310" i="10"/>
  <c r="K317" i="10"/>
  <c r="M317" i="10"/>
  <c r="I332" i="10"/>
  <c r="U254" i="10"/>
  <c r="O267" i="10"/>
  <c r="K267" i="10"/>
  <c r="O285" i="10"/>
  <c r="K285" i="10"/>
  <c r="I298" i="10"/>
  <c r="O332" i="10"/>
  <c r="K332" i="10"/>
  <c r="O338" i="10"/>
  <c r="K338" i="10"/>
  <c r="G254" i="10"/>
  <c r="G259" i="10"/>
  <c r="I259" i="10"/>
  <c r="M260" i="10"/>
  <c r="M275" i="10"/>
  <c r="O298" i="10"/>
  <c r="K298" i="10"/>
  <c r="U299" i="10"/>
  <c r="U310" i="10"/>
  <c r="M323" i="10"/>
  <c r="I247" i="10"/>
  <c r="O259" i="10"/>
  <c r="K259" i="10"/>
  <c r="M267" i="10"/>
  <c r="U275" i="10"/>
  <c r="M285" i="10"/>
  <c r="M292" i="10"/>
  <c r="G303" i="10"/>
  <c r="I303" i="10"/>
  <c r="G317" i="10"/>
  <c r="I317" i="10"/>
  <c r="U323" i="10"/>
  <c r="M332" i="10"/>
  <c r="M10" i="9"/>
  <c r="K27" i="9"/>
  <c r="N10" i="9"/>
  <c r="O10" i="9" s="1"/>
  <c r="O70" i="9"/>
  <c r="K70" i="9"/>
  <c r="K132" i="9"/>
  <c r="I198" i="9"/>
  <c r="N317" i="9"/>
  <c r="O317" i="9" s="1"/>
  <c r="K10" i="9"/>
  <c r="M19" i="9"/>
  <c r="M27" i="9"/>
  <c r="G35" i="9"/>
  <c r="K40" i="9"/>
  <c r="M47" i="9"/>
  <c r="M54" i="9"/>
  <c r="N78" i="9"/>
  <c r="O78" i="9" s="1"/>
  <c r="N84" i="9"/>
  <c r="N85" i="9"/>
  <c r="O85" i="9" s="1"/>
  <c r="N91" i="9"/>
  <c r="O91" i="9" s="1"/>
  <c r="N96" i="9"/>
  <c r="O96" i="9" s="1"/>
  <c r="N101" i="9"/>
  <c r="O101" i="9" s="1"/>
  <c r="N102" i="9"/>
  <c r="O102" i="9" s="1"/>
  <c r="N106" i="9"/>
  <c r="G112" i="9"/>
  <c r="K121" i="9"/>
  <c r="M169" i="9"/>
  <c r="K169" i="9"/>
  <c r="I179" i="9"/>
  <c r="G179" i="9"/>
  <c r="K185" i="9"/>
  <c r="M185" i="9"/>
  <c r="I230" i="9"/>
  <c r="G230" i="9"/>
  <c r="K231" i="9"/>
  <c r="M231" i="9"/>
  <c r="N19" i="9"/>
  <c r="O19" i="9" s="1"/>
  <c r="N27" i="9"/>
  <c r="O27" i="9" s="1"/>
  <c r="N47" i="9"/>
  <c r="O47" i="9" s="1"/>
  <c r="N53" i="9"/>
  <c r="N54" i="9"/>
  <c r="O54" i="9" s="1"/>
  <c r="N58" i="9"/>
  <c r="M63" i="9"/>
  <c r="M70" i="9"/>
  <c r="G78" i="9"/>
  <c r="O84" i="9"/>
  <c r="K84" i="9"/>
  <c r="G85" i="9"/>
  <c r="K91" i="9"/>
  <c r="G96" i="9"/>
  <c r="K101" i="9"/>
  <c r="G102" i="9"/>
  <c r="O106" i="9"/>
  <c r="K106" i="9"/>
  <c r="M132" i="9"/>
  <c r="O144" i="9"/>
  <c r="K144" i="9"/>
  <c r="N169" i="9"/>
  <c r="O169" i="9" s="1"/>
  <c r="N185" i="9"/>
  <c r="O185" i="9" s="1"/>
  <c r="U185" i="9"/>
  <c r="I204" i="9"/>
  <c r="G204" i="9"/>
  <c r="O205" i="9"/>
  <c r="K205" i="9"/>
  <c r="M205" i="9"/>
  <c r="N216" i="9"/>
  <c r="O216" i="9" s="1"/>
  <c r="G216" i="9"/>
  <c r="N231" i="9"/>
  <c r="O231" i="9" s="1"/>
  <c r="U231" i="9"/>
  <c r="O53" i="9"/>
  <c r="K53" i="9"/>
  <c r="O58" i="9"/>
  <c r="K58" i="9"/>
  <c r="O157" i="9"/>
  <c r="K157" i="9"/>
  <c r="N121" i="9"/>
  <c r="O121" i="9" s="1"/>
  <c r="N132" i="9"/>
  <c r="O132" i="9" s="1"/>
  <c r="N144" i="9"/>
  <c r="N157" i="9"/>
  <c r="U169" i="9"/>
  <c r="O198" i="9"/>
  <c r="K198" i="9"/>
  <c r="I224" i="9"/>
  <c r="U259" i="9"/>
  <c r="O292" i="9"/>
  <c r="G169" i="9"/>
  <c r="G170" i="9"/>
  <c r="I170" i="9"/>
  <c r="U179" i="9"/>
  <c r="M191" i="9"/>
  <c r="U204" i="9"/>
  <c r="O224" i="9"/>
  <c r="K224" i="9"/>
  <c r="U230" i="9"/>
  <c r="M240" i="9"/>
  <c r="G254" i="9"/>
  <c r="I254" i="9"/>
  <c r="N259" i="9"/>
  <c r="O259" i="9" s="1"/>
  <c r="G260" i="9"/>
  <c r="I260" i="9"/>
  <c r="K275" i="9"/>
  <c r="G299" i="9"/>
  <c r="I299" i="9"/>
  <c r="N303" i="9"/>
  <c r="O303" i="9" s="1"/>
  <c r="K170" i="9"/>
  <c r="G185" i="9"/>
  <c r="I185" i="9"/>
  <c r="U191" i="9"/>
  <c r="M198" i="9"/>
  <c r="G205" i="9"/>
  <c r="I205" i="9"/>
  <c r="M216" i="9"/>
  <c r="G231" i="9"/>
  <c r="I231" i="9"/>
  <c r="U240" i="9"/>
  <c r="O254" i="9"/>
  <c r="K254" i="9"/>
  <c r="M254" i="9"/>
  <c r="G259" i="9"/>
  <c r="N267" i="9"/>
  <c r="O267" i="9" s="1"/>
  <c r="T267" i="9"/>
  <c r="N275" i="9"/>
  <c r="O275" i="9" s="1"/>
  <c r="M275" i="9"/>
  <c r="N285" i="9"/>
  <c r="O285" i="9" s="1"/>
  <c r="N338" i="9"/>
  <c r="O338" i="9" s="1"/>
  <c r="U247" i="9"/>
  <c r="O260" i="9"/>
  <c r="K260" i="9"/>
  <c r="U267" i="9"/>
  <c r="I275" i="9"/>
  <c r="U285" i="9"/>
  <c r="G292" i="9"/>
  <c r="I292" i="9"/>
  <c r="O299" i="9"/>
  <c r="U303" i="9"/>
  <c r="N310" i="9"/>
  <c r="O310" i="9" s="1"/>
  <c r="N323" i="9"/>
  <c r="O323" i="9" s="1"/>
  <c r="G337" i="9"/>
  <c r="I337" i="9"/>
  <c r="N339" i="9"/>
  <c r="O339" i="9" s="1"/>
  <c r="N298" i="9"/>
  <c r="O298" i="9" s="1"/>
  <c r="G310" i="9"/>
  <c r="I310" i="9"/>
  <c r="U317" i="9"/>
  <c r="G323" i="9"/>
  <c r="I323" i="9"/>
  <c r="N332" i="9"/>
  <c r="O332" i="9" s="1"/>
  <c r="N337" i="9"/>
  <c r="O337" i="9" s="1"/>
  <c r="U338" i="9"/>
  <c r="G339" i="9"/>
  <c r="I339" i="9"/>
  <c r="M292" i="9"/>
  <c r="M299" i="9"/>
  <c r="M310" i="9"/>
  <c r="M323" i="9"/>
  <c r="M337" i="9"/>
  <c r="M339" i="9"/>
  <c r="K292" i="9"/>
  <c r="K299" i="9"/>
  <c r="K310" i="9"/>
  <c r="K323" i="9"/>
  <c r="K337" i="9"/>
  <c r="K339" i="9"/>
  <c r="O47" i="8"/>
  <c r="M47" i="8"/>
  <c r="K101" i="8"/>
  <c r="I106" i="8"/>
  <c r="I132" i="8"/>
  <c r="O169" i="8"/>
  <c r="K169" i="8"/>
  <c r="I179" i="8"/>
  <c r="I204" i="8"/>
  <c r="I224" i="8"/>
  <c r="G224" i="8"/>
  <c r="O275" i="8"/>
  <c r="K275" i="8"/>
  <c r="M275" i="8"/>
  <c r="I317" i="8"/>
  <c r="G317" i="8"/>
  <c r="G10" i="8"/>
  <c r="K10" i="8"/>
  <c r="T19" i="8"/>
  <c r="I27" i="8"/>
  <c r="G40" i="8"/>
  <c r="K40" i="8"/>
  <c r="T47" i="8"/>
  <c r="I53" i="8"/>
  <c r="G58" i="8"/>
  <c r="K58" i="8"/>
  <c r="I70" i="8"/>
  <c r="I84" i="8"/>
  <c r="N96" i="8"/>
  <c r="O96" i="8" s="1"/>
  <c r="T96" i="8"/>
  <c r="N101" i="8"/>
  <c r="O101" i="8" s="1"/>
  <c r="O106" i="8"/>
  <c r="K106" i="8"/>
  <c r="O132" i="8"/>
  <c r="K132" i="8"/>
  <c r="G137" i="8"/>
  <c r="K137" i="8"/>
  <c r="I144" i="8"/>
  <c r="N163" i="8"/>
  <c r="O163" i="8" s="1"/>
  <c r="T163" i="8"/>
  <c r="N169" i="8"/>
  <c r="O179" i="8"/>
  <c r="K179" i="8"/>
  <c r="G185" i="8"/>
  <c r="N198" i="8"/>
  <c r="O198" i="8" s="1"/>
  <c r="T198" i="8"/>
  <c r="O204" i="8"/>
  <c r="K204" i="8"/>
  <c r="O230" i="8"/>
  <c r="K230" i="8"/>
  <c r="M230" i="8"/>
  <c r="I240" i="8"/>
  <c r="U275" i="8"/>
  <c r="N299" i="8"/>
  <c r="N303" i="8"/>
  <c r="O303" i="8" s="1"/>
  <c r="O323" i="8"/>
  <c r="K323" i="8"/>
  <c r="M323" i="8"/>
  <c r="I332" i="8"/>
  <c r="G332" i="8"/>
  <c r="K19" i="8"/>
  <c r="O19" i="8"/>
  <c r="N27" i="8"/>
  <c r="O27" i="8" s="1"/>
  <c r="K47" i="8"/>
  <c r="N53" i="8"/>
  <c r="K63" i="8"/>
  <c r="O63" i="8"/>
  <c r="N70" i="8"/>
  <c r="O70" i="8" s="1"/>
  <c r="O84" i="8"/>
  <c r="K84" i="8"/>
  <c r="I91" i="8"/>
  <c r="M101" i="8"/>
  <c r="I121" i="8"/>
  <c r="K144" i="8"/>
  <c r="I157" i="8"/>
  <c r="M169" i="8"/>
  <c r="I191" i="8"/>
  <c r="I205" i="8"/>
  <c r="G205" i="8"/>
  <c r="N224" i="8"/>
  <c r="O224" i="8" s="1"/>
  <c r="N230" i="8"/>
  <c r="I254" i="8"/>
  <c r="I292" i="8"/>
  <c r="U323" i="8"/>
  <c r="O337" i="8"/>
  <c r="K337" i="8"/>
  <c r="M337" i="8"/>
  <c r="T35" i="8"/>
  <c r="T54" i="8"/>
  <c r="O78" i="8"/>
  <c r="N84" i="8"/>
  <c r="O91" i="8"/>
  <c r="K91" i="8"/>
  <c r="K96" i="8"/>
  <c r="I101" i="8"/>
  <c r="O121" i="8"/>
  <c r="K121" i="8"/>
  <c r="T137" i="8"/>
  <c r="N144" i="8"/>
  <c r="O144" i="8" s="1"/>
  <c r="O157" i="8"/>
  <c r="K157" i="8"/>
  <c r="K163" i="8"/>
  <c r="I169" i="8"/>
  <c r="O191" i="8"/>
  <c r="K191" i="8"/>
  <c r="O216" i="8"/>
  <c r="K216" i="8"/>
  <c r="M216" i="8"/>
  <c r="G231" i="8"/>
  <c r="N259" i="8"/>
  <c r="I267" i="8"/>
  <c r="G267" i="8"/>
  <c r="T303" i="8"/>
  <c r="O260" i="8"/>
  <c r="K260" i="8"/>
  <c r="I275" i="8"/>
  <c r="O310" i="8"/>
  <c r="K310" i="8"/>
  <c r="I323" i="8"/>
  <c r="I337" i="8"/>
  <c r="U205" i="8"/>
  <c r="U224" i="8"/>
  <c r="O240" i="8"/>
  <c r="K240" i="8"/>
  <c r="O254" i="8"/>
  <c r="K254" i="8"/>
  <c r="M260" i="8"/>
  <c r="M267" i="8"/>
  <c r="O292" i="8"/>
  <c r="K292" i="8"/>
  <c r="G298" i="8"/>
  <c r="G299" i="8"/>
  <c r="I299" i="8"/>
  <c r="U303" i="8"/>
  <c r="M310" i="8"/>
  <c r="M317" i="8"/>
  <c r="M332" i="8"/>
  <c r="G338" i="8"/>
  <c r="G339" i="8"/>
  <c r="G216" i="8"/>
  <c r="I216" i="8"/>
  <c r="I230" i="8"/>
  <c r="M231" i="8"/>
  <c r="M247" i="8"/>
  <c r="G259" i="8"/>
  <c r="G260" i="8"/>
  <c r="I260" i="8"/>
  <c r="M285" i="8"/>
  <c r="O299" i="8"/>
  <c r="K299" i="8"/>
  <c r="G303" i="8"/>
  <c r="G310" i="8"/>
  <c r="I310" i="8"/>
  <c r="O339" i="8"/>
  <c r="K339" i="8"/>
  <c r="G10" i="7"/>
  <c r="G54" i="7"/>
  <c r="I54" i="7"/>
  <c r="G58" i="7"/>
  <c r="N101" i="7"/>
  <c r="N106" i="7"/>
  <c r="N132" i="7"/>
  <c r="G137" i="7"/>
  <c r="I137" i="7"/>
  <c r="N191" i="7"/>
  <c r="I231" i="7"/>
  <c r="U259" i="7"/>
  <c r="M10" i="7"/>
  <c r="O10" i="7"/>
  <c r="K10" i="7"/>
  <c r="N35" i="7"/>
  <c r="O35" i="7" s="1"/>
  <c r="N47" i="7"/>
  <c r="O47" i="7" s="1"/>
  <c r="M54" i="7"/>
  <c r="N63" i="7"/>
  <c r="O63" i="7" s="1"/>
  <c r="N78" i="7"/>
  <c r="O78" i="7" s="1"/>
  <c r="N85" i="7"/>
  <c r="O85" i="7" s="1"/>
  <c r="G96" i="7"/>
  <c r="I96" i="7"/>
  <c r="G102" i="7"/>
  <c r="I102" i="7"/>
  <c r="G126" i="7"/>
  <c r="I126" i="7"/>
  <c r="M137" i="7"/>
  <c r="G150" i="7"/>
  <c r="I150" i="7"/>
  <c r="G163" i="7"/>
  <c r="I163" i="7"/>
  <c r="G185" i="7"/>
  <c r="I185" i="7"/>
  <c r="G191" i="7"/>
  <c r="N198" i="7"/>
  <c r="O198" i="7" s="1"/>
  <c r="N205" i="7"/>
  <c r="O205" i="7" s="1"/>
  <c r="I216" i="7"/>
  <c r="G216" i="7"/>
  <c r="I254" i="7"/>
  <c r="G254" i="7"/>
  <c r="I299" i="7"/>
  <c r="G299" i="7"/>
  <c r="U338" i="7"/>
  <c r="G19" i="7"/>
  <c r="I19" i="7"/>
  <c r="G112" i="7"/>
  <c r="I112" i="7"/>
  <c r="G170" i="7"/>
  <c r="I170" i="7"/>
  <c r="O224" i="7"/>
  <c r="K224" i="7"/>
  <c r="M224" i="7"/>
  <c r="I292" i="7"/>
  <c r="G292" i="7"/>
  <c r="M19" i="7"/>
  <c r="G35" i="7"/>
  <c r="I35" i="7"/>
  <c r="G47" i="7"/>
  <c r="I47" i="7"/>
  <c r="G63" i="7"/>
  <c r="I63" i="7"/>
  <c r="G70" i="7"/>
  <c r="G78" i="7"/>
  <c r="I78" i="7"/>
  <c r="G84" i="7"/>
  <c r="G85" i="7"/>
  <c r="I85" i="7"/>
  <c r="G91" i="7"/>
  <c r="N96" i="7"/>
  <c r="O96" i="7" s="1"/>
  <c r="N102" i="7"/>
  <c r="O102" i="7" s="1"/>
  <c r="M112" i="7"/>
  <c r="N126" i="7"/>
  <c r="O126" i="7" s="1"/>
  <c r="N150" i="7"/>
  <c r="N163" i="7"/>
  <c r="O163" i="7" s="1"/>
  <c r="M170" i="7"/>
  <c r="N185" i="7"/>
  <c r="O185" i="7" s="1"/>
  <c r="G198" i="7"/>
  <c r="I198" i="7"/>
  <c r="G205" i="7"/>
  <c r="I205" i="7"/>
  <c r="N247" i="7"/>
  <c r="O247" i="7" s="1"/>
  <c r="O259" i="7"/>
  <c r="K259" i="7"/>
  <c r="M259" i="7"/>
  <c r="N267" i="7"/>
  <c r="N275" i="7"/>
  <c r="O275" i="7" s="1"/>
  <c r="K338" i="7"/>
  <c r="M338" i="7"/>
  <c r="K27" i="7"/>
  <c r="O27" i="7"/>
  <c r="K40" i="7"/>
  <c r="O40" i="7"/>
  <c r="K53" i="7"/>
  <c r="O53" i="7"/>
  <c r="K58" i="7"/>
  <c r="O58" i="7"/>
  <c r="K70" i="7"/>
  <c r="O70" i="7"/>
  <c r="K84" i="7"/>
  <c r="O84" i="7"/>
  <c r="K91" i="7"/>
  <c r="O91" i="7"/>
  <c r="K101" i="7"/>
  <c r="O101" i="7"/>
  <c r="K106" i="7"/>
  <c r="O106" i="7"/>
  <c r="K121" i="7"/>
  <c r="O121" i="7"/>
  <c r="K132" i="7"/>
  <c r="O132" i="7"/>
  <c r="K144" i="7"/>
  <c r="O144" i="7"/>
  <c r="K157" i="7"/>
  <c r="O157" i="7"/>
  <c r="K169" i="7"/>
  <c r="O169" i="7"/>
  <c r="K179" i="7"/>
  <c r="O179" i="7"/>
  <c r="K191" i="7"/>
  <c r="O191" i="7"/>
  <c r="K204" i="7"/>
  <c r="O204" i="7"/>
  <c r="M216" i="7"/>
  <c r="O231" i="7"/>
  <c r="K231" i="7"/>
  <c r="G240" i="7"/>
  <c r="G247" i="7"/>
  <c r="I247" i="7"/>
  <c r="G260" i="7"/>
  <c r="G267" i="7"/>
  <c r="I267" i="7"/>
  <c r="M299" i="7"/>
  <c r="N310" i="7"/>
  <c r="O310" i="7" s="1"/>
  <c r="G317" i="7"/>
  <c r="N323" i="7"/>
  <c r="O323" i="7" s="1"/>
  <c r="G332" i="7"/>
  <c r="M230" i="7"/>
  <c r="K247" i="7"/>
  <c r="O267" i="7"/>
  <c r="K267" i="7"/>
  <c r="G275" i="7"/>
  <c r="G285" i="7"/>
  <c r="N292" i="7"/>
  <c r="G298" i="7"/>
  <c r="N299" i="7"/>
  <c r="O299" i="7" s="1"/>
  <c r="G303" i="7"/>
  <c r="G310" i="7"/>
  <c r="O317" i="7"/>
  <c r="K317" i="7"/>
  <c r="G323" i="7"/>
  <c r="O332" i="7"/>
  <c r="K332" i="7"/>
  <c r="M337" i="7"/>
  <c r="M339" i="7"/>
  <c r="I224" i="7"/>
  <c r="I259" i="7"/>
  <c r="O285" i="7"/>
  <c r="K285" i="7"/>
  <c r="O298" i="7"/>
  <c r="K298" i="7"/>
  <c r="O303" i="7"/>
  <c r="K303" i="7"/>
  <c r="K27" i="6"/>
  <c r="I40" i="6"/>
  <c r="K70" i="6"/>
  <c r="I84" i="6"/>
  <c r="O106" i="6"/>
  <c r="K106" i="6"/>
  <c r="I121" i="6"/>
  <c r="U137" i="6"/>
  <c r="K137" i="6"/>
  <c r="G144" i="6"/>
  <c r="I144" i="6"/>
  <c r="U150" i="6"/>
  <c r="K150" i="6"/>
  <c r="G157" i="6"/>
  <c r="I157" i="6"/>
  <c r="U163" i="6"/>
  <c r="K163" i="6"/>
  <c r="G169" i="6"/>
  <c r="I169" i="6"/>
  <c r="U170" i="6"/>
  <c r="K170" i="6"/>
  <c r="G204" i="6"/>
  <c r="I204" i="6"/>
  <c r="U205" i="6"/>
  <c r="K205" i="6"/>
  <c r="N254" i="6"/>
  <c r="O254" i="6" s="1"/>
  <c r="G254" i="6"/>
  <c r="N337" i="6"/>
  <c r="O337" i="6" s="1"/>
  <c r="G337" i="6"/>
  <c r="O40" i="6"/>
  <c r="K40" i="6"/>
  <c r="G47" i="6"/>
  <c r="K47" i="6"/>
  <c r="I53" i="6"/>
  <c r="O84" i="6"/>
  <c r="K84" i="6"/>
  <c r="G85" i="6"/>
  <c r="K85" i="6"/>
  <c r="I91" i="6"/>
  <c r="O121" i="6"/>
  <c r="K121" i="6"/>
  <c r="G126" i="6"/>
  <c r="K126" i="6"/>
  <c r="I132" i="6"/>
  <c r="G179" i="6"/>
  <c r="I179" i="6"/>
  <c r="U185" i="6"/>
  <c r="K185" i="6"/>
  <c r="N198" i="6"/>
  <c r="O198" i="6" s="1"/>
  <c r="G216" i="6"/>
  <c r="I216" i="6"/>
  <c r="O231" i="6"/>
  <c r="K231" i="6"/>
  <c r="M231" i="6"/>
  <c r="N260" i="6"/>
  <c r="O260" i="6" s="1"/>
  <c r="G260" i="6"/>
  <c r="I267" i="6"/>
  <c r="K317" i="6"/>
  <c r="M317" i="6"/>
  <c r="I338" i="6"/>
  <c r="I10" i="6"/>
  <c r="M27" i="6"/>
  <c r="K53" i="6"/>
  <c r="K54" i="6"/>
  <c r="I58" i="6"/>
  <c r="M70" i="6"/>
  <c r="K91" i="6"/>
  <c r="K96" i="6"/>
  <c r="I101" i="6"/>
  <c r="M106" i="6"/>
  <c r="K132" i="6"/>
  <c r="N137" i="6"/>
  <c r="O137" i="6" s="1"/>
  <c r="N150" i="6"/>
  <c r="O150" i="6" s="1"/>
  <c r="N163" i="6"/>
  <c r="O163" i="6" s="1"/>
  <c r="N170" i="6"/>
  <c r="O170" i="6" s="1"/>
  <c r="N205" i="6"/>
  <c r="O205" i="6" s="1"/>
  <c r="O247" i="6"/>
  <c r="K247" i="6"/>
  <c r="M247" i="6"/>
  <c r="O285" i="6"/>
  <c r="K285" i="6"/>
  <c r="M285" i="6"/>
  <c r="O332" i="6"/>
  <c r="K332" i="6"/>
  <c r="M332" i="6"/>
  <c r="O10" i="6"/>
  <c r="K10" i="6"/>
  <c r="K19" i="6"/>
  <c r="I27" i="6"/>
  <c r="M40" i="6"/>
  <c r="T47" i="6"/>
  <c r="N53" i="6"/>
  <c r="O53" i="6" s="1"/>
  <c r="O58" i="6"/>
  <c r="K58" i="6"/>
  <c r="K63" i="6"/>
  <c r="I70" i="6"/>
  <c r="M84" i="6"/>
  <c r="T85" i="6"/>
  <c r="N91" i="6"/>
  <c r="O91" i="6" s="1"/>
  <c r="O101" i="6"/>
  <c r="K101" i="6"/>
  <c r="K102" i="6"/>
  <c r="I106" i="6"/>
  <c r="M121" i="6"/>
  <c r="T126" i="6"/>
  <c r="N132" i="6"/>
  <c r="O132" i="6" s="1"/>
  <c r="N179" i="6"/>
  <c r="O179" i="6" s="1"/>
  <c r="N185" i="6"/>
  <c r="O185" i="6" s="1"/>
  <c r="G191" i="6"/>
  <c r="I191" i="6"/>
  <c r="U198" i="6"/>
  <c r="K198" i="6"/>
  <c r="N216" i="6"/>
  <c r="O216" i="6" s="1"/>
  <c r="N224" i="6"/>
  <c r="I259" i="6"/>
  <c r="N339" i="6"/>
  <c r="O339" i="6" s="1"/>
  <c r="G339" i="6"/>
  <c r="M144" i="6"/>
  <c r="M157" i="6"/>
  <c r="M169" i="6"/>
  <c r="M179" i="6"/>
  <c r="M191" i="6"/>
  <c r="M204" i="6"/>
  <c r="M216" i="6"/>
  <c r="K259" i="6"/>
  <c r="K267" i="6"/>
  <c r="U292" i="6"/>
  <c r="I298" i="6"/>
  <c r="U299" i="6"/>
  <c r="I303" i="6"/>
  <c r="K338" i="6"/>
  <c r="T254" i="6"/>
  <c r="N259" i="6"/>
  <c r="O259" i="6" s="1"/>
  <c r="T260" i="6"/>
  <c r="N267" i="6"/>
  <c r="O267" i="6" s="1"/>
  <c r="G292" i="6"/>
  <c r="K298" i="6"/>
  <c r="G299" i="6"/>
  <c r="K303" i="6"/>
  <c r="T337" i="6"/>
  <c r="N338" i="6"/>
  <c r="O338" i="6" s="1"/>
  <c r="K144" i="6"/>
  <c r="K157" i="6"/>
  <c r="K169" i="6"/>
  <c r="K179" i="6"/>
  <c r="K191" i="6"/>
  <c r="K204" i="6"/>
  <c r="K216" i="6"/>
  <c r="O224" i="6"/>
  <c r="M224" i="6"/>
  <c r="I231" i="6"/>
  <c r="I247" i="6"/>
  <c r="M259" i="6"/>
  <c r="M267" i="6"/>
  <c r="I285" i="6"/>
  <c r="T292" i="6"/>
  <c r="N298" i="6"/>
  <c r="O298" i="6" s="1"/>
  <c r="T299" i="6"/>
  <c r="N303" i="6"/>
  <c r="O303" i="6" s="1"/>
  <c r="I317" i="6"/>
  <c r="I332" i="6"/>
  <c r="M338" i="6"/>
  <c r="O19" i="5"/>
  <c r="K19" i="5"/>
  <c r="N27" i="5"/>
  <c r="O27" i="5" s="1"/>
  <c r="T27" i="5"/>
  <c r="N35" i="5"/>
  <c r="O47" i="5"/>
  <c r="K47" i="5"/>
  <c r="O54" i="5"/>
  <c r="K54" i="5"/>
  <c r="N58" i="5"/>
  <c r="O58" i="5" s="1"/>
  <c r="T58" i="5"/>
  <c r="N63" i="5"/>
  <c r="N70" i="5"/>
  <c r="O70" i="5" s="1"/>
  <c r="T70" i="5"/>
  <c r="N78" i="5"/>
  <c r="O78" i="5" s="1"/>
  <c r="O85" i="5"/>
  <c r="K85" i="5"/>
  <c r="N91" i="5"/>
  <c r="O91" i="5" s="1"/>
  <c r="N96" i="5"/>
  <c r="O96" i="5" s="1"/>
  <c r="N102" i="5"/>
  <c r="O102" i="5" s="1"/>
  <c r="G112" i="5"/>
  <c r="I112" i="5"/>
  <c r="G126" i="5"/>
  <c r="I126" i="5"/>
  <c r="U132" i="5"/>
  <c r="O137" i="5"/>
  <c r="N150" i="5"/>
  <c r="M185" i="5"/>
  <c r="K185" i="5"/>
  <c r="O185" i="5"/>
  <c r="O204" i="5"/>
  <c r="K204" i="5"/>
  <c r="M204" i="5"/>
  <c r="N224" i="5"/>
  <c r="O224" i="5" s="1"/>
  <c r="G224" i="5"/>
  <c r="N267" i="5"/>
  <c r="O267" i="5" s="1"/>
  <c r="G267" i="5"/>
  <c r="O299" i="5"/>
  <c r="K299" i="5"/>
  <c r="M299" i="5"/>
  <c r="N101" i="5"/>
  <c r="O101" i="5" s="1"/>
  <c r="N144" i="5"/>
  <c r="O144" i="5" s="1"/>
  <c r="K163" i="5"/>
  <c r="O254" i="5"/>
  <c r="K254" i="5"/>
  <c r="M254" i="5"/>
  <c r="N332" i="5"/>
  <c r="O332" i="5" s="1"/>
  <c r="G332" i="5"/>
  <c r="N338" i="5"/>
  <c r="O338" i="5" s="1"/>
  <c r="G338" i="5"/>
  <c r="M19" i="5"/>
  <c r="U27" i="5"/>
  <c r="I35" i="5"/>
  <c r="M47" i="5"/>
  <c r="M54" i="5"/>
  <c r="U58" i="5"/>
  <c r="I63" i="5"/>
  <c r="U70" i="5"/>
  <c r="I78" i="5"/>
  <c r="M85" i="5"/>
  <c r="G96" i="5"/>
  <c r="I96" i="5"/>
  <c r="U101" i="5"/>
  <c r="G102" i="5"/>
  <c r="I102" i="5"/>
  <c r="N106" i="5"/>
  <c r="O106" i="5" s="1"/>
  <c r="N112" i="5"/>
  <c r="O112" i="5" s="1"/>
  <c r="N121" i="5"/>
  <c r="O121" i="5" s="1"/>
  <c r="N126" i="5"/>
  <c r="O126" i="5" s="1"/>
  <c r="U144" i="5"/>
  <c r="G150" i="5"/>
  <c r="I150" i="5"/>
  <c r="I216" i="5"/>
  <c r="I260" i="5"/>
  <c r="I339" i="5"/>
  <c r="I19" i="5"/>
  <c r="O35" i="5"/>
  <c r="K35" i="5"/>
  <c r="I47" i="5"/>
  <c r="I54" i="5"/>
  <c r="O63" i="5"/>
  <c r="K63" i="5"/>
  <c r="K78" i="5"/>
  <c r="I85" i="5"/>
  <c r="U106" i="5"/>
  <c r="U121" i="5"/>
  <c r="N132" i="5"/>
  <c r="O132" i="5" s="1"/>
  <c r="G137" i="5"/>
  <c r="I137" i="5"/>
  <c r="M163" i="5"/>
  <c r="G169" i="5"/>
  <c r="I169" i="5"/>
  <c r="U224" i="5"/>
  <c r="K224" i="5"/>
  <c r="U267" i="5"/>
  <c r="K267" i="5"/>
  <c r="I310" i="5"/>
  <c r="O323" i="5"/>
  <c r="K323" i="5"/>
  <c r="M323" i="5"/>
  <c r="I337" i="5"/>
  <c r="M96" i="5"/>
  <c r="M102" i="5"/>
  <c r="M112" i="5"/>
  <c r="M126" i="5"/>
  <c r="M137" i="5"/>
  <c r="M150" i="5"/>
  <c r="N163" i="5"/>
  <c r="O163" i="5" s="1"/>
  <c r="M169" i="5"/>
  <c r="O216" i="5"/>
  <c r="K216" i="5"/>
  <c r="I230" i="5"/>
  <c r="O260" i="5"/>
  <c r="K260" i="5"/>
  <c r="I275" i="5"/>
  <c r="O310" i="5"/>
  <c r="K310" i="5"/>
  <c r="O337" i="5"/>
  <c r="K337" i="5"/>
  <c r="O339" i="5"/>
  <c r="K339" i="5"/>
  <c r="N169" i="5"/>
  <c r="O169" i="5" s="1"/>
  <c r="I191" i="5"/>
  <c r="K230" i="5"/>
  <c r="K231" i="5"/>
  <c r="I240" i="5"/>
  <c r="K275" i="5"/>
  <c r="K285" i="5"/>
  <c r="I292" i="5"/>
  <c r="K96" i="5"/>
  <c r="K102" i="5"/>
  <c r="K112" i="5"/>
  <c r="K126" i="5"/>
  <c r="K137" i="5"/>
  <c r="K150" i="5"/>
  <c r="T170" i="5"/>
  <c r="O191" i="5"/>
  <c r="K191" i="5"/>
  <c r="K198" i="5"/>
  <c r="I204" i="5"/>
  <c r="M216" i="5"/>
  <c r="T224" i="5"/>
  <c r="N230" i="5"/>
  <c r="O230" i="5" s="1"/>
  <c r="O240" i="5"/>
  <c r="K240" i="5"/>
  <c r="K247" i="5"/>
  <c r="I254" i="5"/>
  <c r="M260" i="5"/>
  <c r="T267" i="5"/>
  <c r="N275" i="5"/>
  <c r="O275" i="5" s="1"/>
  <c r="O292" i="5"/>
  <c r="K292" i="5"/>
  <c r="K298" i="5"/>
  <c r="I299" i="5"/>
  <c r="M310" i="5"/>
  <c r="U317" i="5"/>
  <c r="I323" i="5"/>
  <c r="M337" i="5"/>
  <c r="M339" i="5"/>
  <c r="N84" i="4"/>
  <c r="O84" i="4" s="1"/>
  <c r="O96" i="4"/>
  <c r="K96" i="4"/>
  <c r="O112" i="4"/>
  <c r="K112" i="4"/>
  <c r="O185" i="4"/>
  <c r="O198" i="4"/>
  <c r="U10" i="4"/>
  <c r="G19" i="4"/>
  <c r="K19" i="4"/>
  <c r="O19" i="4"/>
  <c r="U27" i="4"/>
  <c r="G35" i="4"/>
  <c r="K35" i="4"/>
  <c r="O35" i="4"/>
  <c r="U40" i="4"/>
  <c r="G47" i="4"/>
  <c r="K47" i="4"/>
  <c r="O47" i="4"/>
  <c r="M53" i="4"/>
  <c r="G54" i="4"/>
  <c r="K54" i="4"/>
  <c r="O54" i="4"/>
  <c r="M58" i="4"/>
  <c r="G63" i="4"/>
  <c r="M70" i="4"/>
  <c r="G84" i="4"/>
  <c r="O85" i="4"/>
  <c r="K85" i="4"/>
  <c r="O126" i="4"/>
  <c r="O137" i="4"/>
  <c r="O163" i="4"/>
  <c r="O170" i="4"/>
  <c r="O205" i="4"/>
  <c r="O224" i="4"/>
  <c r="O231" i="4"/>
  <c r="N10" i="4"/>
  <c r="O10" i="4" s="1"/>
  <c r="N27" i="4"/>
  <c r="O27" i="4" s="1"/>
  <c r="N40" i="4"/>
  <c r="O40" i="4" s="1"/>
  <c r="N53" i="4"/>
  <c r="O53" i="4" s="1"/>
  <c r="N58" i="4"/>
  <c r="O58" i="4" s="1"/>
  <c r="N70" i="4"/>
  <c r="O70" i="4" s="1"/>
  <c r="I78" i="4"/>
  <c r="K53" i="4"/>
  <c r="K58" i="4"/>
  <c r="K70" i="4"/>
  <c r="O78" i="4"/>
  <c r="K78" i="4"/>
  <c r="M84" i="4"/>
  <c r="M85" i="4"/>
  <c r="O102" i="4"/>
  <c r="K102" i="4"/>
  <c r="O259" i="4"/>
  <c r="K259" i="4"/>
  <c r="G260" i="4"/>
  <c r="O285" i="4"/>
  <c r="O303" i="4"/>
  <c r="O338" i="4"/>
  <c r="M126" i="4"/>
  <c r="M137" i="4"/>
  <c r="M150" i="4"/>
  <c r="M163" i="4"/>
  <c r="M170" i="4"/>
  <c r="M185" i="4"/>
  <c r="M198" i="4"/>
  <c r="M205" i="4"/>
  <c r="M224" i="4"/>
  <c r="M231" i="4"/>
  <c r="O317" i="4"/>
  <c r="I247" i="4"/>
  <c r="U254" i="4"/>
  <c r="K126" i="4"/>
  <c r="K137" i="4"/>
  <c r="K150" i="4"/>
  <c r="K163" i="4"/>
  <c r="K170" i="4"/>
  <c r="K185" i="4"/>
  <c r="K198" i="4"/>
  <c r="K205" i="4"/>
  <c r="K224" i="4"/>
  <c r="K231" i="4"/>
  <c r="M240" i="4"/>
  <c r="O247" i="4"/>
  <c r="K247" i="4"/>
  <c r="G254" i="4"/>
  <c r="G259" i="4"/>
  <c r="N260" i="4"/>
  <c r="O260" i="4" s="1"/>
  <c r="O267" i="4"/>
  <c r="O332" i="4"/>
  <c r="M267" i="4"/>
  <c r="G275" i="4"/>
  <c r="M285" i="4"/>
  <c r="G292" i="4"/>
  <c r="I298" i="4"/>
  <c r="M298" i="4"/>
  <c r="G299" i="4"/>
  <c r="M303" i="4"/>
  <c r="G310" i="4"/>
  <c r="I317" i="4"/>
  <c r="M317" i="4"/>
  <c r="G323" i="4"/>
  <c r="I332" i="4"/>
  <c r="M332" i="4"/>
  <c r="G337" i="4"/>
  <c r="I338" i="4"/>
  <c r="M338" i="4"/>
  <c r="G339" i="4"/>
  <c r="K267" i="4"/>
  <c r="K285" i="4"/>
  <c r="K298" i="4"/>
  <c r="K303" i="4"/>
  <c r="K317" i="4"/>
  <c r="K332" i="4"/>
  <c r="K338" i="4"/>
  <c r="O10" i="3"/>
  <c r="K10" i="3"/>
  <c r="M10" i="3"/>
  <c r="I19" i="3"/>
  <c r="M63" i="3"/>
  <c r="K85" i="3"/>
  <c r="M40" i="3"/>
  <c r="M58" i="3"/>
  <c r="M84" i="3"/>
  <c r="I85" i="3"/>
  <c r="O112" i="3"/>
  <c r="K112" i="3"/>
  <c r="O137" i="3"/>
  <c r="K137" i="3"/>
  <c r="O150" i="3"/>
  <c r="K150" i="3"/>
  <c r="O163" i="3"/>
  <c r="K163" i="3"/>
  <c r="O170" i="3"/>
  <c r="K170" i="3"/>
  <c r="O185" i="3"/>
  <c r="K185" i="3"/>
  <c r="N216" i="3"/>
  <c r="O216" i="3" s="1"/>
  <c r="G216" i="3"/>
  <c r="I267" i="3"/>
  <c r="N299" i="3"/>
  <c r="O299" i="3" s="1"/>
  <c r="G299" i="3"/>
  <c r="I337" i="3"/>
  <c r="G337" i="3"/>
  <c r="M19" i="3"/>
  <c r="I47" i="3"/>
  <c r="M47" i="3"/>
  <c r="I63" i="3"/>
  <c r="G91" i="3"/>
  <c r="K91" i="3"/>
  <c r="I96" i="3"/>
  <c r="I126" i="3"/>
  <c r="U191" i="3"/>
  <c r="I198" i="3"/>
  <c r="N254" i="3"/>
  <c r="O254" i="3" s="1"/>
  <c r="G254" i="3"/>
  <c r="O267" i="3"/>
  <c r="K267" i="3"/>
  <c r="M267" i="3"/>
  <c r="I298" i="3"/>
  <c r="I339" i="3"/>
  <c r="G339" i="3"/>
  <c r="N19" i="3"/>
  <c r="O19" i="3"/>
  <c r="K40" i="3"/>
  <c r="N47" i="3"/>
  <c r="O47" i="3" s="1"/>
  <c r="K58" i="3"/>
  <c r="N63" i="3"/>
  <c r="O63" i="3"/>
  <c r="K84" i="3"/>
  <c r="N85" i="3"/>
  <c r="O85" i="3" s="1"/>
  <c r="O96" i="3"/>
  <c r="K96" i="3"/>
  <c r="K101" i="3"/>
  <c r="I102" i="3"/>
  <c r="M112" i="3"/>
  <c r="O126" i="3"/>
  <c r="K126" i="3"/>
  <c r="M137" i="3"/>
  <c r="M150" i="3"/>
  <c r="M163" i="3"/>
  <c r="M170" i="3"/>
  <c r="M185" i="3"/>
  <c r="G191" i="3"/>
  <c r="O198" i="3"/>
  <c r="K198" i="3"/>
  <c r="M198" i="3"/>
  <c r="I205" i="3"/>
  <c r="U216" i="3"/>
  <c r="I230" i="3"/>
  <c r="G230" i="3"/>
  <c r="N259" i="3"/>
  <c r="G292" i="3"/>
  <c r="O298" i="3"/>
  <c r="K298" i="3"/>
  <c r="M298" i="3"/>
  <c r="O332" i="3"/>
  <c r="K332" i="3"/>
  <c r="M332" i="3"/>
  <c r="T27" i="3"/>
  <c r="T70" i="3"/>
  <c r="M85" i="3"/>
  <c r="T91" i="3"/>
  <c r="N96" i="3"/>
  <c r="O102" i="3"/>
  <c r="K102" i="3"/>
  <c r="I112" i="3"/>
  <c r="N126" i="3"/>
  <c r="I137" i="3"/>
  <c r="I150" i="3"/>
  <c r="I163" i="3"/>
  <c r="I170" i="3"/>
  <c r="I185" i="3"/>
  <c r="T191" i="3"/>
  <c r="O231" i="3"/>
  <c r="K231" i="3"/>
  <c r="M231" i="3"/>
  <c r="I247" i="3"/>
  <c r="U254" i="3"/>
  <c r="G260" i="3"/>
  <c r="O317" i="3"/>
  <c r="K317" i="3"/>
  <c r="M317" i="3"/>
  <c r="O205" i="3"/>
  <c r="K205" i="3"/>
  <c r="I224" i="3"/>
  <c r="O247" i="3"/>
  <c r="K247" i="3"/>
  <c r="I259" i="3"/>
  <c r="M260" i="3"/>
  <c r="I285" i="3"/>
  <c r="O303" i="3"/>
  <c r="K303" i="3"/>
  <c r="N337" i="3"/>
  <c r="O337" i="3" s="1"/>
  <c r="G338" i="3"/>
  <c r="N339" i="3"/>
  <c r="O339" i="3" s="1"/>
  <c r="M204" i="3"/>
  <c r="O224" i="3"/>
  <c r="K224" i="3"/>
  <c r="G231" i="3"/>
  <c r="I231" i="3"/>
  <c r="O259" i="3"/>
  <c r="K259" i="3"/>
  <c r="U260" i="3"/>
  <c r="O285" i="3"/>
  <c r="K285" i="3"/>
  <c r="M310" i="3"/>
  <c r="O338" i="3"/>
  <c r="K338" i="3"/>
  <c r="O47" i="2"/>
  <c r="K47" i="2"/>
  <c r="O85" i="2"/>
  <c r="K85" i="2"/>
  <c r="O126" i="2"/>
  <c r="K126" i="2"/>
  <c r="O170" i="2"/>
  <c r="K170" i="2"/>
  <c r="K224" i="2"/>
  <c r="O267" i="2"/>
  <c r="K267" i="2"/>
  <c r="M267" i="2"/>
  <c r="O54" i="2"/>
  <c r="K54" i="2"/>
  <c r="O96" i="2"/>
  <c r="K96" i="2"/>
  <c r="O137" i="2"/>
  <c r="K137" i="2"/>
  <c r="K185" i="2"/>
  <c r="O231" i="2"/>
  <c r="K231" i="2"/>
  <c r="O303" i="2"/>
  <c r="O19" i="2"/>
  <c r="K19" i="2"/>
  <c r="O63" i="2"/>
  <c r="K63" i="2"/>
  <c r="O102" i="2"/>
  <c r="K102" i="2"/>
  <c r="O150" i="2"/>
  <c r="K150" i="2"/>
  <c r="T191" i="2"/>
  <c r="O198" i="2"/>
  <c r="K198" i="2"/>
  <c r="T240" i="2"/>
  <c r="O247" i="2"/>
  <c r="K247" i="2"/>
  <c r="O298" i="2"/>
  <c r="O338" i="2"/>
  <c r="O35" i="2"/>
  <c r="K35" i="2"/>
  <c r="M47" i="2"/>
  <c r="O78" i="2"/>
  <c r="K78" i="2"/>
  <c r="M85" i="2"/>
  <c r="O112" i="2"/>
  <c r="K112" i="2"/>
  <c r="M126" i="2"/>
  <c r="T157" i="2"/>
  <c r="O163" i="2"/>
  <c r="K163" i="2"/>
  <c r="M170" i="2"/>
  <c r="T204" i="2"/>
  <c r="O205" i="2"/>
  <c r="K205" i="2"/>
  <c r="M224" i="2"/>
  <c r="T254" i="2"/>
  <c r="O259" i="2"/>
  <c r="K259" i="2"/>
  <c r="O285" i="2"/>
  <c r="O332" i="2"/>
  <c r="M303" i="2"/>
  <c r="M285" i="2"/>
  <c r="M298" i="2"/>
  <c r="M317" i="2"/>
  <c r="M332" i="2"/>
  <c r="M338" i="2"/>
  <c r="K285" i="2"/>
  <c r="K298" i="2"/>
  <c r="K303" i="2"/>
  <c r="K317" i="2"/>
  <c r="K332" i="2"/>
  <c r="K338" i="2"/>
  <c r="M19" i="1"/>
  <c r="O47" i="1"/>
  <c r="O121" i="1"/>
  <c r="N10" i="1"/>
  <c r="I198" i="1"/>
  <c r="G198" i="1"/>
  <c r="I205" i="1"/>
  <c r="G205" i="1"/>
  <c r="K19" i="1"/>
  <c r="U27" i="1"/>
  <c r="K27" i="1"/>
  <c r="K35" i="1"/>
  <c r="O35" i="1"/>
  <c r="U53" i="1"/>
  <c r="K53" i="1"/>
  <c r="K54" i="1"/>
  <c r="O54" i="1"/>
  <c r="U70" i="1"/>
  <c r="K70" i="1"/>
  <c r="K78" i="1"/>
  <c r="O78" i="1"/>
  <c r="U91" i="1"/>
  <c r="K91" i="1"/>
  <c r="K96" i="1"/>
  <c r="O96" i="1"/>
  <c r="U106" i="1"/>
  <c r="K106" i="1"/>
  <c r="K112" i="1"/>
  <c r="O112" i="1"/>
  <c r="U132" i="1"/>
  <c r="K132" i="1"/>
  <c r="O10" i="1"/>
  <c r="G204" i="1"/>
  <c r="N204" i="1"/>
  <c r="G216" i="1"/>
  <c r="N216" i="1"/>
  <c r="M10" i="1"/>
  <c r="M40" i="1"/>
  <c r="M58" i="1"/>
  <c r="M84" i="1"/>
  <c r="M101" i="1"/>
  <c r="M121" i="1"/>
  <c r="G137" i="1"/>
  <c r="O144" i="1"/>
  <c r="K144" i="1"/>
  <c r="G150" i="1"/>
  <c r="O157" i="1"/>
  <c r="K157" i="1"/>
  <c r="N169" i="1"/>
  <c r="N191" i="1"/>
  <c r="O191" i="1" s="1"/>
  <c r="G224" i="1"/>
  <c r="O230" i="1"/>
  <c r="K230" i="1"/>
  <c r="G240" i="1"/>
  <c r="I247" i="1"/>
  <c r="N285" i="1"/>
  <c r="G292" i="1"/>
  <c r="I292" i="1"/>
  <c r="N299" i="1"/>
  <c r="O299" i="1" s="1"/>
  <c r="I303" i="1"/>
  <c r="G303" i="1"/>
  <c r="N40" i="1"/>
  <c r="O40" i="1" s="1"/>
  <c r="N58" i="1"/>
  <c r="O58" i="1" s="1"/>
  <c r="M85" i="1"/>
  <c r="N121" i="1"/>
  <c r="O169" i="1"/>
  <c r="K169" i="1"/>
  <c r="M47" i="1"/>
  <c r="M63" i="1"/>
  <c r="N84" i="1"/>
  <c r="O84" i="1" s="1"/>
  <c r="N101" i="1"/>
  <c r="O101" i="1" s="1"/>
  <c r="M102" i="1"/>
  <c r="M126" i="1"/>
  <c r="O179" i="1"/>
  <c r="K179" i="1"/>
  <c r="K191" i="1"/>
  <c r="N198" i="1"/>
  <c r="O198" i="1" s="1"/>
  <c r="N205" i="1"/>
  <c r="O205" i="1" s="1"/>
  <c r="I231" i="1"/>
  <c r="K10" i="1"/>
  <c r="N19" i="1"/>
  <c r="O19" i="1" s="1"/>
  <c r="K40" i="1"/>
  <c r="N47" i="1"/>
  <c r="K58" i="1"/>
  <c r="N63" i="1"/>
  <c r="O63" i="1" s="1"/>
  <c r="K84" i="1"/>
  <c r="N85" i="1"/>
  <c r="O85" i="1" s="1"/>
  <c r="K101" i="1"/>
  <c r="N102" i="1"/>
  <c r="O102" i="1" s="1"/>
  <c r="K121" i="1"/>
  <c r="N126" i="1"/>
  <c r="O126" i="1" s="1"/>
  <c r="O132" i="1"/>
  <c r="M132" i="1"/>
  <c r="M137" i="1"/>
  <c r="M144" i="1"/>
  <c r="M150" i="1"/>
  <c r="M157" i="1"/>
  <c r="O204" i="1"/>
  <c r="K204" i="1"/>
  <c r="O216" i="1"/>
  <c r="K216" i="1"/>
  <c r="M224" i="1"/>
  <c r="M230" i="1"/>
  <c r="M231" i="1"/>
  <c r="I254" i="1"/>
  <c r="G254" i="1"/>
  <c r="O259" i="1"/>
  <c r="K259" i="1"/>
  <c r="M259" i="1"/>
  <c r="N260" i="1"/>
  <c r="O260" i="1" s="1"/>
  <c r="G260" i="1"/>
  <c r="N292" i="1"/>
  <c r="O292" i="1" s="1"/>
  <c r="N303" i="1"/>
  <c r="N338" i="1"/>
  <c r="O338" i="1" s="1"/>
  <c r="O247" i="1"/>
  <c r="K247" i="1"/>
  <c r="I285" i="1"/>
  <c r="G285" i="1"/>
  <c r="I298" i="1"/>
  <c r="G298" i="1"/>
  <c r="G299" i="1"/>
  <c r="I299" i="1"/>
  <c r="G337" i="1"/>
  <c r="I337" i="1"/>
  <c r="M240" i="1"/>
  <c r="U254" i="1"/>
  <c r="G275" i="1"/>
  <c r="I275" i="1"/>
  <c r="G323" i="1"/>
  <c r="I323" i="1"/>
  <c r="U240" i="1"/>
  <c r="M247" i="1"/>
  <c r="G259" i="1"/>
  <c r="I259" i="1"/>
  <c r="M260" i="1"/>
  <c r="I267" i="1"/>
  <c r="G267" i="1"/>
  <c r="U292" i="1"/>
  <c r="U303" i="1"/>
  <c r="G310" i="1"/>
  <c r="I310" i="1"/>
  <c r="U317" i="1"/>
  <c r="N337" i="1"/>
  <c r="O337" i="1" s="1"/>
  <c r="U338" i="1"/>
  <c r="G339" i="1"/>
  <c r="I339" i="1"/>
  <c r="K267" i="1"/>
  <c r="O267" i="1"/>
  <c r="K285" i="1"/>
  <c r="O285" i="1"/>
  <c r="K298" i="1"/>
  <c r="O298" i="1"/>
  <c r="K303" i="1"/>
  <c r="O303" i="1"/>
  <c r="G317" i="1"/>
  <c r="K317" i="1"/>
  <c r="O317" i="1"/>
  <c r="G332" i="1"/>
  <c r="K332" i="1"/>
  <c r="O332" i="1"/>
  <c r="G338" i="1"/>
  <c r="K338" i="1"/>
</calcChain>
</file>

<file path=xl/sharedStrings.xml><?xml version="1.0" encoding="utf-8"?>
<sst xmlns="http://schemas.openxmlformats.org/spreadsheetml/2006/main" count="16336" uniqueCount="619">
  <si>
    <t/>
  </si>
  <si>
    <t>Figures Finalised as at 2022/05/05</t>
  </si>
  <si>
    <t>STATEMENT OF OPERATING REVENUE FOR THE 3rd Quarter Ended 31 March 2022</t>
  </si>
  <si>
    <t>Executive and council</t>
  </si>
  <si>
    <t>Budget</t>
  </si>
  <si>
    <t>First Quarter 2021/22</t>
  </si>
  <si>
    <t>Second Quarter 2021/22</t>
  </si>
  <si>
    <t>Third Quarter 2021/22</t>
  </si>
  <si>
    <t>Fourth Quarter 2021/22</t>
  </si>
  <si>
    <t>Year to date: 31 March 2022</t>
  </si>
  <si>
    <t>Third Quarter 2020/21</t>
  </si>
  <si>
    <t>R thousands</t>
  </si>
  <si>
    <t>Code</t>
  </si>
  <si>
    <t>Main app</t>
  </si>
  <si>
    <t>Adjusted Budget</t>
  </si>
  <si>
    <t>Actual Revenue</t>
  </si>
  <si>
    <t>1st Q as % of Main app</t>
  </si>
  <si>
    <t>2nd Q as % of Main app</t>
  </si>
  <si>
    <t>3rd Q as % of adj budget</t>
  </si>
  <si>
    <t>4th Q as % of adj budget</t>
  </si>
  <si>
    <t>Total Revenue as % of adj budget</t>
  </si>
  <si>
    <t>Q3 of 2020/21 to Q3 of 2021/22</t>
  </si>
  <si>
    <t>EASTERN CAPE</t>
  </si>
  <si>
    <t>A</t>
  </si>
  <si>
    <t>Buffalo City</t>
  </si>
  <si>
    <t>BUF</t>
  </si>
  <si>
    <t>Nelson Mandela Bay</t>
  </si>
  <si>
    <t>NMA</t>
  </si>
  <si>
    <t>Total Metros</t>
  </si>
  <si>
    <t>B</t>
  </si>
  <si>
    <t>Dr Beyers Naude</t>
  </si>
  <si>
    <t>EC101</t>
  </si>
  <si>
    <t>Blue Crane Route</t>
  </si>
  <si>
    <t>EC102</t>
  </si>
  <si>
    <t>Makana</t>
  </si>
  <si>
    <t>EC104</t>
  </si>
  <si>
    <t>Ndlambe</t>
  </si>
  <si>
    <t>EC105</t>
  </si>
  <si>
    <t>Sundays River Valley</t>
  </si>
  <si>
    <t>EC106</t>
  </si>
  <si>
    <t>Kouga</t>
  </si>
  <si>
    <t>EC108</t>
  </si>
  <si>
    <t>Kou-Kamma</t>
  </si>
  <si>
    <t>EC109</t>
  </si>
  <si>
    <t>C</t>
  </si>
  <si>
    <t>Sarah Baartman</t>
  </si>
  <si>
    <t>DC10</t>
  </si>
  <si>
    <t>Total Sarah Baartman</t>
  </si>
  <si>
    <t>Mbhashe</t>
  </si>
  <si>
    <t>EC121</t>
  </si>
  <si>
    <t>Mnquma</t>
  </si>
  <si>
    <t>EC122</t>
  </si>
  <si>
    <t>Great Kei</t>
  </si>
  <si>
    <t>EC123</t>
  </si>
  <si>
    <t>Amahlathi</t>
  </si>
  <si>
    <t>EC124</t>
  </si>
  <si>
    <t>Ngqushwa</t>
  </si>
  <si>
    <t>EC126</t>
  </si>
  <si>
    <t>Raymond Mhlaba</t>
  </si>
  <si>
    <t>EC129</t>
  </si>
  <si>
    <t>Amathole</t>
  </si>
  <si>
    <t>DC12</t>
  </si>
  <si>
    <t>Total Amathole</t>
  </si>
  <si>
    <t>Inxuba Yethemba</t>
  </si>
  <si>
    <t>EC131</t>
  </si>
  <si>
    <t>Intsika Yethu</t>
  </si>
  <si>
    <t>EC135</t>
  </si>
  <si>
    <t>Emalahleni (EC)</t>
  </si>
  <si>
    <t>EC136</t>
  </si>
  <si>
    <t>Engcobo</t>
  </si>
  <si>
    <t>EC137</t>
  </si>
  <si>
    <t>Sakhisizwe</t>
  </si>
  <si>
    <t>EC138</t>
  </si>
  <si>
    <t>Enoch Mgijima</t>
  </si>
  <si>
    <t>EC139</t>
  </si>
  <si>
    <t>Chris Hani</t>
  </si>
  <si>
    <t>DC13</t>
  </si>
  <si>
    <t>Total Chris Hani</t>
  </si>
  <si>
    <t>Elundini</t>
  </si>
  <si>
    <t>EC141</t>
  </si>
  <si>
    <t>Senqu</t>
  </si>
  <si>
    <t>EC142</t>
  </si>
  <si>
    <t>Walter Sisulu</t>
  </si>
  <si>
    <t>EC145</t>
  </si>
  <si>
    <t>Joe Gqabi</t>
  </si>
  <si>
    <t>DC14</t>
  </si>
  <si>
    <t>Total Joe Gqabi</t>
  </si>
  <si>
    <t>Ngquza Hills</t>
  </si>
  <si>
    <t>EC153</t>
  </si>
  <si>
    <t>Port St Johns</t>
  </si>
  <si>
    <t>EC154</t>
  </si>
  <si>
    <t>Nyandeni</t>
  </si>
  <si>
    <t>EC155</t>
  </si>
  <si>
    <t>Mhlontlo</t>
  </si>
  <si>
    <t>EC156</t>
  </si>
  <si>
    <t>King Sabata Dalindyebo</t>
  </si>
  <si>
    <t>EC157</t>
  </si>
  <si>
    <t>O R Tambo</t>
  </si>
  <si>
    <t>DC15</t>
  </si>
  <si>
    <t>Total O .R. Tambo</t>
  </si>
  <si>
    <t>Matatiele</t>
  </si>
  <si>
    <t>EC441</t>
  </si>
  <si>
    <t>Umzimvubu</t>
  </si>
  <si>
    <t>EC442</t>
  </si>
  <si>
    <t>Winnie Madikizela-Mandela</t>
  </si>
  <si>
    <t>EC443</t>
  </si>
  <si>
    <t>Ntabankulu</t>
  </si>
  <si>
    <t>EC444</t>
  </si>
  <si>
    <t>Alfred Nzo</t>
  </si>
  <si>
    <t>DC44</t>
  </si>
  <si>
    <t>Total Alfred Nzo</t>
  </si>
  <si>
    <t>Total Eastern Cape</t>
  </si>
  <si>
    <t>FREE STATE</t>
  </si>
  <si>
    <t>Mangaung</t>
  </si>
  <si>
    <t>MAN</t>
  </si>
  <si>
    <t>Letsemeng</t>
  </si>
  <si>
    <t>FS161</t>
  </si>
  <si>
    <t>Kopanong</t>
  </si>
  <si>
    <t>FS162</t>
  </si>
  <si>
    <t>Mohokare</t>
  </si>
  <si>
    <t>FS163</t>
  </si>
  <si>
    <t>Xhariep</t>
  </si>
  <si>
    <t>DC16</t>
  </si>
  <si>
    <t>Total Xhariep</t>
  </si>
  <si>
    <t>Masilonyana</t>
  </si>
  <si>
    <t>FS181</t>
  </si>
  <si>
    <t>Tokologo</t>
  </si>
  <si>
    <t>FS182</t>
  </si>
  <si>
    <t>Tswelopele</t>
  </si>
  <si>
    <t>FS183</t>
  </si>
  <si>
    <t>Matjhabeng</t>
  </si>
  <si>
    <t>FS184</t>
  </si>
  <si>
    <t>Nala</t>
  </si>
  <si>
    <t>FS185</t>
  </si>
  <si>
    <t>Lejweleputswa</t>
  </si>
  <si>
    <t>DC18</t>
  </si>
  <si>
    <t>Total Lejweleputswa</t>
  </si>
  <si>
    <t>Setsoto</t>
  </si>
  <si>
    <t>FS191</t>
  </si>
  <si>
    <t>Dihlabeng</t>
  </si>
  <si>
    <t>FS192</t>
  </si>
  <si>
    <t>Nketoana</t>
  </si>
  <si>
    <t>FS193</t>
  </si>
  <si>
    <t>Maluti-a-Phofung</t>
  </si>
  <si>
    <t>FS194</t>
  </si>
  <si>
    <t>Phumelela</t>
  </si>
  <si>
    <t>FS195</t>
  </si>
  <si>
    <t>Mantsopa</t>
  </si>
  <si>
    <t>FS196</t>
  </si>
  <si>
    <t>Thabo Mofutsanyana</t>
  </si>
  <si>
    <t>DC19</t>
  </si>
  <si>
    <t>Total Thabo Mofutsanyana</t>
  </si>
  <si>
    <t>Moqhaka</t>
  </si>
  <si>
    <t>FS201</t>
  </si>
  <si>
    <t>Ngwathe</t>
  </si>
  <si>
    <t>FS203</t>
  </si>
  <si>
    <t>Metsimaholo</t>
  </si>
  <si>
    <t>FS204</t>
  </si>
  <si>
    <t>Mafube</t>
  </si>
  <si>
    <t>FS205</t>
  </si>
  <si>
    <t>Fezile Dabi</t>
  </si>
  <si>
    <t>DC20</t>
  </si>
  <si>
    <t>Total Fezile Dabi</t>
  </si>
  <si>
    <t>Total Free State</t>
  </si>
  <si>
    <t>GAUTENG</t>
  </si>
  <si>
    <t>City of Ekurhuleni</t>
  </si>
  <si>
    <t>EKU</t>
  </si>
  <si>
    <t>City of Johannesburg</t>
  </si>
  <si>
    <t>JHB</t>
  </si>
  <si>
    <t>City of Tshwane</t>
  </si>
  <si>
    <t>TSH</t>
  </si>
  <si>
    <t>Emfuleni</t>
  </si>
  <si>
    <t>GT421</t>
  </si>
  <si>
    <t>Midvaal</t>
  </si>
  <si>
    <t>GT422</t>
  </si>
  <si>
    <t>Lesedi</t>
  </si>
  <si>
    <t>GT423</t>
  </si>
  <si>
    <t>Sedibeng</t>
  </si>
  <si>
    <t>DC42</t>
  </si>
  <si>
    <t>Total Sedibeng</t>
  </si>
  <si>
    <t>Mogale City</t>
  </si>
  <si>
    <t>GT481</t>
  </si>
  <si>
    <t>Merafong City</t>
  </si>
  <si>
    <t>GT484</t>
  </si>
  <si>
    <t>Rand West City</t>
  </si>
  <si>
    <t>GT485</t>
  </si>
  <si>
    <t>West Rand</t>
  </si>
  <si>
    <t>DC48</t>
  </si>
  <si>
    <t>Total West Rand</t>
  </si>
  <si>
    <t>Total Gauteng</t>
  </si>
  <si>
    <t>KWAZULU-NATAL</t>
  </si>
  <si>
    <t>eThekwini</t>
  </si>
  <si>
    <t>ETH</t>
  </si>
  <si>
    <t>Umdoni</t>
  </si>
  <si>
    <t>KZN212</t>
  </si>
  <si>
    <t>Umzumbe</t>
  </si>
  <si>
    <t>KZN213</t>
  </si>
  <si>
    <t>uMuziwabantu</t>
  </si>
  <si>
    <t>KZN214</t>
  </si>
  <si>
    <t>Ray Nkonyeni</t>
  </si>
  <si>
    <t>KZN216</t>
  </si>
  <si>
    <t>Ugu</t>
  </si>
  <si>
    <t>DC21</t>
  </si>
  <si>
    <t>Total Ugu</t>
  </si>
  <si>
    <t>uMshwathi</t>
  </si>
  <si>
    <t>KZN221</t>
  </si>
  <si>
    <t>uMngeni</t>
  </si>
  <si>
    <t>KZN222</t>
  </si>
  <si>
    <t>Mpofana</t>
  </si>
  <si>
    <t>KZN223</t>
  </si>
  <si>
    <t>Impendle</t>
  </si>
  <si>
    <t>KZN224</t>
  </si>
  <si>
    <t>Msunduzi</t>
  </si>
  <si>
    <t>KZN225</t>
  </si>
  <si>
    <t>Mkhambathini</t>
  </si>
  <si>
    <t>KZN226</t>
  </si>
  <si>
    <t>Richmond</t>
  </si>
  <si>
    <t>KZN227</t>
  </si>
  <si>
    <t>uMgungundlovu</t>
  </si>
  <si>
    <t>DC22</t>
  </si>
  <si>
    <t>Total uMgungundlovu</t>
  </si>
  <si>
    <t>Okhahlamba</t>
  </si>
  <si>
    <t>KZN235</t>
  </si>
  <si>
    <t>Inkosi Langalibalele</t>
  </si>
  <si>
    <t>KZN237</t>
  </si>
  <si>
    <t>Alfred Duma</t>
  </si>
  <si>
    <t>KZN238</t>
  </si>
  <si>
    <t>Uthukela</t>
  </si>
  <si>
    <t>DC23</t>
  </si>
  <si>
    <t>Total Uthukela</t>
  </si>
  <si>
    <t>Endumeni</t>
  </si>
  <si>
    <t>KZN241</t>
  </si>
  <si>
    <t>Nquthu</t>
  </si>
  <si>
    <t>KZN242</t>
  </si>
  <si>
    <t>Msinga</t>
  </si>
  <si>
    <t>KZN244</t>
  </si>
  <si>
    <t>Umvoti</t>
  </si>
  <si>
    <t>KZN245</t>
  </si>
  <si>
    <t>Umzinyathi</t>
  </si>
  <si>
    <t>DC24</t>
  </si>
  <si>
    <t>Total Umzinyathi</t>
  </si>
  <si>
    <t>Newcastle</t>
  </si>
  <si>
    <t>KZN252</t>
  </si>
  <si>
    <t>Emadlangeni</t>
  </si>
  <si>
    <t>KZN253</t>
  </si>
  <si>
    <t>Dannhauser</t>
  </si>
  <si>
    <t>KZN254</t>
  </si>
  <si>
    <t>Amajuba</t>
  </si>
  <si>
    <t>DC25</t>
  </si>
  <si>
    <t>Total Amajuba</t>
  </si>
  <si>
    <t>eDumbe</t>
  </si>
  <si>
    <t>KZN261</t>
  </si>
  <si>
    <t>uPhongolo</t>
  </si>
  <si>
    <t>KZN262</t>
  </si>
  <si>
    <t>Abaqulusi</t>
  </si>
  <si>
    <t>KZN263</t>
  </si>
  <si>
    <t>Nongoma</t>
  </si>
  <si>
    <t>KZN265</t>
  </si>
  <si>
    <t>Ulundi</t>
  </si>
  <si>
    <t>KZN266</t>
  </si>
  <si>
    <t>Zululand</t>
  </si>
  <si>
    <t>DC26</t>
  </si>
  <si>
    <t>Total Zululand</t>
  </si>
  <si>
    <t>Umhlabuyalingana</t>
  </si>
  <si>
    <t>KZN271</t>
  </si>
  <si>
    <t>Jozini</t>
  </si>
  <si>
    <t>KZN272</t>
  </si>
  <si>
    <t>Mtubatuba</t>
  </si>
  <si>
    <t>KZN275</t>
  </si>
  <si>
    <t>Hlabisa Big Five</t>
  </si>
  <si>
    <t>KZN276</t>
  </si>
  <si>
    <t>Umkhanyakude</t>
  </si>
  <si>
    <t>DC27</t>
  </si>
  <si>
    <t>Total Umkhanyakude</t>
  </si>
  <si>
    <t>Mfolozi</t>
  </si>
  <si>
    <t>KZN281</t>
  </si>
  <si>
    <t>uMhlathuze</t>
  </si>
  <si>
    <t>KZN282</t>
  </si>
  <si>
    <t>uMlalazi</t>
  </si>
  <si>
    <t>KZN284</t>
  </si>
  <si>
    <t>Mthonjaneni</t>
  </si>
  <si>
    <t>KZN285</t>
  </si>
  <si>
    <t>Nkandla</t>
  </si>
  <si>
    <t>KZN286</t>
  </si>
  <si>
    <t>King Cetshwayo</t>
  </si>
  <si>
    <t>DC28</t>
  </si>
  <si>
    <t>Total King Cetshwayo</t>
  </si>
  <si>
    <t>Mandeni</t>
  </si>
  <si>
    <t>KZN291</t>
  </si>
  <si>
    <t>KwaDukuza</t>
  </si>
  <si>
    <t>KZN292</t>
  </si>
  <si>
    <t>Ndwedwe</t>
  </si>
  <si>
    <t>KZN293</t>
  </si>
  <si>
    <t>Maphumulo</t>
  </si>
  <si>
    <t>KZN294</t>
  </si>
  <si>
    <t>iLembe</t>
  </si>
  <si>
    <t>DC29</t>
  </si>
  <si>
    <t>Total iLembe</t>
  </si>
  <si>
    <t>Greater Kokstad</t>
  </si>
  <si>
    <t>KZN433</t>
  </si>
  <si>
    <t>Ubuhlebezwe</t>
  </si>
  <si>
    <t>KZN434</t>
  </si>
  <si>
    <t>Umzimkhulu</t>
  </si>
  <si>
    <t>KZN435</t>
  </si>
  <si>
    <t>Dr Nkosazana Dlamini Zuma</t>
  </si>
  <si>
    <t>KZN436</t>
  </si>
  <si>
    <t>Harry Gwala</t>
  </si>
  <si>
    <t>DC43</t>
  </si>
  <si>
    <t>Total Harry Gwala</t>
  </si>
  <si>
    <t>Total Kwazulu-Natal</t>
  </si>
  <si>
    <t>LIMPOPO</t>
  </si>
  <si>
    <t>Greater Giyani</t>
  </si>
  <si>
    <t>LIM331</t>
  </si>
  <si>
    <t>Greater Letaba</t>
  </si>
  <si>
    <t>LIM332</t>
  </si>
  <si>
    <t>Greater Tzaneen</t>
  </si>
  <si>
    <t>LIM333</t>
  </si>
  <si>
    <t>Ba-Phalaborwa</t>
  </si>
  <si>
    <t>LIM334</t>
  </si>
  <si>
    <t>Maruleng</t>
  </si>
  <si>
    <t>LIM335</t>
  </si>
  <si>
    <t>Mopani</t>
  </si>
  <si>
    <t>DC33</t>
  </si>
  <si>
    <t>Total Mopani</t>
  </si>
  <si>
    <t>Musina</t>
  </si>
  <si>
    <t>LIM341</t>
  </si>
  <si>
    <t>Thulamela</t>
  </si>
  <si>
    <t>LIM343</t>
  </si>
  <si>
    <t>Makhado</t>
  </si>
  <si>
    <t>LIM344</t>
  </si>
  <si>
    <t>Collins Chabane</t>
  </si>
  <si>
    <t>LIM345</t>
  </si>
  <si>
    <t>Vhembe</t>
  </si>
  <si>
    <t>DC34</t>
  </si>
  <si>
    <t>Total Vhembe</t>
  </si>
  <si>
    <t>Blouberg</t>
  </si>
  <si>
    <t>LIM351</t>
  </si>
  <si>
    <t>Molemole</t>
  </si>
  <si>
    <t>LIM353</t>
  </si>
  <si>
    <t>Polokwane</t>
  </si>
  <si>
    <t>LIM354</t>
  </si>
  <si>
    <t>Lepelle-Nkumpi</t>
  </si>
  <si>
    <t>LIM355</t>
  </si>
  <si>
    <t>Capricorn</t>
  </si>
  <si>
    <t>DC35</t>
  </si>
  <si>
    <t>Total Capricorn</t>
  </si>
  <si>
    <t>Thabazimbi</t>
  </si>
  <si>
    <t>LIM361</t>
  </si>
  <si>
    <t>Lephalale</t>
  </si>
  <si>
    <t>LIM362</t>
  </si>
  <si>
    <t>Bela Bela</t>
  </si>
  <si>
    <t>LIM366</t>
  </si>
  <si>
    <t>Mogalakwena</t>
  </si>
  <si>
    <t>LIM367</t>
  </si>
  <si>
    <t>Modimolle-Mookgopong</t>
  </si>
  <si>
    <t>LIM368</t>
  </si>
  <si>
    <t>Waterberg</t>
  </si>
  <si>
    <t>DC36</t>
  </si>
  <si>
    <t>Total Waterberg</t>
  </si>
  <si>
    <t>Ephraim Mogale</t>
  </si>
  <si>
    <t>LIM471</t>
  </si>
  <si>
    <t>Elias Motsoaledi</t>
  </si>
  <si>
    <t>LIM472</t>
  </si>
  <si>
    <t>Makhuduthamaga</t>
  </si>
  <si>
    <t>LIM473</t>
  </si>
  <si>
    <t>Tubatse Fetakgomo</t>
  </si>
  <si>
    <t>LIM476</t>
  </si>
  <si>
    <t>Sekhukhune</t>
  </si>
  <si>
    <t>DC47</t>
  </si>
  <si>
    <t>Total Sekhukhune</t>
  </si>
  <si>
    <t>Total Limpopo</t>
  </si>
  <si>
    <t>MPUMALANGA</t>
  </si>
  <si>
    <t>Albert Luthuli</t>
  </si>
  <si>
    <t>MP301</t>
  </si>
  <si>
    <t>Msukaligwa</t>
  </si>
  <si>
    <t>MP302</t>
  </si>
  <si>
    <t>Mkhondo</t>
  </si>
  <si>
    <t>MP303</t>
  </si>
  <si>
    <t>Pixley Ka Seme (MP)</t>
  </si>
  <si>
    <t>MP304</t>
  </si>
  <si>
    <t>Lekwa</t>
  </si>
  <si>
    <t>MP305</t>
  </si>
  <si>
    <t>Dipaleseng</t>
  </si>
  <si>
    <t>MP306</t>
  </si>
  <si>
    <t>Govan Mbeki</t>
  </si>
  <si>
    <t>MP307</t>
  </si>
  <si>
    <t>Gert Sibande</t>
  </si>
  <si>
    <t>DC30</t>
  </si>
  <si>
    <t>Total Gert Sibande</t>
  </si>
  <si>
    <t>Victor Khanye</t>
  </si>
  <si>
    <t>MP311</t>
  </si>
  <si>
    <t>Emalahleni (MP)</t>
  </si>
  <si>
    <t>MP312</t>
  </si>
  <si>
    <t>Steve Tshwete</t>
  </si>
  <si>
    <t>MP313</t>
  </si>
  <si>
    <t>Emakhazeni</t>
  </si>
  <si>
    <t>MP314</t>
  </si>
  <si>
    <t>Thembisile Hani</t>
  </si>
  <si>
    <t>MP315</t>
  </si>
  <si>
    <t>Dr J.S. Moroka</t>
  </si>
  <si>
    <t>MP316</t>
  </si>
  <si>
    <t>Nkangala</t>
  </si>
  <si>
    <t>DC31</t>
  </si>
  <si>
    <t>Total Nkangala</t>
  </si>
  <si>
    <t>Thaba Chweu</t>
  </si>
  <si>
    <t>MP321</t>
  </si>
  <si>
    <t>Nkomazi</t>
  </si>
  <si>
    <t>MP324</t>
  </si>
  <si>
    <t>Bushbuckridge</t>
  </si>
  <si>
    <t>MP325</t>
  </si>
  <si>
    <t>City of Mbombela</t>
  </si>
  <si>
    <t>MP326</t>
  </si>
  <si>
    <t>Ehlanzeni</t>
  </si>
  <si>
    <t>DC32</t>
  </si>
  <si>
    <t>Total Ehlanzeni</t>
  </si>
  <si>
    <t>Total Mpumalanga</t>
  </si>
  <si>
    <t>NORTH WEST</t>
  </si>
  <si>
    <t>Moretele</t>
  </si>
  <si>
    <t>NW371</t>
  </si>
  <si>
    <t>Madibeng</t>
  </si>
  <si>
    <t>NW372</t>
  </si>
  <si>
    <t>Rustenburg</t>
  </si>
  <si>
    <t>NW373</t>
  </si>
  <si>
    <t>Kgetlengrivier</t>
  </si>
  <si>
    <t>NW374</t>
  </si>
  <si>
    <t>Moses Kotane</t>
  </si>
  <si>
    <t>NW375</t>
  </si>
  <si>
    <t>Bojanala Platinum</t>
  </si>
  <si>
    <t>DC37</t>
  </si>
  <si>
    <t>Total Bojanala Platinum</t>
  </si>
  <si>
    <t>Ratlou</t>
  </si>
  <si>
    <t>NW381</t>
  </si>
  <si>
    <t>Tswaing</t>
  </si>
  <si>
    <t>NW382</t>
  </si>
  <si>
    <t>Mafikeng</t>
  </si>
  <si>
    <t>NW383</t>
  </si>
  <si>
    <t>Ditsobotla</t>
  </si>
  <si>
    <t>NW384</t>
  </si>
  <si>
    <t>Ramotshere Moiloa</t>
  </si>
  <si>
    <t>NW385</t>
  </si>
  <si>
    <t>Ngaka Modiri Molema</t>
  </si>
  <si>
    <t>DC38</t>
  </si>
  <si>
    <t>Total Ngaka Modiri Molema</t>
  </si>
  <si>
    <t>Naledi (NW)</t>
  </si>
  <si>
    <t>NW392</t>
  </si>
  <si>
    <t>Mamusa</t>
  </si>
  <si>
    <t>NW393</t>
  </si>
  <si>
    <t>Greater Taung</t>
  </si>
  <si>
    <t>NW394</t>
  </si>
  <si>
    <t>Lekwa-Teemane</t>
  </si>
  <si>
    <t>NW396</t>
  </si>
  <si>
    <t>Kagisano-Molopo</t>
  </si>
  <si>
    <t>NW397</t>
  </si>
  <si>
    <t>Dr Ruth Segomotsi Mompati</t>
  </si>
  <si>
    <t>DC39</t>
  </si>
  <si>
    <t>Total Dr Ruth Segomotsi Mompati</t>
  </si>
  <si>
    <t>City of Matlosana</t>
  </si>
  <si>
    <t>NW403</t>
  </si>
  <si>
    <t>Maquassi Hills</t>
  </si>
  <si>
    <t>NW404</t>
  </si>
  <si>
    <t>J B Marks</t>
  </si>
  <si>
    <t>NW405</t>
  </si>
  <si>
    <t>Dr Kenneth Kaunda</t>
  </si>
  <si>
    <t>DC40</t>
  </si>
  <si>
    <t>Total Dr Kenneth Kaunda</t>
  </si>
  <si>
    <t>Total North West</t>
  </si>
  <si>
    <t>NORTHERN CAPE</t>
  </si>
  <si>
    <t>Joe Morolong</t>
  </si>
  <si>
    <t>NC451</t>
  </si>
  <si>
    <t>Ga-Segonyana</t>
  </si>
  <si>
    <t>NC452</t>
  </si>
  <si>
    <t>Gamagara</t>
  </si>
  <si>
    <t>NC453</t>
  </si>
  <si>
    <t>John Taolo Gaetsewe</t>
  </si>
  <si>
    <t>DC45</t>
  </si>
  <si>
    <t>Total John Taolo Gaetsewe</t>
  </si>
  <si>
    <t>Richtersveld</t>
  </si>
  <si>
    <t>NC061</t>
  </si>
  <si>
    <t>Nama Khoi</t>
  </si>
  <si>
    <t>NC062</t>
  </si>
  <si>
    <t>Kamiesberg</t>
  </si>
  <si>
    <t>NC064</t>
  </si>
  <si>
    <t>Hantam</t>
  </si>
  <si>
    <t>NC065</t>
  </si>
  <si>
    <t>Karoo Hoogland</t>
  </si>
  <si>
    <t>NC066</t>
  </si>
  <si>
    <t>Khai-Ma</t>
  </si>
  <si>
    <t>NC067</t>
  </si>
  <si>
    <t>Namakwa</t>
  </si>
  <si>
    <t>DC6</t>
  </si>
  <si>
    <t>Total Namakwa</t>
  </si>
  <si>
    <t>Ubuntu</t>
  </si>
  <si>
    <t>NC071</t>
  </si>
  <si>
    <t>Umsobomvu</t>
  </si>
  <si>
    <t>NC072</t>
  </si>
  <si>
    <t>Emthanjeni</t>
  </si>
  <si>
    <t>NC073</t>
  </si>
  <si>
    <t>Kareeberg</t>
  </si>
  <si>
    <t>NC074</t>
  </si>
  <si>
    <t>Renosterberg</t>
  </si>
  <si>
    <t>NC075</t>
  </si>
  <si>
    <t>Thembelihle</t>
  </si>
  <si>
    <t>NC076</t>
  </si>
  <si>
    <t>Siyathemba</t>
  </si>
  <si>
    <t>NC077</t>
  </si>
  <si>
    <t>Siyancuma</t>
  </si>
  <si>
    <t>NC078</t>
  </si>
  <si>
    <t>Pixley Ka Seme (NC)</t>
  </si>
  <si>
    <t>DC7</t>
  </si>
  <si>
    <t>Total Pixley ka Seme (NC)</t>
  </si>
  <si>
    <t>!Kai! Garib</t>
  </si>
  <si>
    <t>NC082</t>
  </si>
  <si>
    <t>!Kheis</t>
  </si>
  <si>
    <t>NC084</t>
  </si>
  <si>
    <t>Tsantsabane</t>
  </si>
  <si>
    <t>NC085</t>
  </si>
  <si>
    <t>Kgatelopele</t>
  </si>
  <si>
    <t>NC086</t>
  </si>
  <si>
    <t>Dawid Kruiper</t>
  </si>
  <si>
    <t>NC087</t>
  </si>
  <si>
    <t>Z F Mgcawu</t>
  </si>
  <si>
    <t>DC8</t>
  </si>
  <si>
    <t>Total Z F Mgcawu</t>
  </si>
  <si>
    <t>Sol Plaatje</t>
  </si>
  <si>
    <t>NC091</t>
  </si>
  <si>
    <t>Dikgatlong</t>
  </si>
  <si>
    <t>NC092</t>
  </si>
  <si>
    <t>Magareng</t>
  </si>
  <si>
    <t>NC093</t>
  </si>
  <si>
    <t>Phokwane</t>
  </si>
  <si>
    <t>NC094</t>
  </si>
  <si>
    <t>Frances Baard</t>
  </si>
  <si>
    <t>DC9</t>
  </si>
  <si>
    <t>Total Frances Baard</t>
  </si>
  <si>
    <t>Total Northern Cape</t>
  </si>
  <si>
    <t>WESTERN CAPE</t>
  </si>
  <si>
    <t>Cape Town</t>
  </si>
  <si>
    <t>CPT</t>
  </si>
  <si>
    <t>Matzikama</t>
  </si>
  <si>
    <t>WC011</t>
  </si>
  <si>
    <t>Cederberg</t>
  </si>
  <si>
    <t>WC012</t>
  </si>
  <si>
    <t>Bergrivier</t>
  </si>
  <si>
    <t>WC013</t>
  </si>
  <si>
    <t>Saldanha Bay</t>
  </si>
  <si>
    <t>WC014</t>
  </si>
  <si>
    <t>Swartland</t>
  </si>
  <si>
    <t>WC015</t>
  </si>
  <si>
    <t>West Coast</t>
  </si>
  <si>
    <t>DC1</t>
  </si>
  <si>
    <t>Total West Coast</t>
  </si>
  <si>
    <t>Witzenberg</t>
  </si>
  <si>
    <t>WC022</t>
  </si>
  <si>
    <t>Drakenstein</t>
  </si>
  <si>
    <t>WC023</t>
  </si>
  <si>
    <t>Stellenbosch</t>
  </si>
  <si>
    <t>WC024</t>
  </si>
  <si>
    <t>Breede Valley</t>
  </si>
  <si>
    <t>WC025</t>
  </si>
  <si>
    <t>Langeberg</t>
  </si>
  <si>
    <t>WC026</t>
  </si>
  <si>
    <t>Cape Winelands DM</t>
  </si>
  <si>
    <t>DC2</t>
  </si>
  <si>
    <t>Total Cape Winelands</t>
  </si>
  <si>
    <t>Theewaterskloof</t>
  </si>
  <si>
    <t>WC031</t>
  </si>
  <si>
    <t>Overstrand</t>
  </si>
  <si>
    <t>WC032</t>
  </si>
  <si>
    <t>Cape Agulhas</t>
  </si>
  <si>
    <t>WC033</t>
  </si>
  <si>
    <t>Swellendam</t>
  </si>
  <si>
    <t>WC034</t>
  </si>
  <si>
    <t>Overberg</t>
  </si>
  <si>
    <t>DC3</t>
  </si>
  <si>
    <t>Total Overberg</t>
  </si>
  <si>
    <t>Kannaland</t>
  </si>
  <si>
    <t>WC041</t>
  </si>
  <si>
    <t>Hessequa</t>
  </si>
  <si>
    <t>WC042</t>
  </si>
  <si>
    <t>Mossel Bay</t>
  </si>
  <si>
    <t>WC043</t>
  </si>
  <si>
    <t>George</t>
  </si>
  <si>
    <t>WC044</t>
  </si>
  <si>
    <t>Oudtshoorn</t>
  </si>
  <si>
    <t>WC045</t>
  </si>
  <si>
    <t>Bitou</t>
  </si>
  <si>
    <t>WC047</t>
  </si>
  <si>
    <t>Knysna</t>
  </si>
  <si>
    <t>WC048</t>
  </si>
  <si>
    <t>Garden Route</t>
  </si>
  <si>
    <t>DC4</t>
  </si>
  <si>
    <t>Total Garden Route</t>
  </si>
  <si>
    <t>Laingsburg</t>
  </si>
  <si>
    <t>WC051</t>
  </si>
  <si>
    <t>Prince Albert</t>
  </si>
  <si>
    <t>WC052</t>
  </si>
  <si>
    <t>Beaufort West</t>
  </si>
  <si>
    <t>WC053</t>
  </si>
  <si>
    <t>Central Karoo</t>
  </si>
  <si>
    <t>DC5</t>
  </si>
  <si>
    <t>Total Central Karoo</t>
  </si>
  <si>
    <t>Total Western Cape</t>
  </si>
  <si>
    <t>Total National</t>
  </si>
  <si>
    <t>Finance and administration</t>
  </si>
  <si>
    <t>Internal audit</t>
  </si>
  <si>
    <t>Community and social services</t>
  </si>
  <si>
    <t>Sport and recreation</t>
  </si>
  <si>
    <t>Public safety</t>
  </si>
  <si>
    <t>Housing</t>
  </si>
  <si>
    <t>Health</t>
  </si>
  <si>
    <t>Planning and development</t>
  </si>
  <si>
    <t>Road transport</t>
  </si>
  <si>
    <t>Environmental protection</t>
  </si>
  <si>
    <t>Energy sources</t>
  </si>
  <si>
    <t>Water management</t>
  </si>
  <si>
    <t>Waste water management</t>
  </si>
  <si>
    <t>Waste management</t>
  </si>
  <si>
    <t>Other</t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</si>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</sst>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%"/>
    <numFmt numFmtId="165" formatCode="_(* #,##0,_);_(* \(#,##0,\);_(* &quot;- &quot;?_);_(@_)"/>
    <numFmt numFmtId="166" formatCode="0.0%;\(0.0%\);_(* &quot; - &quot;?_);_(@_)"/>
  </numFmts>
  <fonts count="7" x14ac:knownFonts="1">
    <font>
      <sz val="10"/>
      <color rgb="FF000000"/>
      <name val="ARIAL"/>
    </font>
    <font>
      <sz val="10"/>
      <color rgb="FF000000"/>
      <name val="ARIAL NARROW"/>
    </font>
    <font>
      <b/>
      <sz val="11"/>
      <color rgb="FF000000"/>
      <name val="ARIAL NARROW"/>
    </font>
    <font>
      <b/>
      <sz val="11"/>
      <color rgb="FF000000"/>
      <name val="ARIAL NARROW"/>
    </font>
    <font>
      <b/>
      <sz val="11"/>
      <color indexed="8"/>
      <name val="ARIAL NARROW"/>
    </font>
    <font>
      <b/>
      <sz val="12"/>
      <color indexed="8"/>
      <name val="ARIAL"/>
    </font>
    <font>
      <b/>
      <sz val="12"/>
      <color indexed="8"/>
      <name val="ARIAL NARROW"/>
    </font>
  </fonts>
  <fills count="2">
    <fill>
      <patternFill patternType="none"/>
    </fill>
    <fill>
      <patternFill patternType="gray125"/>
    </fill>
  </fills>
  <borders count="15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">
    <xf numFmtId="0" fontId="0" fillId="0" borderId="0"/>
  </cellStyleXfs>
  <cellXfs count="50">
    <xf numFmtId="0" fontId="0" fillId="0" borderId="0" xfId="0"/>
    <xf numFmtId="0" fontId="0" fillId="0" borderId="0" xfId="0" applyAlignment="1">
      <alignment horizontal="left"/>
    </xf>
    <xf numFmtId="0" fontId="4" fillId="0" borderId="0" xfId="0" applyFont="1" applyAlignment="1">
      <alignment wrapText="1"/>
    </xf>
    <xf numFmtId="164" fontId="0" fillId="0" borderId="0" xfId="0" applyNumberFormat="1"/>
    <xf numFmtId="0" fontId="5" fillId="0" borderId="0" xfId="0" applyFont="1" applyAlignment="1">
      <alignment wrapText="1"/>
    </xf>
    <xf numFmtId="0" fontId="4" fillId="0" borderId="1" xfId="0" applyFont="1" applyBorder="1" applyAlignment="1">
      <alignment wrapText="1"/>
    </xf>
    <xf numFmtId="0" fontId="4" fillId="0" borderId="2" xfId="0" applyFont="1" applyBorder="1" applyAlignment="1">
      <alignment wrapText="1"/>
    </xf>
    <xf numFmtId="164" fontId="0" fillId="0" borderId="6" xfId="0" applyNumberFormat="1" applyBorder="1" applyAlignment="1">
      <alignment horizontal="center" vertical="top"/>
    </xf>
    <xf numFmtId="0" fontId="0" fillId="0" borderId="2" xfId="0" applyBorder="1"/>
    <xf numFmtId="0" fontId="2" fillId="0" borderId="0" xfId="0" applyNumberFormat="1" applyFont="1" applyFill="1" applyBorder="1" applyAlignment="1">
      <alignment horizontal="left" wrapText="1"/>
    </xf>
    <xf numFmtId="0" fontId="0" fillId="0" borderId="0" xfId="0" applyBorder="1"/>
    <xf numFmtId="0" fontId="1" fillId="0" borderId="0" xfId="0" applyNumberFormat="1" applyFont="1" applyFill="1" applyBorder="1" applyAlignment="1">
      <alignment horizontal="left" wrapText="1"/>
    </xf>
    <xf numFmtId="0" fontId="1" fillId="0" borderId="0" xfId="0" applyNumberFormat="1" applyFont="1" applyFill="1" applyBorder="1" applyAlignment="1">
      <alignment horizontal="left" wrapText="1" indent="1"/>
    </xf>
    <xf numFmtId="0" fontId="3" fillId="0" borderId="0" xfId="0" applyNumberFormat="1" applyFont="1" applyFill="1" applyBorder="1" applyAlignment="1">
      <alignment horizontal="right"/>
    </xf>
    <xf numFmtId="0" fontId="3" fillId="0" borderId="0" xfId="0" applyNumberFormat="1" applyFont="1" applyFill="1" applyBorder="1" applyAlignment="1">
      <alignment horizontal="left"/>
    </xf>
    <xf numFmtId="0" fontId="2" fillId="0" borderId="0" xfId="0" applyNumberFormat="1" applyFont="1" applyFill="1" applyBorder="1" applyAlignment="1">
      <alignment horizontal="left" wrapText="1" indent="1"/>
    </xf>
    <xf numFmtId="0" fontId="0" fillId="0" borderId="1" xfId="0" applyBorder="1"/>
    <xf numFmtId="0" fontId="2" fillId="0" borderId="10" xfId="0" applyNumberFormat="1" applyFont="1" applyFill="1" applyBorder="1" applyAlignment="1">
      <alignment wrapText="1"/>
    </xf>
    <xf numFmtId="0" fontId="1" fillId="0" borderId="10" xfId="0" applyNumberFormat="1" applyFont="1" applyFill="1" applyBorder="1" applyAlignment="1">
      <alignment horizontal="left" wrapText="1"/>
    </xf>
    <xf numFmtId="0" fontId="3" fillId="0" borderId="10" xfId="0" applyNumberFormat="1" applyFont="1" applyFill="1" applyBorder="1" applyAlignment="1">
      <alignment horizontal="right"/>
    </xf>
    <xf numFmtId="0" fontId="4" fillId="0" borderId="10" xfId="0" applyFont="1" applyBorder="1" applyAlignment="1">
      <alignment wrapText="1"/>
    </xf>
    <xf numFmtId="0" fontId="4" fillId="0" borderId="0" xfId="0" applyFont="1" applyBorder="1" applyAlignment="1">
      <alignment wrapText="1"/>
    </xf>
    <xf numFmtId="0" fontId="4" fillId="0" borderId="11" xfId="0" applyFont="1" applyBorder="1" applyAlignment="1">
      <alignment wrapText="1"/>
    </xf>
    <xf numFmtId="0" fontId="3" fillId="0" borderId="7" xfId="0" applyNumberFormat="1" applyFont="1" applyFill="1" applyBorder="1" applyAlignment="1">
      <alignment horizontal="right"/>
    </xf>
    <xf numFmtId="0" fontId="3" fillId="0" borderId="8" xfId="0" applyNumberFormat="1" applyFont="1" applyFill="1" applyBorder="1" applyAlignment="1">
      <alignment horizontal="left"/>
    </xf>
    <xf numFmtId="0" fontId="3" fillId="0" borderId="8" xfId="0" applyNumberFormat="1" applyFont="1" applyFill="1" applyBorder="1" applyAlignment="1">
      <alignment horizontal="right"/>
    </xf>
    <xf numFmtId="0" fontId="4" fillId="0" borderId="12" xfId="0" applyFont="1" applyBorder="1" applyAlignment="1">
      <alignment horizontal="center" vertical="top" wrapText="1"/>
    </xf>
    <xf numFmtId="164" fontId="4" fillId="0" borderId="12" xfId="0" applyNumberFormat="1" applyFont="1" applyBorder="1" applyAlignment="1">
      <alignment horizontal="center" vertical="top" wrapText="1"/>
    </xf>
    <xf numFmtId="164" fontId="4" fillId="0" borderId="13" xfId="0" applyNumberFormat="1" applyFont="1" applyBorder="1" applyAlignment="1">
      <alignment horizontal="center" vertical="top" wrapText="1"/>
    </xf>
    <xf numFmtId="164" fontId="4" fillId="0" borderId="14" xfId="0" applyNumberFormat="1" applyFont="1" applyBorder="1" applyAlignment="1">
      <alignment horizontal="center" vertical="top" wrapText="1"/>
    </xf>
    <xf numFmtId="0" fontId="0" fillId="0" borderId="6" xfId="0" applyBorder="1"/>
    <xf numFmtId="164" fontId="0" fillId="0" borderId="6" xfId="0" applyNumberFormat="1" applyBorder="1"/>
    <xf numFmtId="0" fontId="0" fillId="0" borderId="14" xfId="0" applyBorder="1"/>
    <xf numFmtId="165" fontId="1" fillId="0" borderId="14" xfId="0" applyNumberFormat="1" applyFont="1" applyFill="1" applyBorder="1" applyAlignment="1">
      <alignment horizontal="right"/>
    </xf>
    <xf numFmtId="165" fontId="3" fillId="0" borderId="14" xfId="0" applyNumberFormat="1" applyFont="1" applyFill="1" applyBorder="1" applyAlignment="1">
      <alignment horizontal="right"/>
    </xf>
    <xf numFmtId="165" fontId="0" fillId="0" borderId="14" xfId="0" applyNumberFormat="1" applyBorder="1"/>
    <xf numFmtId="165" fontId="3" fillId="0" borderId="9" xfId="0" applyNumberFormat="1" applyFont="1" applyFill="1" applyBorder="1" applyAlignment="1">
      <alignment horizontal="right"/>
    </xf>
    <xf numFmtId="165" fontId="0" fillId="0" borderId="0" xfId="0" applyNumberFormat="1"/>
    <xf numFmtId="166" fontId="1" fillId="0" borderId="14" xfId="0" applyNumberFormat="1" applyFont="1" applyFill="1" applyBorder="1" applyAlignment="1">
      <alignment horizontal="right"/>
    </xf>
    <xf numFmtId="166" fontId="3" fillId="0" borderId="14" xfId="0" applyNumberFormat="1" applyFont="1" applyFill="1" applyBorder="1" applyAlignment="1">
      <alignment horizontal="right"/>
    </xf>
    <xf numFmtId="166" fontId="0" fillId="0" borderId="14" xfId="0" applyNumberFormat="1" applyBorder="1"/>
    <xf numFmtId="166" fontId="3" fillId="0" borderId="9" xfId="0" applyNumberFormat="1" applyFont="1" applyFill="1" applyBorder="1" applyAlignment="1">
      <alignment horizontal="right"/>
    </xf>
    <xf numFmtId="166" fontId="0" fillId="0" borderId="0" xfId="0" applyNumberFormat="1"/>
    <xf numFmtId="0" fontId="4" fillId="0" borderId="5" xfId="0" applyFont="1" applyBorder="1" applyAlignment="1">
      <alignment horizontal="center" vertical="top" wrapText="1"/>
    </xf>
    <xf numFmtId="0" fontId="5" fillId="0" borderId="0" xfId="0" applyFont="1" applyAlignment="1">
      <alignment wrapText="1"/>
    </xf>
    <xf numFmtId="0" fontId="0" fillId="0" borderId="0" xfId="0" applyAlignment="1"/>
    <xf numFmtId="0" fontId="0" fillId="0" borderId="0" xfId="0" applyAlignment="1">
      <alignment horizontal="right" wrapText="1"/>
    </xf>
    <xf numFmtId="0" fontId="6" fillId="0" borderId="0" xfId="0" applyFont="1" applyAlignment="1">
      <alignment wrapText="1"/>
    </xf>
    <xf numFmtId="0" fontId="4" fillId="0" borderId="3" xfId="0" applyFont="1" applyBorder="1" applyAlignment="1">
      <alignment horizontal="center" vertical="top" wrapText="1"/>
    </xf>
    <xf numFmtId="0" fontId="4" fillId="0" borderId="4" xfId="0" applyFont="1" applyBorder="1" applyAlignment="1">
      <alignment horizontal="center" vertical="top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2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U360"/>
  <sheetViews>
    <sheetView showGridLines="0" tabSelected="1" topLeftCell="C7" workbookViewId="0"/>
  </sheetViews>
  <sheetFormatPr defaultRowHeight="12.5" x14ac:dyDescent="0.25"/>
  <cols>
    <col min="1" max="1" width="4" customWidth="1"/>
    <col min="2" max="2" width="23.26953125" customWidth="1"/>
    <col min="3" max="3" width="6.81640625" customWidth="1"/>
    <col min="4" max="11" width="11.7265625" customWidth="1"/>
    <col min="12" max="13" width="11.7265625" hidden="1" customWidth="1"/>
    <col min="14" max="16" width="11.7265625" customWidth="1"/>
    <col min="17" max="19" width="11.7265625" hidden="1" customWidth="1"/>
    <col min="20" max="21" width="11.7265625" customWidth="1"/>
    <col min="22" max="23" width="12.1796875" customWidth="1"/>
  </cols>
  <sheetData>
    <row r="1" spans="1:21" ht="14" x14ac:dyDescent="0.3">
      <c r="A1" s="2" t="s">
        <v>0</v>
      </c>
      <c r="B1" s="46" t="s">
        <v>1</v>
      </c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</row>
    <row r="2" spans="1:21" ht="15.65" customHeight="1" x14ac:dyDescent="0.35">
      <c r="A2" s="4" t="s">
        <v>0</v>
      </c>
      <c r="B2" s="44" t="s">
        <v>2</v>
      </c>
      <c r="C2" s="44"/>
      <c r="D2" s="44"/>
      <c r="E2" s="44"/>
      <c r="F2" s="44"/>
      <c r="G2" s="44"/>
      <c r="H2" s="44"/>
      <c r="I2" s="44"/>
      <c r="J2" s="44"/>
      <c r="K2" s="44"/>
      <c r="L2" s="44"/>
      <c r="M2" s="44"/>
      <c r="N2" s="44"/>
      <c r="O2" s="44"/>
      <c r="P2" s="45"/>
      <c r="Q2" s="45"/>
      <c r="R2" s="45"/>
      <c r="S2" s="45"/>
      <c r="T2" s="45"/>
      <c r="U2" s="3"/>
    </row>
    <row r="3" spans="1:21" ht="15.65" customHeight="1" x14ac:dyDescent="0.35">
      <c r="A3" s="2" t="s">
        <v>0</v>
      </c>
      <c r="B3" s="47" t="s">
        <v>0</v>
      </c>
      <c r="C3" s="47"/>
      <c r="D3" s="47"/>
      <c r="E3" s="47"/>
      <c r="F3" s="47"/>
      <c r="G3" s="47"/>
      <c r="H3" s="47"/>
      <c r="I3" s="47"/>
      <c r="J3" s="47"/>
      <c r="K3" s="47"/>
      <c r="L3" s="47"/>
      <c r="M3" s="47"/>
      <c r="N3" s="47"/>
      <c r="O3" s="47"/>
      <c r="T3" s="3"/>
      <c r="U3" s="3"/>
    </row>
    <row r="4" spans="1:21" ht="28.9" customHeight="1" x14ac:dyDescent="0.3">
      <c r="A4" s="5" t="s">
        <v>0</v>
      </c>
      <c r="B4" s="6" t="s">
        <v>3</v>
      </c>
      <c r="C4" s="6" t="s">
        <v>0</v>
      </c>
      <c r="D4" s="48" t="s">
        <v>4</v>
      </c>
      <c r="E4" s="49"/>
      <c r="F4" s="43" t="s">
        <v>5</v>
      </c>
      <c r="G4" s="43"/>
      <c r="H4" s="43" t="s">
        <v>6</v>
      </c>
      <c r="I4" s="43"/>
      <c r="J4" s="43" t="s">
        <v>7</v>
      </c>
      <c r="K4" s="43"/>
      <c r="L4" s="43" t="s">
        <v>8</v>
      </c>
      <c r="M4" s="43"/>
      <c r="N4" s="43" t="s">
        <v>9</v>
      </c>
      <c r="O4" s="43"/>
      <c r="P4" s="43" t="s">
        <v>10</v>
      </c>
      <c r="Q4" s="43"/>
      <c r="R4" s="43"/>
      <c r="S4" s="43"/>
      <c r="T4" s="43"/>
      <c r="U4" s="7"/>
    </row>
    <row r="5" spans="1:21" ht="43.15" customHeight="1" x14ac:dyDescent="0.3">
      <c r="A5" s="20" t="s">
        <v>0</v>
      </c>
      <c r="B5" s="21" t="s">
        <v>11</v>
      </c>
      <c r="C5" s="22" t="s">
        <v>12</v>
      </c>
      <c r="D5" s="26" t="s">
        <v>13</v>
      </c>
      <c r="E5" s="26" t="s">
        <v>14</v>
      </c>
      <c r="F5" s="26" t="s">
        <v>15</v>
      </c>
      <c r="G5" s="27" t="s">
        <v>16</v>
      </c>
      <c r="H5" s="26" t="s">
        <v>15</v>
      </c>
      <c r="I5" s="27" t="s">
        <v>17</v>
      </c>
      <c r="J5" s="26" t="s">
        <v>15</v>
      </c>
      <c r="K5" s="27" t="s">
        <v>18</v>
      </c>
      <c r="L5" s="26" t="s">
        <v>15</v>
      </c>
      <c r="M5" s="27" t="s">
        <v>19</v>
      </c>
      <c r="N5" s="26" t="s">
        <v>15</v>
      </c>
      <c r="O5" s="27" t="s">
        <v>20</v>
      </c>
      <c r="P5" s="26" t="s">
        <v>15</v>
      </c>
      <c r="Q5" s="26" t="s">
        <v>0</v>
      </c>
      <c r="R5" s="26" t="s">
        <v>0</v>
      </c>
      <c r="S5" s="26" t="s">
        <v>0</v>
      </c>
      <c r="T5" s="28" t="s">
        <v>20</v>
      </c>
      <c r="U5" s="29" t="s">
        <v>21</v>
      </c>
    </row>
    <row r="6" spans="1:21" ht="14.5" customHeight="1" x14ac:dyDescent="0.25">
      <c r="A6" s="16" t="s">
        <v>0</v>
      </c>
      <c r="B6" s="8" t="s">
        <v>618</v>
      </c>
      <c r="C6" s="8"/>
      <c r="D6" s="30"/>
      <c r="E6" s="30"/>
      <c r="F6" s="30"/>
      <c r="G6" s="31"/>
      <c r="H6" s="30"/>
      <c r="I6" s="31"/>
      <c r="J6" s="30"/>
      <c r="K6" s="31"/>
      <c r="L6" s="30"/>
      <c r="M6" s="31"/>
      <c r="N6" s="30"/>
      <c r="O6" s="31"/>
      <c r="P6" s="30"/>
      <c r="Q6" s="30"/>
      <c r="R6" s="30"/>
      <c r="S6" s="30"/>
      <c r="T6" s="31"/>
      <c r="U6" s="31"/>
    </row>
    <row r="7" spans="1:21" ht="14.5" customHeight="1" x14ac:dyDescent="0.3">
      <c r="A7" s="17" t="s">
        <v>0</v>
      </c>
      <c r="B7" s="9" t="s">
        <v>22</v>
      </c>
      <c r="C7" s="10"/>
      <c r="D7" s="32"/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</row>
    <row r="8" spans="1:21" ht="13" x14ac:dyDescent="0.3">
      <c r="A8" s="18" t="s">
        <v>23</v>
      </c>
      <c r="B8" s="12" t="s">
        <v>24</v>
      </c>
      <c r="C8" s="11" t="s">
        <v>25</v>
      </c>
      <c r="D8" s="33">
        <v>30126879</v>
      </c>
      <c r="E8" s="33">
        <v>30026879</v>
      </c>
      <c r="F8" s="33">
        <v>1838924</v>
      </c>
      <c r="G8" s="38">
        <f>IF(($D8       =0),0,($F8       /$D8       ))</f>
        <v>6.1039313099773791E-2</v>
      </c>
      <c r="H8" s="33">
        <v>13492484</v>
      </c>
      <c r="I8" s="38">
        <f>IF(($D8       =0),0,($H8       /$D8       ))</f>
        <v>0.44785535202634164</v>
      </c>
      <c r="J8" s="33">
        <v>8745537</v>
      </c>
      <c r="K8" s="38">
        <f>IF(($E8       =0),0,($J8       /$E8       ))</f>
        <v>0.29125694348720027</v>
      </c>
      <c r="L8" s="33">
        <v>0</v>
      </c>
      <c r="M8" s="38">
        <f>IF(($E8       =0),0,($L8       /$E8       ))</f>
        <v>0</v>
      </c>
      <c r="N8" s="33">
        <f>$F8       +$H8       +$J8</f>
        <v>24076945</v>
      </c>
      <c r="O8" s="38">
        <f>IF(($E8       =0),0,($N8       /$E8       ))</f>
        <v>0.80184640568205579</v>
      </c>
      <c r="P8" s="33">
        <v>13063731</v>
      </c>
      <c r="Q8" s="33">
        <v>32629147</v>
      </c>
      <c r="R8" s="33">
        <v>34871281</v>
      </c>
      <c r="S8" s="33">
        <v>28429749</v>
      </c>
      <c r="T8" s="38">
        <f>IF(($R8       =0),0,($S8       /$R8       ))</f>
        <v>0.81527687497342005</v>
      </c>
      <c r="U8" s="38">
        <f>IF(($P8       =0),0,(($J8       /$P8       )-1))</f>
        <v>-0.33054829435786759</v>
      </c>
    </row>
    <row r="9" spans="1:21" ht="13" x14ac:dyDescent="0.3">
      <c r="A9" s="18" t="s">
        <v>23</v>
      </c>
      <c r="B9" s="12" t="s">
        <v>26</v>
      </c>
      <c r="C9" s="11" t="s">
        <v>27</v>
      </c>
      <c r="D9" s="33">
        <v>740310</v>
      </c>
      <c r="E9" s="33">
        <v>751640</v>
      </c>
      <c r="F9" s="33">
        <v>101775</v>
      </c>
      <c r="G9" s="38">
        <f>IF(($D9       =0),0,($F9       /$D9       ))</f>
        <v>0.13747619240588402</v>
      </c>
      <c r="H9" s="33">
        <v>104019</v>
      </c>
      <c r="I9" s="38">
        <f>IF(($D9       =0),0,($H9       /$D9       ))</f>
        <v>0.14050735502694817</v>
      </c>
      <c r="J9" s="33">
        <v>17275</v>
      </c>
      <c r="K9" s="38">
        <f>IF(($E9       =0),0,($J9       /$E9       ))</f>
        <v>2.2983077004949178E-2</v>
      </c>
      <c r="L9" s="33">
        <v>0</v>
      </c>
      <c r="M9" s="38">
        <f>IF(($E9       =0),0,($L9       /$E9       ))</f>
        <v>0</v>
      </c>
      <c r="N9" s="33">
        <f>$F9       +$H9       +$J9</f>
        <v>223069</v>
      </c>
      <c r="O9" s="38">
        <f>IF(($E9       =0),0,($N9       /$E9       ))</f>
        <v>0.29677638231068065</v>
      </c>
      <c r="P9" s="33">
        <v>0</v>
      </c>
      <c r="Q9" s="33">
        <v>0</v>
      </c>
      <c r="R9" s="33">
        <v>0</v>
      </c>
      <c r="S9" s="33">
        <v>0</v>
      </c>
      <c r="T9" s="38">
        <f>IF(($R9       =0),0,($S9       /$R9       ))</f>
        <v>0</v>
      </c>
      <c r="U9" s="38">
        <f>IF(($P9       =0),0,(($J9       /$P9       )-1))</f>
        <v>0</v>
      </c>
    </row>
    <row r="10" spans="1:21" ht="14" x14ac:dyDescent="0.3">
      <c r="A10" s="19" t="s">
        <v>0</v>
      </c>
      <c r="B10" s="14" t="s">
        <v>28</v>
      </c>
      <c r="C10" s="13" t="s">
        <v>0</v>
      </c>
      <c r="D10" s="34">
        <f>SUM(D8:D9)</f>
        <v>30867189</v>
      </c>
      <c r="E10" s="34">
        <f>SUM(E8:E9)</f>
        <v>30778519</v>
      </c>
      <c r="F10" s="34">
        <f>SUM(F8:F9)</f>
        <v>1940699</v>
      </c>
      <c r="G10" s="39">
        <f t="shared" ref="G10:G54" si="0">IF(($D10      =0),0,($F10      /$D10      ))</f>
        <v>6.2872553765747824E-2</v>
      </c>
      <c r="H10" s="34">
        <f>SUM(H8:H9)</f>
        <v>13596503</v>
      </c>
      <c r="I10" s="39">
        <f t="shared" ref="I10:I54" si="1">IF(($D10      =0),0,($H10      /$D10      ))</f>
        <v>0.44048400390459913</v>
      </c>
      <c r="J10" s="34">
        <f>SUM(J8:J9)</f>
        <v>8762812</v>
      </c>
      <c r="K10" s="39">
        <f t="shared" ref="K10:K54" si="2">IF(($E10      =0),0,($J10      /$E10      ))</f>
        <v>0.28470544667857478</v>
      </c>
      <c r="L10" s="34">
        <f>SUM(L8:L9)</f>
        <v>0</v>
      </c>
      <c r="M10" s="39">
        <f t="shared" ref="M10:M54" si="3">IF(($E10      =0),0,($L10      /$E10      ))</f>
        <v>0</v>
      </c>
      <c r="N10" s="34">
        <f t="shared" ref="N10:N54" si="4">$F10      +$H10      +$J10</f>
        <v>24300014</v>
      </c>
      <c r="O10" s="39">
        <f t="shared" ref="O10:O54" si="5">IF(($E10      =0),0,($N10      /$E10      ))</f>
        <v>0.78951212694801853</v>
      </c>
      <c r="P10" s="34">
        <f>SUM(P8:P9)</f>
        <v>13063731</v>
      </c>
      <c r="Q10" s="34">
        <f>SUM(Q8:Q9)</f>
        <v>32629147</v>
      </c>
      <c r="R10" s="34">
        <f>SUM(R8:R9)</f>
        <v>34871281</v>
      </c>
      <c r="S10" s="34">
        <f>SUM(S8:S9)</f>
        <v>28429749</v>
      </c>
      <c r="T10" s="39">
        <f t="shared" ref="T10:T54" si="6">IF(($R10      =0),0,($S10      /$R10      ))</f>
        <v>0.81527687497342005</v>
      </c>
      <c r="U10" s="39">
        <f t="shared" ref="U10:U54" si="7">IF(($P10      =0),0,(($J10      /$P10      )-1))</f>
        <v>-0.32922593093810648</v>
      </c>
    </row>
    <row r="11" spans="1:21" ht="13" x14ac:dyDescent="0.3">
      <c r="A11" s="18" t="s">
        <v>29</v>
      </c>
      <c r="B11" s="12" t="s">
        <v>30</v>
      </c>
      <c r="C11" s="11" t="s">
        <v>31</v>
      </c>
      <c r="D11" s="33">
        <v>53357</v>
      </c>
      <c r="E11" s="33">
        <v>53357</v>
      </c>
      <c r="F11" s="33">
        <v>13774</v>
      </c>
      <c r="G11" s="38">
        <f t="shared" si="0"/>
        <v>0.25814794684858594</v>
      </c>
      <c r="H11" s="33">
        <v>4268</v>
      </c>
      <c r="I11" s="38">
        <f t="shared" si="1"/>
        <v>7.9989504657308322E-2</v>
      </c>
      <c r="J11" s="33">
        <v>13782</v>
      </c>
      <c r="K11" s="38">
        <f t="shared" si="2"/>
        <v>0.25829788031560996</v>
      </c>
      <c r="L11" s="33">
        <v>0</v>
      </c>
      <c r="M11" s="38">
        <f t="shared" si="3"/>
        <v>0</v>
      </c>
      <c r="N11" s="33">
        <f t="shared" si="4"/>
        <v>31824</v>
      </c>
      <c r="O11" s="38">
        <f t="shared" si="5"/>
        <v>0.59643533182150421</v>
      </c>
      <c r="P11" s="33">
        <v>44234</v>
      </c>
      <c r="Q11" s="33">
        <v>7470864</v>
      </c>
      <c r="R11" s="33">
        <v>7470864</v>
      </c>
      <c r="S11" s="33">
        <v>6711794</v>
      </c>
      <c r="T11" s="38">
        <f t="shared" si="6"/>
        <v>0.89839595527371396</v>
      </c>
      <c r="U11" s="38">
        <f t="shared" si="7"/>
        <v>-0.6884297146991003</v>
      </c>
    </row>
    <row r="12" spans="1:21" ht="13" x14ac:dyDescent="0.3">
      <c r="A12" s="18" t="s">
        <v>29</v>
      </c>
      <c r="B12" s="12" t="s">
        <v>32</v>
      </c>
      <c r="C12" s="11" t="s">
        <v>33</v>
      </c>
      <c r="D12" s="33">
        <v>27288099</v>
      </c>
      <c r="E12" s="33">
        <v>27288099</v>
      </c>
      <c r="F12" s="33">
        <v>24341000</v>
      </c>
      <c r="G12" s="38">
        <f t="shared" si="0"/>
        <v>0.89200057504921837</v>
      </c>
      <c r="H12" s="33">
        <v>-3874926</v>
      </c>
      <c r="I12" s="38">
        <f t="shared" si="1"/>
        <v>-0.14200058421072131</v>
      </c>
      <c r="J12" s="33">
        <v>14545000</v>
      </c>
      <c r="K12" s="38">
        <f t="shared" si="2"/>
        <v>0.53301624272178139</v>
      </c>
      <c r="L12" s="33">
        <v>0</v>
      </c>
      <c r="M12" s="38">
        <f t="shared" si="3"/>
        <v>0</v>
      </c>
      <c r="N12" s="33">
        <f t="shared" si="4"/>
        <v>35011074</v>
      </c>
      <c r="O12" s="38">
        <f t="shared" si="5"/>
        <v>1.2830162335602784</v>
      </c>
      <c r="P12" s="33">
        <v>14179000</v>
      </c>
      <c r="Q12" s="33">
        <v>22026230</v>
      </c>
      <c r="R12" s="33">
        <v>30627230</v>
      </c>
      <c r="S12" s="33">
        <v>39294674</v>
      </c>
      <c r="T12" s="38">
        <f t="shared" si="6"/>
        <v>1.2829979727190477</v>
      </c>
      <c r="U12" s="38">
        <f t="shared" si="7"/>
        <v>2.5812821778686823E-2</v>
      </c>
    </row>
    <row r="13" spans="1:21" ht="13" x14ac:dyDescent="0.3">
      <c r="A13" s="18" t="s">
        <v>29</v>
      </c>
      <c r="B13" s="12" t="s">
        <v>34</v>
      </c>
      <c r="C13" s="11" t="s">
        <v>35</v>
      </c>
      <c r="D13" s="33">
        <v>22103232</v>
      </c>
      <c r="E13" s="33">
        <v>22103232</v>
      </c>
      <c r="F13" s="33">
        <v>3160970</v>
      </c>
      <c r="G13" s="38">
        <f t="shared" si="0"/>
        <v>0.14300940242585339</v>
      </c>
      <c r="H13" s="33">
        <v>1730731</v>
      </c>
      <c r="I13" s="38">
        <f t="shared" si="1"/>
        <v>7.8302168660221272E-2</v>
      </c>
      <c r="J13" s="33">
        <v>2471710</v>
      </c>
      <c r="K13" s="38">
        <f t="shared" si="2"/>
        <v>0.11182572756780547</v>
      </c>
      <c r="L13" s="33">
        <v>0</v>
      </c>
      <c r="M13" s="38">
        <f t="shared" si="3"/>
        <v>0</v>
      </c>
      <c r="N13" s="33">
        <f t="shared" si="4"/>
        <v>7363411</v>
      </c>
      <c r="O13" s="38">
        <f t="shared" si="5"/>
        <v>0.33313729865388014</v>
      </c>
      <c r="P13" s="33">
        <v>1969949</v>
      </c>
      <c r="Q13" s="33">
        <v>21295896</v>
      </c>
      <c r="R13" s="33">
        <v>24346644</v>
      </c>
      <c r="S13" s="33">
        <v>8245139</v>
      </c>
      <c r="T13" s="38">
        <f t="shared" si="6"/>
        <v>0.33865607925264773</v>
      </c>
      <c r="U13" s="38">
        <f t="shared" si="7"/>
        <v>0.25470760918176061</v>
      </c>
    </row>
    <row r="14" spans="1:21" ht="13" x14ac:dyDescent="0.3">
      <c r="A14" s="18" t="s">
        <v>29</v>
      </c>
      <c r="B14" s="12" t="s">
        <v>36</v>
      </c>
      <c r="C14" s="11" t="s">
        <v>37</v>
      </c>
      <c r="D14" s="33">
        <v>4443000</v>
      </c>
      <c r="E14" s="33">
        <v>4443000</v>
      </c>
      <c r="F14" s="33">
        <v>4443000</v>
      </c>
      <c r="G14" s="38">
        <f t="shared" si="0"/>
        <v>1</v>
      </c>
      <c r="H14" s="33">
        <v>329869</v>
      </c>
      <c r="I14" s="38">
        <f t="shared" si="1"/>
        <v>7.4244654512716626E-2</v>
      </c>
      <c r="J14" s="33">
        <v>0</v>
      </c>
      <c r="K14" s="38">
        <f t="shared" si="2"/>
        <v>0</v>
      </c>
      <c r="L14" s="33">
        <v>0</v>
      </c>
      <c r="M14" s="38">
        <f t="shared" si="3"/>
        <v>0</v>
      </c>
      <c r="N14" s="33">
        <f t="shared" si="4"/>
        <v>4772869</v>
      </c>
      <c r="O14" s="38">
        <f t="shared" si="5"/>
        <v>1.0742446545127167</v>
      </c>
      <c r="P14" s="33">
        <v>264129</v>
      </c>
      <c r="Q14" s="33">
        <v>4267000</v>
      </c>
      <c r="R14" s="33">
        <v>4267000</v>
      </c>
      <c r="S14" s="33">
        <v>4531129</v>
      </c>
      <c r="T14" s="38">
        <f t="shared" si="6"/>
        <v>1.0619003984063744</v>
      </c>
      <c r="U14" s="38">
        <f t="shared" si="7"/>
        <v>-1</v>
      </c>
    </row>
    <row r="15" spans="1:21" ht="13" x14ac:dyDescent="0.3">
      <c r="A15" s="18" t="s">
        <v>29</v>
      </c>
      <c r="B15" s="12" t="s">
        <v>38</v>
      </c>
      <c r="C15" s="11" t="s">
        <v>39</v>
      </c>
      <c r="D15" s="33">
        <v>18502711</v>
      </c>
      <c r="E15" s="33">
        <v>12976644</v>
      </c>
      <c r="F15" s="33">
        <v>20834799</v>
      </c>
      <c r="G15" s="38">
        <f t="shared" si="0"/>
        <v>1.1260403407911415</v>
      </c>
      <c r="H15" s="33">
        <v>-36971</v>
      </c>
      <c r="I15" s="38">
        <f t="shared" si="1"/>
        <v>-1.9981396239718602E-3</v>
      </c>
      <c r="J15" s="33">
        <v>4817972</v>
      </c>
      <c r="K15" s="38">
        <f t="shared" si="2"/>
        <v>0.37128027862982138</v>
      </c>
      <c r="L15" s="33">
        <v>0</v>
      </c>
      <c r="M15" s="38">
        <f t="shared" si="3"/>
        <v>0</v>
      </c>
      <c r="N15" s="33">
        <f t="shared" si="4"/>
        <v>25615800</v>
      </c>
      <c r="O15" s="38">
        <f t="shared" si="5"/>
        <v>1.9739926594271986</v>
      </c>
      <c r="P15" s="33">
        <v>14025633</v>
      </c>
      <c r="Q15" s="33">
        <v>12709613</v>
      </c>
      <c r="R15" s="33">
        <v>15400413</v>
      </c>
      <c r="S15" s="33">
        <v>23835223</v>
      </c>
      <c r="T15" s="38">
        <f t="shared" si="6"/>
        <v>1.5477002467401362</v>
      </c>
      <c r="U15" s="38">
        <f t="shared" si="7"/>
        <v>-0.65648808863029573</v>
      </c>
    </row>
    <row r="16" spans="1:21" ht="13" x14ac:dyDescent="0.3">
      <c r="A16" s="18" t="s">
        <v>29</v>
      </c>
      <c r="B16" s="12" t="s">
        <v>40</v>
      </c>
      <c r="C16" s="11" t="s">
        <v>41</v>
      </c>
      <c r="D16" s="33">
        <v>29423</v>
      </c>
      <c r="E16" s="33">
        <v>1489602</v>
      </c>
      <c r="F16" s="33">
        <v>48112</v>
      </c>
      <c r="G16" s="38">
        <f t="shared" si="0"/>
        <v>1.6351833599564967</v>
      </c>
      <c r="H16" s="33">
        <v>26526</v>
      </c>
      <c r="I16" s="38">
        <f t="shared" si="1"/>
        <v>0.90153961186826637</v>
      </c>
      <c r="J16" s="33">
        <v>6411</v>
      </c>
      <c r="K16" s="38">
        <f t="shared" si="2"/>
        <v>4.3038341785255393E-3</v>
      </c>
      <c r="L16" s="33">
        <v>0</v>
      </c>
      <c r="M16" s="38">
        <f t="shared" si="3"/>
        <v>0</v>
      </c>
      <c r="N16" s="33">
        <f t="shared" si="4"/>
        <v>81049</v>
      </c>
      <c r="O16" s="38">
        <f t="shared" si="5"/>
        <v>5.4409835647374262E-2</v>
      </c>
      <c r="P16" s="33">
        <v>40129</v>
      </c>
      <c r="Q16" s="33">
        <v>28264</v>
      </c>
      <c r="R16" s="33">
        <v>733813</v>
      </c>
      <c r="S16" s="33">
        <v>40129</v>
      </c>
      <c r="T16" s="38">
        <f t="shared" si="6"/>
        <v>5.4685594286282745E-2</v>
      </c>
      <c r="U16" s="38">
        <f t="shared" si="7"/>
        <v>-0.84024022527349296</v>
      </c>
    </row>
    <row r="17" spans="1:21" ht="13" x14ac:dyDescent="0.3">
      <c r="A17" s="18" t="s">
        <v>29</v>
      </c>
      <c r="B17" s="12" t="s">
        <v>42</v>
      </c>
      <c r="C17" s="11" t="s">
        <v>43</v>
      </c>
      <c r="D17" s="33">
        <v>33705791</v>
      </c>
      <c r="E17" s="33">
        <v>33705791</v>
      </c>
      <c r="F17" s="33">
        <v>22651000</v>
      </c>
      <c r="G17" s="38">
        <f t="shared" si="0"/>
        <v>0.67202101858401719</v>
      </c>
      <c r="H17" s="33">
        <v>18120000</v>
      </c>
      <c r="I17" s="38">
        <f t="shared" si="1"/>
        <v>0.53759308007339157</v>
      </c>
      <c r="J17" s="33">
        <v>13591000</v>
      </c>
      <c r="K17" s="38">
        <f t="shared" si="2"/>
        <v>0.40322447854732146</v>
      </c>
      <c r="L17" s="33">
        <v>0</v>
      </c>
      <c r="M17" s="38">
        <f t="shared" si="3"/>
        <v>0</v>
      </c>
      <c r="N17" s="33">
        <f t="shared" si="4"/>
        <v>54362000</v>
      </c>
      <c r="O17" s="38">
        <f t="shared" si="5"/>
        <v>1.6128385772047302</v>
      </c>
      <c r="P17" s="33">
        <v>0</v>
      </c>
      <c r="Q17" s="33">
        <v>33231013</v>
      </c>
      <c r="R17" s="33">
        <v>13231013</v>
      </c>
      <c r="S17" s="33">
        <v>32858586</v>
      </c>
      <c r="T17" s="38">
        <f t="shared" si="6"/>
        <v>2.4834520229101127</v>
      </c>
      <c r="U17" s="38">
        <f t="shared" si="7"/>
        <v>0</v>
      </c>
    </row>
    <row r="18" spans="1:21" ht="13" x14ac:dyDescent="0.3">
      <c r="A18" s="18" t="s">
        <v>44</v>
      </c>
      <c r="B18" s="12" t="s">
        <v>45</v>
      </c>
      <c r="C18" s="11" t="s">
        <v>46</v>
      </c>
      <c r="D18" s="33">
        <v>61654552</v>
      </c>
      <c r="E18" s="33">
        <v>76310871</v>
      </c>
      <c r="F18" s="33">
        <v>-23724681</v>
      </c>
      <c r="G18" s="38">
        <f t="shared" si="0"/>
        <v>-0.38480015230667802</v>
      </c>
      <c r="H18" s="33">
        <v>-16090429</v>
      </c>
      <c r="I18" s="38">
        <f t="shared" si="1"/>
        <v>-0.26097714569396269</v>
      </c>
      <c r="J18" s="33">
        <v>-16267082</v>
      </c>
      <c r="K18" s="38">
        <f t="shared" si="2"/>
        <v>-0.21316860608234967</v>
      </c>
      <c r="L18" s="33">
        <v>0</v>
      </c>
      <c r="M18" s="38">
        <f t="shared" si="3"/>
        <v>0</v>
      </c>
      <c r="N18" s="33">
        <f t="shared" si="4"/>
        <v>-56082192</v>
      </c>
      <c r="O18" s="38">
        <f t="shared" si="5"/>
        <v>-0.73491746673943747</v>
      </c>
      <c r="P18" s="33">
        <v>24677995</v>
      </c>
      <c r="Q18" s="33">
        <v>80292281</v>
      </c>
      <c r="R18" s="33">
        <v>82520962</v>
      </c>
      <c r="S18" s="33">
        <v>24896349</v>
      </c>
      <c r="T18" s="38">
        <f t="shared" si="6"/>
        <v>0.30169727056744683</v>
      </c>
      <c r="U18" s="38">
        <f t="shared" si="7"/>
        <v>-1.6591735673826014</v>
      </c>
    </row>
    <row r="19" spans="1:21" ht="14" x14ac:dyDescent="0.3">
      <c r="A19" s="19" t="s">
        <v>0</v>
      </c>
      <c r="B19" s="14" t="s">
        <v>47</v>
      </c>
      <c r="C19" s="13" t="s">
        <v>0</v>
      </c>
      <c r="D19" s="34">
        <f>SUM(D11:D18)</f>
        <v>167780165</v>
      </c>
      <c r="E19" s="34">
        <f>SUM(E11:E18)</f>
        <v>178370596</v>
      </c>
      <c r="F19" s="34">
        <f>SUM(F11:F18)</f>
        <v>51767974</v>
      </c>
      <c r="G19" s="39">
        <f t="shared" si="0"/>
        <v>0.30854644826460864</v>
      </c>
      <c r="H19" s="34">
        <f>SUM(H11:H18)</f>
        <v>209068</v>
      </c>
      <c r="I19" s="39">
        <f t="shared" si="1"/>
        <v>1.2460829323895349E-3</v>
      </c>
      <c r="J19" s="34">
        <f>SUM(J11:J18)</f>
        <v>19178793</v>
      </c>
      <c r="K19" s="39">
        <f t="shared" si="2"/>
        <v>0.10752216693832205</v>
      </c>
      <c r="L19" s="34">
        <f>SUM(L11:L18)</f>
        <v>0</v>
      </c>
      <c r="M19" s="39">
        <f t="shared" si="3"/>
        <v>0</v>
      </c>
      <c r="N19" s="34">
        <f t="shared" si="4"/>
        <v>71155835</v>
      </c>
      <c r="O19" s="39">
        <f t="shared" si="5"/>
        <v>0.39892132781795492</v>
      </c>
      <c r="P19" s="34">
        <f>SUM(P11:P18)</f>
        <v>55201069</v>
      </c>
      <c r="Q19" s="34">
        <f>SUM(Q11:Q18)</f>
        <v>181321161</v>
      </c>
      <c r="R19" s="34">
        <f>SUM(R11:R18)</f>
        <v>178597939</v>
      </c>
      <c r="S19" s="34">
        <f>SUM(S11:S18)</f>
        <v>140413023</v>
      </c>
      <c r="T19" s="39">
        <f t="shared" si="6"/>
        <v>0.78619621136837414</v>
      </c>
      <c r="U19" s="39">
        <f t="shared" si="7"/>
        <v>-0.65256482623552092</v>
      </c>
    </row>
    <row r="20" spans="1:21" ht="13" x14ac:dyDescent="0.3">
      <c r="A20" s="18" t="s">
        <v>29</v>
      </c>
      <c r="B20" s="12" t="s">
        <v>48</v>
      </c>
      <c r="C20" s="11" t="s">
        <v>49</v>
      </c>
      <c r="D20" s="33">
        <v>0</v>
      </c>
      <c r="E20" s="33">
        <v>0</v>
      </c>
      <c r="F20" s="33">
        <v>0</v>
      </c>
      <c r="G20" s="38">
        <f t="shared" si="0"/>
        <v>0</v>
      </c>
      <c r="H20" s="33">
        <v>0</v>
      </c>
      <c r="I20" s="38">
        <f t="shared" si="1"/>
        <v>0</v>
      </c>
      <c r="J20" s="33">
        <v>0</v>
      </c>
      <c r="K20" s="38">
        <f t="shared" si="2"/>
        <v>0</v>
      </c>
      <c r="L20" s="33">
        <v>0</v>
      </c>
      <c r="M20" s="38">
        <f t="shared" si="3"/>
        <v>0</v>
      </c>
      <c r="N20" s="33">
        <f t="shared" si="4"/>
        <v>0</v>
      </c>
      <c r="O20" s="38">
        <f t="shared" si="5"/>
        <v>0</v>
      </c>
      <c r="P20" s="33">
        <v>0</v>
      </c>
      <c r="Q20" s="33">
        <v>0</v>
      </c>
      <c r="R20" s="33">
        <v>0</v>
      </c>
      <c r="S20" s="33">
        <v>0</v>
      </c>
      <c r="T20" s="38">
        <f t="shared" si="6"/>
        <v>0</v>
      </c>
      <c r="U20" s="38">
        <f t="shared" si="7"/>
        <v>0</v>
      </c>
    </row>
    <row r="21" spans="1:21" ht="13" x14ac:dyDescent="0.3">
      <c r="A21" s="18" t="s">
        <v>29</v>
      </c>
      <c r="B21" s="12" t="s">
        <v>50</v>
      </c>
      <c r="C21" s="11" t="s">
        <v>51</v>
      </c>
      <c r="D21" s="33">
        <v>0</v>
      </c>
      <c r="E21" s="33">
        <v>0</v>
      </c>
      <c r="F21" s="33">
        <v>0</v>
      </c>
      <c r="G21" s="38">
        <f t="shared" si="0"/>
        <v>0</v>
      </c>
      <c r="H21" s="33">
        <v>0</v>
      </c>
      <c r="I21" s="38">
        <f t="shared" si="1"/>
        <v>0</v>
      </c>
      <c r="J21" s="33">
        <v>0</v>
      </c>
      <c r="K21" s="38">
        <f t="shared" si="2"/>
        <v>0</v>
      </c>
      <c r="L21" s="33">
        <v>0</v>
      </c>
      <c r="M21" s="38">
        <f t="shared" si="3"/>
        <v>0</v>
      </c>
      <c r="N21" s="33">
        <f t="shared" si="4"/>
        <v>0</v>
      </c>
      <c r="O21" s="38">
        <f t="shared" si="5"/>
        <v>0</v>
      </c>
      <c r="P21" s="33">
        <v>0</v>
      </c>
      <c r="Q21" s="33">
        <v>0</v>
      </c>
      <c r="R21" s="33">
        <v>0</v>
      </c>
      <c r="S21" s="33">
        <v>0</v>
      </c>
      <c r="T21" s="38">
        <f t="shared" si="6"/>
        <v>0</v>
      </c>
      <c r="U21" s="38">
        <f t="shared" si="7"/>
        <v>0</v>
      </c>
    </row>
    <row r="22" spans="1:21" ht="13" x14ac:dyDescent="0.3">
      <c r="A22" s="18" t="s">
        <v>29</v>
      </c>
      <c r="B22" s="12" t="s">
        <v>52</v>
      </c>
      <c r="C22" s="11" t="s">
        <v>53</v>
      </c>
      <c r="D22" s="33">
        <v>0</v>
      </c>
      <c r="E22" s="33">
        <v>0</v>
      </c>
      <c r="F22" s="33">
        <v>0</v>
      </c>
      <c r="G22" s="38">
        <f t="shared" si="0"/>
        <v>0</v>
      </c>
      <c r="H22" s="33">
        <v>0</v>
      </c>
      <c r="I22" s="38">
        <f t="shared" si="1"/>
        <v>0</v>
      </c>
      <c r="J22" s="33">
        <v>0</v>
      </c>
      <c r="K22" s="38">
        <f t="shared" si="2"/>
        <v>0</v>
      </c>
      <c r="L22" s="33">
        <v>0</v>
      </c>
      <c r="M22" s="38">
        <f t="shared" si="3"/>
        <v>0</v>
      </c>
      <c r="N22" s="33">
        <f t="shared" si="4"/>
        <v>0</v>
      </c>
      <c r="O22" s="38">
        <f t="shared" si="5"/>
        <v>0</v>
      </c>
      <c r="P22" s="33">
        <v>0</v>
      </c>
      <c r="Q22" s="33">
        <v>0</v>
      </c>
      <c r="R22" s="33">
        <v>0</v>
      </c>
      <c r="S22" s="33">
        <v>0</v>
      </c>
      <c r="T22" s="38">
        <f t="shared" si="6"/>
        <v>0</v>
      </c>
      <c r="U22" s="38">
        <f t="shared" si="7"/>
        <v>0</v>
      </c>
    </row>
    <row r="23" spans="1:21" ht="13" x14ac:dyDescent="0.3">
      <c r="A23" s="18" t="s">
        <v>29</v>
      </c>
      <c r="B23" s="12" t="s">
        <v>54</v>
      </c>
      <c r="C23" s="11" t="s">
        <v>55</v>
      </c>
      <c r="D23" s="33">
        <v>124435000</v>
      </c>
      <c r="E23" s="33">
        <v>121588124</v>
      </c>
      <c r="F23" s="33">
        <v>47910576</v>
      </c>
      <c r="G23" s="38">
        <f t="shared" si="0"/>
        <v>0.38502492064129867</v>
      </c>
      <c r="H23" s="33">
        <v>38455616</v>
      </c>
      <c r="I23" s="38">
        <f t="shared" si="1"/>
        <v>0.30904179692208783</v>
      </c>
      <c r="J23" s="33">
        <v>28680319</v>
      </c>
      <c r="K23" s="38">
        <f t="shared" si="2"/>
        <v>0.23588092369942315</v>
      </c>
      <c r="L23" s="33">
        <v>0</v>
      </c>
      <c r="M23" s="38">
        <f t="shared" si="3"/>
        <v>0</v>
      </c>
      <c r="N23" s="33">
        <f t="shared" si="4"/>
        <v>115046511</v>
      </c>
      <c r="O23" s="38">
        <f t="shared" si="5"/>
        <v>0.94619858597374196</v>
      </c>
      <c r="P23" s="33">
        <v>43203012</v>
      </c>
      <c r="Q23" s="33">
        <v>119026000</v>
      </c>
      <c r="R23" s="33">
        <v>144573000</v>
      </c>
      <c r="S23" s="33">
        <v>93271053</v>
      </c>
      <c r="T23" s="38">
        <f t="shared" si="6"/>
        <v>0.64514849245709782</v>
      </c>
      <c r="U23" s="38">
        <f t="shared" si="7"/>
        <v>-0.33615001194824101</v>
      </c>
    </row>
    <row r="24" spans="1:21" ht="13" x14ac:dyDescent="0.3">
      <c r="A24" s="18" t="s">
        <v>29</v>
      </c>
      <c r="B24" s="12" t="s">
        <v>56</v>
      </c>
      <c r="C24" s="11" t="s">
        <v>57</v>
      </c>
      <c r="D24" s="33">
        <v>0</v>
      </c>
      <c r="E24" s="33">
        <v>0</v>
      </c>
      <c r="F24" s="33">
        <v>0</v>
      </c>
      <c r="G24" s="38">
        <f t="shared" si="0"/>
        <v>0</v>
      </c>
      <c r="H24" s="33">
        <v>0</v>
      </c>
      <c r="I24" s="38">
        <f t="shared" si="1"/>
        <v>0</v>
      </c>
      <c r="J24" s="33">
        <v>0</v>
      </c>
      <c r="K24" s="38">
        <f t="shared" si="2"/>
        <v>0</v>
      </c>
      <c r="L24" s="33">
        <v>0</v>
      </c>
      <c r="M24" s="38">
        <f t="shared" si="3"/>
        <v>0</v>
      </c>
      <c r="N24" s="33">
        <f t="shared" si="4"/>
        <v>0</v>
      </c>
      <c r="O24" s="38">
        <f t="shared" si="5"/>
        <v>0</v>
      </c>
      <c r="P24" s="33">
        <v>0</v>
      </c>
      <c r="Q24" s="33">
        <v>0</v>
      </c>
      <c r="R24" s="33">
        <v>0</v>
      </c>
      <c r="S24" s="33">
        <v>0</v>
      </c>
      <c r="T24" s="38">
        <f t="shared" si="6"/>
        <v>0</v>
      </c>
      <c r="U24" s="38">
        <f t="shared" si="7"/>
        <v>0</v>
      </c>
    </row>
    <row r="25" spans="1:21" ht="13" x14ac:dyDescent="0.3">
      <c r="A25" s="18" t="s">
        <v>29</v>
      </c>
      <c r="B25" s="12" t="s">
        <v>58</v>
      </c>
      <c r="C25" s="11" t="s">
        <v>59</v>
      </c>
      <c r="D25" s="33">
        <v>36767806</v>
      </c>
      <c r="E25" s="33">
        <v>36767806</v>
      </c>
      <c r="F25" s="33">
        <v>79178200</v>
      </c>
      <c r="G25" s="38">
        <f t="shared" si="0"/>
        <v>2.1534654529019219</v>
      </c>
      <c r="H25" s="33">
        <v>63453901</v>
      </c>
      <c r="I25" s="38">
        <f t="shared" si="1"/>
        <v>1.7258005821723494</v>
      </c>
      <c r="J25" s="33">
        <v>14808</v>
      </c>
      <c r="K25" s="38">
        <f t="shared" si="2"/>
        <v>4.0274363936754887E-4</v>
      </c>
      <c r="L25" s="33">
        <v>0</v>
      </c>
      <c r="M25" s="38">
        <f t="shared" si="3"/>
        <v>0</v>
      </c>
      <c r="N25" s="33">
        <f t="shared" si="4"/>
        <v>142646909</v>
      </c>
      <c r="O25" s="38">
        <f t="shared" si="5"/>
        <v>3.8796687787136386</v>
      </c>
      <c r="P25" s="33">
        <v>19921797</v>
      </c>
      <c r="Q25" s="33">
        <v>44407467</v>
      </c>
      <c r="R25" s="33">
        <v>44407467</v>
      </c>
      <c r="S25" s="33">
        <v>19921797</v>
      </c>
      <c r="T25" s="38">
        <f t="shared" si="6"/>
        <v>0.44861367571359112</v>
      </c>
      <c r="U25" s="38">
        <f t="shared" si="7"/>
        <v>-0.99925669356032487</v>
      </c>
    </row>
    <row r="26" spans="1:21" ht="13" x14ac:dyDescent="0.3">
      <c r="A26" s="18" t="s">
        <v>44</v>
      </c>
      <c r="B26" s="12" t="s">
        <v>60</v>
      </c>
      <c r="C26" s="11" t="s">
        <v>61</v>
      </c>
      <c r="D26" s="33">
        <v>17832108</v>
      </c>
      <c r="E26" s="33">
        <v>17832104</v>
      </c>
      <c r="F26" s="33">
        <v>519692</v>
      </c>
      <c r="G26" s="38">
        <f t="shared" si="0"/>
        <v>2.9143609942245751E-2</v>
      </c>
      <c r="H26" s="33">
        <v>1712000</v>
      </c>
      <c r="I26" s="38">
        <f t="shared" si="1"/>
        <v>9.6006596640172887E-2</v>
      </c>
      <c r="J26" s="33">
        <v>239175</v>
      </c>
      <c r="K26" s="38">
        <f t="shared" si="2"/>
        <v>1.3412606835402036E-2</v>
      </c>
      <c r="L26" s="33">
        <v>0</v>
      </c>
      <c r="M26" s="38">
        <f t="shared" si="3"/>
        <v>0</v>
      </c>
      <c r="N26" s="33">
        <f t="shared" si="4"/>
        <v>2470867</v>
      </c>
      <c r="O26" s="38">
        <f t="shared" si="5"/>
        <v>0.13856284149083026</v>
      </c>
      <c r="P26" s="33">
        <v>262966</v>
      </c>
      <c r="Q26" s="33">
        <v>16976304</v>
      </c>
      <c r="R26" s="33">
        <v>0</v>
      </c>
      <c r="S26" s="33">
        <v>1330574</v>
      </c>
      <c r="T26" s="38">
        <f t="shared" si="6"/>
        <v>0</v>
      </c>
      <c r="U26" s="38">
        <f t="shared" si="7"/>
        <v>-9.0471772016154195E-2</v>
      </c>
    </row>
    <row r="27" spans="1:21" ht="14" x14ac:dyDescent="0.3">
      <c r="A27" s="19" t="s">
        <v>0</v>
      </c>
      <c r="B27" s="14" t="s">
        <v>62</v>
      </c>
      <c r="C27" s="13" t="s">
        <v>0</v>
      </c>
      <c r="D27" s="34">
        <f>SUM(D20:D26)</f>
        <v>179034914</v>
      </c>
      <c r="E27" s="34">
        <f>SUM(E20:E26)</f>
        <v>176188034</v>
      </c>
      <c r="F27" s="34">
        <f>SUM(F20:F26)</f>
        <v>127608468</v>
      </c>
      <c r="G27" s="39">
        <f t="shared" si="0"/>
        <v>0.71275744573485822</v>
      </c>
      <c r="H27" s="34">
        <f>SUM(H20:H26)</f>
        <v>103621517</v>
      </c>
      <c r="I27" s="39">
        <f t="shared" si="1"/>
        <v>0.57877826556221323</v>
      </c>
      <c r="J27" s="34">
        <f>SUM(J20:J26)</f>
        <v>28934302</v>
      </c>
      <c r="K27" s="39">
        <f t="shared" si="2"/>
        <v>0.16422399037610011</v>
      </c>
      <c r="L27" s="34">
        <f>SUM(L20:L26)</f>
        <v>0</v>
      </c>
      <c r="M27" s="39">
        <f t="shared" si="3"/>
        <v>0</v>
      </c>
      <c r="N27" s="34">
        <f t="shared" si="4"/>
        <v>260164287</v>
      </c>
      <c r="O27" s="39">
        <f t="shared" si="5"/>
        <v>1.4766285830739221</v>
      </c>
      <c r="P27" s="34">
        <f>SUM(P20:P26)</f>
        <v>63387775</v>
      </c>
      <c r="Q27" s="34">
        <f>SUM(Q20:Q26)</f>
        <v>180409771</v>
      </c>
      <c r="R27" s="34">
        <f>SUM(R20:R26)</f>
        <v>188980467</v>
      </c>
      <c r="S27" s="34">
        <f>SUM(S20:S26)</f>
        <v>114523424</v>
      </c>
      <c r="T27" s="39">
        <f t="shared" si="6"/>
        <v>0.6060066726367016</v>
      </c>
      <c r="U27" s="39">
        <f t="shared" si="7"/>
        <v>-0.54353497973386822</v>
      </c>
    </row>
    <row r="28" spans="1:21" ht="13" x14ac:dyDescent="0.3">
      <c r="A28" s="18" t="s">
        <v>29</v>
      </c>
      <c r="B28" s="12" t="s">
        <v>63</v>
      </c>
      <c r="C28" s="11" t="s">
        <v>64</v>
      </c>
      <c r="D28" s="33">
        <v>0</v>
      </c>
      <c r="E28" s="33">
        <v>0</v>
      </c>
      <c r="F28" s="33">
        <v>0</v>
      </c>
      <c r="G28" s="38">
        <f t="shared" si="0"/>
        <v>0</v>
      </c>
      <c r="H28" s="33">
        <v>0</v>
      </c>
      <c r="I28" s="38">
        <f t="shared" si="1"/>
        <v>0</v>
      </c>
      <c r="J28" s="33">
        <v>0</v>
      </c>
      <c r="K28" s="38">
        <f t="shared" si="2"/>
        <v>0</v>
      </c>
      <c r="L28" s="33">
        <v>0</v>
      </c>
      <c r="M28" s="38">
        <f t="shared" si="3"/>
        <v>0</v>
      </c>
      <c r="N28" s="33">
        <f t="shared" si="4"/>
        <v>0</v>
      </c>
      <c r="O28" s="38">
        <f t="shared" si="5"/>
        <v>0</v>
      </c>
      <c r="P28" s="33">
        <v>0</v>
      </c>
      <c r="Q28" s="33">
        <v>0</v>
      </c>
      <c r="R28" s="33">
        <v>0</v>
      </c>
      <c r="S28" s="33">
        <v>0</v>
      </c>
      <c r="T28" s="38">
        <f t="shared" si="6"/>
        <v>0</v>
      </c>
      <c r="U28" s="38">
        <f t="shared" si="7"/>
        <v>0</v>
      </c>
    </row>
    <row r="29" spans="1:21" ht="13" x14ac:dyDescent="0.3">
      <c r="A29" s="18" t="s">
        <v>29</v>
      </c>
      <c r="B29" s="12" t="s">
        <v>65</v>
      </c>
      <c r="C29" s="11" t="s">
        <v>66</v>
      </c>
      <c r="D29" s="33">
        <v>0</v>
      </c>
      <c r="E29" s="33">
        <v>0</v>
      </c>
      <c r="F29" s="33">
        <v>0</v>
      </c>
      <c r="G29" s="38">
        <f t="shared" si="0"/>
        <v>0</v>
      </c>
      <c r="H29" s="33">
        <v>0</v>
      </c>
      <c r="I29" s="38">
        <f t="shared" si="1"/>
        <v>0</v>
      </c>
      <c r="J29" s="33">
        <v>0</v>
      </c>
      <c r="K29" s="38">
        <f t="shared" si="2"/>
        <v>0</v>
      </c>
      <c r="L29" s="33">
        <v>0</v>
      </c>
      <c r="M29" s="38">
        <f t="shared" si="3"/>
        <v>0</v>
      </c>
      <c r="N29" s="33">
        <f t="shared" si="4"/>
        <v>0</v>
      </c>
      <c r="O29" s="38">
        <f t="shared" si="5"/>
        <v>0</v>
      </c>
      <c r="P29" s="33">
        <v>0</v>
      </c>
      <c r="Q29" s="33">
        <v>12720</v>
      </c>
      <c r="R29" s="33">
        <v>0</v>
      </c>
      <c r="S29" s="33">
        <v>0</v>
      </c>
      <c r="T29" s="38">
        <f t="shared" si="6"/>
        <v>0</v>
      </c>
      <c r="U29" s="38">
        <f t="shared" si="7"/>
        <v>0</v>
      </c>
    </row>
    <row r="30" spans="1:21" ht="13" x14ac:dyDescent="0.3">
      <c r="A30" s="18" t="s">
        <v>29</v>
      </c>
      <c r="B30" s="12" t="s">
        <v>67</v>
      </c>
      <c r="C30" s="11" t="s">
        <v>68</v>
      </c>
      <c r="D30" s="33">
        <v>7554000</v>
      </c>
      <c r="E30" s="33">
        <v>7554000</v>
      </c>
      <c r="F30" s="33">
        <v>2813250</v>
      </c>
      <c r="G30" s="38">
        <f t="shared" si="0"/>
        <v>0.37241858617950757</v>
      </c>
      <c r="H30" s="33">
        <v>2144500</v>
      </c>
      <c r="I30" s="38">
        <f t="shared" si="1"/>
        <v>0.28388933015620865</v>
      </c>
      <c r="J30" s="33">
        <v>1687900</v>
      </c>
      <c r="K30" s="38">
        <f t="shared" si="2"/>
        <v>0.2234445326979084</v>
      </c>
      <c r="L30" s="33">
        <v>0</v>
      </c>
      <c r="M30" s="38">
        <f t="shared" si="3"/>
        <v>0</v>
      </c>
      <c r="N30" s="33">
        <f t="shared" si="4"/>
        <v>6645650</v>
      </c>
      <c r="O30" s="38">
        <f t="shared" si="5"/>
        <v>0.8797524490336246</v>
      </c>
      <c r="P30" s="33">
        <v>1635250</v>
      </c>
      <c r="Q30" s="33">
        <v>7254000</v>
      </c>
      <c r="R30" s="33">
        <v>7254000</v>
      </c>
      <c r="S30" s="33">
        <v>8010844</v>
      </c>
      <c r="T30" s="38">
        <f t="shared" si="6"/>
        <v>1.1043347118830991</v>
      </c>
      <c r="U30" s="38">
        <f t="shared" si="7"/>
        <v>3.2196911787188531E-2</v>
      </c>
    </row>
    <row r="31" spans="1:21" ht="13" x14ac:dyDescent="0.3">
      <c r="A31" s="18" t="s">
        <v>29</v>
      </c>
      <c r="B31" s="12" t="s">
        <v>69</v>
      </c>
      <c r="C31" s="11" t="s">
        <v>70</v>
      </c>
      <c r="D31" s="33">
        <v>51860187</v>
      </c>
      <c r="E31" s="33">
        <v>54673327</v>
      </c>
      <c r="F31" s="33">
        <v>67381000</v>
      </c>
      <c r="G31" s="38">
        <f t="shared" si="0"/>
        <v>1.2992818556554762</v>
      </c>
      <c r="H31" s="33">
        <v>0</v>
      </c>
      <c r="I31" s="38">
        <f t="shared" si="1"/>
        <v>0</v>
      </c>
      <c r="J31" s="33">
        <v>0</v>
      </c>
      <c r="K31" s="38">
        <f t="shared" si="2"/>
        <v>0</v>
      </c>
      <c r="L31" s="33">
        <v>0</v>
      </c>
      <c r="M31" s="38">
        <f t="shared" si="3"/>
        <v>0</v>
      </c>
      <c r="N31" s="33">
        <f t="shared" si="4"/>
        <v>67381000</v>
      </c>
      <c r="O31" s="38">
        <f t="shared" si="5"/>
        <v>1.2324291148405877</v>
      </c>
      <c r="P31" s="33">
        <v>39185000</v>
      </c>
      <c r="Q31" s="33">
        <v>55297373</v>
      </c>
      <c r="R31" s="33">
        <v>55297373</v>
      </c>
      <c r="S31" s="33">
        <v>182173021</v>
      </c>
      <c r="T31" s="38">
        <f t="shared" si="6"/>
        <v>3.2944245109075978</v>
      </c>
      <c r="U31" s="38">
        <f t="shared" si="7"/>
        <v>-1</v>
      </c>
    </row>
    <row r="32" spans="1:21" ht="13" x14ac:dyDescent="0.3">
      <c r="A32" s="18" t="s">
        <v>29</v>
      </c>
      <c r="B32" s="12" t="s">
        <v>71</v>
      </c>
      <c r="C32" s="11" t="s">
        <v>72</v>
      </c>
      <c r="D32" s="33">
        <v>0</v>
      </c>
      <c r="E32" s="33">
        <v>1</v>
      </c>
      <c r="F32" s="33">
        <v>0</v>
      </c>
      <c r="G32" s="38">
        <f t="shared" si="0"/>
        <v>0</v>
      </c>
      <c r="H32" s="33">
        <v>0</v>
      </c>
      <c r="I32" s="38">
        <f t="shared" si="1"/>
        <v>0</v>
      </c>
      <c r="J32" s="33">
        <v>0</v>
      </c>
      <c r="K32" s="38">
        <f t="shared" si="2"/>
        <v>0</v>
      </c>
      <c r="L32" s="33">
        <v>0</v>
      </c>
      <c r="M32" s="38">
        <f t="shared" si="3"/>
        <v>0</v>
      </c>
      <c r="N32" s="33">
        <f t="shared" si="4"/>
        <v>0</v>
      </c>
      <c r="O32" s="38">
        <f t="shared" si="5"/>
        <v>0</v>
      </c>
      <c r="P32" s="33">
        <v>0</v>
      </c>
      <c r="Q32" s="33">
        <v>0</v>
      </c>
      <c r="R32" s="33">
        <v>0</v>
      </c>
      <c r="S32" s="33">
        <v>0</v>
      </c>
      <c r="T32" s="38">
        <f t="shared" si="6"/>
        <v>0</v>
      </c>
      <c r="U32" s="38">
        <f t="shared" si="7"/>
        <v>0</v>
      </c>
    </row>
    <row r="33" spans="1:21" ht="13" x14ac:dyDescent="0.3">
      <c r="A33" s="18" t="s">
        <v>29</v>
      </c>
      <c r="B33" s="12" t="s">
        <v>73</v>
      </c>
      <c r="C33" s="11" t="s">
        <v>74</v>
      </c>
      <c r="D33" s="33">
        <v>158045092</v>
      </c>
      <c r="E33" s="33">
        <v>158045092</v>
      </c>
      <c r="F33" s="33">
        <v>164403</v>
      </c>
      <c r="G33" s="38">
        <f t="shared" si="0"/>
        <v>1.040228443158488E-3</v>
      </c>
      <c r="H33" s="33">
        <v>65634122</v>
      </c>
      <c r="I33" s="38">
        <f t="shared" si="1"/>
        <v>0.41528731559724741</v>
      </c>
      <c r="J33" s="33">
        <v>84112280</v>
      </c>
      <c r="K33" s="38">
        <f t="shared" si="2"/>
        <v>0.53220431546207081</v>
      </c>
      <c r="L33" s="33">
        <v>0</v>
      </c>
      <c r="M33" s="38">
        <f t="shared" si="3"/>
        <v>0</v>
      </c>
      <c r="N33" s="33">
        <f t="shared" si="4"/>
        <v>149910805</v>
      </c>
      <c r="O33" s="38">
        <f t="shared" si="5"/>
        <v>0.94853185950247665</v>
      </c>
      <c r="P33" s="33">
        <v>49102845</v>
      </c>
      <c r="Q33" s="33">
        <v>144940023</v>
      </c>
      <c r="R33" s="33">
        <v>181659023</v>
      </c>
      <c r="S33" s="33">
        <v>188555503</v>
      </c>
      <c r="T33" s="38">
        <f t="shared" si="6"/>
        <v>1.0379638725680034</v>
      </c>
      <c r="U33" s="38">
        <f t="shared" si="7"/>
        <v>0.71298180380383247</v>
      </c>
    </row>
    <row r="34" spans="1:21" ht="13" x14ac:dyDescent="0.3">
      <c r="A34" s="18" t="s">
        <v>44</v>
      </c>
      <c r="B34" s="12" t="s">
        <v>75</v>
      </c>
      <c r="C34" s="11" t="s">
        <v>76</v>
      </c>
      <c r="D34" s="33">
        <v>0</v>
      </c>
      <c r="E34" s="33">
        <v>0</v>
      </c>
      <c r="F34" s="33">
        <v>0</v>
      </c>
      <c r="G34" s="38">
        <f t="shared" si="0"/>
        <v>0</v>
      </c>
      <c r="H34" s="33">
        <v>0</v>
      </c>
      <c r="I34" s="38">
        <f t="shared" si="1"/>
        <v>0</v>
      </c>
      <c r="J34" s="33">
        <v>0</v>
      </c>
      <c r="K34" s="38">
        <f t="shared" si="2"/>
        <v>0</v>
      </c>
      <c r="L34" s="33">
        <v>0</v>
      </c>
      <c r="M34" s="38">
        <f t="shared" si="3"/>
        <v>0</v>
      </c>
      <c r="N34" s="33">
        <f t="shared" si="4"/>
        <v>0</v>
      </c>
      <c r="O34" s="38">
        <f t="shared" si="5"/>
        <v>0</v>
      </c>
      <c r="P34" s="33">
        <v>0</v>
      </c>
      <c r="Q34" s="33">
        <v>0</v>
      </c>
      <c r="R34" s="33">
        <v>0</v>
      </c>
      <c r="S34" s="33">
        <v>0</v>
      </c>
      <c r="T34" s="38">
        <f t="shared" si="6"/>
        <v>0</v>
      </c>
      <c r="U34" s="38">
        <f t="shared" si="7"/>
        <v>0</v>
      </c>
    </row>
    <row r="35" spans="1:21" ht="14" x14ac:dyDescent="0.3">
      <c r="A35" s="19" t="s">
        <v>0</v>
      </c>
      <c r="B35" s="14" t="s">
        <v>77</v>
      </c>
      <c r="C35" s="13" t="s">
        <v>0</v>
      </c>
      <c r="D35" s="34">
        <f>SUM(D28:D34)</f>
        <v>217459279</v>
      </c>
      <c r="E35" s="34">
        <f>SUM(E28:E34)</f>
        <v>220272420</v>
      </c>
      <c r="F35" s="34">
        <f>SUM(F28:F34)</f>
        <v>70358653</v>
      </c>
      <c r="G35" s="39">
        <f t="shared" si="0"/>
        <v>0.32354863551258256</v>
      </c>
      <c r="H35" s="34">
        <f>SUM(H28:H34)</f>
        <v>67778622</v>
      </c>
      <c r="I35" s="39">
        <f t="shared" si="1"/>
        <v>0.31168420272376607</v>
      </c>
      <c r="J35" s="34">
        <f>SUM(J28:J34)</f>
        <v>85800180</v>
      </c>
      <c r="K35" s="39">
        <f t="shared" si="2"/>
        <v>0.38951848806128336</v>
      </c>
      <c r="L35" s="34">
        <f>SUM(L28:L34)</f>
        <v>0</v>
      </c>
      <c r="M35" s="39">
        <f t="shared" si="3"/>
        <v>0</v>
      </c>
      <c r="N35" s="34">
        <f t="shared" si="4"/>
        <v>223937455</v>
      </c>
      <c r="O35" s="39">
        <f t="shared" si="5"/>
        <v>1.0166386468174273</v>
      </c>
      <c r="P35" s="34">
        <f>SUM(P28:P34)</f>
        <v>89923095</v>
      </c>
      <c r="Q35" s="34">
        <f>SUM(Q28:Q34)</f>
        <v>207504116</v>
      </c>
      <c r="R35" s="34">
        <f>SUM(R28:R34)</f>
        <v>244210396</v>
      </c>
      <c r="S35" s="34">
        <f>SUM(S28:S34)</f>
        <v>378739368</v>
      </c>
      <c r="T35" s="39">
        <f t="shared" si="6"/>
        <v>1.5508732396470133</v>
      </c>
      <c r="U35" s="39">
        <f t="shared" si="7"/>
        <v>-4.5849344931910951E-2</v>
      </c>
    </row>
    <row r="36" spans="1:21" ht="13" x14ac:dyDescent="0.3">
      <c r="A36" s="18" t="s">
        <v>29</v>
      </c>
      <c r="B36" s="12" t="s">
        <v>78</v>
      </c>
      <c r="C36" s="11" t="s">
        <v>79</v>
      </c>
      <c r="D36" s="33">
        <v>0</v>
      </c>
      <c r="E36" s="33">
        <v>0</v>
      </c>
      <c r="F36" s="33">
        <v>0</v>
      </c>
      <c r="G36" s="38">
        <f t="shared" si="0"/>
        <v>0</v>
      </c>
      <c r="H36" s="33">
        <v>0</v>
      </c>
      <c r="I36" s="38">
        <f t="shared" si="1"/>
        <v>0</v>
      </c>
      <c r="J36" s="33">
        <v>0</v>
      </c>
      <c r="K36" s="38">
        <f t="shared" si="2"/>
        <v>0</v>
      </c>
      <c r="L36" s="33">
        <v>0</v>
      </c>
      <c r="M36" s="38">
        <f t="shared" si="3"/>
        <v>0</v>
      </c>
      <c r="N36" s="33">
        <f t="shared" si="4"/>
        <v>0</v>
      </c>
      <c r="O36" s="38">
        <f t="shared" si="5"/>
        <v>0</v>
      </c>
      <c r="P36" s="33">
        <v>0</v>
      </c>
      <c r="Q36" s="33">
        <v>0</v>
      </c>
      <c r="R36" s="33">
        <v>0</v>
      </c>
      <c r="S36" s="33">
        <v>0</v>
      </c>
      <c r="T36" s="38">
        <f t="shared" si="6"/>
        <v>0</v>
      </c>
      <c r="U36" s="38">
        <f t="shared" si="7"/>
        <v>0</v>
      </c>
    </row>
    <row r="37" spans="1:21" ht="13" x14ac:dyDescent="0.3">
      <c r="A37" s="18" t="s">
        <v>29</v>
      </c>
      <c r="B37" s="12" t="s">
        <v>80</v>
      </c>
      <c r="C37" s="11" t="s">
        <v>81</v>
      </c>
      <c r="D37" s="33">
        <v>6269293</v>
      </c>
      <c r="E37" s="33">
        <v>6269293</v>
      </c>
      <c r="F37" s="33">
        <v>68068000</v>
      </c>
      <c r="G37" s="38">
        <f t="shared" si="0"/>
        <v>10.85736461830704</v>
      </c>
      <c r="H37" s="33">
        <v>38577000</v>
      </c>
      <c r="I37" s="38">
        <f t="shared" si="1"/>
        <v>6.153325422818809</v>
      </c>
      <c r="J37" s="33">
        <v>0</v>
      </c>
      <c r="K37" s="38">
        <f t="shared" si="2"/>
        <v>0</v>
      </c>
      <c r="L37" s="33">
        <v>0</v>
      </c>
      <c r="M37" s="38">
        <f t="shared" si="3"/>
        <v>0</v>
      </c>
      <c r="N37" s="33">
        <f t="shared" si="4"/>
        <v>106645000</v>
      </c>
      <c r="O37" s="38">
        <f t="shared" si="5"/>
        <v>17.010690041125848</v>
      </c>
      <c r="P37" s="33">
        <v>0</v>
      </c>
      <c r="Q37" s="33">
        <v>7254000</v>
      </c>
      <c r="R37" s="33">
        <v>7254000</v>
      </c>
      <c r="S37" s="33">
        <v>0</v>
      </c>
      <c r="T37" s="38">
        <f t="shared" si="6"/>
        <v>0</v>
      </c>
      <c r="U37" s="38">
        <f t="shared" si="7"/>
        <v>0</v>
      </c>
    </row>
    <row r="38" spans="1:21" ht="13" x14ac:dyDescent="0.3">
      <c r="A38" s="18" t="s">
        <v>29</v>
      </c>
      <c r="B38" s="12" t="s">
        <v>82</v>
      </c>
      <c r="C38" s="11" t="s">
        <v>83</v>
      </c>
      <c r="D38" s="33">
        <v>1087</v>
      </c>
      <c r="E38" s="33">
        <v>0</v>
      </c>
      <c r="F38" s="33">
        <v>0</v>
      </c>
      <c r="G38" s="38">
        <f t="shared" si="0"/>
        <v>0</v>
      </c>
      <c r="H38" s="33">
        <v>0</v>
      </c>
      <c r="I38" s="38">
        <f t="shared" si="1"/>
        <v>0</v>
      </c>
      <c r="J38" s="33">
        <v>0</v>
      </c>
      <c r="K38" s="38">
        <f t="shared" si="2"/>
        <v>0</v>
      </c>
      <c r="L38" s="33">
        <v>0</v>
      </c>
      <c r="M38" s="38">
        <f t="shared" si="3"/>
        <v>0</v>
      </c>
      <c r="N38" s="33">
        <f t="shared" si="4"/>
        <v>0</v>
      </c>
      <c r="O38" s="38">
        <f t="shared" si="5"/>
        <v>0</v>
      </c>
      <c r="P38" s="33">
        <v>0</v>
      </c>
      <c r="Q38" s="33">
        <v>2092</v>
      </c>
      <c r="R38" s="33">
        <v>0</v>
      </c>
      <c r="S38" s="33">
        <v>0</v>
      </c>
      <c r="T38" s="38">
        <f t="shared" si="6"/>
        <v>0</v>
      </c>
      <c r="U38" s="38">
        <f t="shared" si="7"/>
        <v>0</v>
      </c>
    </row>
    <row r="39" spans="1:21" ht="13" x14ac:dyDescent="0.3">
      <c r="A39" s="18" t="s">
        <v>44</v>
      </c>
      <c r="B39" s="12" t="s">
        <v>84</v>
      </c>
      <c r="C39" s="11" t="s">
        <v>85</v>
      </c>
      <c r="D39" s="33">
        <v>1000000</v>
      </c>
      <c r="E39" s="33">
        <v>1000000</v>
      </c>
      <c r="F39" s="33">
        <v>0</v>
      </c>
      <c r="G39" s="38">
        <f t="shared" si="0"/>
        <v>0</v>
      </c>
      <c r="H39" s="33">
        <v>0</v>
      </c>
      <c r="I39" s="38">
        <f t="shared" si="1"/>
        <v>0</v>
      </c>
      <c r="J39" s="33">
        <v>0</v>
      </c>
      <c r="K39" s="38">
        <f t="shared" si="2"/>
        <v>0</v>
      </c>
      <c r="L39" s="33">
        <v>0</v>
      </c>
      <c r="M39" s="38">
        <f t="shared" si="3"/>
        <v>0</v>
      </c>
      <c r="N39" s="33">
        <f t="shared" si="4"/>
        <v>0</v>
      </c>
      <c r="O39" s="38">
        <f t="shared" si="5"/>
        <v>0</v>
      </c>
      <c r="P39" s="33">
        <v>0</v>
      </c>
      <c r="Q39" s="33">
        <v>1000000</v>
      </c>
      <c r="R39" s="33">
        <v>0</v>
      </c>
      <c r="S39" s="33">
        <v>0</v>
      </c>
      <c r="T39" s="38">
        <f t="shared" si="6"/>
        <v>0</v>
      </c>
      <c r="U39" s="38">
        <f t="shared" si="7"/>
        <v>0</v>
      </c>
    </row>
    <row r="40" spans="1:21" ht="14" x14ac:dyDescent="0.3">
      <c r="A40" s="19" t="s">
        <v>0</v>
      </c>
      <c r="B40" s="14" t="s">
        <v>86</v>
      </c>
      <c r="C40" s="13" t="s">
        <v>0</v>
      </c>
      <c r="D40" s="34">
        <f>SUM(D36:D39)</f>
        <v>7270380</v>
      </c>
      <c r="E40" s="34">
        <f>SUM(E36:E39)</f>
        <v>7269293</v>
      </c>
      <c r="F40" s="34">
        <f>SUM(F36:F39)</f>
        <v>68068000</v>
      </c>
      <c r="G40" s="39">
        <f t="shared" si="0"/>
        <v>9.3623717054679396</v>
      </c>
      <c r="H40" s="34">
        <f>SUM(H36:H39)</f>
        <v>38577000</v>
      </c>
      <c r="I40" s="39">
        <f t="shared" si="1"/>
        <v>5.3060500276464229</v>
      </c>
      <c r="J40" s="34">
        <f>SUM(J36:J39)</f>
        <v>0</v>
      </c>
      <c r="K40" s="39">
        <f t="shared" si="2"/>
        <v>0</v>
      </c>
      <c r="L40" s="34">
        <f>SUM(L36:L39)</f>
        <v>0</v>
      </c>
      <c r="M40" s="39">
        <f t="shared" si="3"/>
        <v>0</v>
      </c>
      <c r="N40" s="34">
        <f t="shared" si="4"/>
        <v>106645000</v>
      </c>
      <c r="O40" s="39">
        <f t="shared" si="5"/>
        <v>14.670615147855507</v>
      </c>
      <c r="P40" s="34">
        <f>SUM(P36:P39)</f>
        <v>0</v>
      </c>
      <c r="Q40" s="34">
        <f>SUM(Q36:Q39)</f>
        <v>8256092</v>
      </c>
      <c r="R40" s="34">
        <f>SUM(R36:R39)</f>
        <v>7254000</v>
      </c>
      <c r="S40" s="34">
        <f>SUM(S36:S39)</f>
        <v>0</v>
      </c>
      <c r="T40" s="39">
        <f t="shared" si="6"/>
        <v>0</v>
      </c>
      <c r="U40" s="39">
        <f t="shared" si="7"/>
        <v>0</v>
      </c>
    </row>
    <row r="41" spans="1:21" ht="13" x14ac:dyDescent="0.3">
      <c r="A41" s="18" t="s">
        <v>29</v>
      </c>
      <c r="B41" s="12" t="s">
        <v>87</v>
      </c>
      <c r="C41" s="11" t="s">
        <v>88</v>
      </c>
      <c r="D41" s="33">
        <v>0</v>
      </c>
      <c r="E41" s="33">
        <v>0</v>
      </c>
      <c r="F41" s="33">
        <v>0</v>
      </c>
      <c r="G41" s="38">
        <f t="shared" si="0"/>
        <v>0</v>
      </c>
      <c r="H41" s="33">
        <v>0</v>
      </c>
      <c r="I41" s="38">
        <f t="shared" si="1"/>
        <v>0</v>
      </c>
      <c r="J41" s="33">
        <v>0</v>
      </c>
      <c r="K41" s="38">
        <f t="shared" si="2"/>
        <v>0</v>
      </c>
      <c r="L41" s="33">
        <v>0</v>
      </c>
      <c r="M41" s="38">
        <f t="shared" si="3"/>
        <v>0</v>
      </c>
      <c r="N41" s="33">
        <f t="shared" si="4"/>
        <v>0</v>
      </c>
      <c r="O41" s="38">
        <f t="shared" si="5"/>
        <v>0</v>
      </c>
      <c r="P41" s="33">
        <v>0</v>
      </c>
      <c r="Q41" s="33">
        <v>0</v>
      </c>
      <c r="R41" s="33">
        <v>0</v>
      </c>
      <c r="S41" s="33">
        <v>0</v>
      </c>
      <c r="T41" s="38">
        <f t="shared" si="6"/>
        <v>0</v>
      </c>
      <c r="U41" s="38">
        <f t="shared" si="7"/>
        <v>0</v>
      </c>
    </row>
    <row r="42" spans="1:21" ht="13" x14ac:dyDescent="0.3">
      <c r="A42" s="18" t="s">
        <v>29</v>
      </c>
      <c r="B42" s="12" t="s">
        <v>89</v>
      </c>
      <c r="C42" s="11" t="s">
        <v>90</v>
      </c>
      <c r="D42" s="33">
        <v>39846165</v>
      </c>
      <c r="E42" s="33">
        <v>39846165</v>
      </c>
      <c r="F42" s="33">
        <v>29106222</v>
      </c>
      <c r="G42" s="38">
        <f t="shared" si="0"/>
        <v>0.73046482641428601</v>
      </c>
      <c r="H42" s="33">
        <v>0</v>
      </c>
      <c r="I42" s="38">
        <f t="shared" si="1"/>
        <v>0</v>
      </c>
      <c r="J42" s="33">
        <v>38810928</v>
      </c>
      <c r="K42" s="38">
        <f t="shared" si="2"/>
        <v>0.97401915592127875</v>
      </c>
      <c r="L42" s="33">
        <v>0</v>
      </c>
      <c r="M42" s="38">
        <f t="shared" si="3"/>
        <v>0</v>
      </c>
      <c r="N42" s="33">
        <f t="shared" si="4"/>
        <v>67917150</v>
      </c>
      <c r="O42" s="38">
        <f t="shared" si="5"/>
        <v>1.7044839823355649</v>
      </c>
      <c r="P42" s="33">
        <v>18977022</v>
      </c>
      <c r="Q42" s="33">
        <v>38093848</v>
      </c>
      <c r="R42" s="33">
        <v>38093848</v>
      </c>
      <c r="S42" s="33">
        <v>18977022</v>
      </c>
      <c r="T42" s="38">
        <f t="shared" si="6"/>
        <v>0.4981650055410522</v>
      </c>
      <c r="U42" s="38">
        <f t="shared" si="7"/>
        <v>1.045153765432743</v>
      </c>
    </row>
    <row r="43" spans="1:21" ht="13" x14ac:dyDescent="0.3">
      <c r="A43" s="18" t="s">
        <v>29</v>
      </c>
      <c r="B43" s="12" t="s">
        <v>91</v>
      </c>
      <c r="C43" s="11" t="s">
        <v>92</v>
      </c>
      <c r="D43" s="33">
        <v>0</v>
      </c>
      <c r="E43" s="33">
        <v>0</v>
      </c>
      <c r="F43" s="33">
        <v>0</v>
      </c>
      <c r="G43" s="38">
        <f t="shared" si="0"/>
        <v>0</v>
      </c>
      <c r="H43" s="33">
        <v>0</v>
      </c>
      <c r="I43" s="38">
        <f t="shared" si="1"/>
        <v>0</v>
      </c>
      <c r="J43" s="33">
        <v>0</v>
      </c>
      <c r="K43" s="38">
        <f t="shared" si="2"/>
        <v>0</v>
      </c>
      <c r="L43" s="33">
        <v>0</v>
      </c>
      <c r="M43" s="38">
        <f t="shared" si="3"/>
        <v>0</v>
      </c>
      <c r="N43" s="33">
        <f t="shared" si="4"/>
        <v>0</v>
      </c>
      <c r="O43" s="38">
        <f t="shared" si="5"/>
        <v>0</v>
      </c>
      <c r="P43" s="33">
        <v>0</v>
      </c>
      <c r="Q43" s="33">
        <v>0</v>
      </c>
      <c r="R43" s="33">
        <v>0</v>
      </c>
      <c r="S43" s="33">
        <v>0</v>
      </c>
      <c r="T43" s="38">
        <f t="shared" si="6"/>
        <v>0</v>
      </c>
      <c r="U43" s="38">
        <f t="shared" si="7"/>
        <v>0</v>
      </c>
    </row>
    <row r="44" spans="1:21" ht="13" x14ac:dyDescent="0.3">
      <c r="A44" s="18" t="s">
        <v>29</v>
      </c>
      <c r="B44" s="12" t="s">
        <v>93</v>
      </c>
      <c r="C44" s="11" t="s">
        <v>94</v>
      </c>
      <c r="D44" s="33">
        <v>0</v>
      </c>
      <c r="E44" s="33">
        <v>0</v>
      </c>
      <c r="F44" s="33">
        <v>20076432</v>
      </c>
      <c r="G44" s="38">
        <f t="shared" si="0"/>
        <v>0</v>
      </c>
      <c r="H44" s="33">
        <v>16061289</v>
      </c>
      <c r="I44" s="38">
        <f t="shared" si="1"/>
        <v>0</v>
      </c>
      <c r="J44" s="33">
        <v>12045908</v>
      </c>
      <c r="K44" s="38">
        <f t="shared" si="2"/>
        <v>0</v>
      </c>
      <c r="L44" s="33">
        <v>0</v>
      </c>
      <c r="M44" s="38">
        <f t="shared" si="3"/>
        <v>0</v>
      </c>
      <c r="N44" s="33">
        <f t="shared" si="4"/>
        <v>48183629</v>
      </c>
      <c r="O44" s="38">
        <f t="shared" si="5"/>
        <v>0</v>
      </c>
      <c r="P44" s="33">
        <v>12422071</v>
      </c>
      <c r="Q44" s="33">
        <v>0</v>
      </c>
      <c r="R44" s="33">
        <v>52334529</v>
      </c>
      <c r="S44" s="33">
        <v>58649660</v>
      </c>
      <c r="T44" s="38">
        <f t="shared" si="6"/>
        <v>1.1206685360634467</v>
      </c>
      <c r="U44" s="38">
        <f t="shared" si="7"/>
        <v>-3.0281826597191364E-2</v>
      </c>
    </row>
    <row r="45" spans="1:21" ht="13" x14ac:dyDescent="0.3">
      <c r="A45" s="18" t="s">
        <v>29</v>
      </c>
      <c r="B45" s="12" t="s">
        <v>95</v>
      </c>
      <c r="C45" s="11" t="s">
        <v>96</v>
      </c>
      <c r="D45" s="33">
        <v>579126</v>
      </c>
      <c r="E45" s="33">
        <v>0</v>
      </c>
      <c r="F45" s="33">
        <v>0</v>
      </c>
      <c r="G45" s="38">
        <f t="shared" si="0"/>
        <v>0</v>
      </c>
      <c r="H45" s="33">
        <v>0</v>
      </c>
      <c r="I45" s="38">
        <f t="shared" si="1"/>
        <v>0</v>
      </c>
      <c r="J45" s="33">
        <v>0</v>
      </c>
      <c r="K45" s="38">
        <f t="shared" si="2"/>
        <v>0</v>
      </c>
      <c r="L45" s="33">
        <v>0</v>
      </c>
      <c r="M45" s="38">
        <f t="shared" si="3"/>
        <v>0</v>
      </c>
      <c r="N45" s="33">
        <f t="shared" si="4"/>
        <v>0</v>
      </c>
      <c r="O45" s="38">
        <f t="shared" si="5"/>
        <v>0</v>
      </c>
      <c r="P45" s="33">
        <v>0</v>
      </c>
      <c r="Q45" s="33">
        <v>531851</v>
      </c>
      <c r="R45" s="33">
        <v>531851</v>
      </c>
      <c r="S45" s="33">
        <v>13454</v>
      </c>
      <c r="T45" s="38">
        <f t="shared" si="6"/>
        <v>2.529655862262175E-2</v>
      </c>
      <c r="U45" s="38">
        <f t="shared" si="7"/>
        <v>0</v>
      </c>
    </row>
    <row r="46" spans="1:21" ht="13" x14ac:dyDescent="0.3">
      <c r="A46" s="18" t="s">
        <v>44</v>
      </c>
      <c r="B46" s="12" t="s">
        <v>97</v>
      </c>
      <c r="C46" s="11" t="s">
        <v>98</v>
      </c>
      <c r="D46" s="33">
        <v>206353136</v>
      </c>
      <c r="E46" s="33">
        <v>153514527</v>
      </c>
      <c r="F46" s="33">
        <v>0</v>
      </c>
      <c r="G46" s="38">
        <f t="shared" si="0"/>
        <v>0</v>
      </c>
      <c r="H46" s="33">
        <v>0</v>
      </c>
      <c r="I46" s="38">
        <f t="shared" si="1"/>
        <v>0</v>
      </c>
      <c r="J46" s="33">
        <v>868250</v>
      </c>
      <c r="K46" s="38">
        <f t="shared" si="2"/>
        <v>5.6558165338971471E-3</v>
      </c>
      <c r="L46" s="33">
        <v>0</v>
      </c>
      <c r="M46" s="38">
        <f t="shared" si="3"/>
        <v>0</v>
      </c>
      <c r="N46" s="33">
        <f t="shared" si="4"/>
        <v>868250</v>
      </c>
      <c r="O46" s="38">
        <f t="shared" si="5"/>
        <v>5.6558165338971471E-3</v>
      </c>
      <c r="P46" s="33">
        <v>0</v>
      </c>
      <c r="Q46" s="33">
        <v>226843183</v>
      </c>
      <c r="R46" s="33">
        <v>212406527</v>
      </c>
      <c r="S46" s="33">
        <v>0</v>
      </c>
      <c r="T46" s="38">
        <f t="shared" si="6"/>
        <v>0</v>
      </c>
      <c r="U46" s="38">
        <f t="shared" si="7"/>
        <v>0</v>
      </c>
    </row>
    <row r="47" spans="1:21" ht="14" x14ac:dyDescent="0.3">
      <c r="A47" s="19" t="s">
        <v>0</v>
      </c>
      <c r="B47" s="14" t="s">
        <v>99</v>
      </c>
      <c r="C47" s="13" t="s">
        <v>0</v>
      </c>
      <c r="D47" s="34">
        <f>SUM(D41:D46)</f>
        <v>246778427</v>
      </c>
      <c r="E47" s="34">
        <f>SUM(E41:E46)</f>
        <v>193360692</v>
      </c>
      <c r="F47" s="34">
        <f>SUM(F41:F46)</f>
        <v>49182654</v>
      </c>
      <c r="G47" s="39">
        <f t="shared" si="0"/>
        <v>0.19929883903506687</v>
      </c>
      <c r="H47" s="34">
        <f>SUM(H41:H46)</f>
        <v>16061289</v>
      </c>
      <c r="I47" s="39">
        <f t="shared" si="1"/>
        <v>6.5083845436781224E-2</v>
      </c>
      <c r="J47" s="34">
        <f>SUM(J41:J46)</f>
        <v>51725086</v>
      </c>
      <c r="K47" s="39">
        <f t="shared" si="2"/>
        <v>0.26750569345293818</v>
      </c>
      <c r="L47" s="34">
        <f>SUM(L41:L46)</f>
        <v>0</v>
      </c>
      <c r="M47" s="39">
        <f t="shared" si="3"/>
        <v>0</v>
      </c>
      <c r="N47" s="34">
        <f t="shared" si="4"/>
        <v>116969029</v>
      </c>
      <c r="O47" s="39">
        <f t="shared" si="5"/>
        <v>0.60492661559154948</v>
      </c>
      <c r="P47" s="34">
        <f>SUM(P41:P46)</f>
        <v>31399093</v>
      </c>
      <c r="Q47" s="34">
        <f>SUM(Q41:Q46)</f>
        <v>265468882</v>
      </c>
      <c r="R47" s="34">
        <f>SUM(R41:R46)</f>
        <v>303366755</v>
      </c>
      <c r="S47" s="34">
        <f>SUM(S41:S46)</f>
        <v>77640136</v>
      </c>
      <c r="T47" s="39">
        <f t="shared" si="6"/>
        <v>0.25592829379079457</v>
      </c>
      <c r="U47" s="39">
        <f t="shared" si="7"/>
        <v>0.64734331657287036</v>
      </c>
    </row>
    <row r="48" spans="1:21" ht="13" x14ac:dyDescent="0.3">
      <c r="A48" s="18" t="s">
        <v>29</v>
      </c>
      <c r="B48" s="12" t="s">
        <v>100</v>
      </c>
      <c r="C48" s="11" t="s">
        <v>101</v>
      </c>
      <c r="D48" s="33">
        <v>0</v>
      </c>
      <c r="E48" s="33">
        <v>0</v>
      </c>
      <c r="F48" s="33">
        <v>0</v>
      </c>
      <c r="G48" s="38">
        <f t="shared" si="0"/>
        <v>0</v>
      </c>
      <c r="H48" s="33">
        <v>0</v>
      </c>
      <c r="I48" s="38">
        <f t="shared" si="1"/>
        <v>0</v>
      </c>
      <c r="J48" s="33">
        <v>0</v>
      </c>
      <c r="K48" s="38">
        <f t="shared" si="2"/>
        <v>0</v>
      </c>
      <c r="L48" s="33">
        <v>0</v>
      </c>
      <c r="M48" s="38">
        <f t="shared" si="3"/>
        <v>0</v>
      </c>
      <c r="N48" s="33">
        <f t="shared" si="4"/>
        <v>0</v>
      </c>
      <c r="O48" s="38">
        <f t="shared" si="5"/>
        <v>0</v>
      </c>
      <c r="P48" s="33">
        <v>0</v>
      </c>
      <c r="Q48" s="33">
        <v>0</v>
      </c>
      <c r="R48" s="33">
        <v>0</v>
      </c>
      <c r="S48" s="33">
        <v>0</v>
      </c>
      <c r="T48" s="38">
        <f t="shared" si="6"/>
        <v>0</v>
      </c>
      <c r="U48" s="38">
        <f t="shared" si="7"/>
        <v>0</v>
      </c>
    </row>
    <row r="49" spans="1:21" ht="13" x14ac:dyDescent="0.3">
      <c r="A49" s="18" t="s">
        <v>29</v>
      </c>
      <c r="B49" s="12" t="s">
        <v>102</v>
      </c>
      <c r="C49" s="11" t="s">
        <v>103</v>
      </c>
      <c r="D49" s="33">
        <v>0</v>
      </c>
      <c r="E49" s="33">
        <v>0</v>
      </c>
      <c r="F49" s="33">
        <v>0</v>
      </c>
      <c r="G49" s="38">
        <f t="shared" si="0"/>
        <v>0</v>
      </c>
      <c r="H49" s="33">
        <v>0</v>
      </c>
      <c r="I49" s="38">
        <f t="shared" si="1"/>
        <v>0</v>
      </c>
      <c r="J49" s="33">
        <v>0</v>
      </c>
      <c r="K49" s="38">
        <f t="shared" si="2"/>
        <v>0</v>
      </c>
      <c r="L49" s="33">
        <v>0</v>
      </c>
      <c r="M49" s="38">
        <f t="shared" si="3"/>
        <v>0</v>
      </c>
      <c r="N49" s="33">
        <f t="shared" si="4"/>
        <v>0</v>
      </c>
      <c r="O49" s="38">
        <f t="shared" si="5"/>
        <v>0</v>
      </c>
      <c r="P49" s="33">
        <v>0</v>
      </c>
      <c r="Q49" s="33">
        <v>0</v>
      </c>
      <c r="R49" s="33">
        <v>0</v>
      </c>
      <c r="S49" s="33">
        <v>0</v>
      </c>
      <c r="T49" s="38">
        <f t="shared" si="6"/>
        <v>0</v>
      </c>
      <c r="U49" s="38">
        <f t="shared" si="7"/>
        <v>0</v>
      </c>
    </row>
    <row r="50" spans="1:21" ht="13" x14ac:dyDescent="0.3">
      <c r="A50" s="18" t="s">
        <v>29</v>
      </c>
      <c r="B50" s="12" t="s">
        <v>104</v>
      </c>
      <c r="C50" s="11" t="s">
        <v>105</v>
      </c>
      <c r="D50" s="33">
        <v>0</v>
      </c>
      <c r="E50" s="33">
        <v>0</v>
      </c>
      <c r="F50" s="33">
        <v>0</v>
      </c>
      <c r="G50" s="38">
        <f t="shared" si="0"/>
        <v>0</v>
      </c>
      <c r="H50" s="33">
        <v>0</v>
      </c>
      <c r="I50" s="38">
        <f t="shared" si="1"/>
        <v>0</v>
      </c>
      <c r="J50" s="33">
        <v>0</v>
      </c>
      <c r="K50" s="38">
        <f t="shared" si="2"/>
        <v>0</v>
      </c>
      <c r="L50" s="33">
        <v>0</v>
      </c>
      <c r="M50" s="38">
        <f t="shared" si="3"/>
        <v>0</v>
      </c>
      <c r="N50" s="33">
        <f t="shared" si="4"/>
        <v>0</v>
      </c>
      <c r="O50" s="38">
        <f t="shared" si="5"/>
        <v>0</v>
      </c>
      <c r="P50" s="33">
        <v>0</v>
      </c>
      <c r="Q50" s="33">
        <v>0</v>
      </c>
      <c r="R50" s="33">
        <v>0</v>
      </c>
      <c r="S50" s="33">
        <v>0</v>
      </c>
      <c r="T50" s="38">
        <f t="shared" si="6"/>
        <v>0</v>
      </c>
      <c r="U50" s="38">
        <f t="shared" si="7"/>
        <v>0</v>
      </c>
    </row>
    <row r="51" spans="1:21" ht="13" x14ac:dyDescent="0.3">
      <c r="A51" s="18" t="s">
        <v>29</v>
      </c>
      <c r="B51" s="12" t="s">
        <v>106</v>
      </c>
      <c r="C51" s="11" t="s">
        <v>107</v>
      </c>
      <c r="D51" s="33">
        <v>0</v>
      </c>
      <c r="E51" s="33">
        <v>0</v>
      </c>
      <c r="F51" s="33">
        <v>0</v>
      </c>
      <c r="G51" s="38">
        <f t="shared" si="0"/>
        <v>0</v>
      </c>
      <c r="H51" s="33">
        <v>0</v>
      </c>
      <c r="I51" s="38">
        <f t="shared" si="1"/>
        <v>0</v>
      </c>
      <c r="J51" s="33">
        <v>0</v>
      </c>
      <c r="K51" s="38">
        <f t="shared" si="2"/>
        <v>0</v>
      </c>
      <c r="L51" s="33">
        <v>0</v>
      </c>
      <c r="M51" s="38">
        <f t="shared" si="3"/>
        <v>0</v>
      </c>
      <c r="N51" s="33">
        <f t="shared" si="4"/>
        <v>0</v>
      </c>
      <c r="O51" s="38">
        <f t="shared" si="5"/>
        <v>0</v>
      </c>
      <c r="P51" s="33">
        <v>0</v>
      </c>
      <c r="Q51" s="33">
        <v>0</v>
      </c>
      <c r="R51" s="33">
        <v>0</v>
      </c>
      <c r="S51" s="33">
        <v>0</v>
      </c>
      <c r="T51" s="38">
        <f t="shared" si="6"/>
        <v>0</v>
      </c>
      <c r="U51" s="38">
        <f t="shared" si="7"/>
        <v>0</v>
      </c>
    </row>
    <row r="52" spans="1:21" ht="13" x14ac:dyDescent="0.3">
      <c r="A52" s="18" t="s">
        <v>44</v>
      </c>
      <c r="B52" s="12" t="s">
        <v>108</v>
      </c>
      <c r="C52" s="11" t="s">
        <v>109</v>
      </c>
      <c r="D52" s="33">
        <v>9740000</v>
      </c>
      <c r="E52" s="33">
        <v>9757831</v>
      </c>
      <c r="F52" s="33">
        <v>0</v>
      </c>
      <c r="G52" s="38">
        <f t="shared" si="0"/>
        <v>0</v>
      </c>
      <c r="H52" s="33">
        <v>2113095</v>
      </c>
      <c r="I52" s="38">
        <f t="shared" si="1"/>
        <v>0.21695020533880904</v>
      </c>
      <c r="J52" s="33">
        <v>-7656</v>
      </c>
      <c r="K52" s="38">
        <f t="shared" si="2"/>
        <v>-7.8460059412793683E-4</v>
      </c>
      <c r="L52" s="33">
        <v>0</v>
      </c>
      <c r="M52" s="38">
        <f t="shared" si="3"/>
        <v>0</v>
      </c>
      <c r="N52" s="33">
        <f t="shared" si="4"/>
        <v>2105439</v>
      </c>
      <c r="O52" s="38">
        <f t="shared" si="5"/>
        <v>0.215769160175043</v>
      </c>
      <c r="P52" s="33">
        <v>1973028</v>
      </c>
      <c r="Q52" s="33">
        <v>8751000</v>
      </c>
      <c r="R52" s="33">
        <v>8751000</v>
      </c>
      <c r="S52" s="33">
        <v>2069478</v>
      </c>
      <c r="T52" s="38">
        <f t="shared" si="6"/>
        <v>0.23648474460061708</v>
      </c>
      <c r="U52" s="38">
        <f t="shared" si="7"/>
        <v>-1.0038803301321624</v>
      </c>
    </row>
    <row r="53" spans="1:21" ht="14" x14ac:dyDescent="0.3">
      <c r="A53" s="19" t="s">
        <v>0</v>
      </c>
      <c r="B53" s="14" t="s">
        <v>110</v>
      </c>
      <c r="C53" s="13" t="s">
        <v>0</v>
      </c>
      <c r="D53" s="34">
        <f>SUM(D48:D52)</f>
        <v>9740000</v>
      </c>
      <c r="E53" s="34">
        <f>SUM(E48:E52)</f>
        <v>9757831</v>
      </c>
      <c r="F53" s="34">
        <f>SUM(F48:F52)</f>
        <v>0</v>
      </c>
      <c r="G53" s="39">
        <f t="shared" si="0"/>
        <v>0</v>
      </c>
      <c r="H53" s="34">
        <f>SUM(H48:H52)</f>
        <v>2113095</v>
      </c>
      <c r="I53" s="39">
        <f t="shared" si="1"/>
        <v>0.21695020533880904</v>
      </c>
      <c r="J53" s="34">
        <f>SUM(J48:J52)</f>
        <v>-7656</v>
      </c>
      <c r="K53" s="39">
        <f t="shared" si="2"/>
        <v>-7.8460059412793683E-4</v>
      </c>
      <c r="L53" s="34">
        <f>SUM(L48:L52)</f>
        <v>0</v>
      </c>
      <c r="M53" s="39">
        <f t="shared" si="3"/>
        <v>0</v>
      </c>
      <c r="N53" s="34">
        <f t="shared" si="4"/>
        <v>2105439</v>
      </c>
      <c r="O53" s="39">
        <f t="shared" si="5"/>
        <v>0.215769160175043</v>
      </c>
      <c r="P53" s="34">
        <f>SUM(P48:P52)</f>
        <v>1973028</v>
      </c>
      <c r="Q53" s="34">
        <f>SUM(Q48:Q52)</f>
        <v>8751000</v>
      </c>
      <c r="R53" s="34">
        <f>SUM(R48:R52)</f>
        <v>8751000</v>
      </c>
      <c r="S53" s="34">
        <f>SUM(S48:S52)</f>
        <v>2069478</v>
      </c>
      <c r="T53" s="39">
        <f t="shared" si="6"/>
        <v>0.23648474460061708</v>
      </c>
      <c r="U53" s="39">
        <f t="shared" si="7"/>
        <v>-1.0038803301321624</v>
      </c>
    </row>
    <row r="54" spans="1:21" ht="14" x14ac:dyDescent="0.3">
      <c r="A54" s="19" t="s">
        <v>0</v>
      </c>
      <c r="B54" s="14" t="s">
        <v>111</v>
      </c>
      <c r="C54" s="13" t="s">
        <v>0</v>
      </c>
      <c r="D54" s="34">
        <f>SUM(D8:D9,D11:D18,D20:D26,D28:D34,D36:D39,D41:D46,D48:D52)</f>
        <v>858930354</v>
      </c>
      <c r="E54" s="34">
        <f>SUM(E8:E9,E11:E18,E20:E26,E28:E34,E36:E39,E41:E46,E48:E52)</f>
        <v>815997385</v>
      </c>
      <c r="F54" s="34">
        <f>SUM(F8:F9,F11:F18,F20:F26,F28:F34,F36:F39,F41:F46,F48:F52)</f>
        <v>368926448</v>
      </c>
      <c r="G54" s="39">
        <f t="shared" si="0"/>
        <v>0.42951846594072052</v>
      </c>
      <c r="H54" s="34">
        <f>SUM(H8:H9,H11:H18,H20:H26,H28:H34,H36:H39,H41:H46,H48:H52)</f>
        <v>241957094</v>
      </c>
      <c r="I54" s="39">
        <f t="shared" si="1"/>
        <v>0.28169582419950195</v>
      </c>
      <c r="J54" s="34">
        <f>SUM(J8:J9,J11:J18,J20:J26,J28:J34,J36:J39,J41:J46,J48:J52)</f>
        <v>194393517</v>
      </c>
      <c r="K54" s="39">
        <f t="shared" si="2"/>
        <v>0.23822811270406216</v>
      </c>
      <c r="L54" s="34">
        <f>SUM(L8:L9,L11:L18,L20:L26,L28:L34,L36:L39,L41:L46,L48:L52)</f>
        <v>0</v>
      </c>
      <c r="M54" s="39">
        <f t="shared" si="3"/>
        <v>0</v>
      </c>
      <c r="N54" s="34">
        <f t="shared" si="4"/>
        <v>805277059</v>
      </c>
      <c r="O54" s="39">
        <f t="shared" si="5"/>
        <v>0.98686230348642601</v>
      </c>
      <c r="P54" s="34">
        <f>SUM(P8:P9,P11:P18,P20:P26,P28:P34,P36:P39,P41:P46,P48:P52)</f>
        <v>254947791</v>
      </c>
      <c r="Q54" s="34">
        <f>SUM(Q8:Q9,Q11:Q18,Q20:Q26,Q28:Q34,Q36:Q39,Q41:Q46,Q48:Q52)</f>
        <v>884340169</v>
      </c>
      <c r="R54" s="34">
        <f>SUM(R8:R9,R11:R18,R20:R26,R28:R34,R36:R39,R41:R46,R48:R52)</f>
        <v>966031838</v>
      </c>
      <c r="S54" s="34">
        <f>SUM(S8:S9,S11:S18,S20:S26,S28:S34,S36:S39,S41:S46,S48:S52)</f>
        <v>741815178</v>
      </c>
      <c r="T54" s="39">
        <f t="shared" si="6"/>
        <v>0.76789930602680612</v>
      </c>
      <c r="U54" s="39">
        <f t="shared" si="7"/>
        <v>-0.23751637055760955</v>
      </c>
    </row>
    <row r="55" spans="1:21" ht="14.5" customHeight="1" x14ac:dyDescent="0.3">
      <c r="A55" s="17" t="s">
        <v>0</v>
      </c>
      <c r="B55" s="15" t="s">
        <v>618</v>
      </c>
      <c r="C55" s="10"/>
      <c r="D55" s="35"/>
      <c r="E55" s="35"/>
      <c r="F55" s="35"/>
      <c r="G55" s="40"/>
      <c r="H55" s="35"/>
      <c r="I55" s="40"/>
      <c r="J55" s="35"/>
      <c r="K55" s="40"/>
      <c r="L55" s="35"/>
      <c r="M55" s="40"/>
      <c r="N55" s="35"/>
      <c r="O55" s="40"/>
      <c r="P55" s="35"/>
      <c r="Q55" s="35"/>
      <c r="R55" s="35"/>
      <c r="S55" s="35"/>
      <c r="T55" s="40"/>
      <c r="U55" s="40"/>
    </row>
    <row r="56" spans="1:21" ht="14.5" customHeight="1" x14ac:dyDescent="0.3">
      <c r="A56" s="17" t="s">
        <v>0</v>
      </c>
      <c r="B56" s="9" t="s">
        <v>112</v>
      </c>
      <c r="C56" s="10"/>
      <c r="D56" s="35"/>
      <c r="E56" s="35"/>
      <c r="F56" s="35"/>
      <c r="G56" s="40"/>
      <c r="H56" s="35"/>
      <c r="I56" s="40"/>
      <c r="J56" s="35"/>
      <c r="K56" s="40"/>
      <c r="L56" s="35"/>
      <c r="M56" s="40"/>
      <c r="N56" s="35"/>
      <c r="O56" s="40"/>
      <c r="P56" s="35"/>
      <c r="Q56" s="35"/>
      <c r="R56" s="35"/>
      <c r="S56" s="35"/>
      <c r="T56" s="40"/>
      <c r="U56" s="40"/>
    </row>
    <row r="57" spans="1:21" ht="13" x14ac:dyDescent="0.3">
      <c r="A57" s="18" t="s">
        <v>23</v>
      </c>
      <c r="B57" s="12" t="s">
        <v>113</v>
      </c>
      <c r="C57" s="11" t="s">
        <v>114</v>
      </c>
      <c r="D57" s="33">
        <v>-11787</v>
      </c>
      <c r="E57" s="33">
        <v>-11787</v>
      </c>
      <c r="F57" s="33">
        <v>202980</v>
      </c>
      <c r="G57" s="38">
        <f t="shared" ref="G57:G85" si="8">IF(($D57      =0),0,($F57      /$D57      ))</f>
        <v>-17.220666836345124</v>
      </c>
      <c r="H57" s="33">
        <v>202980</v>
      </c>
      <c r="I57" s="38">
        <f t="shared" ref="I57:I85" si="9">IF(($D57      =0),0,($H57      /$D57      ))</f>
        <v>-17.220666836345124</v>
      </c>
      <c r="J57" s="33">
        <v>202980</v>
      </c>
      <c r="K57" s="38">
        <f t="shared" ref="K57:K85" si="10">IF(($E57      =0),0,($J57      /$E57      ))</f>
        <v>-17.220666836345124</v>
      </c>
      <c r="L57" s="33">
        <v>0</v>
      </c>
      <c r="M57" s="38">
        <f t="shared" ref="M57:M85" si="11">IF(($E57      =0),0,($L57      /$E57      ))</f>
        <v>0</v>
      </c>
      <c r="N57" s="33">
        <f t="shared" ref="N57:N85" si="12">$F57      +$H57      +$J57</f>
        <v>608940</v>
      </c>
      <c r="O57" s="38">
        <f t="shared" ref="O57:O85" si="13">IF(($E57      =0),0,($N57      /$E57      ))</f>
        <v>-51.66200050903538</v>
      </c>
      <c r="P57" s="33">
        <v>190815</v>
      </c>
      <c r="Q57" s="33">
        <v>11120</v>
      </c>
      <c r="R57" s="33">
        <v>11120</v>
      </c>
      <c r="S57" s="33">
        <v>460470</v>
      </c>
      <c r="T57" s="38">
        <f t="shared" ref="T57:T85" si="14">IF(($R57      =0),0,($S57      /$R57      ))</f>
        <v>41.409172661870507</v>
      </c>
      <c r="U57" s="38">
        <f t="shared" ref="U57:U85" si="15">IF(($P57      =0),0,(($J57      /$P57      )-1))</f>
        <v>6.3752849618740726E-2</v>
      </c>
    </row>
    <row r="58" spans="1:21" ht="14" x14ac:dyDescent="0.3">
      <c r="A58" s="19" t="s">
        <v>0</v>
      </c>
      <c r="B58" s="14" t="s">
        <v>28</v>
      </c>
      <c r="C58" s="13" t="s">
        <v>0</v>
      </c>
      <c r="D58" s="34">
        <f>D57</f>
        <v>-11787</v>
      </c>
      <c r="E58" s="34">
        <f>E57</f>
        <v>-11787</v>
      </c>
      <c r="F58" s="34">
        <f>F57</f>
        <v>202980</v>
      </c>
      <c r="G58" s="39">
        <f t="shared" si="8"/>
        <v>-17.220666836345124</v>
      </c>
      <c r="H58" s="34">
        <f>H57</f>
        <v>202980</v>
      </c>
      <c r="I58" s="39">
        <f t="shared" si="9"/>
        <v>-17.220666836345124</v>
      </c>
      <c r="J58" s="34">
        <f>J57</f>
        <v>202980</v>
      </c>
      <c r="K58" s="39">
        <f t="shared" si="10"/>
        <v>-17.220666836345124</v>
      </c>
      <c r="L58" s="34">
        <f>L57</f>
        <v>0</v>
      </c>
      <c r="M58" s="39">
        <f t="shared" si="11"/>
        <v>0</v>
      </c>
      <c r="N58" s="34">
        <f t="shared" si="12"/>
        <v>608940</v>
      </c>
      <c r="O58" s="39">
        <f t="shared" si="13"/>
        <v>-51.66200050903538</v>
      </c>
      <c r="P58" s="34">
        <f>P57</f>
        <v>190815</v>
      </c>
      <c r="Q58" s="34">
        <f>Q57</f>
        <v>11120</v>
      </c>
      <c r="R58" s="34">
        <f>R57</f>
        <v>11120</v>
      </c>
      <c r="S58" s="34">
        <f>S57</f>
        <v>460470</v>
      </c>
      <c r="T58" s="39">
        <f t="shared" si="14"/>
        <v>41.409172661870507</v>
      </c>
      <c r="U58" s="39">
        <f t="shared" si="15"/>
        <v>6.3752849618740726E-2</v>
      </c>
    </row>
    <row r="59" spans="1:21" ht="13" x14ac:dyDescent="0.3">
      <c r="A59" s="18" t="s">
        <v>29</v>
      </c>
      <c r="B59" s="12" t="s">
        <v>115</v>
      </c>
      <c r="C59" s="11" t="s">
        <v>116</v>
      </c>
      <c r="D59" s="33">
        <v>0</v>
      </c>
      <c r="E59" s="33">
        <v>0</v>
      </c>
      <c r="F59" s="33">
        <v>0</v>
      </c>
      <c r="G59" s="38">
        <f t="shared" si="8"/>
        <v>0</v>
      </c>
      <c r="H59" s="33">
        <v>25000</v>
      </c>
      <c r="I59" s="38">
        <f t="shared" si="9"/>
        <v>0</v>
      </c>
      <c r="J59" s="33">
        <v>0</v>
      </c>
      <c r="K59" s="38">
        <f t="shared" si="10"/>
        <v>0</v>
      </c>
      <c r="L59" s="33">
        <v>0</v>
      </c>
      <c r="M59" s="38">
        <f t="shared" si="11"/>
        <v>0</v>
      </c>
      <c r="N59" s="33">
        <f t="shared" si="12"/>
        <v>25000</v>
      </c>
      <c r="O59" s="38">
        <f t="shared" si="13"/>
        <v>0</v>
      </c>
      <c r="P59" s="33">
        <v>0</v>
      </c>
      <c r="Q59" s="33">
        <v>0</v>
      </c>
      <c r="R59" s="33">
        <v>0</v>
      </c>
      <c r="S59" s="33">
        <v>0</v>
      </c>
      <c r="T59" s="38">
        <f t="shared" si="14"/>
        <v>0</v>
      </c>
      <c r="U59" s="38">
        <f t="shared" si="15"/>
        <v>0</v>
      </c>
    </row>
    <row r="60" spans="1:21" ht="13" x14ac:dyDescent="0.3">
      <c r="A60" s="18" t="s">
        <v>29</v>
      </c>
      <c r="B60" s="12" t="s">
        <v>117</v>
      </c>
      <c r="C60" s="11" t="s">
        <v>118</v>
      </c>
      <c r="D60" s="33">
        <v>0</v>
      </c>
      <c r="E60" s="33">
        <v>0</v>
      </c>
      <c r="F60" s="33">
        <v>0</v>
      </c>
      <c r="G60" s="38">
        <f t="shared" si="8"/>
        <v>0</v>
      </c>
      <c r="H60" s="33">
        <v>65355416</v>
      </c>
      <c r="I60" s="38">
        <f t="shared" si="9"/>
        <v>0</v>
      </c>
      <c r="J60" s="33">
        <v>-918004</v>
      </c>
      <c r="K60" s="38">
        <f t="shared" si="10"/>
        <v>0</v>
      </c>
      <c r="L60" s="33">
        <v>0</v>
      </c>
      <c r="M60" s="38">
        <f t="shared" si="11"/>
        <v>0</v>
      </c>
      <c r="N60" s="33">
        <f t="shared" si="12"/>
        <v>64437412</v>
      </c>
      <c r="O60" s="38">
        <f t="shared" si="13"/>
        <v>0</v>
      </c>
      <c r="P60" s="33">
        <v>-8</v>
      </c>
      <c r="Q60" s="33">
        <v>92869000</v>
      </c>
      <c r="R60" s="33">
        <v>107170400</v>
      </c>
      <c r="S60" s="33">
        <v>-210026</v>
      </c>
      <c r="T60" s="38">
        <f t="shared" si="14"/>
        <v>-1.9597388831244446E-3</v>
      </c>
      <c r="U60" s="38">
        <f t="shared" si="15"/>
        <v>114749.5</v>
      </c>
    </row>
    <row r="61" spans="1:21" ht="13" x14ac:dyDescent="0.3">
      <c r="A61" s="18" t="s">
        <v>29</v>
      </c>
      <c r="B61" s="12" t="s">
        <v>119</v>
      </c>
      <c r="C61" s="11" t="s">
        <v>120</v>
      </c>
      <c r="D61" s="33">
        <v>2622004</v>
      </c>
      <c r="E61" s="33">
        <v>2622000</v>
      </c>
      <c r="F61" s="33">
        <v>0</v>
      </c>
      <c r="G61" s="38">
        <f t="shared" si="8"/>
        <v>0</v>
      </c>
      <c r="H61" s="33">
        <v>0</v>
      </c>
      <c r="I61" s="38">
        <f t="shared" si="9"/>
        <v>0</v>
      </c>
      <c r="J61" s="33">
        <v>0</v>
      </c>
      <c r="K61" s="38">
        <f t="shared" si="10"/>
        <v>0</v>
      </c>
      <c r="L61" s="33">
        <v>0</v>
      </c>
      <c r="M61" s="38">
        <f t="shared" si="11"/>
        <v>0</v>
      </c>
      <c r="N61" s="33">
        <f t="shared" si="12"/>
        <v>0</v>
      </c>
      <c r="O61" s="38">
        <f t="shared" si="13"/>
        <v>0</v>
      </c>
      <c r="P61" s="33">
        <v>0</v>
      </c>
      <c r="Q61" s="33">
        <v>2517996</v>
      </c>
      <c r="R61" s="33">
        <v>14384996</v>
      </c>
      <c r="S61" s="33">
        <v>0</v>
      </c>
      <c r="T61" s="38">
        <f t="shared" si="14"/>
        <v>0</v>
      </c>
      <c r="U61" s="38">
        <f t="shared" si="15"/>
        <v>0</v>
      </c>
    </row>
    <row r="62" spans="1:21" ht="13" x14ac:dyDescent="0.3">
      <c r="A62" s="18" t="s">
        <v>44</v>
      </c>
      <c r="B62" s="12" t="s">
        <v>121</v>
      </c>
      <c r="C62" s="11" t="s">
        <v>122</v>
      </c>
      <c r="D62" s="33">
        <v>13082807</v>
      </c>
      <c r="E62" s="33">
        <v>13082807</v>
      </c>
      <c r="F62" s="33">
        <v>5150170</v>
      </c>
      <c r="G62" s="38">
        <f t="shared" si="8"/>
        <v>0.39365940352097223</v>
      </c>
      <c r="H62" s="33">
        <v>4120294</v>
      </c>
      <c r="I62" s="38">
        <f t="shared" si="9"/>
        <v>0.31493959973574476</v>
      </c>
      <c r="J62" s="33">
        <v>3090154</v>
      </c>
      <c r="K62" s="38">
        <f t="shared" si="10"/>
        <v>0.236199616794775</v>
      </c>
      <c r="L62" s="33">
        <v>0</v>
      </c>
      <c r="M62" s="38">
        <f t="shared" si="11"/>
        <v>0</v>
      </c>
      <c r="N62" s="33">
        <f t="shared" si="12"/>
        <v>12360618</v>
      </c>
      <c r="O62" s="38">
        <f t="shared" si="13"/>
        <v>0.94479862005149196</v>
      </c>
      <c r="P62" s="33">
        <v>0</v>
      </c>
      <c r="Q62" s="33">
        <v>14666057</v>
      </c>
      <c r="R62" s="33">
        <v>15115807</v>
      </c>
      <c r="S62" s="33">
        <v>9386495</v>
      </c>
      <c r="T62" s="38">
        <f t="shared" si="14"/>
        <v>0.62097213863606493</v>
      </c>
      <c r="U62" s="38">
        <f t="shared" si="15"/>
        <v>0</v>
      </c>
    </row>
    <row r="63" spans="1:21" ht="14" x14ac:dyDescent="0.3">
      <c r="A63" s="19" t="s">
        <v>0</v>
      </c>
      <c r="B63" s="14" t="s">
        <v>123</v>
      </c>
      <c r="C63" s="13" t="s">
        <v>0</v>
      </c>
      <c r="D63" s="34">
        <f>SUM(D59:D62)</f>
        <v>15704811</v>
      </c>
      <c r="E63" s="34">
        <f>SUM(E59:E62)</f>
        <v>15704807</v>
      </c>
      <c r="F63" s="34">
        <f>SUM(F59:F62)</f>
        <v>5150170</v>
      </c>
      <c r="G63" s="39">
        <f t="shared" si="8"/>
        <v>0.32793581533709637</v>
      </c>
      <c r="H63" s="34">
        <f>SUM(H59:H62)</f>
        <v>69500710</v>
      </c>
      <c r="I63" s="39">
        <f t="shared" si="9"/>
        <v>4.4254407136768474</v>
      </c>
      <c r="J63" s="34">
        <f>SUM(J59:J62)</f>
        <v>2172150</v>
      </c>
      <c r="K63" s="39">
        <f t="shared" si="10"/>
        <v>0.13831115530423266</v>
      </c>
      <c r="L63" s="34">
        <f>SUM(L59:L62)</f>
        <v>0</v>
      </c>
      <c r="M63" s="39">
        <f t="shared" si="11"/>
        <v>0</v>
      </c>
      <c r="N63" s="34">
        <f t="shared" si="12"/>
        <v>76823030</v>
      </c>
      <c r="O63" s="39">
        <f t="shared" si="13"/>
        <v>4.8916888949988371</v>
      </c>
      <c r="P63" s="34">
        <f>SUM(P59:P62)</f>
        <v>-8</v>
      </c>
      <c r="Q63" s="34">
        <f>SUM(Q59:Q62)</f>
        <v>110053053</v>
      </c>
      <c r="R63" s="34">
        <f>SUM(R59:R62)</f>
        <v>136671203</v>
      </c>
      <c r="S63" s="34">
        <f>SUM(S59:S62)</f>
        <v>9176469</v>
      </c>
      <c r="T63" s="39">
        <f t="shared" si="14"/>
        <v>6.7142666476711993E-2</v>
      </c>
      <c r="U63" s="39">
        <f t="shared" si="15"/>
        <v>-271519.75</v>
      </c>
    </row>
    <row r="64" spans="1:21" ht="13" x14ac:dyDescent="0.3">
      <c r="A64" s="18" t="s">
        <v>29</v>
      </c>
      <c r="B64" s="12" t="s">
        <v>124</v>
      </c>
      <c r="C64" s="11" t="s">
        <v>125</v>
      </c>
      <c r="D64" s="33">
        <v>0</v>
      </c>
      <c r="E64" s="33">
        <v>0</v>
      </c>
      <c r="F64" s="33">
        <v>0</v>
      </c>
      <c r="G64" s="38">
        <f t="shared" si="8"/>
        <v>0</v>
      </c>
      <c r="H64" s="33">
        <v>0</v>
      </c>
      <c r="I64" s="38">
        <f t="shared" si="9"/>
        <v>0</v>
      </c>
      <c r="J64" s="33">
        <v>0</v>
      </c>
      <c r="K64" s="38">
        <f t="shared" si="10"/>
        <v>0</v>
      </c>
      <c r="L64" s="33">
        <v>0</v>
      </c>
      <c r="M64" s="38">
        <f t="shared" si="11"/>
        <v>0</v>
      </c>
      <c r="N64" s="33">
        <f t="shared" si="12"/>
        <v>0</v>
      </c>
      <c r="O64" s="38">
        <f t="shared" si="13"/>
        <v>0</v>
      </c>
      <c r="P64" s="33">
        <v>0</v>
      </c>
      <c r="Q64" s="33">
        <v>0</v>
      </c>
      <c r="R64" s="33">
        <v>0</v>
      </c>
      <c r="S64" s="33">
        <v>0</v>
      </c>
      <c r="T64" s="38">
        <f t="shared" si="14"/>
        <v>0</v>
      </c>
      <c r="U64" s="38">
        <f t="shared" si="15"/>
        <v>0</v>
      </c>
    </row>
    <row r="65" spans="1:21" ht="13" x14ac:dyDescent="0.3">
      <c r="A65" s="18" t="s">
        <v>29</v>
      </c>
      <c r="B65" s="12" t="s">
        <v>126</v>
      </c>
      <c r="C65" s="11" t="s">
        <v>127</v>
      </c>
      <c r="D65" s="33">
        <v>29826206</v>
      </c>
      <c r="E65" s="33">
        <v>29826206</v>
      </c>
      <c r="F65" s="33">
        <v>0</v>
      </c>
      <c r="G65" s="38">
        <f t="shared" si="8"/>
        <v>0</v>
      </c>
      <c r="H65" s="33">
        <v>0</v>
      </c>
      <c r="I65" s="38">
        <f t="shared" si="9"/>
        <v>0</v>
      </c>
      <c r="J65" s="33">
        <v>0</v>
      </c>
      <c r="K65" s="38">
        <f t="shared" si="10"/>
        <v>0</v>
      </c>
      <c r="L65" s="33">
        <v>0</v>
      </c>
      <c r="M65" s="38">
        <f t="shared" si="11"/>
        <v>0</v>
      </c>
      <c r="N65" s="33">
        <f t="shared" si="12"/>
        <v>0</v>
      </c>
      <c r="O65" s="38">
        <f t="shared" si="13"/>
        <v>0</v>
      </c>
      <c r="P65" s="33">
        <v>12566638</v>
      </c>
      <c r="Q65" s="33">
        <v>28596745</v>
      </c>
      <c r="R65" s="33">
        <v>33145826</v>
      </c>
      <c r="S65" s="33">
        <v>23326228</v>
      </c>
      <c r="T65" s="38">
        <f t="shared" si="14"/>
        <v>0.70374556361938301</v>
      </c>
      <c r="U65" s="38">
        <f t="shared" si="15"/>
        <v>-1</v>
      </c>
    </row>
    <row r="66" spans="1:21" ht="13" x14ac:dyDescent="0.3">
      <c r="A66" s="18" t="s">
        <v>29</v>
      </c>
      <c r="B66" s="12" t="s">
        <v>128</v>
      </c>
      <c r="C66" s="11" t="s">
        <v>129</v>
      </c>
      <c r="D66" s="33">
        <v>83268000</v>
      </c>
      <c r="E66" s="33">
        <v>83303000</v>
      </c>
      <c r="F66" s="33">
        <v>34080870</v>
      </c>
      <c r="G66" s="38">
        <f t="shared" si="8"/>
        <v>0.40929132439832827</v>
      </c>
      <c r="H66" s="33">
        <v>27549927</v>
      </c>
      <c r="I66" s="38">
        <f t="shared" si="9"/>
        <v>0.33085851707738867</v>
      </c>
      <c r="J66" s="33">
        <v>20919235</v>
      </c>
      <c r="K66" s="38">
        <f t="shared" si="10"/>
        <v>0.25112222849117077</v>
      </c>
      <c r="L66" s="33">
        <v>0</v>
      </c>
      <c r="M66" s="38">
        <f t="shared" si="11"/>
        <v>0</v>
      </c>
      <c r="N66" s="33">
        <f t="shared" si="12"/>
        <v>82550032</v>
      </c>
      <c r="O66" s="38">
        <f t="shared" si="13"/>
        <v>0.99096109383815711</v>
      </c>
      <c r="P66" s="33">
        <v>19843842</v>
      </c>
      <c r="Q66" s="33">
        <v>4818000</v>
      </c>
      <c r="R66" s="33">
        <v>92848000</v>
      </c>
      <c r="S66" s="33">
        <v>92712469</v>
      </c>
      <c r="T66" s="38">
        <f t="shared" si="14"/>
        <v>0.99854029165948643</v>
      </c>
      <c r="U66" s="38">
        <f t="shared" si="15"/>
        <v>5.419278182118159E-2</v>
      </c>
    </row>
    <row r="67" spans="1:21" ht="13" x14ac:dyDescent="0.3">
      <c r="A67" s="18" t="s">
        <v>29</v>
      </c>
      <c r="B67" s="12" t="s">
        <v>130</v>
      </c>
      <c r="C67" s="11" t="s">
        <v>131</v>
      </c>
      <c r="D67" s="33">
        <v>627659000</v>
      </c>
      <c r="E67" s="33">
        <v>527559000</v>
      </c>
      <c r="F67" s="33">
        <v>237838771</v>
      </c>
      <c r="G67" s="38">
        <f t="shared" si="8"/>
        <v>0.37892991417314181</v>
      </c>
      <c r="H67" s="33">
        <v>2415</v>
      </c>
      <c r="I67" s="38">
        <f t="shared" si="9"/>
        <v>3.8476306402043149E-6</v>
      </c>
      <c r="J67" s="33">
        <v>304807464</v>
      </c>
      <c r="K67" s="38">
        <f t="shared" si="10"/>
        <v>0.57776943242367207</v>
      </c>
      <c r="L67" s="33">
        <v>0</v>
      </c>
      <c r="M67" s="38">
        <f t="shared" si="11"/>
        <v>0</v>
      </c>
      <c r="N67" s="33">
        <f t="shared" si="12"/>
        <v>542648650</v>
      </c>
      <c r="O67" s="38">
        <f t="shared" si="13"/>
        <v>1.0286027723913345</v>
      </c>
      <c r="P67" s="33">
        <v>137298800</v>
      </c>
      <c r="Q67" s="33">
        <v>604882000</v>
      </c>
      <c r="R67" s="33">
        <v>691609000</v>
      </c>
      <c r="S67" s="33">
        <v>627599568</v>
      </c>
      <c r="T67" s="38">
        <f t="shared" si="14"/>
        <v>0.90744852655185226</v>
      </c>
      <c r="U67" s="38">
        <f t="shared" si="15"/>
        <v>1.2200300658126655</v>
      </c>
    </row>
    <row r="68" spans="1:21" ht="13" x14ac:dyDescent="0.3">
      <c r="A68" s="18" t="s">
        <v>29</v>
      </c>
      <c r="B68" s="12" t="s">
        <v>132</v>
      </c>
      <c r="C68" s="11" t="s">
        <v>133</v>
      </c>
      <c r="D68" s="33">
        <v>132731</v>
      </c>
      <c r="E68" s="33">
        <v>132731</v>
      </c>
      <c r="F68" s="33">
        <v>30783</v>
      </c>
      <c r="G68" s="38">
        <f t="shared" si="8"/>
        <v>0.23192019950124687</v>
      </c>
      <c r="H68" s="33">
        <v>0</v>
      </c>
      <c r="I68" s="38">
        <f t="shared" si="9"/>
        <v>0</v>
      </c>
      <c r="J68" s="33">
        <v>597791</v>
      </c>
      <c r="K68" s="38">
        <f t="shared" si="10"/>
        <v>4.5037783185540681</v>
      </c>
      <c r="L68" s="33">
        <v>0</v>
      </c>
      <c r="M68" s="38">
        <f t="shared" si="11"/>
        <v>0</v>
      </c>
      <c r="N68" s="33">
        <f t="shared" si="12"/>
        <v>628574</v>
      </c>
      <c r="O68" s="38">
        <f t="shared" si="13"/>
        <v>4.7356985180553153</v>
      </c>
      <c r="P68" s="33">
        <v>3913</v>
      </c>
      <c r="Q68" s="33">
        <v>172217</v>
      </c>
      <c r="R68" s="33">
        <v>172217</v>
      </c>
      <c r="S68" s="33">
        <v>94348</v>
      </c>
      <c r="T68" s="38">
        <f t="shared" si="14"/>
        <v>0.54784370880923483</v>
      </c>
      <c r="U68" s="38">
        <f t="shared" si="15"/>
        <v>151.77050856120624</v>
      </c>
    </row>
    <row r="69" spans="1:21" ht="13" x14ac:dyDescent="0.3">
      <c r="A69" s="18" t="s">
        <v>44</v>
      </c>
      <c r="B69" s="12" t="s">
        <v>134</v>
      </c>
      <c r="C69" s="11" t="s">
        <v>135</v>
      </c>
      <c r="D69" s="33">
        <v>139395000</v>
      </c>
      <c r="E69" s="33">
        <v>139395000</v>
      </c>
      <c r="F69" s="33">
        <v>57919566</v>
      </c>
      <c r="G69" s="38">
        <f t="shared" si="8"/>
        <v>0.41550676853545682</v>
      </c>
      <c r="H69" s="33">
        <v>46222708</v>
      </c>
      <c r="I69" s="38">
        <f t="shared" si="9"/>
        <v>0.3315951648193981</v>
      </c>
      <c r="J69" s="33">
        <v>35242856</v>
      </c>
      <c r="K69" s="38">
        <f t="shared" si="10"/>
        <v>0.25282726066214711</v>
      </c>
      <c r="L69" s="33">
        <v>0</v>
      </c>
      <c r="M69" s="38">
        <f t="shared" si="11"/>
        <v>0</v>
      </c>
      <c r="N69" s="33">
        <f t="shared" si="12"/>
        <v>139385130</v>
      </c>
      <c r="O69" s="38">
        <f t="shared" si="13"/>
        <v>0.99992919401700209</v>
      </c>
      <c r="P69" s="33">
        <v>33596496</v>
      </c>
      <c r="Q69" s="33">
        <v>134560000</v>
      </c>
      <c r="R69" s="33">
        <v>141532000</v>
      </c>
      <c r="S69" s="33">
        <v>141042711</v>
      </c>
      <c r="T69" s="38">
        <f t="shared" si="14"/>
        <v>0.99654290902410758</v>
      </c>
      <c r="U69" s="38">
        <f t="shared" si="15"/>
        <v>4.9003919932602447E-2</v>
      </c>
    </row>
    <row r="70" spans="1:21" ht="14" x14ac:dyDescent="0.3">
      <c r="A70" s="19" t="s">
        <v>0</v>
      </c>
      <c r="B70" s="14" t="s">
        <v>136</v>
      </c>
      <c r="C70" s="13" t="s">
        <v>0</v>
      </c>
      <c r="D70" s="34">
        <f>SUM(D64:D69)</f>
        <v>880280937</v>
      </c>
      <c r="E70" s="34">
        <f>SUM(E64:E69)</f>
        <v>780215937</v>
      </c>
      <c r="F70" s="34">
        <f>SUM(F64:F69)</f>
        <v>329869990</v>
      </c>
      <c r="G70" s="39">
        <f t="shared" si="8"/>
        <v>0.37473262924924616</v>
      </c>
      <c r="H70" s="34">
        <f>SUM(H64:H69)</f>
        <v>73775050</v>
      </c>
      <c r="I70" s="39">
        <f t="shared" si="9"/>
        <v>8.3808528503895113E-2</v>
      </c>
      <c r="J70" s="34">
        <f>SUM(J64:J69)</f>
        <v>361567346</v>
      </c>
      <c r="K70" s="39">
        <f t="shared" si="10"/>
        <v>0.4634195853397442</v>
      </c>
      <c r="L70" s="34">
        <f>SUM(L64:L69)</f>
        <v>0</v>
      </c>
      <c r="M70" s="39">
        <f t="shared" si="11"/>
        <v>0</v>
      </c>
      <c r="N70" s="34">
        <f t="shared" si="12"/>
        <v>765212386</v>
      </c>
      <c r="O70" s="39">
        <f t="shared" si="13"/>
        <v>0.98077000188218411</v>
      </c>
      <c r="P70" s="34">
        <f>SUM(P64:P69)</f>
        <v>203309689</v>
      </c>
      <c r="Q70" s="34">
        <f>SUM(Q64:Q69)</f>
        <v>773028962</v>
      </c>
      <c r="R70" s="34">
        <f>SUM(R64:R69)</f>
        <v>959307043</v>
      </c>
      <c r="S70" s="34">
        <f>SUM(S64:S69)</f>
        <v>884775324</v>
      </c>
      <c r="T70" s="39">
        <f t="shared" si="14"/>
        <v>0.92230671134559783</v>
      </c>
      <c r="U70" s="39">
        <f t="shared" si="15"/>
        <v>0.77840686185890529</v>
      </c>
    </row>
    <row r="71" spans="1:21" ht="13" x14ac:dyDescent="0.3">
      <c r="A71" s="18" t="s">
        <v>29</v>
      </c>
      <c r="B71" s="12" t="s">
        <v>137</v>
      </c>
      <c r="C71" s="11" t="s">
        <v>138</v>
      </c>
      <c r="D71" s="33">
        <v>21069518</v>
      </c>
      <c r="E71" s="33">
        <v>20445116</v>
      </c>
      <c r="F71" s="33">
        <v>8502207</v>
      </c>
      <c r="G71" s="38">
        <f t="shared" si="8"/>
        <v>0.4035311581403998</v>
      </c>
      <c r="H71" s="33">
        <v>24645</v>
      </c>
      <c r="I71" s="38">
        <f t="shared" si="9"/>
        <v>1.1696992783603308E-3</v>
      </c>
      <c r="J71" s="33">
        <v>41698588</v>
      </c>
      <c r="K71" s="38">
        <f t="shared" si="10"/>
        <v>2.0395378534413795</v>
      </c>
      <c r="L71" s="33">
        <v>0</v>
      </c>
      <c r="M71" s="38">
        <f t="shared" si="11"/>
        <v>0</v>
      </c>
      <c r="N71" s="33">
        <f t="shared" si="12"/>
        <v>50225440</v>
      </c>
      <c r="O71" s="38">
        <f t="shared" si="13"/>
        <v>2.4565984365165745</v>
      </c>
      <c r="P71" s="33">
        <v>14525005</v>
      </c>
      <c r="Q71" s="33">
        <v>58538688</v>
      </c>
      <c r="R71" s="33">
        <v>68019326</v>
      </c>
      <c r="S71" s="33">
        <v>82593888</v>
      </c>
      <c r="T71" s="38">
        <f t="shared" si="14"/>
        <v>1.2142708970682832</v>
      </c>
      <c r="U71" s="38">
        <f t="shared" si="15"/>
        <v>1.8708140203738313</v>
      </c>
    </row>
    <row r="72" spans="1:21" ht="13" x14ac:dyDescent="0.3">
      <c r="A72" s="18" t="s">
        <v>29</v>
      </c>
      <c r="B72" s="12" t="s">
        <v>139</v>
      </c>
      <c r="C72" s="11" t="s">
        <v>140</v>
      </c>
      <c r="D72" s="33">
        <v>186348000</v>
      </c>
      <c r="E72" s="33">
        <v>186348000</v>
      </c>
      <c r="F72" s="33">
        <v>77645000</v>
      </c>
      <c r="G72" s="38">
        <f t="shared" si="8"/>
        <v>0.41666666666666669</v>
      </c>
      <c r="H72" s="33">
        <v>0</v>
      </c>
      <c r="I72" s="38">
        <f t="shared" si="9"/>
        <v>0</v>
      </c>
      <c r="J72" s="33">
        <v>108703000</v>
      </c>
      <c r="K72" s="38">
        <f t="shared" si="10"/>
        <v>0.58333333333333337</v>
      </c>
      <c r="L72" s="33">
        <v>0</v>
      </c>
      <c r="M72" s="38">
        <f t="shared" si="11"/>
        <v>0</v>
      </c>
      <c r="N72" s="33">
        <f t="shared" si="12"/>
        <v>186348000</v>
      </c>
      <c r="O72" s="38">
        <f t="shared" si="13"/>
        <v>1</v>
      </c>
      <c r="P72" s="33">
        <v>98325000</v>
      </c>
      <c r="Q72" s="33">
        <v>178773000</v>
      </c>
      <c r="R72" s="33">
        <v>178773000</v>
      </c>
      <c r="S72" s="33">
        <v>207393000</v>
      </c>
      <c r="T72" s="38">
        <f t="shared" si="14"/>
        <v>1.1600912889530299</v>
      </c>
      <c r="U72" s="38">
        <f t="shared" si="15"/>
        <v>0.10554792779049071</v>
      </c>
    </row>
    <row r="73" spans="1:21" ht="13" x14ac:dyDescent="0.3">
      <c r="A73" s="18" t="s">
        <v>29</v>
      </c>
      <c r="B73" s="12" t="s">
        <v>141</v>
      </c>
      <c r="C73" s="11" t="s">
        <v>142</v>
      </c>
      <c r="D73" s="33">
        <v>10925028</v>
      </c>
      <c r="E73" s="33">
        <v>16029339</v>
      </c>
      <c r="F73" s="33">
        <v>0</v>
      </c>
      <c r="G73" s="38">
        <f t="shared" si="8"/>
        <v>0</v>
      </c>
      <c r="H73" s="33">
        <v>0</v>
      </c>
      <c r="I73" s="38">
        <f t="shared" si="9"/>
        <v>0</v>
      </c>
      <c r="J73" s="33">
        <v>0</v>
      </c>
      <c r="K73" s="38">
        <f t="shared" si="10"/>
        <v>0</v>
      </c>
      <c r="L73" s="33">
        <v>0</v>
      </c>
      <c r="M73" s="38">
        <f t="shared" si="11"/>
        <v>0</v>
      </c>
      <c r="N73" s="33">
        <f t="shared" si="12"/>
        <v>0</v>
      </c>
      <c r="O73" s="38">
        <f t="shared" si="13"/>
        <v>0</v>
      </c>
      <c r="P73" s="33">
        <v>0</v>
      </c>
      <c r="Q73" s="33">
        <v>17900004</v>
      </c>
      <c r="R73" s="33">
        <v>17900004</v>
      </c>
      <c r="S73" s="33">
        <v>0</v>
      </c>
      <c r="T73" s="38">
        <f t="shared" si="14"/>
        <v>0</v>
      </c>
      <c r="U73" s="38">
        <f t="shared" si="15"/>
        <v>0</v>
      </c>
    </row>
    <row r="74" spans="1:21" ht="13" x14ac:dyDescent="0.3">
      <c r="A74" s="18" t="s">
        <v>29</v>
      </c>
      <c r="B74" s="12" t="s">
        <v>143</v>
      </c>
      <c r="C74" s="11" t="s">
        <v>144</v>
      </c>
      <c r="D74" s="33">
        <v>0</v>
      </c>
      <c r="E74" s="33">
        <v>0</v>
      </c>
      <c r="F74" s="33">
        <v>0</v>
      </c>
      <c r="G74" s="38">
        <f t="shared" si="8"/>
        <v>0</v>
      </c>
      <c r="H74" s="33">
        <v>0</v>
      </c>
      <c r="I74" s="38">
        <f t="shared" si="9"/>
        <v>0</v>
      </c>
      <c r="J74" s="33">
        <v>0</v>
      </c>
      <c r="K74" s="38">
        <f t="shared" si="10"/>
        <v>0</v>
      </c>
      <c r="L74" s="33">
        <v>0</v>
      </c>
      <c r="M74" s="38">
        <f t="shared" si="11"/>
        <v>0</v>
      </c>
      <c r="N74" s="33">
        <f t="shared" si="12"/>
        <v>0</v>
      </c>
      <c r="O74" s="38">
        <f t="shared" si="13"/>
        <v>0</v>
      </c>
      <c r="P74" s="33">
        <v>0</v>
      </c>
      <c r="Q74" s="33">
        <v>0</v>
      </c>
      <c r="R74" s="33">
        <v>0</v>
      </c>
      <c r="S74" s="33">
        <v>0</v>
      </c>
      <c r="T74" s="38">
        <f t="shared" si="14"/>
        <v>0</v>
      </c>
      <c r="U74" s="38">
        <f t="shared" si="15"/>
        <v>0</v>
      </c>
    </row>
    <row r="75" spans="1:21" ht="13" x14ac:dyDescent="0.3">
      <c r="A75" s="18" t="s">
        <v>29</v>
      </c>
      <c r="B75" s="12" t="s">
        <v>145</v>
      </c>
      <c r="C75" s="11" t="s">
        <v>146</v>
      </c>
      <c r="D75" s="33">
        <v>3565000</v>
      </c>
      <c r="E75" s="33">
        <v>3565000</v>
      </c>
      <c r="F75" s="33">
        <v>0</v>
      </c>
      <c r="G75" s="38">
        <f t="shared" si="8"/>
        <v>0</v>
      </c>
      <c r="H75" s="33">
        <v>0</v>
      </c>
      <c r="I75" s="38">
        <f t="shared" si="9"/>
        <v>0</v>
      </c>
      <c r="J75" s="33">
        <v>0</v>
      </c>
      <c r="K75" s="38">
        <f t="shared" si="10"/>
        <v>0</v>
      </c>
      <c r="L75" s="33">
        <v>0</v>
      </c>
      <c r="M75" s="38">
        <f t="shared" si="11"/>
        <v>0</v>
      </c>
      <c r="N75" s="33">
        <f t="shared" si="12"/>
        <v>0</v>
      </c>
      <c r="O75" s="38">
        <f t="shared" si="13"/>
        <v>0</v>
      </c>
      <c r="P75" s="33">
        <v>0</v>
      </c>
      <c r="Q75" s="33">
        <v>3423000</v>
      </c>
      <c r="R75" s="33">
        <v>3423000</v>
      </c>
      <c r="S75" s="33">
        <v>0</v>
      </c>
      <c r="T75" s="38">
        <f t="shared" si="14"/>
        <v>0</v>
      </c>
      <c r="U75" s="38">
        <f t="shared" si="15"/>
        <v>0</v>
      </c>
    </row>
    <row r="76" spans="1:21" ht="13" x14ac:dyDescent="0.3">
      <c r="A76" s="18" t="s">
        <v>29</v>
      </c>
      <c r="B76" s="12" t="s">
        <v>147</v>
      </c>
      <c r="C76" s="11" t="s">
        <v>148</v>
      </c>
      <c r="D76" s="33">
        <v>16646548</v>
      </c>
      <c r="E76" s="33">
        <v>16646548</v>
      </c>
      <c r="F76" s="33">
        <v>0</v>
      </c>
      <c r="G76" s="38">
        <f t="shared" si="8"/>
        <v>0</v>
      </c>
      <c r="H76" s="33">
        <v>0</v>
      </c>
      <c r="I76" s="38">
        <f t="shared" si="9"/>
        <v>0</v>
      </c>
      <c r="J76" s="33">
        <v>0</v>
      </c>
      <c r="K76" s="38">
        <f t="shared" si="10"/>
        <v>0</v>
      </c>
      <c r="L76" s="33">
        <v>0</v>
      </c>
      <c r="M76" s="38">
        <f t="shared" si="11"/>
        <v>0</v>
      </c>
      <c r="N76" s="33">
        <f t="shared" si="12"/>
        <v>0</v>
      </c>
      <c r="O76" s="38">
        <f t="shared" si="13"/>
        <v>0</v>
      </c>
      <c r="P76" s="33">
        <v>800</v>
      </c>
      <c r="Q76" s="33">
        <v>33237814</v>
      </c>
      <c r="R76" s="33">
        <v>33237814</v>
      </c>
      <c r="S76" s="33">
        <v>800</v>
      </c>
      <c r="T76" s="38">
        <f t="shared" si="14"/>
        <v>2.4068971563533029E-5</v>
      </c>
      <c r="U76" s="38">
        <f t="shared" si="15"/>
        <v>-1</v>
      </c>
    </row>
    <row r="77" spans="1:21" ht="13" x14ac:dyDescent="0.3">
      <c r="A77" s="18" t="s">
        <v>44</v>
      </c>
      <c r="B77" s="12" t="s">
        <v>149</v>
      </c>
      <c r="C77" s="11" t="s">
        <v>150</v>
      </c>
      <c r="D77" s="33">
        <v>4260000</v>
      </c>
      <c r="E77" s="33">
        <v>4260000</v>
      </c>
      <c r="F77" s="33">
        <v>0</v>
      </c>
      <c r="G77" s="38">
        <f t="shared" si="8"/>
        <v>0</v>
      </c>
      <c r="H77" s="33">
        <v>0</v>
      </c>
      <c r="I77" s="38">
        <f t="shared" si="9"/>
        <v>0</v>
      </c>
      <c r="J77" s="33">
        <v>0</v>
      </c>
      <c r="K77" s="38">
        <f t="shared" si="10"/>
        <v>0</v>
      </c>
      <c r="L77" s="33">
        <v>0</v>
      </c>
      <c r="M77" s="38">
        <f t="shared" si="11"/>
        <v>0</v>
      </c>
      <c r="N77" s="33">
        <f t="shared" si="12"/>
        <v>0</v>
      </c>
      <c r="O77" s="38">
        <f t="shared" si="13"/>
        <v>0</v>
      </c>
      <c r="P77" s="33">
        <v>0</v>
      </c>
      <c r="Q77" s="33">
        <v>300000</v>
      </c>
      <c r="R77" s="33">
        <v>300000</v>
      </c>
      <c r="S77" s="33">
        <v>0</v>
      </c>
      <c r="T77" s="38">
        <f t="shared" si="14"/>
        <v>0</v>
      </c>
      <c r="U77" s="38">
        <f t="shared" si="15"/>
        <v>0</v>
      </c>
    </row>
    <row r="78" spans="1:21" ht="14" x14ac:dyDescent="0.3">
      <c r="A78" s="19" t="s">
        <v>0</v>
      </c>
      <c r="B78" s="14" t="s">
        <v>151</v>
      </c>
      <c r="C78" s="13" t="s">
        <v>0</v>
      </c>
      <c r="D78" s="34">
        <f>SUM(D71:D77)</f>
        <v>242814094</v>
      </c>
      <c r="E78" s="34">
        <f>SUM(E71:E77)</f>
        <v>247294003</v>
      </c>
      <c r="F78" s="34">
        <f>SUM(F71:F77)</f>
        <v>86147207</v>
      </c>
      <c r="G78" s="39">
        <f t="shared" si="8"/>
        <v>0.35478668301684335</v>
      </c>
      <c r="H78" s="34">
        <f>SUM(H71:H77)</f>
        <v>24645</v>
      </c>
      <c r="I78" s="39">
        <f t="shared" si="9"/>
        <v>1.0149740319439612E-4</v>
      </c>
      <c r="J78" s="34">
        <f>SUM(J71:J77)</f>
        <v>150401588</v>
      </c>
      <c r="K78" s="39">
        <f t="shared" si="10"/>
        <v>0.60818938662252964</v>
      </c>
      <c r="L78" s="34">
        <f>SUM(L71:L77)</f>
        <v>0</v>
      </c>
      <c r="M78" s="39">
        <f t="shared" si="11"/>
        <v>0</v>
      </c>
      <c r="N78" s="34">
        <f t="shared" si="12"/>
        <v>236573440</v>
      </c>
      <c r="O78" s="39">
        <f t="shared" si="13"/>
        <v>0.95664851201426016</v>
      </c>
      <c r="P78" s="34">
        <f>SUM(P71:P77)</f>
        <v>112850805</v>
      </c>
      <c r="Q78" s="34">
        <f>SUM(Q71:Q77)</f>
        <v>292172506</v>
      </c>
      <c r="R78" s="34">
        <f>SUM(R71:R77)</f>
        <v>301653144</v>
      </c>
      <c r="S78" s="34">
        <f>SUM(S71:S77)</f>
        <v>289987688</v>
      </c>
      <c r="T78" s="39">
        <f t="shared" si="14"/>
        <v>0.96132824659039517</v>
      </c>
      <c r="U78" s="39">
        <f t="shared" si="15"/>
        <v>0.33274714345192313</v>
      </c>
    </row>
    <row r="79" spans="1:21" ht="13" x14ac:dyDescent="0.3">
      <c r="A79" s="18" t="s">
        <v>29</v>
      </c>
      <c r="B79" s="12" t="s">
        <v>152</v>
      </c>
      <c r="C79" s="11" t="s">
        <v>153</v>
      </c>
      <c r="D79" s="33">
        <v>164339873</v>
      </c>
      <c r="E79" s="33">
        <v>158261229</v>
      </c>
      <c r="F79" s="33">
        <v>96114807</v>
      </c>
      <c r="G79" s="38">
        <f t="shared" si="8"/>
        <v>0.58485384736788737</v>
      </c>
      <c r="H79" s="33">
        <v>67547293</v>
      </c>
      <c r="I79" s="38">
        <f t="shared" si="9"/>
        <v>0.4110219374454549</v>
      </c>
      <c r="J79" s="33">
        <v>57699619</v>
      </c>
      <c r="K79" s="38">
        <f t="shared" si="10"/>
        <v>0.36458467664243904</v>
      </c>
      <c r="L79" s="33">
        <v>0</v>
      </c>
      <c r="M79" s="38">
        <f t="shared" si="11"/>
        <v>0</v>
      </c>
      <c r="N79" s="33">
        <f t="shared" si="12"/>
        <v>221361719</v>
      </c>
      <c r="O79" s="38">
        <f t="shared" si="13"/>
        <v>1.3987109818286574</v>
      </c>
      <c r="P79" s="33">
        <v>122328890</v>
      </c>
      <c r="Q79" s="33">
        <v>161243053</v>
      </c>
      <c r="R79" s="33">
        <v>197951053</v>
      </c>
      <c r="S79" s="33">
        <v>259060852</v>
      </c>
      <c r="T79" s="38">
        <f t="shared" si="14"/>
        <v>1.3087116641910463</v>
      </c>
      <c r="U79" s="38">
        <f t="shared" si="15"/>
        <v>-0.52832385710358365</v>
      </c>
    </row>
    <row r="80" spans="1:21" ht="13" x14ac:dyDescent="0.3">
      <c r="A80" s="18" t="s">
        <v>29</v>
      </c>
      <c r="B80" s="12" t="s">
        <v>154</v>
      </c>
      <c r="C80" s="11" t="s">
        <v>155</v>
      </c>
      <c r="D80" s="33">
        <v>0</v>
      </c>
      <c r="E80" s="33">
        <v>0</v>
      </c>
      <c r="F80" s="33">
        <v>0</v>
      </c>
      <c r="G80" s="38">
        <f t="shared" si="8"/>
        <v>0</v>
      </c>
      <c r="H80" s="33">
        <v>0</v>
      </c>
      <c r="I80" s="38">
        <f t="shared" si="9"/>
        <v>0</v>
      </c>
      <c r="J80" s="33">
        <v>0</v>
      </c>
      <c r="K80" s="38">
        <f t="shared" si="10"/>
        <v>0</v>
      </c>
      <c r="L80" s="33">
        <v>0</v>
      </c>
      <c r="M80" s="38">
        <f t="shared" si="11"/>
        <v>0</v>
      </c>
      <c r="N80" s="33">
        <f t="shared" si="12"/>
        <v>0</v>
      </c>
      <c r="O80" s="38">
        <f t="shared" si="13"/>
        <v>0</v>
      </c>
      <c r="P80" s="33">
        <v>0</v>
      </c>
      <c r="Q80" s="33">
        <v>0</v>
      </c>
      <c r="R80" s="33">
        <v>0</v>
      </c>
      <c r="S80" s="33">
        <v>0</v>
      </c>
      <c r="T80" s="38">
        <f t="shared" si="14"/>
        <v>0</v>
      </c>
      <c r="U80" s="38">
        <f t="shared" si="15"/>
        <v>0</v>
      </c>
    </row>
    <row r="81" spans="1:21" ht="13" x14ac:dyDescent="0.3">
      <c r="A81" s="18" t="s">
        <v>29</v>
      </c>
      <c r="B81" s="12" t="s">
        <v>156</v>
      </c>
      <c r="C81" s="11" t="s">
        <v>157</v>
      </c>
      <c r="D81" s="33">
        <v>0</v>
      </c>
      <c r="E81" s="33">
        <v>0</v>
      </c>
      <c r="F81" s="33">
        <v>0</v>
      </c>
      <c r="G81" s="38">
        <f t="shared" si="8"/>
        <v>0</v>
      </c>
      <c r="H81" s="33">
        <v>0</v>
      </c>
      <c r="I81" s="38">
        <f t="shared" si="9"/>
        <v>0</v>
      </c>
      <c r="J81" s="33">
        <v>0</v>
      </c>
      <c r="K81" s="38">
        <f t="shared" si="10"/>
        <v>0</v>
      </c>
      <c r="L81" s="33">
        <v>0</v>
      </c>
      <c r="M81" s="38">
        <f t="shared" si="11"/>
        <v>0</v>
      </c>
      <c r="N81" s="33">
        <f t="shared" si="12"/>
        <v>0</v>
      </c>
      <c r="O81" s="38">
        <f t="shared" si="13"/>
        <v>0</v>
      </c>
      <c r="P81" s="33">
        <v>0</v>
      </c>
      <c r="Q81" s="33">
        <v>0</v>
      </c>
      <c r="R81" s="33">
        <v>0</v>
      </c>
      <c r="S81" s="33">
        <v>0</v>
      </c>
      <c r="T81" s="38">
        <f t="shared" si="14"/>
        <v>0</v>
      </c>
      <c r="U81" s="38">
        <f t="shared" si="15"/>
        <v>0</v>
      </c>
    </row>
    <row r="82" spans="1:21" ht="13" x14ac:dyDescent="0.3">
      <c r="A82" s="18" t="s">
        <v>29</v>
      </c>
      <c r="B82" s="12" t="s">
        <v>158</v>
      </c>
      <c r="C82" s="11" t="s">
        <v>159</v>
      </c>
      <c r="D82" s="33">
        <v>0</v>
      </c>
      <c r="E82" s="33">
        <v>0</v>
      </c>
      <c r="F82" s="33">
        <v>0</v>
      </c>
      <c r="G82" s="38">
        <f t="shared" si="8"/>
        <v>0</v>
      </c>
      <c r="H82" s="33">
        <v>0</v>
      </c>
      <c r="I82" s="38">
        <f t="shared" si="9"/>
        <v>0</v>
      </c>
      <c r="J82" s="33">
        <v>0</v>
      </c>
      <c r="K82" s="38">
        <f t="shared" si="10"/>
        <v>0</v>
      </c>
      <c r="L82" s="33">
        <v>0</v>
      </c>
      <c r="M82" s="38">
        <f t="shared" si="11"/>
        <v>0</v>
      </c>
      <c r="N82" s="33">
        <f t="shared" si="12"/>
        <v>0</v>
      </c>
      <c r="O82" s="38">
        <f t="shared" si="13"/>
        <v>0</v>
      </c>
      <c r="P82" s="33">
        <v>0</v>
      </c>
      <c r="Q82" s="33">
        <v>0</v>
      </c>
      <c r="R82" s="33">
        <v>0</v>
      </c>
      <c r="S82" s="33">
        <v>0</v>
      </c>
      <c r="T82" s="38">
        <f t="shared" si="14"/>
        <v>0</v>
      </c>
      <c r="U82" s="38">
        <f t="shared" si="15"/>
        <v>0</v>
      </c>
    </row>
    <row r="83" spans="1:21" ht="13" x14ac:dyDescent="0.3">
      <c r="A83" s="18" t="s">
        <v>44</v>
      </c>
      <c r="B83" s="12" t="s">
        <v>160</v>
      </c>
      <c r="C83" s="11" t="s">
        <v>161</v>
      </c>
      <c r="D83" s="33">
        <v>0</v>
      </c>
      <c r="E83" s="33">
        <v>0</v>
      </c>
      <c r="F83" s="33">
        <v>0</v>
      </c>
      <c r="G83" s="38">
        <f t="shared" si="8"/>
        <v>0</v>
      </c>
      <c r="H83" s="33">
        <v>0</v>
      </c>
      <c r="I83" s="38">
        <f t="shared" si="9"/>
        <v>0</v>
      </c>
      <c r="J83" s="33">
        <v>0</v>
      </c>
      <c r="K83" s="38">
        <f t="shared" si="10"/>
        <v>0</v>
      </c>
      <c r="L83" s="33">
        <v>0</v>
      </c>
      <c r="M83" s="38">
        <f t="shared" si="11"/>
        <v>0</v>
      </c>
      <c r="N83" s="33">
        <f t="shared" si="12"/>
        <v>0</v>
      </c>
      <c r="O83" s="38">
        <f t="shared" si="13"/>
        <v>0</v>
      </c>
      <c r="P83" s="33">
        <v>0</v>
      </c>
      <c r="Q83" s="33">
        <v>0</v>
      </c>
      <c r="R83" s="33">
        <v>0</v>
      </c>
      <c r="S83" s="33">
        <v>0</v>
      </c>
      <c r="T83" s="38">
        <f t="shared" si="14"/>
        <v>0</v>
      </c>
      <c r="U83" s="38">
        <f t="shared" si="15"/>
        <v>0</v>
      </c>
    </row>
    <row r="84" spans="1:21" ht="14" x14ac:dyDescent="0.3">
      <c r="A84" s="19" t="s">
        <v>0</v>
      </c>
      <c r="B84" s="14" t="s">
        <v>162</v>
      </c>
      <c r="C84" s="13" t="s">
        <v>0</v>
      </c>
      <c r="D84" s="34">
        <f>SUM(D79:D83)</f>
        <v>164339873</v>
      </c>
      <c r="E84" s="34">
        <f>SUM(E79:E83)</f>
        <v>158261229</v>
      </c>
      <c r="F84" s="34">
        <f>SUM(F79:F83)</f>
        <v>96114807</v>
      </c>
      <c r="G84" s="39">
        <f t="shared" si="8"/>
        <v>0.58485384736788737</v>
      </c>
      <c r="H84" s="34">
        <f>SUM(H79:H83)</f>
        <v>67547293</v>
      </c>
      <c r="I84" s="39">
        <f t="shared" si="9"/>
        <v>0.4110219374454549</v>
      </c>
      <c r="J84" s="34">
        <f>SUM(J79:J83)</f>
        <v>57699619</v>
      </c>
      <c r="K84" s="39">
        <f t="shared" si="10"/>
        <v>0.36458467664243904</v>
      </c>
      <c r="L84" s="34">
        <f>SUM(L79:L83)</f>
        <v>0</v>
      </c>
      <c r="M84" s="39">
        <f t="shared" si="11"/>
        <v>0</v>
      </c>
      <c r="N84" s="34">
        <f t="shared" si="12"/>
        <v>221361719</v>
      </c>
      <c r="O84" s="39">
        <f t="shared" si="13"/>
        <v>1.3987109818286574</v>
      </c>
      <c r="P84" s="34">
        <f>SUM(P79:P83)</f>
        <v>122328890</v>
      </c>
      <c r="Q84" s="34">
        <f>SUM(Q79:Q83)</f>
        <v>161243053</v>
      </c>
      <c r="R84" s="34">
        <f>SUM(R79:R83)</f>
        <v>197951053</v>
      </c>
      <c r="S84" s="34">
        <f>SUM(S79:S83)</f>
        <v>259060852</v>
      </c>
      <c r="T84" s="39">
        <f t="shared" si="14"/>
        <v>1.3087116641910463</v>
      </c>
      <c r="U84" s="39">
        <f t="shared" si="15"/>
        <v>-0.52832385710358365</v>
      </c>
    </row>
    <row r="85" spans="1:21" ht="14" x14ac:dyDescent="0.3">
      <c r="A85" s="19" t="s">
        <v>0</v>
      </c>
      <c r="B85" s="14" t="s">
        <v>163</v>
      </c>
      <c r="C85" s="13" t="s">
        <v>0</v>
      </c>
      <c r="D85" s="34">
        <f>SUM(D57,D59:D62,D64:D69,D71:D77,D79:D83)</f>
        <v>1303127928</v>
      </c>
      <c r="E85" s="34">
        <f>SUM(E57,E59:E62,E64:E69,E71:E77,E79:E83)</f>
        <v>1201464189</v>
      </c>
      <c r="F85" s="34">
        <f>SUM(F57,F59:F62,F64:F69,F71:F77,F79:F83)</f>
        <v>517485154</v>
      </c>
      <c r="G85" s="39">
        <f t="shared" si="8"/>
        <v>0.39711001727529549</v>
      </c>
      <c r="H85" s="34">
        <f>SUM(H57,H59:H62,H64:H69,H71:H77,H79:H83)</f>
        <v>211050678</v>
      </c>
      <c r="I85" s="39">
        <f t="shared" si="9"/>
        <v>0.16195699091793234</v>
      </c>
      <c r="J85" s="34">
        <f>SUM(J57,J59:J62,J64:J69,J71:J77,J79:J83)</f>
        <v>572043683</v>
      </c>
      <c r="K85" s="39">
        <f t="shared" si="10"/>
        <v>0.47612212518470659</v>
      </c>
      <c r="L85" s="34">
        <f>SUM(L57,L59:L62,L64:L69,L71:L77,L79:L83)</f>
        <v>0</v>
      </c>
      <c r="M85" s="39">
        <f t="shared" si="11"/>
        <v>0</v>
      </c>
      <c r="N85" s="34">
        <f t="shared" si="12"/>
        <v>1300579515</v>
      </c>
      <c r="O85" s="39">
        <f t="shared" si="13"/>
        <v>1.0824954475609427</v>
      </c>
      <c r="P85" s="34">
        <f>SUM(P57,P59:P62,P64:P69,P71:P77,P79:P83)</f>
        <v>438680191</v>
      </c>
      <c r="Q85" s="34">
        <f>SUM(Q57,Q59:Q62,Q64:Q69,Q71:Q77,Q79:Q83)</f>
        <v>1336508694</v>
      </c>
      <c r="R85" s="34">
        <f>SUM(R57,R59:R62,R64:R69,R71:R77,R79:R83)</f>
        <v>1595593563</v>
      </c>
      <c r="S85" s="34">
        <f>SUM(S57,S59:S62,S64:S69,S71:S77,S79:S83)</f>
        <v>1443460803</v>
      </c>
      <c r="T85" s="39">
        <f t="shared" si="14"/>
        <v>0.90465444112599491</v>
      </c>
      <c r="U85" s="39">
        <f t="shared" si="15"/>
        <v>0.30401074572341469</v>
      </c>
    </row>
    <row r="86" spans="1:21" ht="14.5" customHeight="1" x14ac:dyDescent="0.3">
      <c r="A86" s="17" t="s">
        <v>0</v>
      </c>
      <c r="B86" s="15" t="s">
        <v>618</v>
      </c>
      <c r="C86" s="10"/>
      <c r="D86" s="35"/>
      <c r="E86" s="35"/>
      <c r="F86" s="35"/>
      <c r="G86" s="40"/>
      <c r="H86" s="35"/>
      <c r="I86" s="40"/>
      <c r="J86" s="35"/>
      <c r="K86" s="40"/>
      <c r="L86" s="35"/>
      <c r="M86" s="40"/>
      <c r="N86" s="35"/>
      <c r="O86" s="40"/>
      <c r="P86" s="35"/>
      <c r="Q86" s="35"/>
      <c r="R86" s="35"/>
      <c r="S86" s="35"/>
      <c r="T86" s="40"/>
      <c r="U86" s="40"/>
    </row>
    <row r="87" spans="1:21" ht="14.5" customHeight="1" x14ac:dyDescent="0.3">
      <c r="A87" s="17" t="s">
        <v>0</v>
      </c>
      <c r="B87" s="9" t="s">
        <v>164</v>
      </c>
      <c r="C87" s="10"/>
      <c r="D87" s="35"/>
      <c r="E87" s="35"/>
      <c r="F87" s="35"/>
      <c r="G87" s="40"/>
      <c r="H87" s="35"/>
      <c r="I87" s="40"/>
      <c r="J87" s="35"/>
      <c r="K87" s="40"/>
      <c r="L87" s="35"/>
      <c r="M87" s="40"/>
      <c r="N87" s="35"/>
      <c r="O87" s="40"/>
      <c r="P87" s="35"/>
      <c r="Q87" s="35"/>
      <c r="R87" s="35"/>
      <c r="S87" s="35"/>
      <c r="T87" s="40"/>
      <c r="U87" s="40"/>
    </row>
    <row r="88" spans="1:21" ht="13" x14ac:dyDescent="0.3">
      <c r="A88" s="18" t="s">
        <v>23</v>
      </c>
      <c r="B88" s="12" t="s">
        <v>165</v>
      </c>
      <c r="C88" s="11" t="s">
        <v>166</v>
      </c>
      <c r="D88" s="33">
        <v>0</v>
      </c>
      <c r="E88" s="33">
        <v>0</v>
      </c>
      <c r="F88" s="33">
        <v>0</v>
      </c>
      <c r="G88" s="38">
        <f t="shared" ref="G88:G99" si="16">IF(($D88      =0),0,($F88      /$D88      ))</f>
        <v>0</v>
      </c>
      <c r="H88" s="33">
        <v>0</v>
      </c>
      <c r="I88" s="38">
        <f t="shared" ref="I88:I99" si="17">IF(($D88      =0),0,($H88      /$D88      ))</f>
        <v>0</v>
      </c>
      <c r="J88" s="33">
        <v>0</v>
      </c>
      <c r="K88" s="38">
        <f t="shared" ref="K88:K99" si="18">IF(($E88      =0),0,($J88      /$E88      ))</f>
        <v>0</v>
      </c>
      <c r="L88" s="33">
        <v>0</v>
      </c>
      <c r="M88" s="38">
        <f t="shared" ref="M88:M99" si="19">IF(($E88      =0),0,($L88      /$E88      ))</f>
        <v>0</v>
      </c>
      <c r="N88" s="33">
        <f t="shared" ref="N88:N99" si="20">$F88      +$H88      +$J88</f>
        <v>0</v>
      </c>
      <c r="O88" s="38">
        <f t="shared" ref="O88:O99" si="21">IF(($E88      =0),0,($N88      /$E88      ))</f>
        <v>0</v>
      </c>
      <c r="P88" s="33">
        <v>0</v>
      </c>
      <c r="Q88" s="33">
        <v>0</v>
      </c>
      <c r="R88" s="33">
        <v>0</v>
      </c>
      <c r="S88" s="33">
        <v>0</v>
      </c>
      <c r="T88" s="38">
        <f t="shared" ref="T88:T99" si="22">IF(($R88      =0),0,($S88      /$R88      ))</f>
        <v>0</v>
      </c>
      <c r="U88" s="38">
        <f t="shared" ref="U88:U99" si="23">IF(($P88      =0),0,(($J88      /$P88      )-1))</f>
        <v>0</v>
      </c>
    </row>
    <row r="89" spans="1:21" ht="13" x14ac:dyDescent="0.3">
      <c r="A89" s="18" t="s">
        <v>23</v>
      </c>
      <c r="B89" s="12" t="s">
        <v>167</v>
      </c>
      <c r="C89" s="11" t="s">
        <v>168</v>
      </c>
      <c r="D89" s="33">
        <v>50000000</v>
      </c>
      <c r="E89" s="33">
        <v>257628000</v>
      </c>
      <c r="F89" s="33">
        <v>24173501</v>
      </c>
      <c r="G89" s="38">
        <f t="shared" si="16"/>
        <v>0.48347002</v>
      </c>
      <c r="H89" s="33">
        <v>21058515</v>
      </c>
      <c r="I89" s="38">
        <f t="shared" si="17"/>
        <v>0.4211703</v>
      </c>
      <c r="J89" s="33">
        <v>4993586</v>
      </c>
      <c r="K89" s="38">
        <f t="shared" si="18"/>
        <v>1.9382931979443227E-2</v>
      </c>
      <c r="L89" s="33">
        <v>0</v>
      </c>
      <c r="M89" s="38">
        <f t="shared" si="19"/>
        <v>0</v>
      </c>
      <c r="N89" s="33">
        <f t="shared" si="20"/>
        <v>50225602</v>
      </c>
      <c r="O89" s="38">
        <f t="shared" si="21"/>
        <v>0.19495397239430498</v>
      </c>
      <c r="P89" s="33">
        <v>30838292</v>
      </c>
      <c r="Q89" s="33">
        <v>106882000</v>
      </c>
      <c r="R89" s="33">
        <v>69300000</v>
      </c>
      <c r="S89" s="33">
        <v>65910006</v>
      </c>
      <c r="T89" s="38">
        <f t="shared" si="22"/>
        <v>0.95108233766233763</v>
      </c>
      <c r="U89" s="38">
        <f t="shared" si="23"/>
        <v>-0.83807190099892692</v>
      </c>
    </row>
    <row r="90" spans="1:21" ht="13" x14ac:dyDescent="0.3">
      <c r="A90" s="18" t="s">
        <v>23</v>
      </c>
      <c r="B90" s="12" t="s">
        <v>169</v>
      </c>
      <c r="C90" s="11" t="s">
        <v>170</v>
      </c>
      <c r="D90" s="33">
        <v>55375000</v>
      </c>
      <c r="E90" s="33">
        <v>55375000</v>
      </c>
      <c r="F90" s="33">
        <v>-16552</v>
      </c>
      <c r="G90" s="38">
        <f t="shared" si="16"/>
        <v>-2.9890744920993228E-4</v>
      </c>
      <c r="H90" s="33">
        <v>4542855</v>
      </c>
      <c r="I90" s="38">
        <f t="shared" si="17"/>
        <v>8.203801354401806E-2</v>
      </c>
      <c r="J90" s="33">
        <v>-31</v>
      </c>
      <c r="K90" s="38">
        <f t="shared" si="18"/>
        <v>-5.5981941309255077E-7</v>
      </c>
      <c r="L90" s="33">
        <v>0</v>
      </c>
      <c r="M90" s="38">
        <f t="shared" si="19"/>
        <v>0</v>
      </c>
      <c r="N90" s="33">
        <f t="shared" si="20"/>
        <v>4526272</v>
      </c>
      <c r="O90" s="38">
        <f t="shared" si="21"/>
        <v>8.1738546275395035E-2</v>
      </c>
      <c r="P90" s="33">
        <v>-21926</v>
      </c>
      <c r="Q90" s="33">
        <v>2031237</v>
      </c>
      <c r="R90" s="33">
        <v>31237</v>
      </c>
      <c r="S90" s="33">
        <v>-77586</v>
      </c>
      <c r="T90" s="38">
        <f t="shared" si="22"/>
        <v>-2.4837852546659409</v>
      </c>
      <c r="U90" s="38">
        <f t="shared" si="23"/>
        <v>-0.99858615342515733</v>
      </c>
    </row>
    <row r="91" spans="1:21" ht="14" x14ac:dyDescent="0.3">
      <c r="A91" s="19" t="s">
        <v>0</v>
      </c>
      <c r="B91" s="14" t="s">
        <v>28</v>
      </c>
      <c r="C91" s="13" t="s">
        <v>0</v>
      </c>
      <c r="D91" s="34">
        <f>SUM(D88:D90)</f>
        <v>105375000</v>
      </c>
      <c r="E91" s="34">
        <f>SUM(E88:E90)</f>
        <v>313003000</v>
      </c>
      <c r="F91" s="34">
        <f>SUM(F88:F90)</f>
        <v>24156949</v>
      </c>
      <c r="G91" s="39">
        <f t="shared" si="16"/>
        <v>0.22924744009489917</v>
      </c>
      <c r="H91" s="34">
        <f>SUM(H88:H90)</f>
        <v>25601370</v>
      </c>
      <c r="I91" s="39">
        <f t="shared" si="17"/>
        <v>0.24295487544483985</v>
      </c>
      <c r="J91" s="34">
        <f>SUM(J88:J90)</f>
        <v>4993555</v>
      </c>
      <c r="K91" s="39">
        <f t="shared" si="18"/>
        <v>1.59536969294224E-2</v>
      </c>
      <c r="L91" s="34">
        <f>SUM(L88:L90)</f>
        <v>0</v>
      </c>
      <c r="M91" s="39">
        <f t="shared" si="19"/>
        <v>0</v>
      </c>
      <c r="N91" s="34">
        <f t="shared" si="20"/>
        <v>54751874</v>
      </c>
      <c r="O91" s="39">
        <f t="shared" si="21"/>
        <v>0.17492443842391286</v>
      </c>
      <c r="P91" s="34">
        <f>SUM(P88:P90)</f>
        <v>30816366</v>
      </c>
      <c r="Q91" s="34">
        <f>SUM(Q88:Q90)</f>
        <v>108913237</v>
      </c>
      <c r="R91" s="34">
        <f>SUM(R88:R90)</f>
        <v>69331237</v>
      </c>
      <c r="S91" s="34">
        <f>SUM(S88:S90)</f>
        <v>65832420</v>
      </c>
      <c r="T91" s="39">
        <f t="shared" si="22"/>
        <v>0.94953476742380927</v>
      </c>
      <c r="U91" s="39">
        <f t="shared" si="23"/>
        <v>-0.83795769429789346</v>
      </c>
    </row>
    <row r="92" spans="1:21" ht="13" x14ac:dyDescent="0.3">
      <c r="A92" s="18" t="s">
        <v>29</v>
      </c>
      <c r="B92" s="12" t="s">
        <v>171</v>
      </c>
      <c r="C92" s="11" t="s">
        <v>172</v>
      </c>
      <c r="D92" s="33">
        <v>225095</v>
      </c>
      <c r="E92" s="33">
        <v>162044</v>
      </c>
      <c r="F92" s="33">
        <v>93972</v>
      </c>
      <c r="G92" s="38">
        <f t="shared" si="16"/>
        <v>0.41747706523912126</v>
      </c>
      <c r="H92" s="33">
        <v>18246</v>
      </c>
      <c r="I92" s="38">
        <f t="shared" si="17"/>
        <v>8.1059108376463268E-2</v>
      </c>
      <c r="J92" s="33">
        <v>15186</v>
      </c>
      <c r="K92" s="38">
        <f t="shared" si="18"/>
        <v>9.3715287205944062E-2</v>
      </c>
      <c r="L92" s="33">
        <v>0</v>
      </c>
      <c r="M92" s="38">
        <f t="shared" si="19"/>
        <v>0</v>
      </c>
      <c r="N92" s="33">
        <f t="shared" si="20"/>
        <v>127404</v>
      </c>
      <c r="O92" s="38">
        <f t="shared" si="21"/>
        <v>0.78623090024931497</v>
      </c>
      <c r="P92" s="33">
        <v>405013</v>
      </c>
      <c r="Q92" s="33">
        <v>5071</v>
      </c>
      <c r="R92" s="33">
        <v>0</v>
      </c>
      <c r="S92" s="33">
        <v>513336</v>
      </c>
      <c r="T92" s="38">
        <f t="shared" si="22"/>
        <v>0</v>
      </c>
      <c r="U92" s="38">
        <f t="shared" si="23"/>
        <v>-0.9625049072498908</v>
      </c>
    </row>
    <row r="93" spans="1:21" ht="13" x14ac:dyDescent="0.3">
      <c r="A93" s="18" t="s">
        <v>29</v>
      </c>
      <c r="B93" s="12" t="s">
        <v>173</v>
      </c>
      <c r="C93" s="11" t="s">
        <v>174</v>
      </c>
      <c r="D93" s="33">
        <v>6473000</v>
      </c>
      <c r="E93" s="33">
        <v>6473000</v>
      </c>
      <c r="F93" s="33">
        <v>2697070</v>
      </c>
      <c r="G93" s="38">
        <f t="shared" si="16"/>
        <v>0.41666460682836398</v>
      </c>
      <c r="H93" s="33">
        <v>2157667</v>
      </c>
      <c r="I93" s="38">
        <f t="shared" si="17"/>
        <v>0.33333338482929092</v>
      </c>
      <c r="J93" s="33">
        <v>1618263</v>
      </c>
      <c r="K93" s="38">
        <f t="shared" si="18"/>
        <v>0.25000200834234515</v>
      </c>
      <c r="L93" s="33">
        <v>0</v>
      </c>
      <c r="M93" s="38">
        <f t="shared" si="19"/>
        <v>0</v>
      </c>
      <c r="N93" s="33">
        <f t="shared" si="20"/>
        <v>6473000</v>
      </c>
      <c r="O93" s="38">
        <f t="shared" si="21"/>
        <v>1</v>
      </c>
      <c r="P93" s="33">
        <v>735495</v>
      </c>
      <c r="Q93" s="33">
        <v>6218000</v>
      </c>
      <c r="R93" s="33">
        <v>6218000</v>
      </c>
      <c r="S93" s="33">
        <v>6218000</v>
      </c>
      <c r="T93" s="38">
        <f t="shared" si="22"/>
        <v>1</v>
      </c>
      <c r="U93" s="38">
        <f t="shared" si="23"/>
        <v>1.2002365753676094</v>
      </c>
    </row>
    <row r="94" spans="1:21" ht="13" x14ac:dyDescent="0.3">
      <c r="A94" s="18" t="s">
        <v>29</v>
      </c>
      <c r="B94" s="12" t="s">
        <v>175</v>
      </c>
      <c r="C94" s="11" t="s">
        <v>176</v>
      </c>
      <c r="D94" s="33">
        <v>9224870</v>
      </c>
      <c r="E94" s="33">
        <v>9408228</v>
      </c>
      <c r="F94" s="33">
        <v>3762867</v>
      </c>
      <c r="G94" s="38">
        <f t="shared" si="16"/>
        <v>0.40790461003786505</v>
      </c>
      <c r="H94" s="33">
        <v>2400820</v>
      </c>
      <c r="I94" s="38">
        <f t="shared" si="17"/>
        <v>0.26025515806726818</v>
      </c>
      <c r="J94" s="33">
        <v>1638198</v>
      </c>
      <c r="K94" s="38">
        <f t="shared" si="18"/>
        <v>0.17412396893442633</v>
      </c>
      <c r="L94" s="33">
        <v>0</v>
      </c>
      <c r="M94" s="38">
        <f t="shared" si="19"/>
        <v>0</v>
      </c>
      <c r="N94" s="33">
        <f t="shared" si="20"/>
        <v>7801885</v>
      </c>
      <c r="O94" s="38">
        <f t="shared" si="21"/>
        <v>0.82926189713939757</v>
      </c>
      <c r="P94" s="33">
        <v>2694911</v>
      </c>
      <c r="Q94" s="33">
        <v>8974185</v>
      </c>
      <c r="R94" s="33">
        <v>9248641</v>
      </c>
      <c r="S94" s="33">
        <v>8756432</v>
      </c>
      <c r="T94" s="38">
        <f t="shared" si="22"/>
        <v>0.94678039724971486</v>
      </c>
      <c r="U94" s="38">
        <f t="shared" si="23"/>
        <v>-0.39211424792878136</v>
      </c>
    </row>
    <row r="95" spans="1:21" ht="13" x14ac:dyDescent="0.3">
      <c r="A95" s="18" t="s">
        <v>44</v>
      </c>
      <c r="B95" s="12" t="s">
        <v>177</v>
      </c>
      <c r="C95" s="11" t="s">
        <v>178</v>
      </c>
      <c r="D95" s="33">
        <v>0</v>
      </c>
      <c r="E95" s="33">
        <v>0</v>
      </c>
      <c r="F95" s="33">
        <v>0</v>
      </c>
      <c r="G95" s="38">
        <f t="shared" si="16"/>
        <v>0</v>
      </c>
      <c r="H95" s="33">
        <v>0</v>
      </c>
      <c r="I95" s="38">
        <f t="shared" si="17"/>
        <v>0</v>
      </c>
      <c r="J95" s="33">
        <v>0</v>
      </c>
      <c r="K95" s="38">
        <f t="shared" si="18"/>
        <v>0</v>
      </c>
      <c r="L95" s="33">
        <v>0</v>
      </c>
      <c r="M95" s="38">
        <f t="shared" si="19"/>
        <v>0</v>
      </c>
      <c r="N95" s="33">
        <f t="shared" si="20"/>
        <v>0</v>
      </c>
      <c r="O95" s="38">
        <f t="shared" si="21"/>
        <v>0</v>
      </c>
      <c r="P95" s="33">
        <v>0</v>
      </c>
      <c r="Q95" s="33">
        <v>0</v>
      </c>
      <c r="R95" s="33">
        <v>0</v>
      </c>
      <c r="S95" s="33">
        <v>0</v>
      </c>
      <c r="T95" s="38">
        <f t="shared" si="22"/>
        <v>0</v>
      </c>
      <c r="U95" s="38">
        <f t="shared" si="23"/>
        <v>0</v>
      </c>
    </row>
    <row r="96" spans="1:21" ht="14" x14ac:dyDescent="0.3">
      <c r="A96" s="19" t="s">
        <v>0</v>
      </c>
      <c r="B96" s="14" t="s">
        <v>179</v>
      </c>
      <c r="C96" s="13" t="s">
        <v>0</v>
      </c>
      <c r="D96" s="34">
        <f>SUM(D92:D95)</f>
        <v>15922965</v>
      </c>
      <c r="E96" s="34">
        <f>SUM(E92:E95)</f>
        <v>16043272</v>
      </c>
      <c r="F96" s="34">
        <f>SUM(F92:F95)</f>
        <v>6553909</v>
      </c>
      <c r="G96" s="39">
        <f t="shared" si="16"/>
        <v>0.4116010428962194</v>
      </c>
      <c r="H96" s="34">
        <f>SUM(H92:H95)</f>
        <v>4576733</v>
      </c>
      <c r="I96" s="39">
        <f t="shared" si="17"/>
        <v>0.28742969666767465</v>
      </c>
      <c r="J96" s="34">
        <f>SUM(J92:J95)</f>
        <v>3271647</v>
      </c>
      <c r="K96" s="39">
        <f t="shared" si="18"/>
        <v>0.20392641850116361</v>
      </c>
      <c r="L96" s="34">
        <f>SUM(L92:L95)</f>
        <v>0</v>
      </c>
      <c r="M96" s="39">
        <f t="shared" si="19"/>
        <v>0</v>
      </c>
      <c r="N96" s="34">
        <f t="shared" si="20"/>
        <v>14402289</v>
      </c>
      <c r="O96" s="39">
        <f t="shared" si="21"/>
        <v>0.8977151917638746</v>
      </c>
      <c r="P96" s="34">
        <f>SUM(P92:P95)</f>
        <v>3835419</v>
      </c>
      <c r="Q96" s="34">
        <f>SUM(Q92:Q95)</f>
        <v>15197256</v>
      </c>
      <c r="R96" s="34">
        <f>SUM(R92:R95)</f>
        <v>15466641</v>
      </c>
      <c r="S96" s="34">
        <f>SUM(S92:S95)</f>
        <v>15487768</v>
      </c>
      <c r="T96" s="39">
        <f t="shared" si="22"/>
        <v>1.0013659720943933</v>
      </c>
      <c r="U96" s="39">
        <f t="shared" si="23"/>
        <v>-0.14699098064644311</v>
      </c>
    </row>
    <row r="97" spans="1:21" ht="13" x14ac:dyDescent="0.3">
      <c r="A97" s="18" t="s">
        <v>29</v>
      </c>
      <c r="B97" s="12" t="s">
        <v>180</v>
      </c>
      <c r="C97" s="11" t="s">
        <v>181</v>
      </c>
      <c r="D97" s="33">
        <v>2867051</v>
      </c>
      <c r="E97" s="33">
        <v>5416789</v>
      </c>
      <c r="F97" s="33">
        <v>1011949</v>
      </c>
      <c r="G97" s="38">
        <f t="shared" si="16"/>
        <v>0.35295814409998288</v>
      </c>
      <c r="H97" s="33">
        <v>1614894</v>
      </c>
      <c r="I97" s="38">
        <f t="shared" si="17"/>
        <v>0.56325960019546217</v>
      </c>
      <c r="J97" s="33">
        <v>1363395</v>
      </c>
      <c r="K97" s="38">
        <f t="shared" si="18"/>
        <v>0.25169800780499296</v>
      </c>
      <c r="L97" s="33">
        <v>0</v>
      </c>
      <c r="M97" s="38">
        <f t="shared" si="19"/>
        <v>0</v>
      </c>
      <c r="N97" s="33">
        <f t="shared" si="20"/>
        <v>3990238</v>
      </c>
      <c r="O97" s="38">
        <f t="shared" si="21"/>
        <v>0.73664268628517748</v>
      </c>
      <c r="P97" s="33">
        <v>9546</v>
      </c>
      <c r="Q97" s="33">
        <v>2072911</v>
      </c>
      <c r="R97" s="33">
        <v>0</v>
      </c>
      <c r="S97" s="33">
        <v>9546</v>
      </c>
      <c r="T97" s="38">
        <f t="shared" si="22"/>
        <v>0</v>
      </c>
      <c r="U97" s="38">
        <f t="shared" si="23"/>
        <v>141.82369578881207</v>
      </c>
    </row>
    <row r="98" spans="1:21" ht="13" x14ac:dyDescent="0.3">
      <c r="A98" s="18" t="s">
        <v>29</v>
      </c>
      <c r="B98" s="12" t="s">
        <v>182</v>
      </c>
      <c r="C98" s="11" t="s">
        <v>183</v>
      </c>
      <c r="D98" s="33">
        <v>2145706</v>
      </c>
      <c r="E98" s="33">
        <v>2145696</v>
      </c>
      <c r="F98" s="33">
        <v>2395</v>
      </c>
      <c r="G98" s="38">
        <f t="shared" si="16"/>
        <v>1.1161827389213621E-3</v>
      </c>
      <c r="H98" s="33">
        <v>29072</v>
      </c>
      <c r="I98" s="38">
        <f t="shared" si="17"/>
        <v>1.3548920495165694E-2</v>
      </c>
      <c r="J98" s="33">
        <v>82740</v>
      </c>
      <c r="K98" s="38">
        <f t="shared" si="18"/>
        <v>3.8560914500469778E-2</v>
      </c>
      <c r="L98" s="33">
        <v>0</v>
      </c>
      <c r="M98" s="38">
        <f t="shared" si="19"/>
        <v>0</v>
      </c>
      <c r="N98" s="33">
        <f t="shared" si="20"/>
        <v>114207</v>
      </c>
      <c r="O98" s="38">
        <f t="shared" si="21"/>
        <v>5.3226086081159682E-2</v>
      </c>
      <c r="P98" s="33">
        <v>47043</v>
      </c>
      <c r="Q98" s="33">
        <v>2877692</v>
      </c>
      <c r="R98" s="33">
        <v>1547585</v>
      </c>
      <c r="S98" s="33">
        <v>4806790</v>
      </c>
      <c r="T98" s="38">
        <f t="shared" si="22"/>
        <v>3.1059941780257629</v>
      </c>
      <c r="U98" s="38">
        <f t="shared" si="23"/>
        <v>0.75881640201517753</v>
      </c>
    </row>
    <row r="99" spans="1:21" ht="13" x14ac:dyDescent="0.3">
      <c r="A99" s="18" t="s">
        <v>29</v>
      </c>
      <c r="B99" s="12" t="s">
        <v>184</v>
      </c>
      <c r="C99" s="11" t="s">
        <v>185</v>
      </c>
      <c r="D99" s="33">
        <v>47103509</v>
      </c>
      <c r="E99" s="33">
        <v>47103509</v>
      </c>
      <c r="F99" s="33">
        <v>19626471</v>
      </c>
      <c r="G99" s="38">
        <f t="shared" si="16"/>
        <v>0.416666855966081</v>
      </c>
      <c r="H99" s="33">
        <v>15211933</v>
      </c>
      <c r="I99" s="38">
        <f t="shared" si="17"/>
        <v>0.32294691675730569</v>
      </c>
      <c r="J99" s="33">
        <v>11775911</v>
      </c>
      <c r="K99" s="38">
        <f t="shared" si="18"/>
        <v>0.25000071650712902</v>
      </c>
      <c r="L99" s="33">
        <v>0</v>
      </c>
      <c r="M99" s="38">
        <f t="shared" si="19"/>
        <v>0</v>
      </c>
      <c r="N99" s="33">
        <f t="shared" si="20"/>
        <v>46614315</v>
      </c>
      <c r="O99" s="38">
        <f t="shared" si="21"/>
        <v>0.98961448923051576</v>
      </c>
      <c r="P99" s="33">
        <v>52493672</v>
      </c>
      <c r="Q99" s="33">
        <v>87687294</v>
      </c>
      <c r="R99" s="33">
        <v>87687294</v>
      </c>
      <c r="S99" s="33">
        <v>86871947</v>
      </c>
      <c r="T99" s="38">
        <f t="shared" si="22"/>
        <v>0.99070165171250468</v>
      </c>
      <c r="U99" s="38">
        <f t="shared" si="23"/>
        <v>-0.77566989407789955</v>
      </c>
    </row>
    <row r="100" spans="1:21" ht="13" x14ac:dyDescent="0.3">
      <c r="A100" s="18" t="s">
        <v>44</v>
      </c>
      <c r="B100" s="12" t="s">
        <v>186</v>
      </c>
      <c r="C100" s="11" t="s">
        <v>187</v>
      </c>
      <c r="D100" s="33">
        <v>19114705</v>
      </c>
      <c r="E100" s="33">
        <v>13901117</v>
      </c>
      <c r="F100" s="33">
        <v>5807100</v>
      </c>
      <c r="G100" s="38">
        <f>IF(($D100     =0),0,($F100     /$D100     ))</f>
        <v>0.30380275290672809</v>
      </c>
      <c r="H100" s="33">
        <v>0</v>
      </c>
      <c r="I100" s="38">
        <f>IF(($D100     =0),0,($H100     /$D100     ))</f>
        <v>0</v>
      </c>
      <c r="J100" s="33">
        <v>7915100</v>
      </c>
      <c r="K100" s="38">
        <f>IF(($E100     =0),0,($J100     /$E100     ))</f>
        <v>0.56938589898926828</v>
      </c>
      <c r="L100" s="33">
        <v>0</v>
      </c>
      <c r="M100" s="38">
        <f>IF(($E100     =0),0,($L100     /$E100     ))</f>
        <v>0</v>
      </c>
      <c r="N100" s="33">
        <f>$F100     +$H100     +$J100</f>
        <v>13722200</v>
      </c>
      <c r="O100" s="38">
        <f>IF(($E100     =0),0,($N100     /$E100     ))</f>
        <v>0.98712930766642715</v>
      </c>
      <c r="P100" s="33">
        <v>3226140</v>
      </c>
      <c r="Q100" s="33">
        <v>14150760</v>
      </c>
      <c r="R100" s="33">
        <v>13424760</v>
      </c>
      <c r="S100" s="33">
        <v>13424760</v>
      </c>
      <c r="T100" s="38">
        <f>IF(($R100     =0),0,($S100     /$R100     ))</f>
        <v>1</v>
      </c>
      <c r="U100" s="38">
        <f>IF(($P100     =0),0,(($J100     /$P100     )-1))</f>
        <v>1.4534273156155653</v>
      </c>
    </row>
    <row r="101" spans="1:21" ht="14" x14ac:dyDescent="0.3">
      <c r="A101" s="19" t="s">
        <v>0</v>
      </c>
      <c r="B101" s="14" t="s">
        <v>188</v>
      </c>
      <c r="C101" s="13" t="s">
        <v>0</v>
      </c>
      <c r="D101" s="34">
        <f>SUM(D97:D100)</f>
        <v>71230971</v>
      </c>
      <c r="E101" s="34">
        <f>SUM(E97:E100)</f>
        <v>68567111</v>
      </c>
      <c r="F101" s="34">
        <f>SUM(F97:F100)</f>
        <v>26447915</v>
      </c>
      <c r="G101" s="39">
        <f>IF(($D101     =0),0,($F101     /$D101     ))</f>
        <v>0.37129797093458128</v>
      </c>
      <c r="H101" s="34">
        <f>SUM(H97:H100)</f>
        <v>16855899</v>
      </c>
      <c r="I101" s="39">
        <f>IF(($D101     =0),0,($H101     /$D101     ))</f>
        <v>0.23663722062696577</v>
      </c>
      <c r="J101" s="34">
        <f>SUM(J97:J100)</f>
        <v>21137146</v>
      </c>
      <c r="K101" s="39">
        <f>IF(($E101     =0),0,($J101     /$E101     ))</f>
        <v>0.30826945589117793</v>
      </c>
      <c r="L101" s="34">
        <f>SUM(L97:L100)</f>
        <v>0</v>
      </c>
      <c r="M101" s="39">
        <f>IF(($E101     =0),0,($L101     /$E101     ))</f>
        <v>0</v>
      </c>
      <c r="N101" s="34">
        <f>$F101     +$H101     +$J101</f>
        <v>64440960</v>
      </c>
      <c r="O101" s="39">
        <f>IF(($E101     =0),0,($N101     /$E101     ))</f>
        <v>0.93982317557465711</v>
      </c>
      <c r="P101" s="34">
        <f>SUM(P97:P100)</f>
        <v>55776401</v>
      </c>
      <c r="Q101" s="34">
        <f>SUM(Q97:Q100)</f>
        <v>106788657</v>
      </c>
      <c r="R101" s="34">
        <f>SUM(R97:R100)</f>
        <v>102659639</v>
      </c>
      <c r="S101" s="34">
        <f>SUM(S97:S100)</f>
        <v>105113043</v>
      </c>
      <c r="T101" s="39">
        <f>IF(($R101     =0),0,($S101     /$R101     ))</f>
        <v>1.0238984280862315</v>
      </c>
      <c r="U101" s="39">
        <f>IF(($P101     =0),0,(($J101     /$P101     )-1))</f>
        <v>-0.62103782924251427</v>
      </c>
    </row>
    <row r="102" spans="1:21" ht="14" x14ac:dyDescent="0.3">
      <c r="A102" s="19" t="s">
        <v>0</v>
      </c>
      <c r="B102" s="14" t="s">
        <v>189</v>
      </c>
      <c r="C102" s="13" t="s">
        <v>0</v>
      </c>
      <c r="D102" s="34">
        <f>SUM(D88:D90,D92:D95,D97:D100)</f>
        <v>192528936</v>
      </c>
      <c r="E102" s="34">
        <f>SUM(E88:E90,E92:E95,E97:E100)</f>
        <v>397613383</v>
      </c>
      <c r="F102" s="34">
        <f>SUM(F88:F90,F92:F95,F97:F100)</f>
        <v>57158773</v>
      </c>
      <c r="G102" s="39">
        <f>IF(($D102     =0),0,($F102     /$D102     ))</f>
        <v>0.29688406422190999</v>
      </c>
      <c r="H102" s="34">
        <f>SUM(H88:H90,H92:H95,H97:H100)</f>
        <v>47034002</v>
      </c>
      <c r="I102" s="39">
        <f>IF(($D102     =0),0,($H102     /$D102     ))</f>
        <v>0.24429575614545546</v>
      </c>
      <c r="J102" s="34">
        <f>SUM(J88:J90,J92:J95,J97:J100)</f>
        <v>29402348</v>
      </c>
      <c r="K102" s="39">
        <f>IF(($E102     =0),0,($J102     /$E102     ))</f>
        <v>7.3947078385940543E-2</v>
      </c>
      <c r="L102" s="34">
        <f>SUM(L88:L90,L92:L95,L97:L100)</f>
        <v>0</v>
      </c>
      <c r="M102" s="39">
        <f>IF(($E102     =0),0,($L102     /$E102     ))</f>
        <v>0</v>
      </c>
      <c r="N102" s="34">
        <f>$F102     +$H102     +$J102</f>
        <v>133595123</v>
      </c>
      <c r="O102" s="39">
        <f>IF(($E102     =0),0,($N102     /$E102     ))</f>
        <v>0.33599252115716638</v>
      </c>
      <c r="P102" s="34">
        <f>SUM(P88:P90,P92:P95,P97:P100)</f>
        <v>90428186</v>
      </c>
      <c r="Q102" s="34">
        <f>SUM(Q88:Q90,Q92:Q95,Q97:Q100)</f>
        <v>230899150</v>
      </c>
      <c r="R102" s="34">
        <f>SUM(R88:R90,R92:R95,R97:R100)</f>
        <v>187457517</v>
      </c>
      <c r="S102" s="34">
        <f>SUM(S88:S90,S92:S95,S97:S100)</f>
        <v>186433231</v>
      </c>
      <c r="T102" s="39">
        <f>IF(($R102     =0),0,($S102     /$R102     ))</f>
        <v>0.99453590330015951</v>
      </c>
      <c r="U102" s="39">
        <f>IF(($P102     =0),0,(($J102     /$P102     )-1))</f>
        <v>-0.67485416549216193</v>
      </c>
    </row>
    <row r="103" spans="1:21" ht="14.5" customHeight="1" x14ac:dyDescent="0.3">
      <c r="A103" s="17" t="s">
        <v>0</v>
      </c>
      <c r="B103" s="15" t="s">
        <v>618</v>
      </c>
      <c r="C103" s="10"/>
      <c r="D103" s="35"/>
      <c r="E103" s="35"/>
      <c r="F103" s="35"/>
      <c r="G103" s="40"/>
      <c r="H103" s="35"/>
      <c r="I103" s="40"/>
      <c r="J103" s="35"/>
      <c r="K103" s="40"/>
      <c r="L103" s="35"/>
      <c r="M103" s="40"/>
      <c r="N103" s="35"/>
      <c r="O103" s="40"/>
      <c r="P103" s="35"/>
      <c r="Q103" s="35"/>
      <c r="R103" s="35"/>
      <c r="S103" s="35"/>
      <c r="T103" s="40"/>
      <c r="U103" s="40"/>
    </row>
    <row r="104" spans="1:21" ht="28.9" customHeight="1" x14ac:dyDescent="0.3">
      <c r="A104" s="17" t="s">
        <v>0</v>
      </c>
      <c r="B104" s="9" t="s">
        <v>190</v>
      </c>
      <c r="C104" s="10"/>
      <c r="D104" s="35"/>
      <c r="E104" s="35"/>
      <c r="F104" s="35"/>
      <c r="G104" s="40"/>
      <c r="H104" s="35"/>
      <c r="I104" s="40"/>
      <c r="J104" s="35"/>
      <c r="K104" s="40"/>
      <c r="L104" s="35"/>
      <c r="M104" s="40"/>
      <c r="N104" s="35"/>
      <c r="O104" s="40"/>
      <c r="P104" s="35"/>
      <c r="Q104" s="35"/>
      <c r="R104" s="35"/>
      <c r="S104" s="35"/>
      <c r="T104" s="40"/>
      <c r="U104" s="40"/>
    </row>
    <row r="105" spans="1:21" ht="13" x14ac:dyDescent="0.3">
      <c r="A105" s="18" t="s">
        <v>23</v>
      </c>
      <c r="B105" s="12" t="s">
        <v>191</v>
      </c>
      <c r="C105" s="11" t="s">
        <v>192</v>
      </c>
      <c r="D105" s="33">
        <v>82626650</v>
      </c>
      <c r="E105" s="33">
        <v>82626650</v>
      </c>
      <c r="F105" s="33">
        <v>20533976</v>
      </c>
      <c r="G105" s="38">
        <f t="shared" ref="G105:G136" si="24">IF(($D105     =0),0,($F105     /$D105     ))</f>
        <v>0.24851517034758155</v>
      </c>
      <c r="H105" s="33">
        <v>36853602</v>
      </c>
      <c r="I105" s="38">
        <f t="shared" ref="I105:I136" si="25">IF(($D105     =0),0,($H105     /$D105     ))</f>
        <v>0.44602561038115429</v>
      </c>
      <c r="J105" s="33">
        <v>24543734</v>
      </c>
      <c r="K105" s="38">
        <f t="shared" ref="K105:K136" si="26">IF(($E105     =0),0,($J105     /$E105     ))</f>
        <v>0.29704379882277693</v>
      </c>
      <c r="L105" s="33">
        <v>0</v>
      </c>
      <c r="M105" s="38">
        <f t="shared" ref="M105:M136" si="27">IF(($E105     =0),0,($L105     /$E105     ))</f>
        <v>0</v>
      </c>
      <c r="N105" s="33">
        <f t="shared" ref="N105:N136" si="28">$F105     +$H105     +$J105</f>
        <v>81931312</v>
      </c>
      <c r="O105" s="38">
        <f t="shared" ref="O105:O136" si="29">IF(($E105     =0),0,($N105     /$E105     ))</f>
        <v>0.99158457955151269</v>
      </c>
      <c r="P105" s="33">
        <v>24573362</v>
      </c>
      <c r="Q105" s="33">
        <v>80087080</v>
      </c>
      <c r="R105" s="33">
        <v>80087080</v>
      </c>
      <c r="S105" s="33">
        <v>79353548</v>
      </c>
      <c r="T105" s="38">
        <f t="shared" ref="T105:T136" si="30">IF(($R105     =0),0,($S105     /$R105     ))</f>
        <v>0.9908408197676829</v>
      </c>
      <c r="U105" s="38">
        <f t="shared" ref="U105:U136" si="31">IF(($P105     =0),0,(($J105     /$P105     )-1))</f>
        <v>-1.2056958262365303E-3</v>
      </c>
    </row>
    <row r="106" spans="1:21" ht="14" x14ac:dyDescent="0.3">
      <c r="A106" s="19" t="s">
        <v>0</v>
      </c>
      <c r="B106" s="14" t="s">
        <v>28</v>
      </c>
      <c r="C106" s="13" t="s">
        <v>0</v>
      </c>
      <c r="D106" s="34">
        <f>D105</f>
        <v>82626650</v>
      </c>
      <c r="E106" s="34">
        <f>E105</f>
        <v>82626650</v>
      </c>
      <c r="F106" s="34">
        <f>F105</f>
        <v>20533976</v>
      </c>
      <c r="G106" s="39">
        <f t="shared" si="24"/>
        <v>0.24851517034758155</v>
      </c>
      <c r="H106" s="34">
        <f>H105</f>
        <v>36853602</v>
      </c>
      <c r="I106" s="39">
        <f t="shared" si="25"/>
        <v>0.44602561038115429</v>
      </c>
      <c r="J106" s="34">
        <f>J105</f>
        <v>24543734</v>
      </c>
      <c r="K106" s="39">
        <f t="shared" si="26"/>
        <v>0.29704379882277693</v>
      </c>
      <c r="L106" s="34">
        <f>L105</f>
        <v>0</v>
      </c>
      <c r="M106" s="39">
        <f t="shared" si="27"/>
        <v>0</v>
      </c>
      <c r="N106" s="34">
        <f t="shared" si="28"/>
        <v>81931312</v>
      </c>
      <c r="O106" s="39">
        <f t="shared" si="29"/>
        <v>0.99158457955151269</v>
      </c>
      <c r="P106" s="34">
        <f>P105</f>
        <v>24573362</v>
      </c>
      <c r="Q106" s="34">
        <f>Q105</f>
        <v>80087080</v>
      </c>
      <c r="R106" s="34">
        <f>R105</f>
        <v>80087080</v>
      </c>
      <c r="S106" s="34">
        <f>S105</f>
        <v>79353548</v>
      </c>
      <c r="T106" s="39">
        <f t="shared" si="30"/>
        <v>0.9908408197676829</v>
      </c>
      <c r="U106" s="39">
        <f t="shared" si="31"/>
        <v>-1.2056958262365303E-3</v>
      </c>
    </row>
    <row r="107" spans="1:21" ht="13" x14ac:dyDescent="0.3">
      <c r="A107" s="18" t="s">
        <v>29</v>
      </c>
      <c r="B107" s="12" t="s">
        <v>193</v>
      </c>
      <c r="C107" s="11" t="s">
        <v>194</v>
      </c>
      <c r="D107" s="33">
        <v>147641048</v>
      </c>
      <c r="E107" s="33">
        <v>151773829</v>
      </c>
      <c r="F107" s="33">
        <v>61506368</v>
      </c>
      <c r="G107" s="38">
        <f t="shared" si="24"/>
        <v>0.41659395427753942</v>
      </c>
      <c r="H107" s="33">
        <v>53243602</v>
      </c>
      <c r="I107" s="38">
        <f t="shared" si="25"/>
        <v>0.36062871891833226</v>
      </c>
      <c r="J107" s="33">
        <v>36904240</v>
      </c>
      <c r="K107" s="38">
        <f t="shared" si="26"/>
        <v>0.24315285608298121</v>
      </c>
      <c r="L107" s="33">
        <v>0</v>
      </c>
      <c r="M107" s="38">
        <f t="shared" si="27"/>
        <v>0</v>
      </c>
      <c r="N107" s="33">
        <f t="shared" si="28"/>
        <v>151654210</v>
      </c>
      <c r="O107" s="38">
        <f t="shared" si="29"/>
        <v>0.99921186016859331</v>
      </c>
      <c r="P107" s="33">
        <v>35342764</v>
      </c>
      <c r="Q107" s="33">
        <v>141345072</v>
      </c>
      <c r="R107" s="33">
        <v>167843837</v>
      </c>
      <c r="S107" s="33">
        <v>166179614</v>
      </c>
      <c r="T107" s="38">
        <f t="shared" si="30"/>
        <v>0.99008469402424348</v>
      </c>
      <c r="U107" s="38">
        <f t="shared" si="31"/>
        <v>4.4180924842210922E-2</v>
      </c>
    </row>
    <row r="108" spans="1:21" ht="13" x14ac:dyDescent="0.3">
      <c r="A108" s="18" t="s">
        <v>29</v>
      </c>
      <c r="B108" s="12" t="s">
        <v>195</v>
      </c>
      <c r="C108" s="11" t="s">
        <v>196</v>
      </c>
      <c r="D108" s="33">
        <v>10752300</v>
      </c>
      <c r="E108" s="33">
        <v>10752300</v>
      </c>
      <c r="F108" s="33">
        <v>0</v>
      </c>
      <c r="G108" s="38">
        <f t="shared" si="24"/>
        <v>0</v>
      </c>
      <c r="H108" s="33">
        <v>0</v>
      </c>
      <c r="I108" s="38">
        <f t="shared" si="25"/>
        <v>0</v>
      </c>
      <c r="J108" s="33">
        <v>0</v>
      </c>
      <c r="K108" s="38">
        <f t="shared" si="26"/>
        <v>0</v>
      </c>
      <c r="L108" s="33">
        <v>0</v>
      </c>
      <c r="M108" s="38">
        <f t="shared" si="27"/>
        <v>0</v>
      </c>
      <c r="N108" s="33">
        <f t="shared" si="28"/>
        <v>0</v>
      </c>
      <c r="O108" s="38">
        <f t="shared" si="29"/>
        <v>0</v>
      </c>
      <c r="P108" s="33">
        <v>0</v>
      </c>
      <c r="Q108" s="33">
        <v>12292740</v>
      </c>
      <c r="R108" s="33">
        <v>12285240</v>
      </c>
      <c r="S108" s="33">
        <v>64050</v>
      </c>
      <c r="T108" s="38">
        <f t="shared" si="30"/>
        <v>5.2135733612041768E-3</v>
      </c>
      <c r="U108" s="38">
        <f t="shared" si="31"/>
        <v>0</v>
      </c>
    </row>
    <row r="109" spans="1:21" ht="13" x14ac:dyDescent="0.3">
      <c r="A109" s="18" t="s">
        <v>29</v>
      </c>
      <c r="B109" s="12" t="s">
        <v>197</v>
      </c>
      <c r="C109" s="11" t="s">
        <v>198</v>
      </c>
      <c r="D109" s="33">
        <v>12548760</v>
      </c>
      <c r="E109" s="33">
        <v>14179636</v>
      </c>
      <c r="F109" s="33">
        <v>0</v>
      </c>
      <c r="G109" s="38">
        <f t="shared" si="24"/>
        <v>0</v>
      </c>
      <c r="H109" s="33">
        <v>12548760</v>
      </c>
      <c r="I109" s="38">
        <f t="shared" si="25"/>
        <v>1</v>
      </c>
      <c r="J109" s="33">
        <v>0</v>
      </c>
      <c r="K109" s="38">
        <f t="shared" si="26"/>
        <v>0</v>
      </c>
      <c r="L109" s="33">
        <v>0</v>
      </c>
      <c r="M109" s="38">
        <f t="shared" si="27"/>
        <v>0</v>
      </c>
      <c r="N109" s="33">
        <f t="shared" si="28"/>
        <v>12548760</v>
      </c>
      <c r="O109" s="38">
        <f t="shared" si="29"/>
        <v>0.88498463571279262</v>
      </c>
      <c r="P109" s="33">
        <v>0</v>
      </c>
      <c r="Q109" s="33">
        <v>21288000</v>
      </c>
      <c r="R109" s="33">
        <v>21288000</v>
      </c>
      <c r="S109" s="33">
        <v>21288000</v>
      </c>
      <c r="T109" s="38">
        <f t="shared" si="30"/>
        <v>1</v>
      </c>
      <c r="U109" s="38">
        <f t="shared" si="31"/>
        <v>0</v>
      </c>
    </row>
    <row r="110" spans="1:21" ht="13" x14ac:dyDescent="0.3">
      <c r="A110" s="18" t="s">
        <v>29</v>
      </c>
      <c r="B110" s="12" t="s">
        <v>199</v>
      </c>
      <c r="C110" s="11" t="s">
        <v>200</v>
      </c>
      <c r="D110" s="33">
        <v>233214000</v>
      </c>
      <c r="E110" s="33">
        <v>233214000</v>
      </c>
      <c r="F110" s="33">
        <v>97173000</v>
      </c>
      <c r="G110" s="38">
        <f t="shared" si="24"/>
        <v>0.41666881062028865</v>
      </c>
      <c r="H110" s="33">
        <v>77677000</v>
      </c>
      <c r="I110" s="38">
        <f t="shared" si="25"/>
        <v>0.33307177099144991</v>
      </c>
      <c r="J110" s="33">
        <v>0</v>
      </c>
      <c r="K110" s="38">
        <f t="shared" si="26"/>
        <v>0</v>
      </c>
      <c r="L110" s="33">
        <v>0</v>
      </c>
      <c r="M110" s="38">
        <f t="shared" si="27"/>
        <v>0</v>
      </c>
      <c r="N110" s="33">
        <f t="shared" si="28"/>
        <v>174850000</v>
      </c>
      <c r="O110" s="38">
        <f t="shared" si="29"/>
        <v>0.74974058161173862</v>
      </c>
      <c r="P110" s="33">
        <v>55699000</v>
      </c>
      <c r="Q110" s="33">
        <v>222845997</v>
      </c>
      <c r="R110" s="33">
        <v>266999997</v>
      </c>
      <c r="S110" s="33">
        <v>267239495</v>
      </c>
      <c r="T110" s="38">
        <f t="shared" si="30"/>
        <v>1.0008969962647603</v>
      </c>
      <c r="U110" s="38">
        <f t="shared" si="31"/>
        <v>-1</v>
      </c>
    </row>
    <row r="111" spans="1:21" ht="13" x14ac:dyDescent="0.3">
      <c r="A111" s="18" t="s">
        <v>44</v>
      </c>
      <c r="B111" s="12" t="s">
        <v>201</v>
      </c>
      <c r="C111" s="11" t="s">
        <v>202</v>
      </c>
      <c r="D111" s="33">
        <v>3611000</v>
      </c>
      <c r="E111" s="33">
        <v>3611000</v>
      </c>
      <c r="F111" s="33">
        <v>677159</v>
      </c>
      <c r="G111" s="38">
        <f t="shared" si="24"/>
        <v>0.18752672389919689</v>
      </c>
      <c r="H111" s="33">
        <v>1027635</v>
      </c>
      <c r="I111" s="38">
        <f t="shared" si="25"/>
        <v>0.28458460260315704</v>
      </c>
      <c r="J111" s="33">
        <v>737416</v>
      </c>
      <c r="K111" s="38">
        <f t="shared" si="26"/>
        <v>0.20421379119357519</v>
      </c>
      <c r="L111" s="33">
        <v>0</v>
      </c>
      <c r="M111" s="38">
        <f t="shared" si="27"/>
        <v>0</v>
      </c>
      <c r="N111" s="33">
        <f t="shared" si="28"/>
        <v>2442210</v>
      </c>
      <c r="O111" s="38">
        <f t="shared" si="29"/>
        <v>0.67632511769592907</v>
      </c>
      <c r="P111" s="33">
        <v>1261866</v>
      </c>
      <c r="Q111" s="33">
        <v>4468000</v>
      </c>
      <c r="R111" s="33">
        <v>4468000</v>
      </c>
      <c r="S111" s="33">
        <v>3262643</v>
      </c>
      <c r="T111" s="38">
        <f t="shared" si="30"/>
        <v>0.73022448522829009</v>
      </c>
      <c r="U111" s="38">
        <f t="shared" si="31"/>
        <v>-0.41561465321991398</v>
      </c>
    </row>
    <row r="112" spans="1:21" ht="14" x14ac:dyDescent="0.3">
      <c r="A112" s="19" t="s">
        <v>0</v>
      </c>
      <c r="B112" s="14" t="s">
        <v>203</v>
      </c>
      <c r="C112" s="13" t="s">
        <v>0</v>
      </c>
      <c r="D112" s="34">
        <f>SUM(D107:D111)</f>
        <v>407767108</v>
      </c>
      <c r="E112" s="34">
        <f>SUM(E107:E111)</f>
        <v>413530765</v>
      </c>
      <c r="F112" s="34">
        <f>SUM(F107:F111)</f>
        <v>159356527</v>
      </c>
      <c r="G112" s="39">
        <f t="shared" si="24"/>
        <v>0.39080279864063977</v>
      </c>
      <c r="H112" s="34">
        <f>SUM(H107:H111)</f>
        <v>144496997</v>
      </c>
      <c r="I112" s="39">
        <f t="shared" si="25"/>
        <v>0.3543615808266713</v>
      </c>
      <c r="J112" s="34">
        <f>SUM(J107:J111)</f>
        <v>37641656</v>
      </c>
      <c r="K112" s="39">
        <f t="shared" si="26"/>
        <v>9.1025043807804726E-2</v>
      </c>
      <c r="L112" s="34">
        <f>SUM(L107:L111)</f>
        <v>0</v>
      </c>
      <c r="M112" s="39">
        <f t="shared" si="27"/>
        <v>0</v>
      </c>
      <c r="N112" s="34">
        <f t="shared" si="28"/>
        <v>341495180</v>
      </c>
      <c r="O112" s="39">
        <f t="shared" si="29"/>
        <v>0.82580356506244468</v>
      </c>
      <c r="P112" s="34">
        <f>SUM(P107:P111)</f>
        <v>92303630</v>
      </c>
      <c r="Q112" s="34">
        <f>SUM(Q107:Q111)</f>
        <v>402239809</v>
      </c>
      <c r="R112" s="34">
        <f>SUM(R107:R111)</f>
        <v>472885074</v>
      </c>
      <c r="S112" s="34">
        <f>SUM(S107:S111)</f>
        <v>458033802</v>
      </c>
      <c r="T112" s="39">
        <f t="shared" si="30"/>
        <v>0.96859433123067873</v>
      </c>
      <c r="U112" s="39">
        <f t="shared" si="31"/>
        <v>-0.59219744662263007</v>
      </c>
    </row>
    <row r="113" spans="1:21" ht="13" x14ac:dyDescent="0.3">
      <c r="A113" s="18" t="s">
        <v>29</v>
      </c>
      <c r="B113" s="12" t="s">
        <v>204</v>
      </c>
      <c r="C113" s="11" t="s">
        <v>205</v>
      </c>
      <c r="D113" s="33">
        <v>0</v>
      </c>
      <c r="E113" s="33">
        <v>0</v>
      </c>
      <c r="F113" s="33">
        <v>1472636</v>
      </c>
      <c r="G113" s="38">
        <f t="shared" si="24"/>
        <v>0</v>
      </c>
      <c r="H113" s="33">
        <v>2564031</v>
      </c>
      <c r="I113" s="38">
        <f t="shared" si="25"/>
        <v>0</v>
      </c>
      <c r="J113" s="33">
        <v>2776240</v>
      </c>
      <c r="K113" s="38">
        <f t="shared" si="26"/>
        <v>0</v>
      </c>
      <c r="L113" s="33">
        <v>0</v>
      </c>
      <c r="M113" s="38">
        <f t="shared" si="27"/>
        <v>0</v>
      </c>
      <c r="N113" s="33">
        <f t="shared" si="28"/>
        <v>6812907</v>
      </c>
      <c r="O113" s="38">
        <f t="shared" si="29"/>
        <v>0</v>
      </c>
      <c r="P113" s="33">
        <v>1441417</v>
      </c>
      <c r="Q113" s="33">
        <v>0</v>
      </c>
      <c r="R113" s="33">
        <v>0</v>
      </c>
      <c r="S113" s="33">
        <v>4694950</v>
      </c>
      <c r="T113" s="38">
        <f t="shared" si="30"/>
        <v>0</v>
      </c>
      <c r="U113" s="38">
        <f t="shared" si="31"/>
        <v>0.92604915857104508</v>
      </c>
    </row>
    <row r="114" spans="1:21" ht="13" x14ac:dyDescent="0.3">
      <c r="A114" s="18" t="s">
        <v>29</v>
      </c>
      <c r="B114" s="12" t="s">
        <v>206</v>
      </c>
      <c r="C114" s="11" t="s">
        <v>207</v>
      </c>
      <c r="D114" s="33">
        <v>58420683</v>
      </c>
      <c r="E114" s="33">
        <v>58420683</v>
      </c>
      <c r="F114" s="33">
        <v>24221250</v>
      </c>
      <c r="G114" s="38">
        <f t="shared" si="24"/>
        <v>0.41460059616215034</v>
      </c>
      <c r="H114" s="33">
        <v>19377000</v>
      </c>
      <c r="I114" s="38">
        <f t="shared" si="25"/>
        <v>0.33168047692972025</v>
      </c>
      <c r="J114" s="33">
        <v>14533500</v>
      </c>
      <c r="K114" s="38">
        <f t="shared" si="26"/>
        <v>0.24877319561635389</v>
      </c>
      <c r="L114" s="33">
        <v>0</v>
      </c>
      <c r="M114" s="38">
        <f t="shared" si="27"/>
        <v>0</v>
      </c>
      <c r="N114" s="33">
        <f t="shared" si="28"/>
        <v>58131750</v>
      </c>
      <c r="O114" s="38">
        <f t="shared" si="29"/>
        <v>0.99505426870822444</v>
      </c>
      <c r="P114" s="33">
        <v>9193000</v>
      </c>
      <c r="Q114" s="33">
        <v>55295088</v>
      </c>
      <c r="R114" s="33">
        <v>56226820</v>
      </c>
      <c r="S114" s="33">
        <v>55717000</v>
      </c>
      <c r="T114" s="38">
        <f t="shared" si="30"/>
        <v>0.99093279683965763</v>
      </c>
      <c r="U114" s="38">
        <f t="shared" si="31"/>
        <v>0.58093114326117701</v>
      </c>
    </row>
    <row r="115" spans="1:21" ht="13" x14ac:dyDescent="0.3">
      <c r="A115" s="18" t="s">
        <v>29</v>
      </c>
      <c r="B115" s="12" t="s">
        <v>208</v>
      </c>
      <c r="C115" s="11" t="s">
        <v>209</v>
      </c>
      <c r="D115" s="33">
        <v>7836200</v>
      </c>
      <c r="E115" s="33">
        <v>7836200</v>
      </c>
      <c r="F115" s="33">
        <v>3267790</v>
      </c>
      <c r="G115" s="38">
        <f t="shared" si="24"/>
        <v>0.41701207217784131</v>
      </c>
      <c r="H115" s="33">
        <v>2620370</v>
      </c>
      <c r="I115" s="38">
        <f t="shared" si="25"/>
        <v>0.33439294556034815</v>
      </c>
      <c r="J115" s="33">
        <v>1966557</v>
      </c>
      <c r="K115" s="38">
        <f t="shared" si="26"/>
        <v>0.25095798984201528</v>
      </c>
      <c r="L115" s="33">
        <v>0</v>
      </c>
      <c r="M115" s="38">
        <f t="shared" si="27"/>
        <v>0</v>
      </c>
      <c r="N115" s="33">
        <f t="shared" si="28"/>
        <v>7854717</v>
      </c>
      <c r="O115" s="38">
        <f t="shared" si="29"/>
        <v>1.0023630075802048</v>
      </c>
      <c r="P115" s="33">
        <v>1892800</v>
      </c>
      <c r="Q115" s="33">
        <v>8863600</v>
      </c>
      <c r="R115" s="33">
        <v>8863600</v>
      </c>
      <c r="S115" s="33">
        <v>8863600</v>
      </c>
      <c r="T115" s="38">
        <f t="shared" si="30"/>
        <v>1</v>
      </c>
      <c r="U115" s="38">
        <f t="shared" si="31"/>
        <v>3.8967138630600084E-2</v>
      </c>
    </row>
    <row r="116" spans="1:21" ht="13" x14ac:dyDescent="0.3">
      <c r="A116" s="18" t="s">
        <v>29</v>
      </c>
      <c r="B116" s="12" t="s">
        <v>210</v>
      </c>
      <c r="C116" s="11" t="s">
        <v>211</v>
      </c>
      <c r="D116" s="33">
        <v>11091000</v>
      </c>
      <c r="E116" s="33">
        <v>11091000</v>
      </c>
      <c r="F116" s="33">
        <v>4055750</v>
      </c>
      <c r="G116" s="38">
        <f t="shared" si="24"/>
        <v>0.36567937967721575</v>
      </c>
      <c r="H116" s="33">
        <v>3244500</v>
      </c>
      <c r="I116" s="38">
        <f t="shared" si="25"/>
        <v>0.29253448742223426</v>
      </c>
      <c r="J116" s="33">
        <v>0</v>
      </c>
      <c r="K116" s="38">
        <f t="shared" si="26"/>
        <v>0</v>
      </c>
      <c r="L116" s="33">
        <v>0</v>
      </c>
      <c r="M116" s="38">
        <f t="shared" si="27"/>
        <v>0</v>
      </c>
      <c r="N116" s="33">
        <f t="shared" si="28"/>
        <v>7300250</v>
      </c>
      <c r="O116" s="38">
        <f t="shared" si="29"/>
        <v>0.65821386709944996</v>
      </c>
      <c r="P116" s="33">
        <v>2356750</v>
      </c>
      <c r="Q116" s="33">
        <v>10730750</v>
      </c>
      <c r="R116" s="33">
        <v>7254750</v>
      </c>
      <c r="S116" s="33">
        <v>10924750</v>
      </c>
      <c r="T116" s="38">
        <f t="shared" si="30"/>
        <v>1.5058754609049243</v>
      </c>
      <c r="U116" s="38">
        <f t="shared" si="31"/>
        <v>-1</v>
      </c>
    </row>
    <row r="117" spans="1:21" ht="13" x14ac:dyDescent="0.3">
      <c r="A117" s="18" t="s">
        <v>29</v>
      </c>
      <c r="B117" s="12" t="s">
        <v>212</v>
      </c>
      <c r="C117" s="11" t="s">
        <v>213</v>
      </c>
      <c r="D117" s="33">
        <v>3610715</v>
      </c>
      <c r="E117" s="33">
        <v>3516000</v>
      </c>
      <c r="F117" s="33">
        <v>877488</v>
      </c>
      <c r="G117" s="38">
        <f t="shared" si="24"/>
        <v>0.24302333471348472</v>
      </c>
      <c r="H117" s="33">
        <v>1493444</v>
      </c>
      <c r="I117" s="38">
        <f t="shared" si="25"/>
        <v>0.41361447801889656</v>
      </c>
      <c r="J117" s="33">
        <v>1357753</v>
      </c>
      <c r="K117" s="38">
        <f t="shared" si="26"/>
        <v>0.38616410693970421</v>
      </c>
      <c r="L117" s="33">
        <v>0</v>
      </c>
      <c r="M117" s="38">
        <f t="shared" si="27"/>
        <v>0</v>
      </c>
      <c r="N117" s="33">
        <f t="shared" si="28"/>
        <v>3728685</v>
      </c>
      <c r="O117" s="38">
        <f t="shared" si="29"/>
        <v>1.060490614334471</v>
      </c>
      <c r="P117" s="33">
        <v>5217090</v>
      </c>
      <c r="Q117" s="33">
        <v>4447530</v>
      </c>
      <c r="R117" s="33">
        <v>4447530</v>
      </c>
      <c r="S117" s="33">
        <v>-116517</v>
      </c>
      <c r="T117" s="38">
        <f t="shared" si="30"/>
        <v>-2.6198136943427024E-2</v>
      </c>
      <c r="U117" s="38">
        <f t="shared" si="31"/>
        <v>-0.73974897883686119</v>
      </c>
    </row>
    <row r="118" spans="1:21" ht="13" x14ac:dyDescent="0.3">
      <c r="A118" s="18" t="s">
        <v>29</v>
      </c>
      <c r="B118" s="12" t="s">
        <v>214</v>
      </c>
      <c r="C118" s="11" t="s">
        <v>215</v>
      </c>
      <c r="D118" s="33">
        <v>0</v>
      </c>
      <c r="E118" s="33">
        <v>0</v>
      </c>
      <c r="F118" s="33">
        <v>0</v>
      </c>
      <c r="G118" s="38">
        <f t="shared" si="24"/>
        <v>0</v>
      </c>
      <c r="H118" s="33">
        <v>0</v>
      </c>
      <c r="I118" s="38">
        <f t="shared" si="25"/>
        <v>0</v>
      </c>
      <c r="J118" s="33">
        <v>0</v>
      </c>
      <c r="K118" s="38">
        <f t="shared" si="26"/>
        <v>0</v>
      </c>
      <c r="L118" s="33">
        <v>0</v>
      </c>
      <c r="M118" s="38">
        <f t="shared" si="27"/>
        <v>0</v>
      </c>
      <c r="N118" s="33">
        <f t="shared" si="28"/>
        <v>0</v>
      </c>
      <c r="O118" s="38">
        <f t="shared" si="29"/>
        <v>0</v>
      </c>
      <c r="P118" s="33">
        <v>0</v>
      </c>
      <c r="Q118" s="33">
        <v>0</v>
      </c>
      <c r="R118" s="33">
        <v>0</v>
      </c>
      <c r="S118" s="33">
        <v>0</v>
      </c>
      <c r="T118" s="38">
        <f t="shared" si="30"/>
        <v>0</v>
      </c>
      <c r="U118" s="38">
        <f t="shared" si="31"/>
        <v>0</v>
      </c>
    </row>
    <row r="119" spans="1:21" ht="13" x14ac:dyDescent="0.3">
      <c r="A119" s="18" t="s">
        <v>29</v>
      </c>
      <c r="B119" s="12" t="s">
        <v>216</v>
      </c>
      <c r="C119" s="11" t="s">
        <v>217</v>
      </c>
      <c r="D119" s="33">
        <v>6219480</v>
      </c>
      <c r="E119" s="33">
        <v>6219480</v>
      </c>
      <c r="F119" s="33">
        <v>0</v>
      </c>
      <c r="G119" s="38">
        <f t="shared" si="24"/>
        <v>0</v>
      </c>
      <c r="H119" s="33">
        <v>0</v>
      </c>
      <c r="I119" s="38">
        <f t="shared" si="25"/>
        <v>0</v>
      </c>
      <c r="J119" s="33">
        <v>0</v>
      </c>
      <c r="K119" s="38">
        <f t="shared" si="26"/>
        <v>0</v>
      </c>
      <c r="L119" s="33">
        <v>0</v>
      </c>
      <c r="M119" s="38">
        <f t="shared" si="27"/>
        <v>0</v>
      </c>
      <c r="N119" s="33">
        <f t="shared" si="28"/>
        <v>0</v>
      </c>
      <c r="O119" s="38">
        <f t="shared" si="29"/>
        <v>0</v>
      </c>
      <c r="P119" s="33">
        <v>0</v>
      </c>
      <c r="Q119" s="33">
        <v>2987004</v>
      </c>
      <c r="R119" s="33">
        <v>2987004</v>
      </c>
      <c r="S119" s="33">
        <v>0</v>
      </c>
      <c r="T119" s="38">
        <f t="shared" si="30"/>
        <v>0</v>
      </c>
      <c r="U119" s="38">
        <f t="shared" si="31"/>
        <v>0</v>
      </c>
    </row>
    <row r="120" spans="1:21" ht="13" x14ac:dyDescent="0.3">
      <c r="A120" s="18" t="s">
        <v>44</v>
      </c>
      <c r="B120" s="12" t="s">
        <v>218</v>
      </c>
      <c r="C120" s="11" t="s">
        <v>219</v>
      </c>
      <c r="D120" s="33">
        <v>0</v>
      </c>
      <c r="E120" s="33">
        <v>0</v>
      </c>
      <c r="F120" s="33">
        <v>0</v>
      </c>
      <c r="G120" s="38">
        <f t="shared" si="24"/>
        <v>0</v>
      </c>
      <c r="H120" s="33">
        <v>0</v>
      </c>
      <c r="I120" s="38">
        <f t="shared" si="25"/>
        <v>0</v>
      </c>
      <c r="J120" s="33">
        <v>0</v>
      </c>
      <c r="K120" s="38">
        <f t="shared" si="26"/>
        <v>0</v>
      </c>
      <c r="L120" s="33">
        <v>0</v>
      </c>
      <c r="M120" s="38">
        <f t="shared" si="27"/>
        <v>0</v>
      </c>
      <c r="N120" s="33">
        <f t="shared" si="28"/>
        <v>0</v>
      </c>
      <c r="O120" s="38">
        <f t="shared" si="29"/>
        <v>0</v>
      </c>
      <c r="P120" s="33">
        <v>0</v>
      </c>
      <c r="Q120" s="33">
        <v>0</v>
      </c>
      <c r="R120" s="33">
        <v>0</v>
      </c>
      <c r="S120" s="33">
        <v>0</v>
      </c>
      <c r="T120" s="38">
        <f t="shared" si="30"/>
        <v>0</v>
      </c>
      <c r="U120" s="38">
        <f t="shared" si="31"/>
        <v>0</v>
      </c>
    </row>
    <row r="121" spans="1:21" ht="14" x14ac:dyDescent="0.3">
      <c r="A121" s="19" t="s">
        <v>0</v>
      </c>
      <c r="B121" s="14" t="s">
        <v>220</v>
      </c>
      <c r="C121" s="13" t="s">
        <v>0</v>
      </c>
      <c r="D121" s="34">
        <f>SUM(D113:D120)</f>
        <v>87178078</v>
      </c>
      <c r="E121" s="34">
        <f>SUM(E113:E120)</f>
        <v>87083363</v>
      </c>
      <c r="F121" s="34">
        <f>SUM(F113:F120)</f>
        <v>33894914</v>
      </c>
      <c r="G121" s="39">
        <f t="shared" si="24"/>
        <v>0.38880088638797472</v>
      </c>
      <c r="H121" s="34">
        <f>SUM(H113:H120)</f>
        <v>29299345</v>
      </c>
      <c r="I121" s="39">
        <f t="shared" si="25"/>
        <v>0.33608615459496594</v>
      </c>
      <c r="J121" s="34">
        <f>SUM(J113:J120)</f>
        <v>20634050</v>
      </c>
      <c r="K121" s="39">
        <f t="shared" si="26"/>
        <v>0.23694594798779189</v>
      </c>
      <c r="L121" s="34">
        <f>SUM(L113:L120)</f>
        <v>0</v>
      </c>
      <c r="M121" s="39">
        <f t="shared" si="27"/>
        <v>0</v>
      </c>
      <c r="N121" s="34">
        <f t="shared" si="28"/>
        <v>83828309</v>
      </c>
      <c r="O121" s="39">
        <f t="shared" si="29"/>
        <v>0.96262140220744574</v>
      </c>
      <c r="P121" s="34">
        <f>SUM(P113:P120)</f>
        <v>20101057</v>
      </c>
      <c r="Q121" s="34">
        <f>SUM(Q113:Q120)</f>
        <v>82323972</v>
      </c>
      <c r="R121" s="34">
        <f>SUM(R113:R120)</f>
        <v>79779704</v>
      </c>
      <c r="S121" s="34">
        <f>SUM(S113:S120)</f>
        <v>80083783</v>
      </c>
      <c r="T121" s="39">
        <f t="shared" si="30"/>
        <v>1.0038114831812361</v>
      </c>
      <c r="U121" s="39">
        <f t="shared" si="31"/>
        <v>2.6515670295348182E-2</v>
      </c>
    </row>
    <row r="122" spans="1:21" ht="13" x14ac:dyDescent="0.3">
      <c r="A122" s="18" t="s">
        <v>29</v>
      </c>
      <c r="B122" s="12" t="s">
        <v>221</v>
      </c>
      <c r="C122" s="11" t="s">
        <v>222</v>
      </c>
      <c r="D122" s="33">
        <v>137519269</v>
      </c>
      <c r="E122" s="33">
        <v>137536051</v>
      </c>
      <c r="F122" s="33">
        <v>57298112</v>
      </c>
      <c r="G122" s="38">
        <f t="shared" si="24"/>
        <v>0.41665515252266211</v>
      </c>
      <c r="H122" s="33">
        <v>45840025</v>
      </c>
      <c r="I122" s="38">
        <f t="shared" si="25"/>
        <v>0.3333352869989441</v>
      </c>
      <c r="J122" s="33">
        <v>34388932</v>
      </c>
      <c r="K122" s="38">
        <f t="shared" si="26"/>
        <v>0.25003576698592284</v>
      </c>
      <c r="L122" s="33">
        <v>0</v>
      </c>
      <c r="M122" s="38">
        <f t="shared" si="27"/>
        <v>0</v>
      </c>
      <c r="N122" s="33">
        <f t="shared" si="28"/>
        <v>137527069</v>
      </c>
      <c r="O122" s="38">
        <f t="shared" si="29"/>
        <v>0.99993469348629183</v>
      </c>
      <c r="P122" s="33">
        <v>33191906</v>
      </c>
      <c r="Q122" s="33">
        <v>139242494</v>
      </c>
      <c r="R122" s="33">
        <v>164562494</v>
      </c>
      <c r="S122" s="33">
        <v>164558406</v>
      </c>
      <c r="T122" s="38">
        <f t="shared" si="30"/>
        <v>0.99997515837357209</v>
      </c>
      <c r="U122" s="38">
        <f t="shared" si="31"/>
        <v>3.606379217873168E-2</v>
      </c>
    </row>
    <row r="123" spans="1:21" ht="13" x14ac:dyDescent="0.3">
      <c r="A123" s="18" t="s">
        <v>29</v>
      </c>
      <c r="B123" s="12" t="s">
        <v>223</v>
      </c>
      <c r="C123" s="11" t="s">
        <v>224</v>
      </c>
      <c r="D123" s="33">
        <v>0</v>
      </c>
      <c r="E123" s="33">
        <v>0</v>
      </c>
      <c r="F123" s="33">
        <v>0</v>
      </c>
      <c r="G123" s="38">
        <f t="shared" si="24"/>
        <v>0</v>
      </c>
      <c r="H123" s="33">
        <v>0</v>
      </c>
      <c r="I123" s="38">
        <f t="shared" si="25"/>
        <v>0</v>
      </c>
      <c r="J123" s="33">
        <v>824061</v>
      </c>
      <c r="K123" s="38">
        <f t="shared" si="26"/>
        <v>0</v>
      </c>
      <c r="L123" s="33">
        <v>0</v>
      </c>
      <c r="M123" s="38">
        <f t="shared" si="27"/>
        <v>0</v>
      </c>
      <c r="N123" s="33">
        <f t="shared" si="28"/>
        <v>824061</v>
      </c>
      <c r="O123" s="38">
        <f t="shared" si="29"/>
        <v>0</v>
      </c>
      <c r="P123" s="33">
        <v>0</v>
      </c>
      <c r="Q123" s="33">
        <v>130000</v>
      </c>
      <c r="R123" s="33">
        <v>130000</v>
      </c>
      <c r="S123" s="33">
        <v>0</v>
      </c>
      <c r="T123" s="38">
        <f t="shared" si="30"/>
        <v>0</v>
      </c>
      <c r="U123" s="38">
        <f t="shared" si="31"/>
        <v>0</v>
      </c>
    </row>
    <row r="124" spans="1:21" ht="13" x14ac:dyDescent="0.3">
      <c r="A124" s="18" t="s">
        <v>29</v>
      </c>
      <c r="B124" s="12" t="s">
        <v>225</v>
      </c>
      <c r="C124" s="11" t="s">
        <v>226</v>
      </c>
      <c r="D124" s="33">
        <v>235889844</v>
      </c>
      <c r="E124" s="33">
        <v>240047224</v>
      </c>
      <c r="F124" s="33">
        <v>91780782</v>
      </c>
      <c r="G124" s="38">
        <f t="shared" si="24"/>
        <v>0.38908322818679725</v>
      </c>
      <c r="H124" s="33">
        <v>74977563</v>
      </c>
      <c r="I124" s="38">
        <f t="shared" si="25"/>
        <v>0.31784989861623714</v>
      </c>
      <c r="J124" s="33">
        <v>64130274</v>
      </c>
      <c r="K124" s="38">
        <f t="shared" si="26"/>
        <v>0.26715690742584886</v>
      </c>
      <c r="L124" s="33">
        <v>0</v>
      </c>
      <c r="M124" s="38">
        <f t="shared" si="27"/>
        <v>0</v>
      </c>
      <c r="N124" s="33">
        <f t="shared" si="28"/>
        <v>230888619</v>
      </c>
      <c r="O124" s="38">
        <f t="shared" si="29"/>
        <v>0.96184665314021711</v>
      </c>
      <c r="P124" s="33">
        <v>58037275</v>
      </c>
      <c r="Q124" s="33">
        <v>220650840</v>
      </c>
      <c r="R124" s="33">
        <v>262382312</v>
      </c>
      <c r="S124" s="33">
        <v>254263863</v>
      </c>
      <c r="T124" s="38">
        <f t="shared" si="30"/>
        <v>0.96905870316441145</v>
      </c>
      <c r="U124" s="38">
        <f t="shared" si="31"/>
        <v>0.10498423642391885</v>
      </c>
    </row>
    <row r="125" spans="1:21" ht="13" x14ac:dyDescent="0.3">
      <c r="A125" s="18" t="s">
        <v>44</v>
      </c>
      <c r="B125" s="12" t="s">
        <v>227</v>
      </c>
      <c r="C125" s="11" t="s">
        <v>228</v>
      </c>
      <c r="D125" s="33">
        <v>72380004</v>
      </c>
      <c r="E125" s="33">
        <v>72380004</v>
      </c>
      <c r="F125" s="33">
        <v>0</v>
      </c>
      <c r="G125" s="38">
        <f t="shared" si="24"/>
        <v>0</v>
      </c>
      <c r="H125" s="33">
        <v>0</v>
      </c>
      <c r="I125" s="38">
        <f t="shared" si="25"/>
        <v>0</v>
      </c>
      <c r="J125" s="33">
        <v>0</v>
      </c>
      <c r="K125" s="38">
        <f t="shared" si="26"/>
        <v>0</v>
      </c>
      <c r="L125" s="33">
        <v>0</v>
      </c>
      <c r="M125" s="38">
        <f t="shared" si="27"/>
        <v>0</v>
      </c>
      <c r="N125" s="33">
        <f t="shared" si="28"/>
        <v>0</v>
      </c>
      <c r="O125" s="38">
        <f t="shared" si="29"/>
        <v>0</v>
      </c>
      <c r="P125" s="33">
        <v>116545000</v>
      </c>
      <c r="Q125" s="33">
        <v>72630000</v>
      </c>
      <c r="R125" s="33">
        <v>72630000</v>
      </c>
      <c r="S125" s="33">
        <v>116545000</v>
      </c>
      <c r="T125" s="38">
        <f t="shared" si="30"/>
        <v>1.6046399559410711</v>
      </c>
      <c r="U125" s="38">
        <f t="shared" si="31"/>
        <v>-1</v>
      </c>
    </row>
    <row r="126" spans="1:21" ht="14" x14ac:dyDescent="0.3">
      <c r="A126" s="19" t="s">
        <v>0</v>
      </c>
      <c r="B126" s="14" t="s">
        <v>229</v>
      </c>
      <c r="C126" s="13" t="s">
        <v>0</v>
      </c>
      <c r="D126" s="34">
        <f>SUM(D122:D125)</f>
        <v>445789117</v>
      </c>
      <c r="E126" s="34">
        <f>SUM(E122:E125)</f>
        <v>449963279</v>
      </c>
      <c r="F126" s="34">
        <f>SUM(F122:F125)</f>
        <v>149078894</v>
      </c>
      <c r="G126" s="39">
        <f t="shared" si="24"/>
        <v>0.33441573227100563</v>
      </c>
      <c r="H126" s="34">
        <f>SUM(H122:H125)</f>
        <v>120817588</v>
      </c>
      <c r="I126" s="39">
        <f t="shared" si="25"/>
        <v>0.27101959961036914</v>
      </c>
      <c r="J126" s="34">
        <f>SUM(J122:J125)</f>
        <v>99343267</v>
      </c>
      <c r="K126" s="39">
        <f t="shared" si="26"/>
        <v>0.2207808317620514</v>
      </c>
      <c r="L126" s="34">
        <f>SUM(L122:L125)</f>
        <v>0</v>
      </c>
      <c r="M126" s="39">
        <f t="shared" si="27"/>
        <v>0</v>
      </c>
      <c r="N126" s="34">
        <f t="shared" si="28"/>
        <v>369239749</v>
      </c>
      <c r="O126" s="39">
        <f t="shared" si="29"/>
        <v>0.82059973831775723</v>
      </c>
      <c r="P126" s="34">
        <f>SUM(P122:P125)</f>
        <v>207774181</v>
      </c>
      <c r="Q126" s="34">
        <f>SUM(Q122:Q125)</f>
        <v>432653334</v>
      </c>
      <c r="R126" s="34">
        <f>SUM(R122:R125)</f>
        <v>499704806</v>
      </c>
      <c r="S126" s="34">
        <f>SUM(S122:S125)</f>
        <v>535367269</v>
      </c>
      <c r="T126" s="39">
        <f t="shared" si="30"/>
        <v>1.0713670602559704</v>
      </c>
      <c r="U126" s="39">
        <f t="shared" si="31"/>
        <v>-0.52186904781975774</v>
      </c>
    </row>
    <row r="127" spans="1:21" ht="13" x14ac:dyDescent="0.3">
      <c r="A127" s="18" t="s">
        <v>29</v>
      </c>
      <c r="B127" s="12" t="s">
        <v>230</v>
      </c>
      <c r="C127" s="11" t="s">
        <v>231</v>
      </c>
      <c r="D127" s="33">
        <v>57093966</v>
      </c>
      <c r="E127" s="33">
        <v>55093966</v>
      </c>
      <c r="F127" s="33">
        <v>18791569</v>
      </c>
      <c r="G127" s="38">
        <f t="shared" si="24"/>
        <v>0.32913406295859704</v>
      </c>
      <c r="H127" s="33">
        <v>15031679</v>
      </c>
      <c r="I127" s="38">
        <f t="shared" si="25"/>
        <v>0.26327964324636338</v>
      </c>
      <c r="J127" s="33">
        <v>11649422</v>
      </c>
      <c r="K127" s="38">
        <f t="shared" si="26"/>
        <v>0.21144642228152535</v>
      </c>
      <c r="L127" s="33">
        <v>0</v>
      </c>
      <c r="M127" s="38">
        <f t="shared" si="27"/>
        <v>0</v>
      </c>
      <c r="N127" s="33">
        <f t="shared" si="28"/>
        <v>45472670</v>
      </c>
      <c r="O127" s="38">
        <f t="shared" si="29"/>
        <v>0.82536570338755433</v>
      </c>
      <c r="P127" s="33">
        <v>14914546</v>
      </c>
      <c r="Q127" s="33">
        <v>62323833</v>
      </c>
      <c r="R127" s="33">
        <v>64501833</v>
      </c>
      <c r="S127" s="33">
        <v>50374765</v>
      </c>
      <c r="T127" s="38">
        <f t="shared" si="30"/>
        <v>0.78098191411087492</v>
      </c>
      <c r="U127" s="38">
        <f t="shared" si="31"/>
        <v>-0.21892211804502804</v>
      </c>
    </row>
    <row r="128" spans="1:21" ht="13" x14ac:dyDescent="0.3">
      <c r="A128" s="18" t="s">
        <v>29</v>
      </c>
      <c r="B128" s="12" t="s">
        <v>232</v>
      </c>
      <c r="C128" s="11" t="s">
        <v>233</v>
      </c>
      <c r="D128" s="33">
        <v>0</v>
      </c>
      <c r="E128" s="33">
        <v>0</v>
      </c>
      <c r="F128" s="33">
        <v>0</v>
      </c>
      <c r="G128" s="38">
        <f t="shared" si="24"/>
        <v>0</v>
      </c>
      <c r="H128" s="33">
        <v>0</v>
      </c>
      <c r="I128" s="38">
        <f t="shared" si="25"/>
        <v>0</v>
      </c>
      <c r="J128" s="33">
        <v>0</v>
      </c>
      <c r="K128" s="38">
        <f t="shared" si="26"/>
        <v>0</v>
      </c>
      <c r="L128" s="33">
        <v>0</v>
      </c>
      <c r="M128" s="38">
        <f t="shared" si="27"/>
        <v>0</v>
      </c>
      <c r="N128" s="33">
        <f t="shared" si="28"/>
        <v>0</v>
      </c>
      <c r="O128" s="38">
        <f t="shared" si="29"/>
        <v>0</v>
      </c>
      <c r="P128" s="33">
        <v>0</v>
      </c>
      <c r="Q128" s="33">
        <v>0</v>
      </c>
      <c r="R128" s="33">
        <v>0</v>
      </c>
      <c r="S128" s="33">
        <v>0</v>
      </c>
      <c r="T128" s="38">
        <f t="shared" si="30"/>
        <v>0</v>
      </c>
      <c r="U128" s="38">
        <f t="shared" si="31"/>
        <v>0</v>
      </c>
    </row>
    <row r="129" spans="1:21" ht="13" x14ac:dyDescent="0.3">
      <c r="A129" s="18" t="s">
        <v>29</v>
      </c>
      <c r="B129" s="12" t="s">
        <v>234</v>
      </c>
      <c r="C129" s="11" t="s">
        <v>235</v>
      </c>
      <c r="D129" s="33">
        <v>0</v>
      </c>
      <c r="E129" s="33">
        <v>0</v>
      </c>
      <c r="F129" s="33">
        <v>0</v>
      </c>
      <c r="G129" s="38">
        <f t="shared" si="24"/>
        <v>0</v>
      </c>
      <c r="H129" s="33">
        <v>0</v>
      </c>
      <c r="I129" s="38">
        <f t="shared" si="25"/>
        <v>0</v>
      </c>
      <c r="J129" s="33">
        <v>0</v>
      </c>
      <c r="K129" s="38">
        <f t="shared" si="26"/>
        <v>0</v>
      </c>
      <c r="L129" s="33">
        <v>0</v>
      </c>
      <c r="M129" s="38">
        <f t="shared" si="27"/>
        <v>0</v>
      </c>
      <c r="N129" s="33">
        <f t="shared" si="28"/>
        <v>0</v>
      </c>
      <c r="O129" s="38">
        <f t="shared" si="29"/>
        <v>0</v>
      </c>
      <c r="P129" s="33">
        <v>0</v>
      </c>
      <c r="Q129" s="33">
        <v>0</v>
      </c>
      <c r="R129" s="33">
        <v>0</v>
      </c>
      <c r="S129" s="33">
        <v>0</v>
      </c>
      <c r="T129" s="38">
        <f t="shared" si="30"/>
        <v>0</v>
      </c>
      <c r="U129" s="38">
        <f t="shared" si="31"/>
        <v>0</v>
      </c>
    </row>
    <row r="130" spans="1:21" ht="13" x14ac:dyDescent="0.3">
      <c r="A130" s="18" t="s">
        <v>29</v>
      </c>
      <c r="B130" s="12" t="s">
        <v>236</v>
      </c>
      <c r="C130" s="11" t="s">
        <v>237</v>
      </c>
      <c r="D130" s="33">
        <v>145819000</v>
      </c>
      <c r="E130" s="33">
        <v>145819000</v>
      </c>
      <c r="F130" s="33">
        <v>60758000</v>
      </c>
      <c r="G130" s="38">
        <f t="shared" si="24"/>
        <v>0.41666723815140688</v>
      </c>
      <c r="H130" s="33">
        <v>48606000</v>
      </c>
      <c r="I130" s="38">
        <f t="shared" si="25"/>
        <v>0.33333104739437247</v>
      </c>
      <c r="J130" s="33">
        <v>36455000</v>
      </c>
      <c r="K130" s="38">
        <f t="shared" si="26"/>
        <v>0.25000171445422065</v>
      </c>
      <c r="L130" s="33">
        <v>0</v>
      </c>
      <c r="M130" s="38">
        <f t="shared" si="27"/>
        <v>0</v>
      </c>
      <c r="N130" s="33">
        <f t="shared" si="28"/>
        <v>145819000</v>
      </c>
      <c r="O130" s="38">
        <f t="shared" si="29"/>
        <v>1</v>
      </c>
      <c r="P130" s="33">
        <v>34610000</v>
      </c>
      <c r="Q130" s="33">
        <v>165931000</v>
      </c>
      <c r="R130" s="33">
        <v>165931000</v>
      </c>
      <c r="S130" s="33">
        <v>165931000</v>
      </c>
      <c r="T130" s="38">
        <f t="shared" si="30"/>
        <v>1</v>
      </c>
      <c r="U130" s="38">
        <f t="shared" si="31"/>
        <v>5.330829240104018E-2</v>
      </c>
    </row>
    <row r="131" spans="1:21" ht="13" x14ac:dyDescent="0.3">
      <c r="A131" s="18" t="s">
        <v>44</v>
      </c>
      <c r="B131" s="12" t="s">
        <v>238</v>
      </c>
      <c r="C131" s="11" t="s">
        <v>239</v>
      </c>
      <c r="D131" s="33">
        <v>0</v>
      </c>
      <c r="E131" s="33">
        <v>0</v>
      </c>
      <c r="F131" s="33">
        <v>0</v>
      </c>
      <c r="G131" s="38">
        <f t="shared" si="24"/>
        <v>0</v>
      </c>
      <c r="H131" s="33">
        <v>0</v>
      </c>
      <c r="I131" s="38">
        <f t="shared" si="25"/>
        <v>0</v>
      </c>
      <c r="J131" s="33">
        <v>0</v>
      </c>
      <c r="K131" s="38">
        <f t="shared" si="26"/>
        <v>0</v>
      </c>
      <c r="L131" s="33">
        <v>0</v>
      </c>
      <c r="M131" s="38">
        <f t="shared" si="27"/>
        <v>0</v>
      </c>
      <c r="N131" s="33">
        <f t="shared" si="28"/>
        <v>0</v>
      </c>
      <c r="O131" s="38">
        <f t="shared" si="29"/>
        <v>0</v>
      </c>
      <c r="P131" s="33">
        <v>0</v>
      </c>
      <c r="Q131" s="33">
        <v>0</v>
      </c>
      <c r="R131" s="33">
        <v>0</v>
      </c>
      <c r="S131" s="33">
        <v>0</v>
      </c>
      <c r="T131" s="38">
        <f t="shared" si="30"/>
        <v>0</v>
      </c>
      <c r="U131" s="38">
        <f t="shared" si="31"/>
        <v>0</v>
      </c>
    </row>
    <row r="132" spans="1:21" ht="14" x14ac:dyDescent="0.3">
      <c r="A132" s="19" t="s">
        <v>0</v>
      </c>
      <c r="B132" s="14" t="s">
        <v>240</v>
      </c>
      <c r="C132" s="13" t="s">
        <v>0</v>
      </c>
      <c r="D132" s="34">
        <f>SUM(D127:D131)</f>
        <v>202912966</v>
      </c>
      <c r="E132" s="34">
        <f>SUM(E127:E131)</f>
        <v>200912966</v>
      </c>
      <c r="F132" s="34">
        <f>SUM(F127:F131)</f>
        <v>79549569</v>
      </c>
      <c r="G132" s="39">
        <f t="shared" si="24"/>
        <v>0.39203787992532718</v>
      </c>
      <c r="H132" s="34">
        <f>SUM(H127:H131)</f>
        <v>63637679</v>
      </c>
      <c r="I132" s="39">
        <f t="shared" si="25"/>
        <v>0.31362056478933931</v>
      </c>
      <c r="J132" s="34">
        <f>SUM(J127:J131)</f>
        <v>48104422</v>
      </c>
      <c r="K132" s="39">
        <f t="shared" si="26"/>
        <v>0.23942915660306363</v>
      </c>
      <c r="L132" s="34">
        <f>SUM(L127:L131)</f>
        <v>0</v>
      </c>
      <c r="M132" s="39">
        <f t="shared" si="27"/>
        <v>0</v>
      </c>
      <c r="N132" s="34">
        <f t="shared" si="28"/>
        <v>191291670</v>
      </c>
      <c r="O132" s="39">
        <f t="shared" si="29"/>
        <v>0.95211212003111834</v>
      </c>
      <c r="P132" s="34">
        <f>SUM(P127:P131)</f>
        <v>49524546</v>
      </c>
      <c r="Q132" s="34">
        <f>SUM(Q127:Q131)</f>
        <v>228254833</v>
      </c>
      <c r="R132" s="34">
        <f>SUM(R127:R131)</f>
        <v>230432833</v>
      </c>
      <c r="S132" s="34">
        <f>SUM(S127:S131)</f>
        <v>216305765</v>
      </c>
      <c r="T132" s="39">
        <f t="shared" si="30"/>
        <v>0.93869333715998704</v>
      </c>
      <c r="U132" s="39">
        <f t="shared" si="31"/>
        <v>-2.8675154336599062E-2</v>
      </c>
    </row>
    <row r="133" spans="1:21" ht="13" x14ac:dyDescent="0.3">
      <c r="A133" s="18" t="s">
        <v>29</v>
      </c>
      <c r="B133" s="12" t="s">
        <v>241</v>
      </c>
      <c r="C133" s="11" t="s">
        <v>242</v>
      </c>
      <c r="D133" s="33">
        <v>7045905</v>
      </c>
      <c r="E133" s="33">
        <v>462800246</v>
      </c>
      <c r="F133" s="33">
        <v>3029396</v>
      </c>
      <c r="G133" s="38">
        <f t="shared" si="24"/>
        <v>0.42995129795249865</v>
      </c>
      <c r="H133" s="33">
        <v>3333512</v>
      </c>
      <c r="I133" s="38">
        <f t="shared" si="25"/>
        <v>0.47311338997616348</v>
      </c>
      <c r="J133" s="33">
        <v>77377860</v>
      </c>
      <c r="K133" s="38">
        <f t="shared" si="26"/>
        <v>0.16719494137866123</v>
      </c>
      <c r="L133" s="33">
        <v>0</v>
      </c>
      <c r="M133" s="38">
        <f t="shared" si="27"/>
        <v>0</v>
      </c>
      <c r="N133" s="33">
        <f t="shared" si="28"/>
        <v>83740768</v>
      </c>
      <c r="O133" s="38">
        <f t="shared" si="29"/>
        <v>0.18094365490030445</v>
      </c>
      <c r="P133" s="33">
        <v>828489</v>
      </c>
      <c r="Q133" s="33">
        <v>8310057</v>
      </c>
      <c r="R133" s="33">
        <v>7149120</v>
      </c>
      <c r="S133" s="33">
        <v>6736265</v>
      </c>
      <c r="T133" s="38">
        <f t="shared" si="30"/>
        <v>0.94225093438073493</v>
      </c>
      <c r="U133" s="38">
        <f t="shared" si="31"/>
        <v>92.396363741703269</v>
      </c>
    </row>
    <row r="134" spans="1:21" ht="13" x14ac:dyDescent="0.3">
      <c r="A134" s="18" t="s">
        <v>29</v>
      </c>
      <c r="B134" s="12" t="s">
        <v>243</v>
      </c>
      <c r="C134" s="11" t="s">
        <v>244</v>
      </c>
      <c r="D134" s="33">
        <v>33467000</v>
      </c>
      <c r="E134" s="33">
        <v>33467000</v>
      </c>
      <c r="F134" s="33">
        <v>13945000</v>
      </c>
      <c r="G134" s="38">
        <f t="shared" si="24"/>
        <v>0.41667911674186514</v>
      </c>
      <c r="H134" s="33">
        <v>11156000</v>
      </c>
      <c r="I134" s="38">
        <f t="shared" si="25"/>
        <v>0.33334329339349211</v>
      </c>
      <c r="J134" s="33">
        <v>0</v>
      </c>
      <c r="K134" s="38">
        <f t="shared" si="26"/>
        <v>0</v>
      </c>
      <c r="L134" s="33">
        <v>0</v>
      </c>
      <c r="M134" s="38">
        <f t="shared" si="27"/>
        <v>0</v>
      </c>
      <c r="N134" s="33">
        <f t="shared" si="28"/>
        <v>25101000</v>
      </c>
      <c r="O134" s="38">
        <f t="shared" si="29"/>
        <v>0.7500224101353572</v>
      </c>
      <c r="P134" s="33">
        <v>0</v>
      </c>
      <c r="Q134" s="33">
        <v>32255000</v>
      </c>
      <c r="R134" s="33">
        <v>36701000</v>
      </c>
      <c r="S134" s="33">
        <v>14514000</v>
      </c>
      <c r="T134" s="38">
        <f t="shared" si="30"/>
        <v>0.39546606359499742</v>
      </c>
      <c r="U134" s="38">
        <f t="shared" si="31"/>
        <v>0</v>
      </c>
    </row>
    <row r="135" spans="1:21" ht="13" x14ac:dyDescent="0.3">
      <c r="A135" s="18" t="s">
        <v>29</v>
      </c>
      <c r="B135" s="12" t="s">
        <v>245</v>
      </c>
      <c r="C135" s="11" t="s">
        <v>246</v>
      </c>
      <c r="D135" s="33">
        <v>5370168</v>
      </c>
      <c r="E135" s="33">
        <v>26024</v>
      </c>
      <c r="F135" s="33">
        <v>15785</v>
      </c>
      <c r="G135" s="38">
        <f t="shared" si="24"/>
        <v>2.939386626265696E-3</v>
      </c>
      <c r="H135" s="33">
        <v>5660</v>
      </c>
      <c r="I135" s="38">
        <f t="shared" si="25"/>
        <v>1.0539707510081621E-3</v>
      </c>
      <c r="J135" s="33">
        <v>43779</v>
      </c>
      <c r="K135" s="38">
        <f t="shared" si="26"/>
        <v>1.6822548416845988</v>
      </c>
      <c r="L135" s="33">
        <v>0</v>
      </c>
      <c r="M135" s="38">
        <f t="shared" si="27"/>
        <v>0</v>
      </c>
      <c r="N135" s="33">
        <f t="shared" si="28"/>
        <v>65224</v>
      </c>
      <c r="O135" s="38">
        <f t="shared" si="29"/>
        <v>2.5063018751921304</v>
      </c>
      <c r="P135" s="33">
        <v>340</v>
      </c>
      <c r="Q135" s="33">
        <v>5364000</v>
      </c>
      <c r="R135" s="33">
        <v>22753220</v>
      </c>
      <c r="S135" s="33">
        <v>318539</v>
      </c>
      <c r="T135" s="38">
        <f t="shared" si="30"/>
        <v>1.3999732785073937E-2</v>
      </c>
      <c r="U135" s="38">
        <f t="shared" si="31"/>
        <v>127.76176470588234</v>
      </c>
    </row>
    <row r="136" spans="1:21" ht="13" x14ac:dyDescent="0.3">
      <c r="A136" s="18" t="s">
        <v>44</v>
      </c>
      <c r="B136" s="12" t="s">
        <v>247</v>
      </c>
      <c r="C136" s="11" t="s">
        <v>248</v>
      </c>
      <c r="D136" s="33">
        <v>24000000</v>
      </c>
      <c r="E136" s="33">
        <v>24000000</v>
      </c>
      <c r="F136" s="33">
        <v>10271673</v>
      </c>
      <c r="G136" s="38">
        <f t="shared" si="24"/>
        <v>0.42798637499999997</v>
      </c>
      <c r="H136" s="33">
        <v>7905842</v>
      </c>
      <c r="I136" s="38">
        <f t="shared" si="25"/>
        <v>0.32941008333333333</v>
      </c>
      <c r="J136" s="33">
        <v>6162950</v>
      </c>
      <c r="K136" s="38">
        <f t="shared" si="26"/>
        <v>0.25678958333333335</v>
      </c>
      <c r="L136" s="33">
        <v>0</v>
      </c>
      <c r="M136" s="38">
        <f t="shared" si="27"/>
        <v>0</v>
      </c>
      <c r="N136" s="33">
        <f t="shared" si="28"/>
        <v>24340465</v>
      </c>
      <c r="O136" s="38">
        <f t="shared" si="29"/>
        <v>1.0141860416666666</v>
      </c>
      <c r="P136" s="33">
        <v>10648355</v>
      </c>
      <c r="Q136" s="33">
        <v>21710647</v>
      </c>
      <c r="R136" s="33">
        <v>23809010</v>
      </c>
      <c r="S136" s="33">
        <v>21518516</v>
      </c>
      <c r="T136" s="38">
        <f t="shared" si="30"/>
        <v>0.90379717594305686</v>
      </c>
      <c r="U136" s="38">
        <f t="shared" si="31"/>
        <v>-0.42122985193487628</v>
      </c>
    </row>
    <row r="137" spans="1:21" ht="14" x14ac:dyDescent="0.3">
      <c r="A137" s="19" t="s">
        <v>0</v>
      </c>
      <c r="B137" s="14" t="s">
        <v>249</v>
      </c>
      <c r="C137" s="13" t="s">
        <v>0</v>
      </c>
      <c r="D137" s="34">
        <f>SUM(D133:D136)</f>
        <v>69883073</v>
      </c>
      <c r="E137" s="34">
        <f>SUM(E133:E136)</f>
        <v>520293270</v>
      </c>
      <c r="F137" s="34">
        <f>SUM(F133:F136)</f>
        <v>27261854</v>
      </c>
      <c r="G137" s="39">
        <f t="shared" ref="G137:G170" si="32">IF(($D137     =0),0,($F137     /$D137     ))</f>
        <v>0.39010668577782776</v>
      </c>
      <c r="H137" s="34">
        <f>SUM(H133:H136)</f>
        <v>22401014</v>
      </c>
      <c r="I137" s="39">
        <f t="shared" ref="I137:I170" si="33">IF(($D137     =0),0,($H137     /$D137     ))</f>
        <v>0.32054992773428836</v>
      </c>
      <c r="J137" s="34">
        <f>SUM(J133:J136)</f>
        <v>83584589</v>
      </c>
      <c r="K137" s="39">
        <f t="shared" ref="K137:K170" si="34">IF(($E137     =0),0,($J137     /$E137     ))</f>
        <v>0.16064899128908586</v>
      </c>
      <c r="L137" s="34">
        <f>SUM(L133:L136)</f>
        <v>0</v>
      </c>
      <c r="M137" s="39">
        <f t="shared" ref="M137:M170" si="35">IF(($E137     =0),0,($L137     /$E137     ))</f>
        <v>0</v>
      </c>
      <c r="N137" s="34">
        <f t="shared" ref="N137:N170" si="36">$F137     +$H137     +$J137</f>
        <v>133247457</v>
      </c>
      <c r="O137" s="39">
        <f t="shared" ref="O137:O170" si="37">IF(($E137     =0),0,($N137     /$E137     ))</f>
        <v>0.25610067376039669</v>
      </c>
      <c r="P137" s="34">
        <f>SUM(P133:P136)</f>
        <v>11477184</v>
      </c>
      <c r="Q137" s="34">
        <f>SUM(Q133:Q136)</f>
        <v>67639704</v>
      </c>
      <c r="R137" s="34">
        <f>SUM(R133:R136)</f>
        <v>90412350</v>
      </c>
      <c r="S137" s="34">
        <f>SUM(S133:S136)</f>
        <v>43087320</v>
      </c>
      <c r="T137" s="39">
        <f t="shared" ref="T137:T170" si="38">IF(($R137     =0),0,($S137     /$R137     ))</f>
        <v>0.47656454013196203</v>
      </c>
      <c r="U137" s="39">
        <f t="shared" ref="U137:U170" si="39">IF(($P137     =0),0,(($J137     /$P137     )-1))</f>
        <v>6.2826739555626192</v>
      </c>
    </row>
    <row r="138" spans="1:21" ht="13" x14ac:dyDescent="0.3">
      <c r="A138" s="18" t="s">
        <v>29</v>
      </c>
      <c r="B138" s="12" t="s">
        <v>250</v>
      </c>
      <c r="C138" s="11" t="s">
        <v>251</v>
      </c>
      <c r="D138" s="33">
        <v>12357300</v>
      </c>
      <c r="E138" s="33">
        <v>12357300</v>
      </c>
      <c r="F138" s="33">
        <v>5148900</v>
      </c>
      <c r="G138" s="38">
        <f t="shared" si="32"/>
        <v>0.41666868976232674</v>
      </c>
      <c r="H138" s="33">
        <v>4119150</v>
      </c>
      <c r="I138" s="38">
        <f t="shared" si="33"/>
        <v>0.33333737952465342</v>
      </c>
      <c r="J138" s="33">
        <v>3089250</v>
      </c>
      <c r="K138" s="38">
        <f t="shared" si="34"/>
        <v>0.24999393071301984</v>
      </c>
      <c r="L138" s="33">
        <v>0</v>
      </c>
      <c r="M138" s="38">
        <f t="shared" si="35"/>
        <v>0</v>
      </c>
      <c r="N138" s="33">
        <f t="shared" si="36"/>
        <v>12357300</v>
      </c>
      <c r="O138" s="38">
        <f t="shared" si="37"/>
        <v>1</v>
      </c>
      <c r="P138" s="33">
        <v>2975550</v>
      </c>
      <c r="Q138" s="33">
        <v>12239280</v>
      </c>
      <c r="R138" s="33">
        <v>18097280</v>
      </c>
      <c r="S138" s="33">
        <v>13059720</v>
      </c>
      <c r="T138" s="38">
        <f t="shared" si="38"/>
        <v>0.7216399370513138</v>
      </c>
      <c r="U138" s="38">
        <f t="shared" si="39"/>
        <v>3.8211423098250652E-2</v>
      </c>
    </row>
    <row r="139" spans="1:21" ht="13" x14ac:dyDescent="0.3">
      <c r="A139" s="18" t="s">
        <v>29</v>
      </c>
      <c r="B139" s="12" t="s">
        <v>252</v>
      </c>
      <c r="C139" s="11" t="s">
        <v>253</v>
      </c>
      <c r="D139" s="33">
        <v>31522670</v>
      </c>
      <c r="E139" s="33">
        <v>36363708</v>
      </c>
      <c r="F139" s="33">
        <v>13134360</v>
      </c>
      <c r="G139" s="38">
        <f t="shared" si="32"/>
        <v>0.41666394375857119</v>
      </c>
      <c r="H139" s="33">
        <v>10507488</v>
      </c>
      <c r="I139" s="38">
        <f t="shared" si="33"/>
        <v>0.33333115500685695</v>
      </c>
      <c r="J139" s="33">
        <v>7880821</v>
      </c>
      <c r="K139" s="38">
        <f t="shared" si="34"/>
        <v>0.21672215055736341</v>
      </c>
      <c r="L139" s="33">
        <v>0</v>
      </c>
      <c r="M139" s="38">
        <f t="shared" si="35"/>
        <v>0</v>
      </c>
      <c r="N139" s="33">
        <f t="shared" si="36"/>
        <v>31522669</v>
      </c>
      <c r="O139" s="38">
        <f t="shared" si="37"/>
        <v>0.86687168976277118</v>
      </c>
      <c r="P139" s="33">
        <v>32780114</v>
      </c>
      <c r="Q139" s="33">
        <v>32780115</v>
      </c>
      <c r="R139" s="33">
        <v>32780115</v>
      </c>
      <c r="S139" s="33">
        <v>32780114</v>
      </c>
      <c r="T139" s="38">
        <f t="shared" si="38"/>
        <v>0.99999996949370062</v>
      </c>
      <c r="U139" s="38">
        <f t="shared" si="39"/>
        <v>-0.75958530833663362</v>
      </c>
    </row>
    <row r="140" spans="1:21" ht="13" x14ac:dyDescent="0.3">
      <c r="A140" s="18" t="s">
        <v>29</v>
      </c>
      <c r="B140" s="12" t="s">
        <v>254</v>
      </c>
      <c r="C140" s="11" t="s">
        <v>255</v>
      </c>
      <c r="D140" s="33">
        <v>0</v>
      </c>
      <c r="E140" s="33">
        <v>0</v>
      </c>
      <c r="F140" s="33">
        <v>0</v>
      </c>
      <c r="G140" s="38">
        <f t="shared" si="32"/>
        <v>0</v>
      </c>
      <c r="H140" s="33">
        <v>0</v>
      </c>
      <c r="I140" s="38">
        <f t="shared" si="33"/>
        <v>0</v>
      </c>
      <c r="J140" s="33">
        <v>0</v>
      </c>
      <c r="K140" s="38">
        <f t="shared" si="34"/>
        <v>0</v>
      </c>
      <c r="L140" s="33">
        <v>0</v>
      </c>
      <c r="M140" s="38">
        <f t="shared" si="35"/>
        <v>0</v>
      </c>
      <c r="N140" s="33">
        <f t="shared" si="36"/>
        <v>0</v>
      </c>
      <c r="O140" s="38">
        <f t="shared" si="37"/>
        <v>0</v>
      </c>
      <c r="P140" s="33">
        <v>0</v>
      </c>
      <c r="Q140" s="33">
        <v>0</v>
      </c>
      <c r="R140" s="33">
        <v>0</v>
      </c>
      <c r="S140" s="33">
        <v>0</v>
      </c>
      <c r="T140" s="38">
        <f t="shared" si="38"/>
        <v>0</v>
      </c>
      <c r="U140" s="38">
        <f t="shared" si="39"/>
        <v>0</v>
      </c>
    </row>
    <row r="141" spans="1:21" ht="13" x14ac:dyDescent="0.3">
      <c r="A141" s="18" t="s">
        <v>29</v>
      </c>
      <c r="B141" s="12" t="s">
        <v>256</v>
      </c>
      <c r="C141" s="11" t="s">
        <v>257</v>
      </c>
      <c r="D141" s="33">
        <v>0</v>
      </c>
      <c r="E141" s="33">
        <v>0</v>
      </c>
      <c r="F141" s="33">
        <v>0</v>
      </c>
      <c r="G141" s="38">
        <f t="shared" si="32"/>
        <v>0</v>
      </c>
      <c r="H141" s="33">
        <v>0</v>
      </c>
      <c r="I141" s="38">
        <f t="shared" si="33"/>
        <v>0</v>
      </c>
      <c r="J141" s="33">
        <v>0</v>
      </c>
      <c r="K141" s="38">
        <f t="shared" si="34"/>
        <v>0</v>
      </c>
      <c r="L141" s="33">
        <v>0</v>
      </c>
      <c r="M141" s="38">
        <f t="shared" si="35"/>
        <v>0</v>
      </c>
      <c r="N141" s="33">
        <f t="shared" si="36"/>
        <v>0</v>
      </c>
      <c r="O141" s="38">
        <f t="shared" si="37"/>
        <v>0</v>
      </c>
      <c r="P141" s="33">
        <v>0</v>
      </c>
      <c r="Q141" s="33">
        <v>500000</v>
      </c>
      <c r="R141" s="33">
        <v>0</v>
      </c>
      <c r="S141" s="33">
        <v>0</v>
      </c>
      <c r="T141" s="38">
        <f t="shared" si="38"/>
        <v>0</v>
      </c>
      <c r="U141" s="38">
        <f t="shared" si="39"/>
        <v>0</v>
      </c>
    </row>
    <row r="142" spans="1:21" ht="13" x14ac:dyDescent="0.3">
      <c r="A142" s="18" t="s">
        <v>29</v>
      </c>
      <c r="B142" s="12" t="s">
        <v>258</v>
      </c>
      <c r="C142" s="11" t="s">
        <v>259</v>
      </c>
      <c r="D142" s="33">
        <v>0</v>
      </c>
      <c r="E142" s="33">
        <v>1000000</v>
      </c>
      <c r="F142" s="33">
        <v>0</v>
      </c>
      <c r="G142" s="38">
        <f t="shared" si="32"/>
        <v>0</v>
      </c>
      <c r="H142" s="33">
        <v>0</v>
      </c>
      <c r="I142" s="38">
        <f t="shared" si="33"/>
        <v>0</v>
      </c>
      <c r="J142" s="33">
        <v>0</v>
      </c>
      <c r="K142" s="38">
        <f t="shared" si="34"/>
        <v>0</v>
      </c>
      <c r="L142" s="33">
        <v>0</v>
      </c>
      <c r="M142" s="38">
        <f t="shared" si="35"/>
        <v>0</v>
      </c>
      <c r="N142" s="33">
        <f t="shared" si="36"/>
        <v>0</v>
      </c>
      <c r="O142" s="38">
        <f t="shared" si="37"/>
        <v>0</v>
      </c>
      <c r="P142" s="33">
        <v>0</v>
      </c>
      <c r="Q142" s="33">
        <v>0</v>
      </c>
      <c r="R142" s="33">
        <v>0</v>
      </c>
      <c r="S142" s="33">
        <v>0</v>
      </c>
      <c r="T142" s="38">
        <f t="shared" si="38"/>
        <v>0</v>
      </c>
      <c r="U142" s="38">
        <f t="shared" si="39"/>
        <v>0</v>
      </c>
    </row>
    <row r="143" spans="1:21" ht="13" x14ac:dyDescent="0.3">
      <c r="A143" s="18" t="s">
        <v>44</v>
      </c>
      <c r="B143" s="12" t="s">
        <v>260</v>
      </c>
      <c r="C143" s="11" t="s">
        <v>261</v>
      </c>
      <c r="D143" s="33">
        <v>0</v>
      </c>
      <c r="E143" s="33">
        <v>0</v>
      </c>
      <c r="F143" s="33">
        <v>0</v>
      </c>
      <c r="G143" s="38">
        <f t="shared" si="32"/>
        <v>0</v>
      </c>
      <c r="H143" s="33">
        <v>0</v>
      </c>
      <c r="I143" s="38">
        <f t="shared" si="33"/>
        <v>0</v>
      </c>
      <c r="J143" s="33">
        <v>0</v>
      </c>
      <c r="K143" s="38">
        <f t="shared" si="34"/>
        <v>0</v>
      </c>
      <c r="L143" s="33">
        <v>0</v>
      </c>
      <c r="M143" s="38">
        <f t="shared" si="35"/>
        <v>0</v>
      </c>
      <c r="N143" s="33">
        <f t="shared" si="36"/>
        <v>0</v>
      </c>
      <c r="O143" s="38">
        <f t="shared" si="37"/>
        <v>0</v>
      </c>
      <c r="P143" s="33">
        <v>0</v>
      </c>
      <c r="Q143" s="33">
        <v>0</v>
      </c>
      <c r="R143" s="33">
        <v>0</v>
      </c>
      <c r="S143" s="33">
        <v>0</v>
      </c>
      <c r="T143" s="38">
        <f t="shared" si="38"/>
        <v>0</v>
      </c>
      <c r="U143" s="38">
        <f t="shared" si="39"/>
        <v>0</v>
      </c>
    </row>
    <row r="144" spans="1:21" ht="14" x14ac:dyDescent="0.3">
      <c r="A144" s="19" t="s">
        <v>0</v>
      </c>
      <c r="B144" s="14" t="s">
        <v>262</v>
      </c>
      <c r="C144" s="13" t="s">
        <v>0</v>
      </c>
      <c r="D144" s="34">
        <f>SUM(D138:D143)</f>
        <v>43879970</v>
      </c>
      <c r="E144" s="34">
        <f>SUM(E138:E143)</f>
        <v>49721008</v>
      </c>
      <c r="F144" s="34">
        <f>SUM(F138:F143)</f>
        <v>18283260</v>
      </c>
      <c r="G144" s="39">
        <f t="shared" si="32"/>
        <v>0.41666528030898836</v>
      </c>
      <c r="H144" s="34">
        <f>SUM(H138:H143)</f>
        <v>14626638</v>
      </c>
      <c r="I144" s="39">
        <f t="shared" si="33"/>
        <v>0.3333329079304293</v>
      </c>
      <c r="J144" s="34">
        <f>SUM(J138:J143)</f>
        <v>10970071</v>
      </c>
      <c r="K144" s="39">
        <f t="shared" si="34"/>
        <v>0.22063251412762991</v>
      </c>
      <c r="L144" s="34">
        <f>SUM(L138:L143)</f>
        <v>0</v>
      </c>
      <c r="M144" s="39">
        <f t="shared" si="35"/>
        <v>0</v>
      </c>
      <c r="N144" s="34">
        <f t="shared" si="36"/>
        <v>43879969</v>
      </c>
      <c r="O144" s="39">
        <f t="shared" si="37"/>
        <v>0.882523721160279</v>
      </c>
      <c r="P144" s="34">
        <f>SUM(P138:P143)</f>
        <v>35755664</v>
      </c>
      <c r="Q144" s="34">
        <f>SUM(Q138:Q143)</f>
        <v>45519395</v>
      </c>
      <c r="R144" s="34">
        <f>SUM(R138:R143)</f>
        <v>50877395</v>
      </c>
      <c r="S144" s="34">
        <f>SUM(S138:S143)</f>
        <v>45839834</v>
      </c>
      <c r="T144" s="39">
        <f t="shared" si="38"/>
        <v>0.9009862631528206</v>
      </c>
      <c r="U144" s="39">
        <f t="shared" si="39"/>
        <v>-0.69319347558473532</v>
      </c>
    </row>
    <row r="145" spans="1:21" ht="13" x14ac:dyDescent="0.3">
      <c r="A145" s="18" t="s">
        <v>29</v>
      </c>
      <c r="B145" s="12" t="s">
        <v>263</v>
      </c>
      <c r="C145" s="11" t="s">
        <v>264</v>
      </c>
      <c r="D145" s="33">
        <v>0</v>
      </c>
      <c r="E145" s="33">
        <v>0</v>
      </c>
      <c r="F145" s="33">
        <v>0</v>
      </c>
      <c r="G145" s="38">
        <f t="shared" si="32"/>
        <v>0</v>
      </c>
      <c r="H145" s="33">
        <v>0</v>
      </c>
      <c r="I145" s="38">
        <f t="shared" si="33"/>
        <v>0</v>
      </c>
      <c r="J145" s="33">
        <v>0</v>
      </c>
      <c r="K145" s="38">
        <f t="shared" si="34"/>
        <v>0</v>
      </c>
      <c r="L145" s="33">
        <v>0</v>
      </c>
      <c r="M145" s="38">
        <f t="shared" si="35"/>
        <v>0</v>
      </c>
      <c r="N145" s="33">
        <f t="shared" si="36"/>
        <v>0</v>
      </c>
      <c r="O145" s="38">
        <f t="shared" si="37"/>
        <v>0</v>
      </c>
      <c r="P145" s="33">
        <v>0</v>
      </c>
      <c r="Q145" s="33">
        <v>0</v>
      </c>
      <c r="R145" s="33">
        <v>0</v>
      </c>
      <c r="S145" s="33">
        <v>0</v>
      </c>
      <c r="T145" s="38">
        <f t="shared" si="38"/>
        <v>0</v>
      </c>
      <c r="U145" s="38">
        <f t="shared" si="39"/>
        <v>0</v>
      </c>
    </row>
    <row r="146" spans="1:21" ht="13" x14ac:dyDescent="0.3">
      <c r="A146" s="18" t="s">
        <v>29</v>
      </c>
      <c r="B146" s="12" t="s">
        <v>265</v>
      </c>
      <c r="C146" s="11" t="s">
        <v>266</v>
      </c>
      <c r="D146" s="33">
        <v>33550800</v>
      </c>
      <c r="E146" s="33">
        <v>33550800</v>
      </c>
      <c r="F146" s="33">
        <v>17180302</v>
      </c>
      <c r="G146" s="38">
        <f t="shared" si="32"/>
        <v>0.51206832623961274</v>
      </c>
      <c r="H146" s="33">
        <v>13744201</v>
      </c>
      <c r="I146" s="38">
        <f t="shared" si="33"/>
        <v>0.40965345088641703</v>
      </c>
      <c r="J146" s="33">
        <v>9944052</v>
      </c>
      <c r="K146" s="38">
        <f t="shared" si="34"/>
        <v>0.29638792517615081</v>
      </c>
      <c r="L146" s="33">
        <v>0</v>
      </c>
      <c r="M146" s="38">
        <f t="shared" si="35"/>
        <v>0</v>
      </c>
      <c r="N146" s="33">
        <f t="shared" si="36"/>
        <v>40868555</v>
      </c>
      <c r="O146" s="38">
        <f t="shared" si="37"/>
        <v>1.2181097023021805</v>
      </c>
      <c r="P146" s="33">
        <v>10761443</v>
      </c>
      <c r="Q146" s="33">
        <v>34796322</v>
      </c>
      <c r="R146" s="33">
        <v>37400000</v>
      </c>
      <c r="S146" s="33">
        <v>44492247</v>
      </c>
      <c r="T146" s="38">
        <f t="shared" si="38"/>
        <v>1.1896322727272728</v>
      </c>
      <c r="U146" s="38">
        <f t="shared" si="39"/>
        <v>-7.5955520091496975E-2</v>
      </c>
    </row>
    <row r="147" spans="1:21" ht="13" x14ac:dyDescent="0.3">
      <c r="A147" s="18" t="s">
        <v>29</v>
      </c>
      <c r="B147" s="12" t="s">
        <v>267</v>
      </c>
      <c r="C147" s="11" t="s">
        <v>268</v>
      </c>
      <c r="D147" s="33">
        <v>44280000</v>
      </c>
      <c r="E147" s="33">
        <v>44280000</v>
      </c>
      <c r="F147" s="33">
        <v>44280000</v>
      </c>
      <c r="G147" s="38">
        <f t="shared" si="32"/>
        <v>1</v>
      </c>
      <c r="H147" s="33">
        <v>0</v>
      </c>
      <c r="I147" s="38">
        <f t="shared" si="33"/>
        <v>0</v>
      </c>
      <c r="J147" s="33">
        <v>0</v>
      </c>
      <c r="K147" s="38">
        <f t="shared" si="34"/>
        <v>0</v>
      </c>
      <c r="L147" s="33">
        <v>0</v>
      </c>
      <c r="M147" s="38">
        <f t="shared" si="35"/>
        <v>0</v>
      </c>
      <c r="N147" s="33">
        <f t="shared" si="36"/>
        <v>44280000</v>
      </c>
      <c r="O147" s="38">
        <f t="shared" si="37"/>
        <v>1</v>
      </c>
      <c r="P147" s="33">
        <v>0</v>
      </c>
      <c r="Q147" s="33">
        <v>44280000</v>
      </c>
      <c r="R147" s="33">
        <v>54280000</v>
      </c>
      <c r="S147" s="33">
        <v>54280000</v>
      </c>
      <c r="T147" s="38">
        <f t="shared" si="38"/>
        <v>1</v>
      </c>
      <c r="U147" s="38">
        <f t="shared" si="39"/>
        <v>0</v>
      </c>
    </row>
    <row r="148" spans="1:21" ht="13" x14ac:dyDescent="0.3">
      <c r="A148" s="18" t="s">
        <v>29</v>
      </c>
      <c r="B148" s="12" t="s">
        <v>269</v>
      </c>
      <c r="C148" s="11" t="s">
        <v>270</v>
      </c>
      <c r="D148" s="33">
        <v>122043000</v>
      </c>
      <c r="E148" s="33">
        <v>122043000</v>
      </c>
      <c r="F148" s="33">
        <v>50851000</v>
      </c>
      <c r="G148" s="38">
        <f t="shared" si="32"/>
        <v>0.41666461820833639</v>
      </c>
      <c r="H148" s="33">
        <v>40681000</v>
      </c>
      <c r="I148" s="38">
        <f t="shared" si="33"/>
        <v>0.33333333333333331</v>
      </c>
      <c r="J148" s="33">
        <v>30511000</v>
      </c>
      <c r="K148" s="38">
        <f t="shared" si="34"/>
        <v>0.25000204845833024</v>
      </c>
      <c r="L148" s="33">
        <v>0</v>
      </c>
      <c r="M148" s="38">
        <f t="shared" si="35"/>
        <v>0</v>
      </c>
      <c r="N148" s="33">
        <f t="shared" si="36"/>
        <v>122043000</v>
      </c>
      <c r="O148" s="38">
        <f t="shared" si="37"/>
        <v>1</v>
      </c>
      <c r="P148" s="33">
        <v>45515000</v>
      </c>
      <c r="Q148" s="33">
        <v>0</v>
      </c>
      <c r="R148" s="33">
        <v>138325000</v>
      </c>
      <c r="S148" s="33">
        <v>138325000</v>
      </c>
      <c r="T148" s="38">
        <f t="shared" si="38"/>
        <v>1</v>
      </c>
      <c r="U148" s="38">
        <f t="shared" si="39"/>
        <v>-0.32964956607711748</v>
      </c>
    </row>
    <row r="149" spans="1:21" ht="13" x14ac:dyDescent="0.3">
      <c r="A149" s="18" t="s">
        <v>44</v>
      </c>
      <c r="B149" s="12" t="s">
        <v>271</v>
      </c>
      <c r="C149" s="11" t="s">
        <v>272</v>
      </c>
      <c r="D149" s="33">
        <v>473222000</v>
      </c>
      <c r="E149" s="33">
        <v>473222000</v>
      </c>
      <c r="F149" s="33">
        <v>197176000</v>
      </c>
      <c r="G149" s="38">
        <f t="shared" si="32"/>
        <v>0.4166670188621831</v>
      </c>
      <c r="H149" s="33">
        <v>0</v>
      </c>
      <c r="I149" s="38">
        <f t="shared" si="33"/>
        <v>0</v>
      </c>
      <c r="J149" s="33">
        <v>252446000</v>
      </c>
      <c r="K149" s="38">
        <f t="shared" si="34"/>
        <v>0.53346209601413286</v>
      </c>
      <c r="L149" s="33">
        <v>0</v>
      </c>
      <c r="M149" s="38">
        <f t="shared" si="35"/>
        <v>0</v>
      </c>
      <c r="N149" s="33">
        <f t="shared" si="36"/>
        <v>449622000</v>
      </c>
      <c r="O149" s="38">
        <f t="shared" si="37"/>
        <v>0.95012911487631602</v>
      </c>
      <c r="P149" s="33">
        <v>293756000</v>
      </c>
      <c r="Q149" s="33">
        <v>449897000</v>
      </c>
      <c r="R149" s="33">
        <v>505993000</v>
      </c>
      <c r="S149" s="33">
        <v>496247000</v>
      </c>
      <c r="T149" s="38">
        <f t="shared" si="38"/>
        <v>0.9807388639763791</v>
      </c>
      <c r="U149" s="38">
        <f t="shared" si="39"/>
        <v>-0.14062691485450507</v>
      </c>
    </row>
    <row r="150" spans="1:21" ht="14" x14ac:dyDescent="0.3">
      <c r="A150" s="19" t="s">
        <v>0</v>
      </c>
      <c r="B150" s="14" t="s">
        <v>273</v>
      </c>
      <c r="C150" s="13" t="s">
        <v>0</v>
      </c>
      <c r="D150" s="34">
        <f>SUM(D145:D149)</f>
        <v>673095800</v>
      </c>
      <c r="E150" s="34">
        <f>SUM(E145:E149)</f>
        <v>673095800</v>
      </c>
      <c r="F150" s="34">
        <f>SUM(F145:F149)</f>
        <v>309487302</v>
      </c>
      <c r="G150" s="39">
        <f t="shared" si="32"/>
        <v>0.45979681049859472</v>
      </c>
      <c r="H150" s="34">
        <f>SUM(H145:H149)</f>
        <v>54425201</v>
      </c>
      <c r="I150" s="39">
        <f t="shared" si="33"/>
        <v>8.0858030907338896E-2</v>
      </c>
      <c r="J150" s="34">
        <f>SUM(J145:J149)</f>
        <v>292901052</v>
      </c>
      <c r="K150" s="39">
        <f t="shared" si="34"/>
        <v>0.43515507302229489</v>
      </c>
      <c r="L150" s="34">
        <f>SUM(L145:L149)</f>
        <v>0</v>
      </c>
      <c r="M150" s="39">
        <f t="shared" si="35"/>
        <v>0</v>
      </c>
      <c r="N150" s="34">
        <f t="shared" si="36"/>
        <v>656813555</v>
      </c>
      <c r="O150" s="39">
        <f t="shared" si="37"/>
        <v>0.97580991442822851</v>
      </c>
      <c r="P150" s="34">
        <f>SUM(P145:P149)</f>
        <v>350032443</v>
      </c>
      <c r="Q150" s="34">
        <f>SUM(Q145:Q149)</f>
        <v>528973322</v>
      </c>
      <c r="R150" s="34">
        <f>SUM(R145:R149)</f>
        <v>735998000</v>
      </c>
      <c r="S150" s="34">
        <f>SUM(S145:S149)</f>
        <v>733344247</v>
      </c>
      <c r="T150" s="39">
        <f t="shared" si="38"/>
        <v>0.99639434753898792</v>
      </c>
      <c r="U150" s="39">
        <f t="shared" si="39"/>
        <v>-0.16321741639245713</v>
      </c>
    </row>
    <row r="151" spans="1:21" ht="13" x14ac:dyDescent="0.3">
      <c r="A151" s="18" t="s">
        <v>29</v>
      </c>
      <c r="B151" s="12" t="s">
        <v>274</v>
      </c>
      <c r="C151" s="11" t="s">
        <v>275</v>
      </c>
      <c r="D151" s="33">
        <v>0</v>
      </c>
      <c r="E151" s="33">
        <v>0</v>
      </c>
      <c r="F151" s="33">
        <v>0</v>
      </c>
      <c r="G151" s="38">
        <f t="shared" si="32"/>
        <v>0</v>
      </c>
      <c r="H151" s="33">
        <v>0</v>
      </c>
      <c r="I151" s="38">
        <f t="shared" si="33"/>
        <v>0</v>
      </c>
      <c r="J151" s="33">
        <v>0</v>
      </c>
      <c r="K151" s="38">
        <f t="shared" si="34"/>
        <v>0</v>
      </c>
      <c r="L151" s="33">
        <v>0</v>
      </c>
      <c r="M151" s="38">
        <f t="shared" si="35"/>
        <v>0</v>
      </c>
      <c r="N151" s="33">
        <f t="shared" si="36"/>
        <v>0</v>
      </c>
      <c r="O151" s="38">
        <f t="shared" si="37"/>
        <v>0</v>
      </c>
      <c r="P151" s="33">
        <v>0</v>
      </c>
      <c r="Q151" s="33">
        <v>0</v>
      </c>
      <c r="R151" s="33">
        <v>0</v>
      </c>
      <c r="S151" s="33">
        <v>0</v>
      </c>
      <c r="T151" s="38">
        <f t="shared" si="38"/>
        <v>0</v>
      </c>
      <c r="U151" s="38">
        <f t="shared" si="39"/>
        <v>0</v>
      </c>
    </row>
    <row r="152" spans="1:21" ht="13" x14ac:dyDescent="0.3">
      <c r="A152" s="18" t="s">
        <v>29</v>
      </c>
      <c r="B152" s="12" t="s">
        <v>276</v>
      </c>
      <c r="C152" s="11" t="s">
        <v>277</v>
      </c>
      <c r="D152" s="33">
        <v>1316500</v>
      </c>
      <c r="E152" s="33">
        <v>1399299</v>
      </c>
      <c r="F152" s="33">
        <v>45050</v>
      </c>
      <c r="G152" s="38">
        <f t="shared" si="32"/>
        <v>3.4219521458412457E-2</v>
      </c>
      <c r="H152" s="33">
        <v>44550</v>
      </c>
      <c r="I152" s="38">
        <f t="shared" si="33"/>
        <v>3.3839726547664262E-2</v>
      </c>
      <c r="J152" s="33">
        <v>48412</v>
      </c>
      <c r="K152" s="38">
        <f t="shared" si="34"/>
        <v>3.4597323374060872E-2</v>
      </c>
      <c r="L152" s="33">
        <v>0</v>
      </c>
      <c r="M152" s="38">
        <f t="shared" si="35"/>
        <v>0</v>
      </c>
      <c r="N152" s="33">
        <f t="shared" si="36"/>
        <v>138012</v>
      </c>
      <c r="O152" s="38">
        <f t="shared" si="37"/>
        <v>9.8629385142131876E-2</v>
      </c>
      <c r="P152" s="33">
        <v>44950</v>
      </c>
      <c r="Q152" s="33">
        <v>1000500</v>
      </c>
      <c r="R152" s="33">
        <v>199200</v>
      </c>
      <c r="S152" s="33">
        <v>134800</v>
      </c>
      <c r="T152" s="38">
        <f t="shared" si="38"/>
        <v>0.67670682730923692</v>
      </c>
      <c r="U152" s="38">
        <f t="shared" si="39"/>
        <v>7.7018909899888799E-2</v>
      </c>
    </row>
    <row r="153" spans="1:21" ht="13" x14ac:dyDescent="0.3">
      <c r="A153" s="18" t="s">
        <v>29</v>
      </c>
      <c r="B153" s="12" t="s">
        <v>278</v>
      </c>
      <c r="C153" s="11" t="s">
        <v>279</v>
      </c>
      <c r="D153" s="33">
        <v>151196590</v>
      </c>
      <c r="E153" s="33">
        <v>150854510</v>
      </c>
      <c r="F153" s="33">
        <v>85885000</v>
      </c>
      <c r="G153" s="38">
        <f t="shared" si="32"/>
        <v>0.56803529762146088</v>
      </c>
      <c r="H153" s="33">
        <v>68708000</v>
      </c>
      <c r="I153" s="38">
        <f t="shared" si="33"/>
        <v>0.4544282380971687</v>
      </c>
      <c r="J153" s="33">
        <v>51532000</v>
      </c>
      <c r="K153" s="38">
        <f t="shared" si="34"/>
        <v>0.34160065880695245</v>
      </c>
      <c r="L153" s="33">
        <v>0</v>
      </c>
      <c r="M153" s="38">
        <f t="shared" si="35"/>
        <v>0</v>
      </c>
      <c r="N153" s="33">
        <f t="shared" si="36"/>
        <v>206125000</v>
      </c>
      <c r="O153" s="38">
        <f t="shared" si="37"/>
        <v>1.3663827485170976</v>
      </c>
      <c r="P153" s="33">
        <v>46492000</v>
      </c>
      <c r="Q153" s="33">
        <v>138152250</v>
      </c>
      <c r="R153" s="33">
        <v>182460650</v>
      </c>
      <c r="S153" s="33">
        <v>234792000</v>
      </c>
      <c r="T153" s="38">
        <f t="shared" si="38"/>
        <v>1.2868089640149807</v>
      </c>
      <c r="U153" s="38">
        <f t="shared" si="39"/>
        <v>0.10840574722532903</v>
      </c>
    </row>
    <row r="154" spans="1:21" ht="13" x14ac:dyDescent="0.3">
      <c r="A154" s="18" t="s">
        <v>29</v>
      </c>
      <c r="B154" s="12" t="s">
        <v>280</v>
      </c>
      <c r="C154" s="11" t="s">
        <v>281</v>
      </c>
      <c r="D154" s="33">
        <v>0</v>
      </c>
      <c r="E154" s="33">
        <v>0</v>
      </c>
      <c r="F154" s="33">
        <v>0</v>
      </c>
      <c r="G154" s="38">
        <f t="shared" si="32"/>
        <v>0</v>
      </c>
      <c r="H154" s="33">
        <v>0</v>
      </c>
      <c r="I154" s="38">
        <f t="shared" si="33"/>
        <v>0</v>
      </c>
      <c r="J154" s="33">
        <v>0</v>
      </c>
      <c r="K154" s="38">
        <f t="shared" si="34"/>
        <v>0</v>
      </c>
      <c r="L154" s="33">
        <v>0</v>
      </c>
      <c r="M154" s="38">
        <f t="shared" si="35"/>
        <v>0</v>
      </c>
      <c r="N154" s="33">
        <f t="shared" si="36"/>
        <v>0</v>
      </c>
      <c r="O154" s="38">
        <f t="shared" si="37"/>
        <v>0</v>
      </c>
      <c r="P154" s="33">
        <v>0</v>
      </c>
      <c r="Q154" s="33">
        <v>0</v>
      </c>
      <c r="R154" s="33">
        <v>0</v>
      </c>
      <c r="S154" s="33">
        <v>0</v>
      </c>
      <c r="T154" s="38">
        <f t="shared" si="38"/>
        <v>0</v>
      </c>
      <c r="U154" s="38">
        <f t="shared" si="39"/>
        <v>0</v>
      </c>
    </row>
    <row r="155" spans="1:21" ht="13" x14ac:dyDescent="0.3">
      <c r="A155" s="18" t="s">
        <v>29</v>
      </c>
      <c r="B155" s="12" t="s">
        <v>282</v>
      </c>
      <c r="C155" s="11" t="s">
        <v>283</v>
      </c>
      <c r="D155" s="33">
        <v>0</v>
      </c>
      <c r="E155" s="33">
        <v>0</v>
      </c>
      <c r="F155" s="33">
        <v>827</v>
      </c>
      <c r="G155" s="38">
        <f t="shared" si="32"/>
        <v>0</v>
      </c>
      <c r="H155" s="33">
        <v>0</v>
      </c>
      <c r="I155" s="38">
        <f t="shared" si="33"/>
        <v>0</v>
      </c>
      <c r="J155" s="33">
        <v>3032</v>
      </c>
      <c r="K155" s="38">
        <f t="shared" si="34"/>
        <v>0</v>
      </c>
      <c r="L155" s="33">
        <v>0</v>
      </c>
      <c r="M155" s="38">
        <f t="shared" si="35"/>
        <v>0</v>
      </c>
      <c r="N155" s="33">
        <f t="shared" si="36"/>
        <v>3859</v>
      </c>
      <c r="O155" s="38">
        <f t="shared" si="37"/>
        <v>0</v>
      </c>
      <c r="P155" s="33">
        <v>402</v>
      </c>
      <c r="Q155" s="33">
        <v>0</v>
      </c>
      <c r="R155" s="33">
        <v>0</v>
      </c>
      <c r="S155" s="33">
        <v>402</v>
      </c>
      <c r="T155" s="38">
        <f t="shared" si="38"/>
        <v>0</v>
      </c>
      <c r="U155" s="38">
        <f t="shared" si="39"/>
        <v>6.5422885572139302</v>
      </c>
    </row>
    <row r="156" spans="1:21" ht="13" x14ac:dyDescent="0.3">
      <c r="A156" s="18" t="s">
        <v>44</v>
      </c>
      <c r="B156" s="12" t="s">
        <v>284</v>
      </c>
      <c r="C156" s="11" t="s">
        <v>285</v>
      </c>
      <c r="D156" s="33">
        <v>0</v>
      </c>
      <c r="E156" s="33">
        <v>0</v>
      </c>
      <c r="F156" s="33">
        <v>0</v>
      </c>
      <c r="G156" s="38">
        <f t="shared" si="32"/>
        <v>0</v>
      </c>
      <c r="H156" s="33">
        <v>0</v>
      </c>
      <c r="I156" s="38">
        <f t="shared" si="33"/>
        <v>0</v>
      </c>
      <c r="J156" s="33">
        <v>0</v>
      </c>
      <c r="K156" s="38">
        <f t="shared" si="34"/>
        <v>0</v>
      </c>
      <c r="L156" s="33">
        <v>0</v>
      </c>
      <c r="M156" s="38">
        <f t="shared" si="35"/>
        <v>0</v>
      </c>
      <c r="N156" s="33">
        <f t="shared" si="36"/>
        <v>0</v>
      </c>
      <c r="O156" s="38">
        <f t="shared" si="37"/>
        <v>0</v>
      </c>
      <c r="P156" s="33">
        <v>0</v>
      </c>
      <c r="Q156" s="33">
        <v>0</v>
      </c>
      <c r="R156" s="33">
        <v>0</v>
      </c>
      <c r="S156" s="33">
        <v>0</v>
      </c>
      <c r="T156" s="38">
        <f t="shared" si="38"/>
        <v>0</v>
      </c>
      <c r="U156" s="38">
        <f t="shared" si="39"/>
        <v>0</v>
      </c>
    </row>
    <row r="157" spans="1:21" ht="14" x14ac:dyDescent="0.3">
      <c r="A157" s="19" t="s">
        <v>0</v>
      </c>
      <c r="B157" s="14" t="s">
        <v>286</v>
      </c>
      <c r="C157" s="13" t="s">
        <v>0</v>
      </c>
      <c r="D157" s="34">
        <f>SUM(D151:D156)</f>
        <v>152513090</v>
      </c>
      <c r="E157" s="34">
        <f>SUM(E151:E156)</f>
        <v>152253809</v>
      </c>
      <c r="F157" s="34">
        <f>SUM(F151:F156)</f>
        <v>85930877</v>
      </c>
      <c r="G157" s="39">
        <f t="shared" si="32"/>
        <v>0.56343279780115918</v>
      </c>
      <c r="H157" s="34">
        <f>SUM(H151:H156)</f>
        <v>68752550</v>
      </c>
      <c r="I157" s="39">
        <f t="shared" si="33"/>
        <v>0.45079769874179326</v>
      </c>
      <c r="J157" s="34">
        <f>SUM(J151:J156)</f>
        <v>51583444</v>
      </c>
      <c r="K157" s="39">
        <f t="shared" si="34"/>
        <v>0.33879903786183768</v>
      </c>
      <c r="L157" s="34">
        <f>SUM(L151:L156)</f>
        <v>0</v>
      </c>
      <c r="M157" s="39">
        <f t="shared" si="35"/>
        <v>0</v>
      </c>
      <c r="N157" s="34">
        <f t="shared" si="36"/>
        <v>206266871</v>
      </c>
      <c r="O157" s="39">
        <f t="shared" si="37"/>
        <v>1.3547567207333382</v>
      </c>
      <c r="P157" s="34">
        <f>SUM(P151:P156)</f>
        <v>46537352</v>
      </c>
      <c r="Q157" s="34">
        <f>SUM(Q151:Q156)</f>
        <v>139152750</v>
      </c>
      <c r="R157" s="34">
        <f>SUM(R151:R156)</f>
        <v>182659850</v>
      </c>
      <c r="S157" s="34">
        <f>SUM(S151:S156)</f>
        <v>234927202</v>
      </c>
      <c r="T157" s="39">
        <f t="shared" si="38"/>
        <v>1.2861458169378766</v>
      </c>
      <c r="U157" s="39">
        <f t="shared" si="39"/>
        <v>0.10843100827911312</v>
      </c>
    </row>
    <row r="158" spans="1:21" ht="13" x14ac:dyDescent="0.3">
      <c r="A158" s="18" t="s">
        <v>29</v>
      </c>
      <c r="B158" s="12" t="s">
        <v>287</v>
      </c>
      <c r="C158" s="11" t="s">
        <v>288</v>
      </c>
      <c r="D158" s="33">
        <v>7806000</v>
      </c>
      <c r="E158" s="33">
        <v>7806000</v>
      </c>
      <c r="F158" s="33">
        <v>0</v>
      </c>
      <c r="G158" s="38">
        <f t="shared" si="32"/>
        <v>0</v>
      </c>
      <c r="H158" s="33">
        <v>0</v>
      </c>
      <c r="I158" s="38">
        <f t="shared" si="33"/>
        <v>0</v>
      </c>
      <c r="J158" s="33">
        <v>0</v>
      </c>
      <c r="K158" s="38">
        <f t="shared" si="34"/>
        <v>0</v>
      </c>
      <c r="L158" s="33">
        <v>0</v>
      </c>
      <c r="M158" s="38">
        <f t="shared" si="35"/>
        <v>0</v>
      </c>
      <c r="N158" s="33">
        <f t="shared" si="36"/>
        <v>0</v>
      </c>
      <c r="O158" s="38">
        <f t="shared" si="37"/>
        <v>0</v>
      </c>
      <c r="P158" s="33">
        <v>45336000</v>
      </c>
      <c r="Q158" s="33">
        <v>7498000</v>
      </c>
      <c r="R158" s="33">
        <v>7498000</v>
      </c>
      <c r="S158" s="33">
        <v>45336000</v>
      </c>
      <c r="T158" s="38">
        <f t="shared" si="38"/>
        <v>6.0464123766337687</v>
      </c>
      <c r="U158" s="38">
        <f t="shared" si="39"/>
        <v>-1</v>
      </c>
    </row>
    <row r="159" spans="1:21" ht="13" x14ac:dyDescent="0.3">
      <c r="A159" s="18" t="s">
        <v>29</v>
      </c>
      <c r="B159" s="12" t="s">
        <v>289</v>
      </c>
      <c r="C159" s="11" t="s">
        <v>290</v>
      </c>
      <c r="D159" s="33">
        <v>66976786</v>
      </c>
      <c r="E159" s="33">
        <v>66376786</v>
      </c>
      <c r="F159" s="33">
        <v>4135154</v>
      </c>
      <c r="G159" s="38">
        <f t="shared" si="32"/>
        <v>6.1740107983085366E-2</v>
      </c>
      <c r="H159" s="33">
        <v>57989803</v>
      </c>
      <c r="I159" s="38">
        <f t="shared" si="33"/>
        <v>0.86581943481133894</v>
      </c>
      <c r="J159" s="33">
        <v>414257</v>
      </c>
      <c r="K159" s="38">
        <f t="shared" si="34"/>
        <v>6.2409921444524291E-3</v>
      </c>
      <c r="L159" s="33">
        <v>0</v>
      </c>
      <c r="M159" s="38">
        <f t="shared" si="35"/>
        <v>0</v>
      </c>
      <c r="N159" s="33">
        <f t="shared" si="36"/>
        <v>62539214</v>
      </c>
      <c r="O159" s="38">
        <f t="shared" si="37"/>
        <v>0.94218502836217466</v>
      </c>
      <c r="P159" s="33">
        <v>1529278</v>
      </c>
      <c r="Q159" s="33">
        <v>54730788</v>
      </c>
      <c r="R159" s="33">
        <v>88296788</v>
      </c>
      <c r="S159" s="33">
        <v>84810451</v>
      </c>
      <c r="T159" s="38">
        <f t="shared" si="38"/>
        <v>0.96051569848724283</v>
      </c>
      <c r="U159" s="38">
        <f t="shared" si="39"/>
        <v>-0.72911596191143802</v>
      </c>
    </row>
    <row r="160" spans="1:21" ht="13" x14ac:dyDescent="0.3">
      <c r="A160" s="18" t="s">
        <v>29</v>
      </c>
      <c r="B160" s="12" t="s">
        <v>291</v>
      </c>
      <c r="C160" s="11" t="s">
        <v>292</v>
      </c>
      <c r="D160" s="33">
        <v>0</v>
      </c>
      <c r="E160" s="33">
        <v>0</v>
      </c>
      <c r="F160" s="33">
        <v>0</v>
      </c>
      <c r="G160" s="38">
        <f t="shared" si="32"/>
        <v>0</v>
      </c>
      <c r="H160" s="33">
        <v>0</v>
      </c>
      <c r="I160" s="38">
        <f t="shared" si="33"/>
        <v>0</v>
      </c>
      <c r="J160" s="33">
        <v>0</v>
      </c>
      <c r="K160" s="38">
        <f t="shared" si="34"/>
        <v>0</v>
      </c>
      <c r="L160" s="33">
        <v>0</v>
      </c>
      <c r="M160" s="38">
        <f t="shared" si="35"/>
        <v>0</v>
      </c>
      <c r="N160" s="33">
        <f t="shared" si="36"/>
        <v>0</v>
      </c>
      <c r="O160" s="38">
        <f t="shared" si="37"/>
        <v>0</v>
      </c>
      <c r="P160" s="33">
        <v>0</v>
      </c>
      <c r="Q160" s="33">
        <v>500000</v>
      </c>
      <c r="R160" s="33">
        <v>500000</v>
      </c>
      <c r="S160" s="33">
        <v>0</v>
      </c>
      <c r="T160" s="38">
        <f t="shared" si="38"/>
        <v>0</v>
      </c>
      <c r="U160" s="38">
        <f t="shared" si="39"/>
        <v>0</v>
      </c>
    </row>
    <row r="161" spans="1:21" ht="13" x14ac:dyDescent="0.3">
      <c r="A161" s="18" t="s">
        <v>29</v>
      </c>
      <c r="B161" s="12" t="s">
        <v>293</v>
      </c>
      <c r="C161" s="11" t="s">
        <v>294</v>
      </c>
      <c r="D161" s="33">
        <v>0</v>
      </c>
      <c r="E161" s="33">
        <v>0</v>
      </c>
      <c r="F161" s="33">
        <v>0</v>
      </c>
      <c r="G161" s="38">
        <f t="shared" si="32"/>
        <v>0</v>
      </c>
      <c r="H161" s="33">
        <v>0</v>
      </c>
      <c r="I161" s="38">
        <f t="shared" si="33"/>
        <v>0</v>
      </c>
      <c r="J161" s="33">
        <v>0</v>
      </c>
      <c r="K161" s="38">
        <f t="shared" si="34"/>
        <v>0</v>
      </c>
      <c r="L161" s="33">
        <v>0</v>
      </c>
      <c r="M161" s="38">
        <f t="shared" si="35"/>
        <v>0</v>
      </c>
      <c r="N161" s="33">
        <f t="shared" si="36"/>
        <v>0</v>
      </c>
      <c r="O161" s="38">
        <f t="shared" si="37"/>
        <v>0</v>
      </c>
      <c r="P161" s="33">
        <v>0</v>
      </c>
      <c r="Q161" s="33">
        <v>0</v>
      </c>
      <c r="R161" s="33">
        <v>0</v>
      </c>
      <c r="S161" s="33">
        <v>0</v>
      </c>
      <c r="T161" s="38">
        <f t="shared" si="38"/>
        <v>0</v>
      </c>
      <c r="U161" s="38">
        <f t="shared" si="39"/>
        <v>0</v>
      </c>
    </row>
    <row r="162" spans="1:21" ht="13" x14ac:dyDescent="0.3">
      <c r="A162" s="18" t="s">
        <v>44</v>
      </c>
      <c r="B162" s="12" t="s">
        <v>295</v>
      </c>
      <c r="C162" s="11" t="s">
        <v>296</v>
      </c>
      <c r="D162" s="33">
        <v>45364579</v>
      </c>
      <c r="E162" s="33">
        <v>45364579</v>
      </c>
      <c r="F162" s="33">
        <v>18901883</v>
      </c>
      <c r="G162" s="38">
        <f t="shared" si="32"/>
        <v>0.41666611741288284</v>
      </c>
      <c r="H162" s="33">
        <v>17256256</v>
      </c>
      <c r="I162" s="38">
        <f t="shared" si="33"/>
        <v>0.38039052451032335</v>
      </c>
      <c r="J162" s="33">
        <v>10034630</v>
      </c>
      <c r="K162" s="38">
        <f t="shared" si="34"/>
        <v>0.22119967210541069</v>
      </c>
      <c r="L162" s="33">
        <v>0</v>
      </c>
      <c r="M162" s="38">
        <f t="shared" si="35"/>
        <v>0</v>
      </c>
      <c r="N162" s="33">
        <f t="shared" si="36"/>
        <v>46192769</v>
      </c>
      <c r="O162" s="38">
        <f t="shared" si="37"/>
        <v>1.0182563140286169</v>
      </c>
      <c r="P162" s="33">
        <v>28571994</v>
      </c>
      <c r="Q162" s="33">
        <v>42835392</v>
      </c>
      <c r="R162" s="33">
        <v>42835392</v>
      </c>
      <c r="S162" s="33">
        <v>47847899</v>
      </c>
      <c r="T162" s="38">
        <f t="shared" si="38"/>
        <v>1.1170178855839583</v>
      </c>
      <c r="U162" s="38">
        <f t="shared" si="39"/>
        <v>-0.64879490034892218</v>
      </c>
    </row>
    <row r="163" spans="1:21" ht="14" x14ac:dyDescent="0.3">
      <c r="A163" s="19" t="s">
        <v>0</v>
      </c>
      <c r="B163" s="14" t="s">
        <v>297</v>
      </c>
      <c r="C163" s="13" t="s">
        <v>0</v>
      </c>
      <c r="D163" s="34">
        <f>SUM(D158:D162)</f>
        <v>120147365</v>
      </c>
      <c r="E163" s="34">
        <f>SUM(E158:E162)</f>
        <v>119547365</v>
      </c>
      <c r="F163" s="34">
        <f>SUM(F158:F162)</f>
        <v>23037037</v>
      </c>
      <c r="G163" s="39">
        <f t="shared" si="32"/>
        <v>0.19173984381596718</v>
      </c>
      <c r="H163" s="34">
        <f>SUM(H158:H162)</f>
        <v>75246059</v>
      </c>
      <c r="I163" s="39">
        <f t="shared" si="33"/>
        <v>0.62628139202220545</v>
      </c>
      <c r="J163" s="34">
        <f>SUM(J158:J162)</f>
        <v>10448887</v>
      </c>
      <c r="K163" s="39">
        <f t="shared" si="34"/>
        <v>8.7403741604844237E-2</v>
      </c>
      <c r="L163" s="34">
        <f>SUM(L158:L162)</f>
        <v>0</v>
      </c>
      <c r="M163" s="39">
        <f t="shared" si="35"/>
        <v>0</v>
      </c>
      <c r="N163" s="34">
        <f t="shared" si="36"/>
        <v>108731983</v>
      </c>
      <c r="O163" s="39">
        <f t="shared" si="37"/>
        <v>0.90953056974530555</v>
      </c>
      <c r="P163" s="34">
        <f>SUM(P158:P162)</f>
        <v>75437272</v>
      </c>
      <c r="Q163" s="34">
        <f>SUM(Q158:Q162)</f>
        <v>105564180</v>
      </c>
      <c r="R163" s="34">
        <f>SUM(R158:R162)</f>
        <v>139130180</v>
      </c>
      <c r="S163" s="34">
        <f>SUM(S158:S162)</f>
        <v>177994350</v>
      </c>
      <c r="T163" s="39">
        <f t="shared" si="38"/>
        <v>1.2793367334103931</v>
      </c>
      <c r="U163" s="39">
        <f t="shared" si="39"/>
        <v>-0.86148906604151854</v>
      </c>
    </row>
    <row r="164" spans="1:21" ht="13" x14ac:dyDescent="0.3">
      <c r="A164" s="18" t="s">
        <v>29</v>
      </c>
      <c r="B164" s="12" t="s">
        <v>298</v>
      </c>
      <c r="C164" s="11" t="s">
        <v>299</v>
      </c>
      <c r="D164" s="33">
        <v>4251000</v>
      </c>
      <c r="E164" s="33">
        <v>4251000</v>
      </c>
      <c r="F164" s="33">
        <v>0</v>
      </c>
      <c r="G164" s="38">
        <f t="shared" si="32"/>
        <v>0</v>
      </c>
      <c r="H164" s="33">
        <v>0</v>
      </c>
      <c r="I164" s="38">
        <f t="shared" si="33"/>
        <v>0</v>
      </c>
      <c r="J164" s="33">
        <v>0</v>
      </c>
      <c r="K164" s="38">
        <f t="shared" si="34"/>
        <v>0</v>
      </c>
      <c r="L164" s="33">
        <v>0</v>
      </c>
      <c r="M164" s="38">
        <f t="shared" si="35"/>
        <v>0</v>
      </c>
      <c r="N164" s="33">
        <f t="shared" si="36"/>
        <v>0</v>
      </c>
      <c r="O164" s="38">
        <f t="shared" si="37"/>
        <v>0</v>
      </c>
      <c r="P164" s="33">
        <v>0</v>
      </c>
      <c r="Q164" s="33">
        <v>4084000</v>
      </c>
      <c r="R164" s="33">
        <v>4084000</v>
      </c>
      <c r="S164" s="33">
        <v>0</v>
      </c>
      <c r="T164" s="38">
        <f t="shared" si="38"/>
        <v>0</v>
      </c>
      <c r="U164" s="38">
        <f t="shared" si="39"/>
        <v>0</v>
      </c>
    </row>
    <row r="165" spans="1:21" ht="13" x14ac:dyDescent="0.3">
      <c r="A165" s="18" t="s">
        <v>29</v>
      </c>
      <c r="B165" s="12" t="s">
        <v>300</v>
      </c>
      <c r="C165" s="11" t="s">
        <v>301</v>
      </c>
      <c r="D165" s="33">
        <v>0</v>
      </c>
      <c r="E165" s="33">
        <v>0</v>
      </c>
      <c r="F165" s="33">
        <v>0</v>
      </c>
      <c r="G165" s="38">
        <f t="shared" si="32"/>
        <v>0</v>
      </c>
      <c r="H165" s="33">
        <v>0</v>
      </c>
      <c r="I165" s="38">
        <f t="shared" si="33"/>
        <v>0</v>
      </c>
      <c r="J165" s="33">
        <v>0</v>
      </c>
      <c r="K165" s="38">
        <f t="shared" si="34"/>
        <v>0</v>
      </c>
      <c r="L165" s="33">
        <v>0</v>
      </c>
      <c r="M165" s="38">
        <f t="shared" si="35"/>
        <v>0</v>
      </c>
      <c r="N165" s="33">
        <f t="shared" si="36"/>
        <v>0</v>
      </c>
      <c r="O165" s="38">
        <f t="shared" si="37"/>
        <v>0</v>
      </c>
      <c r="P165" s="33">
        <v>0</v>
      </c>
      <c r="Q165" s="33">
        <v>0</v>
      </c>
      <c r="R165" s="33">
        <v>0</v>
      </c>
      <c r="S165" s="33">
        <v>0</v>
      </c>
      <c r="T165" s="38">
        <f t="shared" si="38"/>
        <v>0</v>
      </c>
      <c r="U165" s="38">
        <f t="shared" si="39"/>
        <v>0</v>
      </c>
    </row>
    <row r="166" spans="1:21" ht="13" x14ac:dyDescent="0.3">
      <c r="A166" s="18" t="s">
        <v>29</v>
      </c>
      <c r="B166" s="12" t="s">
        <v>302</v>
      </c>
      <c r="C166" s="11" t="s">
        <v>303</v>
      </c>
      <c r="D166" s="33">
        <v>27345760</v>
      </c>
      <c r="E166" s="33">
        <v>27346260</v>
      </c>
      <c r="F166" s="33">
        <v>11394110</v>
      </c>
      <c r="G166" s="38">
        <f t="shared" si="32"/>
        <v>0.4166682513120864</v>
      </c>
      <c r="H166" s="33">
        <v>9115710</v>
      </c>
      <c r="I166" s="38">
        <f t="shared" si="33"/>
        <v>0.33335003305814137</v>
      </c>
      <c r="J166" s="33">
        <v>6836440</v>
      </c>
      <c r="K166" s="38">
        <f t="shared" si="34"/>
        <v>0.24999542899102106</v>
      </c>
      <c r="L166" s="33">
        <v>0</v>
      </c>
      <c r="M166" s="38">
        <f t="shared" si="35"/>
        <v>0</v>
      </c>
      <c r="N166" s="33">
        <f t="shared" si="36"/>
        <v>27346260</v>
      </c>
      <c r="O166" s="38">
        <f t="shared" si="37"/>
        <v>1</v>
      </c>
      <c r="P166" s="33">
        <v>3218280</v>
      </c>
      <c r="Q166" s="33">
        <v>26269750</v>
      </c>
      <c r="R166" s="33">
        <v>26269750</v>
      </c>
      <c r="S166" s="33">
        <v>26269750</v>
      </c>
      <c r="T166" s="38">
        <f t="shared" si="38"/>
        <v>1</v>
      </c>
      <c r="U166" s="38">
        <f t="shared" si="39"/>
        <v>1.1242527064146066</v>
      </c>
    </row>
    <row r="167" spans="1:21" ht="13" x14ac:dyDescent="0.3">
      <c r="A167" s="18" t="s">
        <v>29</v>
      </c>
      <c r="B167" s="12" t="s">
        <v>304</v>
      </c>
      <c r="C167" s="11" t="s">
        <v>305</v>
      </c>
      <c r="D167" s="33">
        <v>0</v>
      </c>
      <c r="E167" s="33">
        <v>0</v>
      </c>
      <c r="F167" s="33">
        <v>0</v>
      </c>
      <c r="G167" s="38">
        <f t="shared" si="32"/>
        <v>0</v>
      </c>
      <c r="H167" s="33">
        <v>0</v>
      </c>
      <c r="I167" s="38">
        <f t="shared" si="33"/>
        <v>0</v>
      </c>
      <c r="J167" s="33">
        <v>0</v>
      </c>
      <c r="K167" s="38">
        <f t="shared" si="34"/>
        <v>0</v>
      </c>
      <c r="L167" s="33">
        <v>0</v>
      </c>
      <c r="M167" s="38">
        <f t="shared" si="35"/>
        <v>0</v>
      </c>
      <c r="N167" s="33">
        <f t="shared" si="36"/>
        <v>0</v>
      </c>
      <c r="O167" s="38">
        <f t="shared" si="37"/>
        <v>0</v>
      </c>
      <c r="P167" s="33">
        <v>0</v>
      </c>
      <c r="Q167" s="33">
        <v>0</v>
      </c>
      <c r="R167" s="33">
        <v>0</v>
      </c>
      <c r="S167" s="33">
        <v>0</v>
      </c>
      <c r="T167" s="38">
        <f t="shared" si="38"/>
        <v>0</v>
      </c>
      <c r="U167" s="38">
        <f t="shared" si="39"/>
        <v>0</v>
      </c>
    </row>
    <row r="168" spans="1:21" ht="13" x14ac:dyDescent="0.3">
      <c r="A168" s="18" t="s">
        <v>44</v>
      </c>
      <c r="B168" s="12" t="s">
        <v>306</v>
      </c>
      <c r="C168" s="11" t="s">
        <v>307</v>
      </c>
      <c r="D168" s="33">
        <v>0</v>
      </c>
      <c r="E168" s="33">
        <v>0</v>
      </c>
      <c r="F168" s="33">
        <v>0</v>
      </c>
      <c r="G168" s="38">
        <f t="shared" si="32"/>
        <v>0</v>
      </c>
      <c r="H168" s="33">
        <v>0</v>
      </c>
      <c r="I168" s="38">
        <f t="shared" si="33"/>
        <v>0</v>
      </c>
      <c r="J168" s="33">
        <v>0</v>
      </c>
      <c r="K168" s="38">
        <f t="shared" si="34"/>
        <v>0</v>
      </c>
      <c r="L168" s="33">
        <v>0</v>
      </c>
      <c r="M168" s="38">
        <f t="shared" si="35"/>
        <v>0</v>
      </c>
      <c r="N168" s="33">
        <f t="shared" si="36"/>
        <v>0</v>
      </c>
      <c r="O168" s="38">
        <f t="shared" si="37"/>
        <v>0</v>
      </c>
      <c r="P168" s="33">
        <v>0</v>
      </c>
      <c r="Q168" s="33">
        <v>0</v>
      </c>
      <c r="R168" s="33">
        <v>0</v>
      </c>
      <c r="S168" s="33">
        <v>0</v>
      </c>
      <c r="T168" s="38">
        <f t="shared" si="38"/>
        <v>0</v>
      </c>
      <c r="U168" s="38">
        <f t="shared" si="39"/>
        <v>0</v>
      </c>
    </row>
    <row r="169" spans="1:21" ht="14" x14ac:dyDescent="0.3">
      <c r="A169" s="19" t="s">
        <v>0</v>
      </c>
      <c r="B169" s="14" t="s">
        <v>308</v>
      </c>
      <c r="C169" s="13" t="s">
        <v>0</v>
      </c>
      <c r="D169" s="34">
        <f>SUM(D164:D168)</f>
        <v>31596760</v>
      </c>
      <c r="E169" s="34">
        <f>SUM(E164:E168)</f>
        <v>31597260</v>
      </c>
      <c r="F169" s="34">
        <f>SUM(F164:F168)</f>
        <v>11394110</v>
      </c>
      <c r="G169" s="39">
        <f t="shared" si="32"/>
        <v>0.36061007521024308</v>
      </c>
      <c r="H169" s="34">
        <f>SUM(H164:H168)</f>
        <v>9115710</v>
      </c>
      <c r="I169" s="39">
        <f t="shared" si="33"/>
        <v>0.28850141596796636</v>
      </c>
      <c r="J169" s="34">
        <f>SUM(J164:J168)</f>
        <v>6836440</v>
      </c>
      <c r="K169" s="39">
        <f t="shared" si="34"/>
        <v>0.21636179845973985</v>
      </c>
      <c r="L169" s="34">
        <f>SUM(L164:L168)</f>
        <v>0</v>
      </c>
      <c r="M169" s="39">
        <f t="shared" si="35"/>
        <v>0</v>
      </c>
      <c r="N169" s="34">
        <f t="shared" si="36"/>
        <v>27346260</v>
      </c>
      <c r="O169" s="39">
        <f t="shared" si="37"/>
        <v>0.86546301799586423</v>
      </c>
      <c r="P169" s="34">
        <f>SUM(P164:P168)</f>
        <v>3218280</v>
      </c>
      <c r="Q169" s="34">
        <f>SUM(Q164:Q168)</f>
        <v>30353750</v>
      </c>
      <c r="R169" s="34">
        <f>SUM(R164:R168)</f>
        <v>30353750</v>
      </c>
      <c r="S169" s="34">
        <f>SUM(S164:S168)</f>
        <v>26269750</v>
      </c>
      <c r="T169" s="39">
        <f t="shared" si="38"/>
        <v>0.86545319771033236</v>
      </c>
      <c r="U169" s="39">
        <f t="shared" si="39"/>
        <v>1.1242527064146066</v>
      </c>
    </row>
    <row r="170" spans="1:21" ht="14" x14ac:dyDescent="0.3">
      <c r="A170" s="19" t="s">
        <v>0</v>
      </c>
      <c r="B170" s="14" t="s">
        <v>309</v>
      </c>
      <c r="C170" s="13" t="s">
        <v>0</v>
      </c>
      <c r="D170" s="34">
        <f>SUM(D105,D107:D111,D113:D120,D122:D125,D127:D131,D133:D136,D138:D143,D145:D149,D151:D156,D158:D162,D164:D168)</f>
        <v>2317389977</v>
      </c>
      <c r="E170" s="34">
        <f>SUM(E105,E107:E111,E113:E120,E122:E125,E127:E131,E133:E136,E138:E143,E145:E149,E151:E156,E158:E162,E164:E168)</f>
        <v>2780625535</v>
      </c>
      <c r="F170" s="34">
        <f>SUM(F105,F107:F111,F113:F120,F122:F125,F127:F131,F133:F136,F138:F143,F145:F149,F151:F156,F158:F162,F164:F168)</f>
        <v>917808320</v>
      </c>
      <c r="G170" s="39">
        <f t="shared" si="32"/>
        <v>0.39605259758142125</v>
      </c>
      <c r="H170" s="34">
        <f>SUM(H105,H107:H111,H113:H120,H122:H125,H127:H131,H133:H136,H138:H143,H145:H149,H151:H156,H158:H162,H164:H168)</f>
        <v>639672383</v>
      </c>
      <c r="I170" s="39">
        <f t="shared" si="33"/>
        <v>0.27603139279479155</v>
      </c>
      <c r="J170" s="34">
        <f>SUM(J105,J107:J111,J113:J120,J122:J125,J127:J131,J133:J136,J138:J143,J145:J149,J151:J156,J158:J162,J164:J168)</f>
        <v>686591612</v>
      </c>
      <c r="K170" s="39">
        <f t="shared" si="34"/>
        <v>0.24691983992731334</v>
      </c>
      <c r="L170" s="34">
        <f>SUM(L105,L107:L111,L113:L120,L122:L125,L127:L131,L133:L136,L138:L143,L145:L149,L151:L156,L158:L162,L164:L168)</f>
        <v>0</v>
      </c>
      <c r="M170" s="39">
        <f t="shared" si="35"/>
        <v>0</v>
      </c>
      <c r="N170" s="34">
        <f t="shared" si="36"/>
        <v>2244072315</v>
      </c>
      <c r="O170" s="39">
        <f t="shared" si="37"/>
        <v>0.80703866333443564</v>
      </c>
      <c r="P170" s="34">
        <f>SUM(P105,P107:P111,P113:P120,P122:P125,P127:P131,P133:P136,P138:P143,P145:P149,P151:P156,P158:P162,P164:P168)</f>
        <v>916734971</v>
      </c>
      <c r="Q170" s="34">
        <f>SUM(Q105,Q107:Q111,Q113:Q120,Q122:Q125,Q127:Q131,Q133:Q136,Q138:Q143,Q145:Q149,Q151:Q156,Q158:Q162,Q164:Q168)</f>
        <v>2142762129</v>
      </c>
      <c r="R170" s="34">
        <f>SUM(R105,R107:R111,R113:R120,R122:R125,R127:R131,R133:R136,R138:R143,R145:R149,R151:R156,R158:R162,R164:R168)</f>
        <v>2592321022</v>
      </c>
      <c r="S170" s="34">
        <f>SUM(S105,S107:S111,S113:S120,S122:S125,S127:S131,S133:S136,S138:S143,S145:S149,S151:S156,S158:S162,S164:S168)</f>
        <v>2630606870</v>
      </c>
      <c r="T170" s="39">
        <f t="shared" si="38"/>
        <v>1.0147689455414985</v>
      </c>
      <c r="U170" s="39">
        <f t="shared" si="39"/>
        <v>-0.25104677609162573</v>
      </c>
    </row>
    <row r="171" spans="1:21" ht="14.5" customHeight="1" x14ac:dyDescent="0.3">
      <c r="A171" s="17" t="s">
        <v>0</v>
      </c>
      <c r="B171" s="15" t="s">
        <v>618</v>
      </c>
      <c r="C171" s="10"/>
      <c r="D171" s="35"/>
      <c r="E171" s="35"/>
      <c r="F171" s="35"/>
      <c r="G171" s="40"/>
      <c r="H171" s="35"/>
      <c r="I171" s="40"/>
      <c r="J171" s="35"/>
      <c r="K171" s="40"/>
      <c r="L171" s="35"/>
      <c r="M171" s="40"/>
      <c r="N171" s="35"/>
      <c r="O171" s="40"/>
      <c r="P171" s="35"/>
      <c r="Q171" s="35"/>
      <c r="R171" s="35"/>
      <c r="S171" s="35"/>
      <c r="T171" s="40"/>
      <c r="U171" s="40"/>
    </row>
    <row r="172" spans="1:21" ht="14.5" customHeight="1" x14ac:dyDescent="0.3">
      <c r="A172" s="17" t="s">
        <v>0</v>
      </c>
      <c r="B172" s="9" t="s">
        <v>310</v>
      </c>
      <c r="C172" s="10"/>
      <c r="D172" s="35"/>
      <c r="E172" s="35"/>
      <c r="F172" s="35"/>
      <c r="G172" s="40"/>
      <c r="H172" s="35"/>
      <c r="I172" s="40"/>
      <c r="J172" s="35"/>
      <c r="K172" s="40"/>
      <c r="L172" s="35"/>
      <c r="M172" s="40"/>
      <c r="N172" s="35"/>
      <c r="O172" s="40"/>
      <c r="P172" s="35"/>
      <c r="Q172" s="35"/>
      <c r="R172" s="35"/>
      <c r="S172" s="35"/>
      <c r="T172" s="40"/>
      <c r="U172" s="40"/>
    </row>
    <row r="173" spans="1:21" ht="13" x14ac:dyDescent="0.3">
      <c r="A173" s="18" t="s">
        <v>29</v>
      </c>
      <c r="B173" s="12" t="s">
        <v>311</v>
      </c>
      <c r="C173" s="11" t="s">
        <v>312</v>
      </c>
      <c r="D173" s="33">
        <v>0</v>
      </c>
      <c r="E173" s="33">
        <v>0</v>
      </c>
      <c r="F173" s="33">
        <v>0</v>
      </c>
      <c r="G173" s="38">
        <f t="shared" ref="G173:G205" si="40">IF(($D173     =0),0,($F173     /$D173     ))</f>
        <v>0</v>
      </c>
      <c r="H173" s="33">
        <v>0</v>
      </c>
      <c r="I173" s="38">
        <f t="shared" ref="I173:I205" si="41">IF(($D173     =0),0,($H173     /$D173     ))</f>
        <v>0</v>
      </c>
      <c r="J173" s="33">
        <v>0</v>
      </c>
      <c r="K173" s="38">
        <f t="shared" ref="K173:K205" si="42">IF(($E173     =0),0,($J173     /$E173     ))</f>
        <v>0</v>
      </c>
      <c r="L173" s="33">
        <v>0</v>
      </c>
      <c r="M173" s="38">
        <f t="shared" ref="M173:M205" si="43">IF(($E173     =0),0,($L173     /$E173     ))</f>
        <v>0</v>
      </c>
      <c r="N173" s="33">
        <f t="shared" ref="N173:N205" si="44">$F173     +$H173     +$J173</f>
        <v>0</v>
      </c>
      <c r="O173" s="38">
        <f t="shared" ref="O173:O205" si="45">IF(($E173     =0),0,($N173     /$E173     ))</f>
        <v>0</v>
      </c>
      <c r="P173" s="33">
        <v>0</v>
      </c>
      <c r="Q173" s="33">
        <v>0</v>
      </c>
      <c r="R173" s="33">
        <v>0</v>
      </c>
      <c r="S173" s="33">
        <v>0</v>
      </c>
      <c r="T173" s="38">
        <f t="shared" ref="T173:T205" si="46">IF(($R173     =0),0,($S173     /$R173     ))</f>
        <v>0</v>
      </c>
      <c r="U173" s="38">
        <f t="shared" ref="U173:U205" si="47">IF(($P173     =0),0,(($J173     /$P173     )-1))</f>
        <v>0</v>
      </c>
    </row>
    <row r="174" spans="1:21" ht="13" x14ac:dyDescent="0.3">
      <c r="A174" s="18" t="s">
        <v>29</v>
      </c>
      <c r="B174" s="12" t="s">
        <v>313</v>
      </c>
      <c r="C174" s="11" t="s">
        <v>314</v>
      </c>
      <c r="D174" s="33">
        <v>0</v>
      </c>
      <c r="E174" s="33">
        <v>0</v>
      </c>
      <c r="F174" s="33">
        <v>0</v>
      </c>
      <c r="G174" s="38">
        <f t="shared" si="40"/>
        <v>0</v>
      </c>
      <c r="H174" s="33">
        <v>0</v>
      </c>
      <c r="I174" s="38">
        <f t="shared" si="41"/>
        <v>0</v>
      </c>
      <c r="J174" s="33">
        <v>0</v>
      </c>
      <c r="K174" s="38">
        <f t="shared" si="42"/>
        <v>0</v>
      </c>
      <c r="L174" s="33">
        <v>0</v>
      </c>
      <c r="M174" s="38">
        <f t="shared" si="43"/>
        <v>0</v>
      </c>
      <c r="N174" s="33">
        <f t="shared" si="44"/>
        <v>0</v>
      </c>
      <c r="O174" s="38">
        <f t="shared" si="45"/>
        <v>0</v>
      </c>
      <c r="P174" s="33">
        <v>0</v>
      </c>
      <c r="Q174" s="33">
        <v>0</v>
      </c>
      <c r="R174" s="33">
        <v>0</v>
      </c>
      <c r="S174" s="33">
        <v>0</v>
      </c>
      <c r="T174" s="38">
        <f t="shared" si="46"/>
        <v>0</v>
      </c>
      <c r="U174" s="38">
        <f t="shared" si="47"/>
        <v>0</v>
      </c>
    </row>
    <row r="175" spans="1:21" ht="13" x14ac:dyDescent="0.3">
      <c r="A175" s="18" t="s">
        <v>29</v>
      </c>
      <c r="B175" s="12" t="s">
        <v>315</v>
      </c>
      <c r="C175" s="11" t="s">
        <v>316</v>
      </c>
      <c r="D175" s="33">
        <v>1100</v>
      </c>
      <c r="E175" s="33">
        <v>1100</v>
      </c>
      <c r="F175" s="33">
        <v>0</v>
      </c>
      <c r="G175" s="38">
        <f t="shared" si="40"/>
        <v>0</v>
      </c>
      <c r="H175" s="33">
        <v>0</v>
      </c>
      <c r="I175" s="38">
        <f t="shared" si="41"/>
        <v>0</v>
      </c>
      <c r="J175" s="33">
        <v>0</v>
      </c>
      <c r="K175" s="38">
        <f t="shared" si="42"/>
        <v>0</v>
      </c>
      <c r="L175" s="33">
        <v>0</v>
      </c>
      <c r="M175" s="38">
        <f t="shared" si="43"/>
        <v>0</v>
      </c>
      <c r="N175" s="33">
        <f t="shared" si="44"/>
        <v>0</v>
      </c>
      <c r="O175" s="38">
        <f t="shared" si="45"/>
        <v>0</v>
      </c>
      <c r="P175" s="33">
        <v>0</v>
      </c>
      <c r="Q175" s="33">
        <v>1100</v>
      </c>
      <c r="R175" s="33">
        <v>1100</v>
      </c>
      <c r="S175" s="33">
        <v>0</v>
      </c>
      <c r="T175" s="38">
        <f t="shared" si="46"/>
        <v>0</v>
      </c>
      <c r="U175" s="38">
        <f t="shared" si="47"/>
        <v>0</v>
      </c>
    </row>
    <row r="176" spans="1:21" ht="13" x14ac:dyDescent="0.3">
      <c r="A176" s="18" t="s">
        <v>29</v>
      </c>
      <c r="B176" s="12" t="s">
        <v>317</v>
      </c>
      <c r="C176" s="11" t="s">
        <v>318</v>
      </c>
      <c r="D176" s="33">
        <v>0</v>
      </c>
      <c r="E176" s="33">
        <v>0</v>
      </c>
      <c r="F176" s="33">
        <v>0</v>
      </c>
      <c r="G176" s="38">
        <f t="shared" si="40"/>
        <v>0</v>
      </c>
      <c r="H176" s="33">
        <v>0</v>
      </c>
      <c r="I176" s="38">
        <f t="shared" si="41"/>
        <v>0</v>
      </c>
      <c r="J176" s="33">
        <v>0</v>
      </c>
      <c r="K176" s="38">
        <f t="shared" si="42"/>
        <v>0</v>
      </c>
      <c r="L176" s="33">
        <v>0</v>
      </c>
      <c r="M176" s="38">
        <f t="shared" si="43"/>
        <v>0</v>
      </c>
      <c r="N176" s="33">
        <f t="shared" si="44"/>
        <v>0</v>
      </c>
      <c r="O176" s="38">
        <f t="shared" si="45"/>
        <v>0</v>
      </c>
      <c r="P176" s="33">
        <v>0</v>
      </c>
      <c r="Q176" s="33">
        <v>0</v>
      </c>
      <c r="R176" s="33">
        <v>0</v>
      </c>
      <c r="S176" s="33">
        <v>0</v>
      </c>
      <c r="T176" s="38">
        <f t="shared" si="46"/>
        <v>0</v>
      </c>
      <c r="U176" s="38">
        <f t="shared" si="47"/>
        <v>0</v>
      </c>
    </row>
    <row r="177" spans="1:21" ht="13" x14ac:dyDescent="0.3">
      <c r="A177" s="18" t="s">
        <v>29</v>
      </c>
      <c r="B177" s="12" t="s">
        <v>319</v>
      </c>
      <c r="C177" s="11" t="s">
        <v>320</v>
      </c>
      <c r="D177" s="33">
        <v>0</v>
      </c>
      <c r="E177" s="33">
        <v>0</v>
      </c>
      <c r="F177" s="33">
        <v>0</v>
      </c>
      <c r="G177" s="38">
        <f t="shared" si="40"/>
        <v>0</v>
      </c>
      <c r="H177" s="33">
        <v>0</v>
      </c>
      <c r="I177" s="38">
        <f t="shared" si="41"/>
        <v>0</v>
      </c>
      <c r="J177" s="33">
        <v>0</v>
      </c>
      <c r="K177" s="38">
        <f t="shared" si="42"/>
        <v>0</v>
      </c>
      <c r="L177" s="33">
        <v>0</v>
      </c>
      <c r="M177" s="38">
        <f t="shared" si="43"/>
        <v>0</v>
      </c>
      <c r="N177" s="33">
        <f t="shared" si="44"/>
        <v>0</v>
      </c>
      <c r="O177" s="38">
        <f t="shared" si="45"/>
        <v>0</v>
      </c>
      <c r="P177" s="33">
        <v>0</v>
      </c>
      <c r="Q177" s="33">
        <v>0</v>
      </c>
      <c r="R177" s="33">
        <v>0</v>
      </c>
      <c r="S177" s="33">
        <v>0</v>
      </c>
      <c r="T177" s="38">
        <f t="shared" si="46"/>
        <v>0</v>
      </c>
      <c r="U177" s="38">
        <f t="shared" si="47"/>
        <v>0</v>
      </c>
    </row>
    <row r="178" spans="1:21" ht="13" x14ac:dyDescent="0.3">
      <c r="A178" s="18" t="s">
        <v>44</v>
      </c>
      <c r="B178" s="12" t="s">
        <v>321</v>
      </c>
      <c r="C178" s="11" t="s">
        <v>322</v>
      </c>
      <c r="D178" s="33">
        <v>0</v>
      </c>
      <c r="E178" s="33">
        <v>0</v>
      </c>
      <c r="F178" s="33">
        <v>0</v>
      </c>
      <c r="G178" s="38">
        <f t="shared" si="40"/>
        <v>0</v>
      </c>
      <c r="H178" s="33">
        <v>110</v>
      </c>
      <c r="I178" s="38">
        <f t="shared" si="41"/>
        <v>0</v>
      </c>
      <c r="J178" s="33">
        <v>0</v>
      </c>
      <c r="K178" s="38">
        <f t="shared" si="42"/>
        <v>0</v>
      </c>
      <c r="L178" s="33">
        <v>0</v>
      </c>
      <c r="M178" s="38">
        <f t="shared" si="43"/>
        <v>0</v>
      </c>
      <c r="N178" s="33">
        <f t="shared" si="44"/>
        <v>110</v>
      </c>
      <c r="O178" s="38">
        <f t="shared" si="45"/>
        <v>0</v>
      </c>
      <c r="P178" s="33">
        <v>0</v>
      </c>
      <c r="Q178" s="33">
        <v>0</v>
      </c>
      <c r="R178" s="33">
        <v>0</v>
      </c>
      <c r="S178" s="33">
        <v>0</v>
      </c>
      <c r="T178" s="38">
        <f t="shared" si="46"/>
        <v>0</v>
      </c>
      <c r="U178" s="38">
        <f t="shared" si="47"/>
        <v>0</v>
      </c>
    </row>
    <row r="179" spans="1:21" ht="14" x14ac:dyDescent="0.3">
      <c r="A179" s="19" t="s">
        <v>0</v>
      </c>
      <c r="B179" s="14" t="s">
        <v>323</v>
      </c>
      <c r="C179" s="13" t="s">
        <v>0</v>
      </c>
      <c r="D179" s="34">
        <f>SUM(D173:D178)</f>
        <v>1100</v>
      </c>
      <c r="E179" s="34">
        <f>SUM(E173:E178)</f>
        <v>1100</v>
      </c>
      <c r="F179" s="34">
        <f>SUM(F173:F178)</f>
        <v>0</v>
      </c>
      <c r="G179" s="39">
        <f t="shared" si="40"/>
        <v>0</v>
      </c>
      <c r="H179" s="34">
        <f>SUM(H173:H178)</f>
        <v>110</v>
      </c>
      <c r="I179" s="39">
        <f t="shared" si="41"/>
        <v>0.1</v>
      </c>
      <c r="J179" s="34">
        <f>SUM(J173:J178)</f>
        <v>0</v>
      </c>
      <c r="K179" s="39">
        <f t="shared" si="42"/>
        <v>0</v>
      </c>
      <c r="L179" s="34">
        <f>SUM(L173:L178)</f>
        <v>0</v>
      </c>
      <c r="M179" s="39">
        <f t="shared" si="43"/>
        <v>0</v>
      </c>
      <c r="N179" s="34">
        <f t="shared" si="44"/>
        <v>110</v>
      </c>
      <c r="O179" s="39">
        <f t="shared" si="45"/>
        <v>0.1</v>
      </c>
      <c r="P179" s="34">
        <f>SUM(P173:P178)</f>
        <v>0</v>
      </c>
      <c r="Q179" s="34">
        <f>SUM(Q173:Q178)</f>
        <v>1100</v>
      </c>
      <c r="R179" s="34">
        <f>SUM(R173:R178)</f>
        <v>1100</v>
      </c>
      <c r="S179" s="34">
        <f>SUM(S173:S178)</f>
        <v>0</v>
      </c>
      <c r="T179" s="39">
        <f t="shared" si="46"/>
        <v>0</v>
      </c>
      <c r="U179" s="39">
        <f t="shared" si="47"/>
        <v>0</v>
      </c>
    </row>
    <row r="180" spans="1:21" ht="13" x14ac:dyDescent="0.3">
      <c r="A180" s="18" t="s">
        <v>29</v>
      </c>
      <c r="B180" s="12" t="s">
        <v>324</v>
      </c>
      <c r="C180" s="11" t="s">
        <v>325</v>
      </c>
      <c r="D180" s="33">
        <v>92782064</v>
      </c>
      <c r="E180" s="33">
        <v>46391032</v>
      </c>
      <c r="F180" s="33">
        <v>7840381</v>
      </c>
      <c r="G180" s="38">
        <f t="shared" si="40"/>
        <v>8.4503196652318494E-2</v>
      </c>
      <c r="H180" s="33">
        <v>6018226</v>
      </c>
      <c r="I180" s="38">
        <f t="shared" si="41"/>
        <v>6.4864109942628562E-2</v>
      </c>
      <c r="J180" s="33">
        <v>4974084</v>
      </c>
      <c r="K180" s="38">
        <f t="shared" si="42"/>
        <v>0.10722080940126531</v>
      </c>
      <c r="L180" s="33">
        <v>0</v>
      </c>
      <c r="M180" s="38">
        <f t="shared" si="43"/>
        <v>0</v>
      </c>
      <c r="N180" s="33">
        <f t="shared" si="44"/>
        <v>18832691</v>
      </c>
      <c r="O180" s="38">
        <f t="shared" si="45"/>
        <v>0.40595542259115941</v>
      </c>
      <c r="P180" s="33">
        <v>5292341</v>
      </c>
      <c r="Q180" s="33">
        <v>30130608</v>
      </c>
      <c r="R180" s="33">
        <v>27064609</v>
      </c>
      <c r="S180" s="33">
        <v>20682405</v>
      </c>
      <c r="T180" s="38">
        <f t="shared" si="46"/>
        <v>0.76418635865014717</v>
      </c>
      <c r="U180" s="38">
        <f t="shared" si="47"/>
        <v>-6.0135391880455136E-2</v>
      </c>
    </row>
    <row r="181" spans="1:21" ht="13" x14ac:dyDescent="0.3">
      <c r="A181" s="18" t="s">
        <v>29</v>
      </c>
      <c r="B181" s="12" t="s">
        <v>326</v>
      </c>
      <c r="C181" s="11" t="s">
        <v>327</v>
      </c>
      <c r="D181" s="33">
        <v>518781000</v>
      </c>
      <c r="E181" s="33">
        <v>518781000</v>
      </c>
      <c r="F181" s="33">
        <v>206575000</v>
      </c>
      <c r="G181" s="38">
        <f t="shared" si="40"/>
        <v>0.39819307183570718</v>
      </c>
      <c r="H181" s="33">
        <v>170712619</v>
      </c>
      <c r="I181" s="38">
        <f t="shared" si="41"/>
        <v>0.32906490214560674</v>
      </c>
      <c r="J181" s="33">
        <v>127953230</v>
      </c>
      <c r="K181" s="38">
        <f t="shared" si="42"/>
        <v>0.2466420898221022</v>
      </c>
      <c r="L181" s="33">
        <v>0</v>
      </c>
      <c r="M181" s="38">
        <f t="shared" si="43"/>
        <v>0</v>
      </c>
      <c r="N181" s="33">
        <f t="shared" si="44"/>
        <v>505240849</v>
      </c>
      <c r="O181" s="38">
        <f t="shared" si="45"/>
        <v>0.97390006380341609</v>
      </c>
      <c r="P181" s="33">
        <v>123624974</v>
      </c>
      <c r="Q181" s="33">
        <v>474987000</v>
      </c>
      <c r="R181" s="33">
        <v>589496000</v>
      </c>
      <c r="S181" s="33">
        <v>582373974</v>
      </c>
      <c r="T181" s="38">
        <f t="shared" si="46"/>
        <v>0.9879184489801458</v>
      </c>
      <c r="U181" s="38">
        <f t="shared" si="47"/>
        <v>3.5011178242998042E-2</v>
      </c>
    </row>
    <row r="182" spans="1:21" ht="13" x14ac:dyDescent="0.3">
      <c r="A182" s="18" t="s">
        <v>29</v>
      </c>
      <c r="B182" s="12" t="s">
        <v>328</v>
      </c>
      <c r="C182" s="11" t="s">
        <v>329</v>
      </c>
      <c r="D182" s="33">
        <v>401747000</v>
      </c>
      <c r="E182" s="33">
        <v>401747000</v>
      </c>
      <c r="F182" s="33">
        <v>167395000</v>
      </c>
      <c r="G182" s="38">
        <f t="shared" si="40"/>
        <v>0.4166677038036376</v>
      </c>
      <c r="H182" s="33">
        <v>133916000</v>
      </c>
      <c r="I182" s="38">
        <f t="shared" si="41"/>
        <v>0.33333416304291008</v>
      </c>
      <c r="J182" s="33">
        <v>100436000</v>
      </c>
      <c r="K182" s="38">
        <f t="shared" si="42"/>
        <v>0.24999813315345229</v>
      </c>
      <c r="L182" s="33">
        <v>0</v>
      </c>
      <c r="M182" s="38">
        <f t="shared" si="43"/>
        <v>0</v>
      </c>
      <c r="N182" s="33">
        <f t="shared" si="44"/>
        <v>401747000</v>
      </c>
      <c r="O182" s="38">
        <f t="shared" si="45"/>
        <v>1</v>
      </c>
      <c r="P182" s="33">
        <v>96259000</v>
      </c>
      <c r="Q182" s="33">
        <v>385034004</v>
      </c>
      <c r="R182" s="33">
        <v>469106004</v>
      </c>
      <c r="S182" s="33">
        <v>469106000</v>
      </c>
      <c r="T182" s="38">
        <f t="shared" si="46"/>
        <v>0.99999999147314256</v>
      </c>
      <c r="U182" s="38">
        <f t="shared" si="47"/>
        <v>4.3393345037866515E-2</v>
      </c>
    </row>
    <row r="183" spans="1:21" ht="13" x14ac:dyDescent="0.3">
      <c r="A183" s="18" t="s">
        <v>29</v>
      </c>
      <c r="B183" s="12" t="s">
        <v>330</v>
      </c>
      <c r="C183" s="11" t="s">
        <v>331</v>
      </c>
      <c r="D183" s="33">
        <v>0</v>
      </c>
      <c r="E183" s="33">
        <v>0</v>
      </c>
      <c r="F183" s="33">
        <v>0</v>
      </c>
      <c r="G183" s="38">
        <f t="shared" si="40"/>
        <v>0</v>
      </c>
      <c r="H183" s="33">
        <v>0</v>
      </c>
      <c r="I183" s="38">
        <f t="shared" si="41"/>
        <v>0</v>
      </c>
      <c r="J183" s="33">
        <v>0</v>
      </c>
      <c r="K183" s="38">
        <f t="shared" si="42"/>
        <v>0</v>
      </c>
      <c r="L183" s="33">
        <v>0</v>
      </c>
      <c r="M183" s="38">
        <f t="shared" si="43"/>
        <v>0</v>
      </c>
      <c r="N183" s="33">
        <f t="shared" si="44"/>
        <v>0</v>
      </c>
      <c r="O183" s="38">
        <f t="shared" si="45"/>
        <v>0</v>
      </c>
      <c r="P183" s="33">
        <v>0</v>
      </c>
      <c r="Q183" s="33">
        <v>0</v>
      </c>
      <c r="R183" s="33">
        <v>0</v>
      </c>
      <c r="S183" s="33">
        <v>0</v>
      </c>
      <c r="T183" s="38">
        <f t="shared" si="46"/>
        <v>0</v>
      </c>
      <c r="U183" s="38">
        <f t="shared" si="47"/>
        <v>0</v>
      </c>
    </row>
    <row r="184" spans="1:21" ht="13" x14ac:dyDescent="0.3">
      <c r="A184" s="18" t="s">
        <v>44</v>
      </c>
      <c r="B184" s="12" t="s">
        <v>332</v>
      </c>
      <c r="C184" s="11" t="s">
        <v>333</v>
      </c>
      <c r="D184" s="33">
        <v>42076956</v>
      </c>
      <c r="E184" s="33">
        <v>13437144</v>
      </c>
      <c r="F184" s="33">
        <v>0</v>
      </c>
      <c r="G184" s="38">
        <f t="shared" si="40"/>
        <v>0</v>
      </c>
      <c r="H184" s="33">
        <v>0</v>
      </c>
      <c r="I184" s="38">
        <f t="shared" si="41"/>
        <v>0</v>
      </c>
      <c r="J184" s="33">
        <v>41728700</v>
      </c>
      <c r="K184" s="38">
        <f t="shared" si="42"/>
        <v>3.105473901299264</v>
      </c>
      <c r="L184" s="33">
        <v>0</v>
      </c>
      <c r="M184" s="38">
        <f t="shared" si="43"/>
        <v>0</v>
      </c>
      <c r="N184" s="33">
        <f t="shared" si="44"/>
        <v>41728700</v>
      </c>
      <c r="O184" s="38">
        <f t="shared" si="45"/>
        <v>3.105473901299264</v>
      </c>
      <c r="P184" s="33">
        <v>0</v>
      </c>
      <c r="Q184" s="33">
        <v>89174808</v>
      </c>
      <c r="R184" s="33">
        <v>89172804</v>
      </c>
      <c r="S184" s="33">
        <v>298</v>
      </c>
      <c r="T184" s="38">
        <f t="shared" si="46"/>
        <v>3.3418260571911587E-6</v>
      </c>
      <c r="U184" s="38">
        <f t="shared" si="47"/>
        <v>0</v>
      </c>
    </row>
    <row r="185" spans="1:21" ht="14" x14ac:dyDescent="0.3">
      <c r="A185" s="19" t="s">
        <v>0</v>
      </c>
      <c r="B185" s="14" t="s">
        <v>334</v>
      </c>
      <c r="C185" s="13" t="s">
        <v>0</v>
      </c>
      <c r="D185" s="34">
        <f>SUM(D180:D184)</f>
        <v>1055387020</v>
      </c>
      <c r="E185" s="34">
        <f>SUM(E180:E184)</f>
        <v>980356176</v>
      </c>
      <c r="F185" s="34">
        <f>SUM(F180:F184)</f>
        <v>381810381</v>
      </c>
      <c r="G185" s="39">
        <f t="shared" si="40"/>
        <v>0.3617728603484246</v>
      </c>
      <c r="H185" s="34">
        <f>SUM(H180:H184)</f>
        <v>310646845</v>
      </c>
      <c r="I185" s="39">
        <f t="shared" si="41"/>
        <v>0.29434400756605855</v>
      </c>
      <c r="J185" s="34">
        <f>SUM(J180:J184)</f>
        <v>275092014</v>
      </c>
      <c r="K185" s="39">
        <f t="shared" si="42"/>
        <v>0.28060415258708993</v>
      </c>
      <c r="L185" s="34">
        <f>SUM(L180:L184)</f>
        <v>0</v>
      </c>
      <c r="M185" s="39">
        <f t="shared" si="43"/>
        <v>0</v>
      </c>
      <c r="N185" s="34">
        <f t="shared" si="44"/>
        <v>967549240</v>
      </c>
      <c r="O185" s="39">
        <f t="shared" si="45"/>
        <v>0.98693644584129192</v>
      </c>
      <c r="P185" s="34">
        <f>SUM(P180:P184)</f>
        <v>225176315</v>
      </c>
      <c r="Q185" s="34">
        <f>SUM(Q180:Q184)</f>
        <v>979326420</v>
      </c>
      <c r="R185" s="34">
        <f>SUM(R180:R184)</f>
        <v>1174839417</v>
      </c>
      <c r="S185" s="34">
        <f>SUM(S180:S184)</f>
        <v>1072162677</v>
      </c>
      <c r="T185" s="39">
        <f t="shared" si="46"/>
        <v>0.91260359627514953</v>
      </c>
      <c r="U185" s="39">
        <f t="shared" si="47"/>
        <v>0.22167384256199418</v>
      </c>
    </row>
    <row r="186" spans="1:21" ht="13" x14ac:dyDescent="0.3">
      <c r="A186" s="18" t="s">
        <v>29</v>
      </c>
      <c r="B186" s="12" t="s">
        <v>335</v>
      </c>
      <c r="C186" s="11" t="s">
        <v>336</v>
      </c>
      <c r="D186" s="33">
        <v>0</v>
      </c>
      <c r="E186" s="33">
        <v>0</v>
      </c>
      <c r="F186" s="33">
        <v>0</v>
      </c>
      <c r="G186" s="38">
        <f t="shared" si="40"/>
        <v>0</v>
      </c>
      <c r="H186" s="33">
        <v>0</v>
      </c>
      <c r="I186" s="38">
        <f t="shared" si="41"/>
        <v>0</v>
      </c>
      <c r="J186" s="33">
        <v>0</v>
      </c>
      <c r="K186" s="38">
        <f t="shared" si="42"/>
        <v>0</v>
      </c>
      <c r="L186" s="33">
        <v>0</v>
      </c>
      <c r="M186" s="38">
        <f t="shared" si="43"/>
        <v>0</v>
      </c>
      <c r="N186" s="33">
        <f t="shared" si="44"/>
        <v>0</v>
      </c>
      <c r="O186" s="38">
        <f t="shared" si="45"/>
        <v>0</v>
      </c>
      <c r="P186" s="33">
        <v>0</v>
      </c>
      <c r="Q186" s="33">
        <v>0</v>
      </c>
      <c r="R186" s="33">
        <v>0</v>
      </c>
      <c r="S186" s="33">
        <v>0</v>
      </c>
      <c r="T186" s="38">
        <f t="shared" si="46"/>
        <v>0</v>
      </c>
      <c r="U186" s="38">
        <f t="shared" si="47"/>
        <v>0</v>
      </c>
    </row>
    <row r="187" spans="1:21" ht="13" x14ac:dyDescent="0.3">
      <c r="A187" s="18" t="s">
        <v>29</v>
      </c>
      <c r="B187" s="12" t="s">
        <v>337</v>
      </c>
      <c r="C187" s="11" t="s">
        <v>338</v>
      </c>
      <c r="D187" s="33">
        <v>0</v>
      </c>
      <c r="E187" s="33">
        <v>0</v>
      </c>
      <c r="F187" s="33">
        <v>0</v>
      </c>
      <c r="G187" s="38">
        <f t="shared" si="40"/>
        <v>0</v>
      </c>
      <c r="H187" s="33">
        <v>0</v>
      </c>
      <c r="I187" s="38">
        <f t="shared" si="41"/>
        <v>0</v>
      </c>
      <c r="J187" s="33">
        <v>0</v>
      </c>
      <c r="K187" s="38">
        <f t="shared" si="42"/>
        <v>0</v>
      </c>
      <c r="L187" s="33">
        <v>0</v>
      </c>
      <c r="M187" s="38">
        <f t="shared" si="43"/>
        <v>0</v>
      </c>
      <c r="N187" s="33">
        <f t="shared" si="44"/>
        <v>0</v>
      </c>
      <c r="O187" s="38">
        <f t="shared" si="45"/>
        <v>0</v>
      </c>
      <c r="P187" s="33">
        <v>0</v>
      </c>
      <c r="Q187" s="33">
        <v>0</v>
      </c>
      <c r="R187" s="33">
        <v>0</v>
      </c>
      <c r="S187" s="33">
        <v>0</v>
      </c>
      <c r="T187" s="38">
        <f t="shared" si="46"/>
        <v>0</v>
      </c>
      <c r="U187" s="38">
        <f t="shared" si="47"/>
        <v>0</v>
      </c>
    </row>
    <row r="188" spans="1:21" ht="13" x14ac:dyDescent="0.3">
      <c r="A188" s="18" t="s">
        <v>29</v>
      </c>
      <c r="B188" s="12" t="s">
        <v>339</v>
      </c>
      <c r="C188" s="11" t="s">
        <v>340</v>
      </c>
      <c r="D188" s="33">
        <v>1564400</v>
      </c>
      <c r="E188" s="33">
        <v>1564400</v>
      </c>
      <c r="F188" s="33">
        <v>0</v>
      </c>
      <c r="G188" s="38">
        <f t="shared" si="40"/>
        <v>0</v>
      </c>
      <c r="H188" s="33">
        <v>0</v>
      </c>
      <c r="I188" s="38">
        <f t="shared" si="41"/>
        <v>0</v>
      </c>
      <c r="J188" s="33">
        <v>0</v>
      </c>
      <c r="K188" s="38">
        <f t="shared" si="42"/>
        <v>0</v>
      </c>
      <c r="L188" s="33">
        <v>0</v>
      </c>
      <c r="M188" s="38">
        <f t="shared" si="43"/>
        <v>0</v>
      </c>
      <c r="N188" s="33">
        <f t="shared" si="44"/>
        <v>0</v>
      </c>
      <c r="O188" s="38">
        <f t="shared" si="45"/>
        <v>0</v>
      </c>
      <c r="P188" s="33">
        <v>0</v>
      </c>
      <c r="Q188" s="33">
        <v>1504180</v>
      </c>
      <c r="R188" s="33">
        <v>1504180</v>
      </c>
      <c r="S188" s="33">
        <v>0</v>
      </c>
      <c r="T188" s="38">
        <f t="shared" si="46"/>
        <v>0</v>
      </c>
      <c r="U188" s="38">
        <f t="shared" si="47"/>
        <v>0</v>
      </c>
    </row>
    <row r="189" spans="1:21" ht="13" x14ac:dyDescent="0.3">
      <c r="A189" s="18" t="s">
        <v>29</v>
      </c>
      <c r="B189" s="12" t="s">
        <v>341</v>
      </c>
      <c r="C189" s="11" t="s">
        <v>342</v>
      </c>
      <c r="D189" s="33">
        <v>0</v>
      </c>
      <c r="E189" s="33">
        <v>0</v>
      </c>
      <c r="F189" s="33">
        <v>0</v>
      </c>
      <c r="G189" s="38">
        <f t="shared" si="40"/>
        <v>0</v>
      </c>
      <c r="H189" s="33">
        <v>0</v>
      </c>
      <c r="I189" s="38">
        <f t="shared" si="41"/>
        <v>0</v>
      </c>
      <c r="J189" s="33">
        <v>0</v>
      </c>
      <c r="K189" s="38">
        <f t="shared" si="42"/>
        <v>0</v>
      </c>
      <c r="L189" s="33">
        <v>0</v>
      </c>
      <c r="M189" s="38">
        <f t="shared" si="43"/>
        <v>0</v>
      </c>
      <c r="N189" s="33">
        <f t="shared" si="44"/>
        <v>0</v>
      </c>
      <c r="O189" s="38">
        <f t="shared" si="45"/>
        <v>0</v>
      </c>
      <c r="P189" s="33">
        <v>0</v>
      </c>
      <c r="Q189" s="33">
        <v>0</v>
      </c>
      <c r="R189" s="33">
        <v>0</v>
      </c>
      <c r="S189" s="33">
        <v>0</v>
      </c>
      <c r="T189" s="38">
        <f t="shared" si="46"/>
        <v>0</v>
      </c>
      <c r="U189" s="38">
        <f t="shared" si="47"/>
        <v>0</v>
      </c>
    </row>
    <row r="190" spans="1:21" ht="13" x14ac:dyDescent="0.3">
      <c r="A190" s="18" t="s">
        <v>44</v>
      </c>
      <c r="B190" s="12" t="s">
        <v>343</v>
      </c>
      <c r="C190" s="11" t="s">
        <v>344</v>
      </c>
      <c r="D190" s="33">
        <v>56417000</v>
      </c>
      <c r="E190" s="33">
        <v>56077000</v>
      </c>
      <c r="F190" s="33">
        <v>23507072</v>
      </c>
      <c r="G190" s="38">
        <f t="shared" si="40"/>
        <v>0.41666646578159067</v>
      </c>
      <c r="H190" s="33">
        <v>18630919</v>
      </c>
      <c r="I190" s="38">
        <f t="shared" si="41"/>
        <v>0.3302359040714678</v>
      </c>
      <c r="J190" s="33">
        <v>14104225</v>
      </c>
      <c r="K190" s="38">
        <f t="shared" si="42"/>
        <v>0.25151532713946895</v>
      </c>
      <c r="L190" s="33">
        <v>0</v>
      </c>
      <c r="M190" s="38">
        <f t="shared" si="43"/>
        <v>0</v>
      </c>
      <c r="N190" s="33">
        <f t="shared" si="44"/>
        <v>56242216</v>
      </c>
      <c r="O190" s="38">
        <f t="shared" si="45"/>
        <v>1.0029462346416533</v>
      </c>
      <c r="P190" s="33">
        <v>13768280</v>
      </c>
      <c r="Q190" s="33">
        <v>54816000</v>
      </c>
      <c r="R190" s="33">
        <v>51091000</v>
      </c>
      <c r="S190" s="33">
        <v>59860783</v>
      </c>
      <c r="T190" s="38">
        <f t="shared" si="46"/>
        <v>1.171650251512008</v>
      </c>
      <c r="U190" s="38">
        <f t="shared" si="47"/>
        <v>2.4399925045103688E-2</v>
      </c>
    </row>
    <row r="191" spans="1:21" ht="14" x14ac:dyDescent="0.3">
      <c r="A191" s="19" t="s">
        <v>0</v>
      </c>
      <c r="B191" s="14" t="s">
        <v>345</v>
      </c>
      <c r="C191" s="13" t="s">
        <v>0</v>
      </c>
      <c r="D191" s="34">
        <f>SUM(D186:D190)</f>
        <v>57981400</v>
      </c>
      <c r="E191" s="34">
        <f>SUM(E186:E190)</f>
        <v>57641400</v>
      </c>
      <c r="F191" s="34">
        <f>SUM(F186:F190)</f>
        <v>23507072</v>
      </c>
      <c r="G191" s="39">
        <f t="shared" si="40"/>
        <v>0.40542436022586553</v>
      </c>
      <c r="H191" s="34">
        <f>SUM(H186:H190)</f>
        <v>18630919</v>
      </c>
      <c r="I191" s="39">
        <f t="shared" si="41"/>
        <v>0.32132578723521682</v>
      </c>
      <c r="J191" s="34">
        <f>SUM(J186:J190)</f>
        <v>14104225</v>
      </c>
      <c r="K191" s="39">
        <f t="shared" si="42"/>
        <v>0.24468914703667849</v>
      </c>
      <c r="L191" s="34">
        <f>SUM(L186:L190)</f>
        <v>0</v>
      </c>
      <c r="M191" s="39">
        <f t="shared" si="43"/>
        <v>0</v>
      </c>
      <c r="N191" s="34">
        <f t="shared" si="44"/>
        <v>56242216</v>
      </c>
      <c r="O191" s="39">
        <f t="shared" si="45"/>
        <v>0.97572605800691858</v>
      </c>
      <c r="P191" s="34">
        <f>SUM(P186:P190)</f>
        <v>13768280</v>
      </c>
      <c r="Q191" s="34">
        <f>SUM(Q186:Q190)</f>
        <v>56320180</v>
      </c>
      <c r="R191" s="34">
        <f>SUM(R186:R190)</f>
        <v>52595180</v>
      </c>
      <c r="S191" s="34">
        <f>SUM(S186:S190)</f>
        <v>59860783</v>
      </c>
      <c r="T191" s="39">
        <f t="shared" si="46"/>
        <v>1.1381419932396848</v>
      </c>
      <c r="U191" s="39">
        <f t="shared" si="47"/>
        <v>2.4399925045103688E-2</v>
      </c>
    </row>
    <row r="192" spans="1:21" ht="13" x14ac:dyDescent="0.3">
      <c r="A192" s="18" t="s">
        <v>29</v>
      </c>
      <c r="B192" s="12" t="s">
        <v>346</v>
      </c>
      <c r="C192" s="11" t="s">
        <v>347</v>
      </c>
      <c r="D192" s="33">
        <v>110553000</v>
      </c>
      <c r="E192" s="33">
        <v>111553000</v>
      </c>
      <c r="F192" s="33">
        <v>0</v>
      </c>
      <c r="G192" s="38">
        <f t="shared" si="40"/>
        <v>0</v>
      </c>
      <c r="H192" s="33">
        <v>0</v>
      </c>
      <c r="I192" s="38">
        <f t="shared" si="41"/>
        <v>0</v>
      </c>
      <c r="J192" s="33">
        <v>116152331</v>
      </c>
      <c r="K192" s="38">
        <f t="shared" si="42"/>
        <v>1.0412300072611225</v>
      </c>
      <c r="L192" s="33">
        <v>0</v>
      </c>
      <c r="M192" s="38">
        <f t="shared" si="43"/>
        <v>0</v>
      </c>
      <c r="N192" s="33">
        <f t="shared" si="44"/>
        <v>116152331</v>
      </c>
      <c r="O192" s="38">
        <f t="shared" si="45"/>
        <v>1.0412300072611225</v>
      </c>
      <c r="P192" s="33">
        <v>0</v>
      </c>
      <c r="Q192" s="33">
        <v>119330076</v>
      </c>
      <c r="R192" s="33">
        <v>119330076</v>
      </c>
      <c r="S192" s="33">
        <v>0</v>
      </c>
      <c r="T192" s="38">
        <f t="shared" si="46"/>
        <v>0</v>
      </c>
      <c r="U192" s="38">
        <f t="shared" si="47"/>
        <v>0</v>
      </c>
    </row>
    <row r="193" spans="1:21" ht="13" x14ac:dyDescent="0.3">
      <c r="A193" s="18" t="s">
        <v>29</v>
      </c>
      <c r="B193" s="12" t="s">
        <v>348</v>
      </c>
      <c r="C193" s="11" t="s">
        <v>349</v>
      </c>
      <c r="D193" s="33">
        <v>3948302</v>
      </c>
      <c r="E193" s="33">
        <v>3986194</v>
      </c>
      <c r="F193" s="33">
        <v>791468</v>
      </c>
      <c r="G193" s="38">
        <f t="shared" si="40"/>
        <v>0.20045781705654733</v>
      </c>
      <c r="H193" s="33">
        <v>494602</v>
      </c>
      <c r="I193" s="38">
        <f t="shared" si="41"/>
        <v>0.12526954625051478</v>
      </c>
      <c r="J193" s="33">
        <v>5985507</v>
      </c>
      <c r="K193" s="38">
        <f t="shared" si="42"/>
        <v>1.5015593822076898</v>
      </c>
      <c r="L193" s="33">
        <v>0</v>
      </c>
      <c r="M193" s="38">
        <f t="shared" si="43"/>
        <v>0</v>
      </c>
      <c r="N193" s="33">
        <f t="shared" si="44"/>
        <v>7271577</v>
      </c>
      <c r="O193" s="38">
        <f t="shared" si="45"/>
        <v>1.8241904433151022</v>
      </c>
      <c r="P193" s="33">
        <v>822712</v>
      </c>
      <c r="Q193" s="33">
        <v>45201035</v>
      </c>
      <c r="R193" s="33">
        <v>41195792</v>
      </c>
      <c r="S193" s="33">
        <v>75638846</v>
      </c>
      <c r="T193" s="38">
        <f t="shared" si="46"/>
        <v>1.8360818503016036</v>
      </c>
      <c r="U193" s="38">
        <f t="shared" si="47"/>
        <v>6.2753369344314898</v>
      </c>
    </row>
    <row r="194" spans="1:21" ht="13" x14ac:dyDescent="0.3">
      <c r="A194" s="18" t="s">
        <v>29</v>
      </c>
      <c r="B194" s="12" t="s">
        <v>350</v>
      </c>
      <c r="C194" s="11" t="s">
        <v>351</v>
      </c>
      <c r="D194" s="33">
        <v>0</v>
      </c>
      <c r="E194" s="33">
        <v>0</v>
      </c>
      <c r="F194" s="33">
        <v>0</v>
      </c>
      <c r="G194" s="38">
        <f t="shared" si="40"/>
        <v>0</v>
      </c>
      <c r="H194" s="33">
        <v>0</v>
      </c>
      <c r="I194" s="38">
        <f t="shared" si="41"/>
        <v>0</v>
      </c>
      <c r="J194" s="33">
        <v>0</v>
      </c>
      <c r="K194" s="38">
        <f t="shared" si="42"/>
        <v>0</v>
      </c>
      <c r="L194" s="33">
        <v>0</v>
      </c>
      <c r="M194" s="38">
        <f t="shared" si="43"/>
        <v>0</v>
      </c>
      <c r="N194" s="33">
        <f t="shared" si="44"/>
        <v>0</v>
      </c>
      <c r="O194" s="38">
        <f t="shared" si="45"/>
        <v>0</v>
      </c>
      <c r="P194" s="33">
        <v>0</v>
      </c>
      <c r="Q194" s="33">
        <v>0</v>
      </c>
      <c r="R194" s="33">
        <v>0</v>
      </c>
      <c r="S194" s="33">
        <v>0</v>
      </c>
      <c r="T194" s="38">
        <f t="shared" si="46"/>
        <v>0</v>
      </c>
      <c r="U194" s="38">
        <f t="shared" si="47"/>
        <v>0</v>
      </c>
    </row>
    <row r="195" spans="1:21" ht="13" x14ac:dyDescent="0.3">
      <c r="A195" s="18" t="s">
        <v>29</v>
      </c>
      <c r="B195" s="12" t="s">
        <v>352</v>
      </c>
      <c r="C195" s="11" t="s">
        <v>353</v>
      </c>
      <c r="D195" s="33">
        <v>492716102</v>
      </c>
      <c r="E195" s="33">
        <v>487390969</v>
      </c>
      <c r="F195" s="33">
        <v>202444011</v>
      </c>
      <c r="G195" s="38">
        <f t="shared" si="40"/>
        <v>0.41087354397035719</v>
      </c>
      <c r="H195" s="33">
        <v>156753228</v>
      </c>
      <c r="I195" s="38">
        <f t="shared" si="41"/>
        <v>0.31814107021004157</v>
      </c>
      <c r="J195" s="33">
        <v>121050153</v>
      </c>
      <c r="K195" s="38">
        <f t="shared" si="42"/>
        <v>0.2483635534904628</v>
      </c>
      <c r="L195" s="33">
        <v>0</v>
      </c>
      <c r="M195" s="38">
        <f t="shared" si="43"/>
        <v>0</v>
      </c>
      <c r="N195" s="33">
        <f t="shared" si="44"/>
        <v>480247392</v>
      </c>
      <c r="O195" s="38">
        <f t="shared" si="45"/>
        <v>0.98534323068263496</v>
      </c>
      <c r="P195" s="33">
        <v>117596908</v>
      </c>
      <c r="Q195" s="33">
        <v>477269136</v>
      </c>
      <c r="R195" s="33">
        <v>560312636</v>
      </c>
      <c r="S195" s="33">
        <v>490567130</v>
      </c>
      <c r="T195" s="38">
        <f t="shared" si="46"/>
        <v>0.87552394588509685</v>
      </c>
      <c r="U195" s="38">
        <f t="shared" si="47"/>
        <v>2.9365100313691883E-2</v>
      </c>
    </row>
    <row r="196" spans="1:21" ht="13" x14ac:dyDescent="0.3">
      <c r="A196" s="18" t="s">
        <v>29</v>
      </c>
      <c r="B196" s="12" t="s">
        <v>354</v>
      </c>
      <c r="C196" s="11" t="s">
        <v>355</v>
      </c>
      <c r="D196" s="33">
        <v>0</v>
      </c>
      <c r="E196" s="33">
        <v>0</v>
      </c>
      <c r="F196" s="33">
        <v>0</v>
      </c>
      <c r="G196" s="38">
        <f t="shared" si="40"/>
        <v>0</v>
      </c>
      <c r="H196" s="33">
        <v>0</v>
      </c>
      <c r="I196" s="38">
        <f t="shared" si="41"/>
        <v>0</v>
      </c>
      <c r="J196" s="33">
        <v>0</v>
      </c>
      <c r="K196" s="38">
        <f t="shared" si="42"/>
        <v>0</v>
      </c>
      <c r="L196" s="33">
        <v>0</v>
      </c>
      <c r="M196" s="38">
        <f t="shared" si="43"/>
        <v>0</v>
      </c>
      <c r="N196" s="33">
        <f t="shared" si="44"/>
        <v>0</v>
      </c>
      <c r="O196" s="38">
        <f t="shared" si="45"/>
        <v>0</v>
      </c>
      <c r="P196" s="33">
        <v>0</v>
      </c>
      <c r="Q196" s="33">
        <v>0</v>
      </c>
      <c r="R196" s="33">
        <v>0</v>
      </c>
      <c r="S196" s="33">
        <v>0</v>
      </c>
      <c r="T196" s="38">
        <f t="shared" si="46"/>
        <v>0</v>
      </c>
      <c r="U196" s="38">
        <f t="shared" si="47"/>
        <v>0</v>
      </c>
    </row>
    <row r="197" spans="1:21" ht="13" x14ac:dyDescent="0.3">
      <c r="A197" s="18" t="s">
        <v>44</v>
      </c>
      <c r="B197" s="12" t="s">
        <v>356</v>
      </c>
      <c r="C197" s="11" t="s">
        <v>357</v>
      </c>
      <c r="D197" s="33">
        <v>0</v>
      </c>
      <c r="E197" s="33">
        <v>0</v>
      </c>
      <c r="F197" s="33">
        <v>46683</v>
      </c>
      <c r="G197" s="38">
        <f t="shared" si="40"/>
        <v>0</v>
      </c>
      <c r="H197" s="33">
        <v>-46683</v>
      </c>
      <c r="I197" s="38">
        <f t="shared" si="41"/>
        <v>0</v>
      </c>
      <c r="J197" s="33">
        <v>0</v>
      </c>
      <c r="K197" s="38">
        <f t="shared" si="42"/>
        <v>0</v>
      </c>
      <c r="L197" s="33">
        <v>0</v>
      </c>
      <c r="M197" s="38">
        <f t="shared" si="43"/>
        <v>0</v>
      </c>
      <c r="N197" s="33">
        <f t="shared" si="44"/>
        <v>0</v>
      </c>
      <c r="O197" s="38">
        <f t="shared" si="45"/>
        <v>0</v>
      </c>
      <c r="P197" s="33">
        <v>0</v>
      </c>
      <c r="Q197" s="33">
        <v>0</v>
      </c>
      <c r="R197" s="33">
        <v>0</v>
      </c>
      <c r="S197" s="33">
        <v>45000</v>
      </c>
      <c r="T197" s="38">
        <f t="shared" si="46"/>
        <v>0</v>
      </c>
      <c r="U197" s="38">
        <f t="shared" si="47"/>
        <v>0</v>
      </c>
    </row>
    <row r="198" spans="1:21" ht="14" x14ac:dyDescent="0.3">
      <c r="A198" s="19" t="s">
        <v>0</v>
      </c>
      <c r="B198" s="14" t="s">
        <v>358</v>
      </c>
      <c r="C198" s="13" t="s">
        <v>0</v>
      </c>
      <c r="D198" s="34">
        <f>SUM(D192:D197)</f>
        <v>607217404</v>
      </c>
      <c r="E198" s="34">
        <f>SUM(E192:E197)</f>
        <v>602930163</v>
      </c>
      <c r="F198" s="34">
        <f>SUM(F192:F197)</f>
        <v>203282162</v>
      </c>
      <c r="G198" s="39">
        <f t="shared" si="40"/>
        <v>0.33477657369649438</v>
      </c>
      <c r="H198" s="34">
        <f>SUM(H192:H197)</f>
        <v>157201147</v>
      </c>
      <c r="I198" s="39">
        <f t="shared" si="41"/>
        <v>0.25888774920555474</v>
      </c>
      <c r="J198" s="34">
        <f>SUM(J192:J197)</f>
        <v>243187991</v>
      </c>
      <c r="K198" s="39">
        <f t="shared" si="42"/>
        <v>0.40334354776674192</v>
      </c>
      <c r="L198" s="34">
        <f>SUM(L192:L197)</f>
        <v>0</v>
      </c>
      <c r="M198" s="39">
        <f t="shared" si="43"/>
        <v>0</v>
      </c>
      <c r="N198" s="34">
        <f t="shared" si="44"/>
        <v>603671300</v>
      </c>
      <c r="O198" s="39">
        <f t="shared" si="45"/>
        <v>1.0012292252825972</v>
      </c>
      <c r="P198" s="34">
        <f>SUM(P192:P197)</f>
        <v>118419620</v>
      </c>
      <c r="Q198" s="34">
        <f>SUM(Q192:Q197)</f>
        <v>641800247</v>
      </c>
      <c r="R198" s="34">
        <f>SUM(R192:R197)</f>
        <v>720838504</v>
      </c>
      <c r="S198" s="34">
        <f>SUM(S192:S197)</f>
        <v>566250976</v>
      </c>
      <c r="T198" s="39">
        <f t="shared" si="46"/>
        <v>0.78554485208242986</v>
      </c>
      <c r="U198" s="39">
        <f t="shared" si="47"/>
        <v>1.0536123237010893</v>
      </c>
    </row>
    <row r="199" spans="1:21" ht="13" x14ac:dyDescent="0.3">
      <c r="A199" s="18" t="s">
        <v>29</v>
      </c>
      <c r="B199" s="12" t="s">
        <v>359</v>
      </c>
      <c r="C199" s="11" t="s">
        <v>360</v>
      </c>
      <c r="D199" s="33">
        <v>2148511</v>
      </c>
      <c r="E199" s="33">
        <v>1936089</v>
      </c>
      <c r="F199" s="33">
        <v>315389</v>
      </c>
      <c r="G199" s="38">
        <f t="shared" si="40"/>
        <v>0.14679422167259093</v>
      </c>
      <c r="H199" s="33">
        <v>-57638</v>
      </c>
      <c r="I199" s="38">
        <f t="shared" si="41"/>
        <v>-2.6826951316516415E-2</v>
      </c>
      <c r="J199" s="33">
        <v>8252</v>
      </c>
      <c r="K199" s="38">
        <f t="shared" si="42"/>
        <v>4.2622007562668866E-3</v>
      </c>
      <c r="L199" s="33">
        <v>0</v>
      </c>
      <c r="M199" s="38">
        <f t="shared" si="43"/>
        <v>0</v>
      </c>
      <c r="N199" s="33">
        <f t="shared" si="44"/>
        <v>266003</v>
      </c>
      <c r="O199" s="38">
        <f t="shared" si="45"/>
        <v>0.13739192774712319</v>
      </c>
      <c r="P199" s="33">
        <v>32870</v>
      </c>
      <c r="Q199" s="33">
        <v>2060409</v>
      </c>
      <c r="R199" s="33">
        <v>2080957</v>
      </c>
      <c r="S199" s="33">
        <v>72314</v>
      </c>
      <c r="T199" s="38">
        <f t="shared" si="46"/>
        <v>3.4750357647947552E-2</v>
      </c>
      <c r="U199" s="38">
        <f t="shared" si="47"/>
        <v>-0.74895041070885304</v>
      </c>
    </row>
    <row r="200" spans="1:21" ht="13" x14ac:dyDescent="0.3">
      <c r="A200" s="18" t="s">
        <v>29</v>
      </c>
      <c r="B200" s="12" t="s">
        <v>361</v>
      </c>
      <c r="C200" s="11" t="s">
        <v>362</v>
      </c>
      <c r="D200" s="33">
        <v>48668972</v>
      </c>
      <c r="E200" s="33">
        <v>48668972</v>
      </c>
      <c r="F200" s="33">
        <v>20278792</v>
      </c>
      <c r="G200" s="38">
        <f t="shared" si="40"/>
        <v>0.41666776935415856</v>
      </c>
      <c r="H200" s="33">
        <v>22573206</v>
      </c>
      <c r="I200" s="38">
        <f t="shared" si="41"/>
        <v>0.46381102933507617</v>
      </c>
      <c r="J200" s="33">
        <v>10580212</v>
      </c>
      <c r="K200" s="38">
        <f t="shared" si="42"/>
        <v>0.21739131864137176</v>
      </c>
      <c r="L200" s="33">
        <v>0</v>
      </c>
      <c r="M200" s="38">
        <f t="shared" si="43"/>
        <v>0</v>
      </c>
      <c r="N200" s="33">
        <f t="shared" si="44"/>
        <v>53432210</v>
      </c>
      <c r="O200" s="38">
        <f t="shared" si="45"/>
        <v>1.0978701173306065</v>
      </c>
      <c r="P200" s="33">
        <v>11243082</v>
      </c>
      <c r="Q200" s="33">
        <v>49315450</v>
      </c>
      <c r="R200" s="33">
        <v>55859821</v>
      </c>
      <c r="S200" s="33">
        <v>56129182</v>
      </c>
      <c r="T200" s="38">
        <f t="shared" si="46"/>
        <v>1.004822088491834</v>
      </c>
      <c r="U200" s="38">
        <f t="shared" si="47"/>
        <v>-5.8958033037560309E-2</v>
      </c>
    </row>
    <row r="201" spans="1:21" ht="13" x14ac:dyDescent="0.3">
      <c r="A201" s="18" t="s">
        <v>29</v>
      </c>
      <c r="B201" s="12" t="s">
        <v>363</v>
      </c>
      <c r="C201" s="11" t="s">
        <v>364</v>
      </c>
      <c r="D201" s="33">
        <v>0</v>
      </c>
      <c r="E201" s="33">
        <v>0</v>
      </c>
      <c r="F201" s="33">
        <v>0</v>
      </c>
      <c r="G201" s="38">
        <f t="shared" si="40"/>
        <v>0</v>
      </c>
      <c r="H201" s="33">
        <v>0</v>
      </c>
      <c r="I201" s="38">
        <f t="shared" si="41"/>
        <v>0</v>
      </c>
      <c r="J201" s="33">
        <v>0</v>
      </c>
      <c r="K201" s="38">
        <f t="shared" si="42"/>
        <v>0</v>
      </c>
      <c r="L201" s="33">
        <v>0</v>
      </c>
      <c r="M201" s="38">
        <f t="shared" si="43"/>
        <v>0</v>
      </c>
      <c r="N201" s="33">
        <f t="shared" si="44"/>
        <v>0</v>
      </c>
      <c r="O201" s="38">
        <f t="shared" si="45"/>
        <v>0</v>
      </c>
      <c r="P201" s="33">
        <v>0</v>
      </c>
      <c r="Q201" s="33">
        <v>0</v>
      </c>
      <c r="R201" s="33">
        <v>0</v>
      </c>
      <c r="S201" s="33">
        <v>0</v>
      </c>
      <c r="T201" s="38">
        <f t="shared" si="46"/>
        <v>0</v>
      </c>
      <c r="U201" s="38">
        <f t="shared" si="47"/>
        <v>0</v>
      </c>
    </row>
    <row r="202" spans="1:21" ht="13" x14ac:dyDescent="0.3">
      <c r="A202" s="18" t="s">
        <v>29</v>
      </c>
      <c r="B202" s="12" t="s">
        <v>365</v>
      </c>
      <c r="C202" s="11" t="s">
        <v>366</v>
      </c>
      <c r="D202" s="33">
        <v>0</v>
      </c>
      <c r="E202" s="33">
        <v>0</v>
      </c>
      <c r="F202" s="33">
        <v>0</v>
      </c>
      <c r="G202" s="38">
        <f t="shared" si="40"/>
        <v>0</v>
      </c>
      <c r="H202" s="33">
        <v>0</v>
      </c>
      <c r="I202" s="38">
        <f t="shared" si="41"/>
        <v>0</v>
      </c>
      <c r="J202" s="33">
        <v>0</v>
      </c>
      <c r="K202" s="38">
        <f t="shared" si="42"/>
        <v>0</v>
      </c>
      <c r="L202" s="33">
        <v>0</v>
      </c>
      <c r="M202" s="38">
        <f t="shared" si="43"/>
        <v>0</v>
      </c>
      <c r="N202" s="33">
        <f t="shared" si="44"/>
        <v>0</v>
      </c>
      <c r="O202" s="38">
        <f t="shared" si="45"/>
        <v>0</v>
      </c>
      <c r="P202" s="33">
        <v>0</v>
      </c>
      <c r="Q202" s="33">
        <v>0</v>
      </c>
      <c r="R202" s="33">
        <v>0</v>
      </c>
      <c r="S202" s="33">
        <v>0</v>
      </c>
      <c r="T202" s="38">
        <f t="shared" si="46"/>
        <v>0</v>
      </c>
      <c r="U202" s="38">
        <f t="shared" si="47"/>
        <v>0</v>
      </c>
    </row>
    <row r="203" spans="1:21" ht="13" x14ac:dyDescent="0.3">
      <c r="A203" s="18" t="s">
        <v>44</v>
      </c>
      <c r="B203" s="12" t="s">
        <v>367</v>
      </c>
      <c r="C203" s="11" t="s">
        <v>368</v>
      </c>
      <c r="D203" s="33">
        <v>0</v>
      </c>
      <c r="E203" s="33">
        <v>0</v>
      </c>
      <c r="F203" s="33">
        <v>0</v>
      </c>
      <c r="G203" s="38">
        <f t="shared" si="40"/>
        <v>0</v>
      </c>
      <c r="H203" s="33">
        <v>0</v>
      </c>
      <c r="I203" s="38">
        <f t="shared" si="41"/>
        <v>0</v>
      </c>
      <c r="J203" s="33">
        <v>0</v>
      </c>
      <c r="K203" s="38">
        <f t="shared" si="42"/>
        <v>0</v>
      </c>
      <c r="L203" s="33">
        <v>0</v>
      </c>
      <c r="M203" s="38">
        <f t="shared" si="43"/>
        <v>0</v>
      </c>
      <c r="N203" s="33">
        <f t="shared" si="44"/>
        <v>0</v>
      </c>
      <c r="O203" s="38">
        <f t="shared" si="45"/>
        <v>0</v>
      </c>
      <c r="P203" s="33">
        <v>0</v>
      </c>
      <c r="Q203" s="33">
        <v>0</v>
      </c>
      <c r="R203" s="33">
        <v>0</v>
      </c>
      <c r="S203" s="33">
        <v>0</v>
      </c>
      <c r="T203" s="38">
        <f t="shared" si="46"/>
        <v>0</v>
      </c>
      <c r="U203" s="38">
        <f t="shared" si="47"/>
        <v>0</v>
      </c>
    </row>
    <row r="204" spans="1:21" ht="14" x14ac:dyDescent="0.3">
      <c r="A204" s="19" t="s">
        <v>0</v>
      </c>
      <c r="B204" s="14" t="s">
        <v>369</v>
      </c>
      <c r="C204" s="13" t="s">
        <v>0</v>
      </c>
      <c r="D204" s="34">
        <f>SUM(D199:D203)</f>
        <v>50817483</v>
      </c>
      <c r="E204" s="34">
        <f>SUM(E199:E203)</f>
        <v>50605061</v>
      </c>
      <c r="F204" s="34">
        <f>SUM(F199:F203)</f>
        <v>20594181</v>
      </c>
      <c r="G204" s="39">
        <f t="shared" si="40"/>
        <v>0.40525779287415709</v>
      </c>
      <c r="H204" s="34">
        <f>SUM(H199:H203)</f>
        <v>22515568</v>
      </c>
      <c r="I204" s="39">
        <f t="shared" si="41"/>
        <v>0.44306735931805202</v>
      </c>
      <c r="J204" s="34">
        <f>SUM(J199:J203)</f>
        <v>10588464</v>
      </c>
      <c r="K204" s="39">
        <f t="shared" si="42"/>
        <v>0.20923725395766246</v>
      </c>
      <c r="L204" s="34">
        <f>SUM(L199:L203)</f>
        <v>0</v>
      </c>
      <c r="M204" s="39">
        <f t="shared" si="43"/>
        <v>0</v>
      </c>
      <c r="N204" s="34">
        <f t="shared" si="44"/>
        <v>53698213</v>
      </c>
      <c r="O204" s="39">
        <f t="shared" si="45"/>
        <v>1.0611233726207741</v>
      </c>
      <c r="P204" s="34">
        <f>SUM(P199:P203)</f>
        <v>11275952</v>
      </c>
      <c r="Q204" s="34">
        <f>SUM(Q199:Q203)</f>
        <v>51375859</v>
      </c>
      <c r="R204" s="34">
        <f>SUM(R199:R203)</f>
        <v>57940778</v>
      </c>
      <c r="S204" s="34">
        <f>SUM(S199:S203)</f>
        <v>56201496</v>
      </c>
      <c r="T204" s="39">
        <f t="shared" si="46"/>
        <v>0.96998172858500453</v>
      </c>
      <c r="U204" s="39">
        <f t="shared" si="47"/>
        <v>-6.0969397528474745E-2</v>
      </c>
    </row>
    <row r="205" spans="1:21" ht="14" x14ac:dyDescent="0.3">
      <c r="A205" s="19" t="s">
        <v>0</v>
      </c>
      <c r="B205" s="14" t="s">
        <v>370</v>
      </c>
      <c r="C205" s="13" t="s">
        <v>0</v>
      </c>
      <c r="D205" s="34">
        <f>SUM(D173:D178,D180:D184,D186:D190,D192:D197,D199:D203)</f>
        <v>1771404407</v>
      </c>
      <c r="E205" s="34">
        <f>SUM(E173:E178,E180:E184,E186:E190,E192:E197,E199:E203)</f>
        <v>1691533900</v>
      </c>
      <c r="F205" s="34">
        <f>SUM(F173:F178,F180:F184,F186:F190,F192:F197,F199:F203)</f>
        <v>629193796</v>
      </c>
      <c r="G205" s="39">
        <f t="shared" si="40"/>
        <v>0.35519489141702243</v>
      </c>
      <c r="H205" s="34">
        <f>SUM(H173:H178,H180:H184,H186:H190,H192:H197,H199:H203)</f>
        <v>508994589</v>
      </c>
      <c r="I205" s="39">
        <f t="shared" si="41"/>
        <v>0.2873395747400328</v>
      </c>
      <c r="J205" s="34">
        <f>SUM(J173:J178,J180:J184,J186:J190,J192:J197,J199:J203)</f>
        <v>542972694</v>
      </c>
      <c r="K205" s="39">
        <f t="shared" si="42"/>
        <v>0.3209942727130683</v>
      </c>
      <c r="L205" s="34">
        <f>SUM(L173:L178,L180:L184,L186:L190,L192:L197,L199:L203)</f>
        <v>0</v>
      </c>
      <c r="M205" s="39">
        <f t="shared" si="43"/>
        <v>0</v>
      </c>
      <c r="N205" s="34">
        <f t="shared" si="44"/>
        <v>1681161079</v>
      </c>
      <c r="O205" s="39">
        <f t="shared" si="45"/>
        <v>0.99386780188088453</v>
      </c>
      <c r="P205" s="34">
        <f>SUM(P173:P178,P180:P184,P186:P190,P192:P197,P199:P203)</f>
        <v>368640167</v>
      </c>
      <c r="Q205" s="34">
        <f>SUM(Q173:Q178,Q180:Q184,Q186:Q190,Q192:Q197,Q199:Q203)</f>
        <v>1728823806</v>
      </c>
      <c r="R205" s="34">
        <f>SUM(R173:R178,R180:R184,R186:R190,R192:R197,R199:R203)</f>
        <v>2006214979</v>
      </c>
      <c r="S205" s="34">
        <f>SUM(S173:S178,S180:S184,S186:S190,S192:S197,S199:S203)</f>
        <v>1754475932</v>
      </c>
      <c r="T205" s="39">
        <f t="shared" si="46"/>
        <v>0.87452040303004841</v>
      </c>
      <c r="U205" s="39">
        <f t="shared" si="47"/>
        <v>0.47290703131653045</v>
      </c>
    </row>
    <row r="206" spans="1:21" ht="14.5" customHeight="1" x14ac:dyDescent="0.3">
      <c r="A206" s="17" t="s">
        <v>0</v>
      </c>
      <c r="B206" s="15" t="s">
        <v>618</v>
      </c>
      <c r="C206" s="10"/>
      <c r="D206" s="35"/>
      <c r="E206" s="35"/>
      <c r="F206" s="35"/>
      <c r="G206" s="40"/>
      <c r="H206" s="35"/>
      <c r="I206" s="40"/>
      <c r="J206" s="35"/>
      <c r="K206" s="40"/>
      <c r="L206" s="35"/>
      <c r="M206" s="40"/>
      <c r="N206" s="35"/>
      <c r="O206" s="40"/>
      <c r="P206" s="35"/>
      <c r="Q206" s="35"/>
      <c r="R206" s="35"/>
      <c r="S206" s="35"/>
      <c r="T206" s="40"/>
      <c r="U206" s="40"/>
    </row>
    <row r="207" spans="1:21" ht="14.5" customHeight="1" x14ac:dyDescent="0.3">
      <c r="A207" s="17" t="s">
        <v>0</v>
      </c>
      <c r="B207" s="9" t="s">
        <v>371</v>
      </c>
      <c r="C207" s="10"/>
      <c r="D207" s="35"/>
      <c r="E207" s="35"/>
      <c r="F207" s="35"/>
      <c r="G207" s="40"/>
      <c r="H207" s="35"/>
      <c r="I207" s="40"/>
      <c r="J207" s="35"/>
      <c r="K207" s="40"/>
      <c r="L207" s="35"/>
      <c r="M207" s="40"/>
      <c r="N207" s="35"/>
      <c r="O207" s="40"/>
      <c r="P207" s="35"/>
      <c r="Q207" s="35"/>
      <c r="R207" s="35"/>
      <c r="S207" s="35"/>
      <c r="T207" s="40"/>
      <c r="U207" s="40"/>
    </row>
    <row r="208" spans="1:21" ht="13" x14ac:dyDescent="0.3">
      <c r="A208" s="18" t="s">
        <v>29</v>
      </c>
      <c r="B208" s="12" t="s">
        <v>372</v>
      </c>
      <c r="C208" s="11" t="s">
        <v>373</v>
      </c>
      <c r="D208" s="33">
        <v>0</v>
      </c>
      <c r="E208" s="33">
        <v>0</v>
      </c>
      <c r="F208" s="33">
        <v>0</v>
      </c>
      <c r="G208" s="38">
        <f t="shared" ref="G208:G231" si="48">IF(($D208     =0),0,($F208     /$D208     ))</f>
        <v>0</v>
      </c>
      <c r="H208" s="33">
        <v>0</v>
      </c>
      <c r="I208" s="38">
        <f t="shared" ref="I208:I231" si="49">IF(($D208     =0),0,($H208     /$D208     ))</f>
        <v>0</v>
      </c>
      <c r="J208" s="33">
        <v>0</v>
      </c>
      <c r="K208" s="38">
        <f t="shared" ref="K208:K231" si="50">IF(($E208     =0),0,($J208     /$E208     ))</f>
        <v>0</v>
      </c>
      <c r="L208" s="33">
        <v>0</v>
      </c>
      <c r="M208" s="38">
        <f t="shared" ref="M208:M231" si="51">IF(($E208     =0),0,($L208     /$E208     ))</f>
        <v>0</v>
      </c>
      <c r="N208" s="33">
        <f t="shared" ref="N208:N231" si="52">$F208     +$H208     +$J208</f>
        <v>0</v>
      </c>
      <c r="O208" s="38">
        <f t="shared" ref="O208:O231" si="53">IF(($E208     =0),0,($N208     /$E208     ))</f>
        <v>0</v>
      </c>
      <c r="P208" s="33">
        <v>0</v>
      </c>
      <c r="Q208" s="33">
        <v>13891</v>
      </c>
      <c r="R208" s="33">
        <v>13891</v>
      </c>
      <c r="S208" s="33">
        <v>0</v>
      </c>
      <c r="T208" s="38">
        <f t="shared" ref="T208:T231" si="54">IF(($R208     =0),0,($S208     /$R208     ))</f>
        <v>0</v>
      </c>
      <c r="U208" s="38">
        <f t="shared" ref="U208:U231" si="55">IF(($P208     =0),0,(($J208     /$P208     )-1))</f>
        <v>0</v>
      </c>
    </row>
    <row r="209" spans="1:21" ht="13" x14ac:dyDescent="0.3">
      <c r="A209" s="18" t="s">
        <v>29</v>
      </c>
      <c r="B209" s="12" t="s">
        <v>374</v>
      </c>
      <c r="C209" s="11" t="s">
        <v>375</v>
      </c>
      <c r="D209" s="33">
        <v>150300040</v>
      </c>
      <c r="E209" s="33">
        <v>176224957</v>
      </c>
      <c r="F209" s="33">
        <v>22</v>
      </c>
      <c r="G209" s="38">
        <f t="shared" si="48"/>
        <v>1.4637387987388426E-7</v>
      </c>
      <c r="H209" s="33">
        <v>148677460</v>
      </c>
      <c r="I209" s="38">
        <f t="shared" si="49"/>
        <v>0.98920439409064698</v>
      </c>
      <c r="J209" s="33">
        <v>51563082</v>
      </c>
      <c r="K209" s="38">
        <f t="shared" si="50"/>
        <v>0.29259806827474499</v>
      </c>
      <c r="L209" s="33">
        <v>0</v>
      </c>
      <c r="M209" s="38">
        <f t="shared" si="51"/>
        <v>0</v>
      </c>
      <c r="N209" s="33">
        <f t="shared" si="52"/>
        <v>200240564</v>
      </c>
      <c r="O209" s="38">
        <f t="shared" si="53"/>
        <v>1.1362781265992876</v>
      </c>
      <c r="P209" s="33">
        <v>0</v>
      </c>
      <c r="Q209" s="33">
        <v>220952149</v>
      </c>
      <c r="R209" s="33">
        <v>153383312</v>
      </c>
      <c r="S209" s="33">
        <v>86296544</v>
      </c>
      <c r="T209" s="38">
        <f t="shared" si="54"/>
        <v>0.5626201630070421</v>
      </c>
      <c r="U209" s="38">
        <f t="shared" si="55"/>
        <v>0</v>
      </c>
    </row>
    <row r="210" spans="1:21" ht="13" x14ac:dyDescent="0.3">
      <c r="A210" s="18" t="s">
        <v>29</v>
      </c>
      <c r="B210" s="12" t="s">
        <v>376</v>
      </c>
      <c r="C210" s="11" t="s">
        <v>377</v>
      </c>
      <c r="D210" s="33">
        <v>262497216</v>
      </c>
      <c r="E210" s="33">
        <v>263313825</v>
      </c>
      <c r="F210" s="33">
        <v>110188260</v>
      </c>
      <c r="G210" s="38">
        <f t="shared" si="48"/>
        <v>0.41976925195275216</v>
      </c>
      <c r="H210" s="33">
        <v>88383597</v>
      </c>
      <c r="I210" s="38">
        <f t="shared" si="49"/>
        <v>0.33670298811854826</v>
      </c>
      <c r="J210" s="33">
        <v>54714380</v>
      </c>
      <c r="K210" s="38">
        <f t="shared" si="50"/>
        <v>0.20779152025154776</v>
      </c>
      <c r="L210" s="33">
        <v>0</v>
      </c>
      <c r="M210" s="38">
        <f t="shared" si="51"/>
        <v>0</v>
      </c>
      <c r="N210" s="33">
        <f t="shared" si="52"/>
        <v>253286237</v>
      </c>
      <c r="O210" s="38">
        <f t="shared" si="53"/>
        <v>0.96191773067745301</v>
      </c>
      <c r="P210" s="33">
        <v>62827800</v>
      </c>
      <c r="Q210" s="33">
        <v>252332916</v>
      </c>
      <c r="R210" s="33">
        <v>295298959</v>
      </c>
      <c r="S210" s="33">
        <v>294047281</v>
      </c>
      <c r="T210" s="38">
        <f t="shared" si="54"/>
        <v>0.99576131929405143</v>
      </c>
      <c r="U210" s="38">
        <f t="shared" si="55"/>
        <v>-0.12913742005927309</v>
      </c>
    </row>
    <row r="211" spans="1:21" ht="13" x14ac:dyDescent="0.3">
      <c r="A211" s="18" t="s">
        <v>29</v>
      </c>
      <c r="B211" s="12" t="s">
        <v>378</v>
      </c>
      <c r="C211" s="11" t="s">
        <v>379</v>
      </c>
      <c r="D211" s="33">
        <v>6393007</v>
      </c>
      <c r="E211" s="33">
        <v>6393007</v>
      </c>
      <c r="F211" s="33">
        <v>55662770</v>
      </c>
      <c r="G211" s="38">
        <f t="shared" si="48"/>
        <v>8.7068213752933481</v>
      </c>
      <c r="H211" s="33">
        <v>22816450</v>
      </c>
      <c r="I211" s="38">
        <f t="shared" si="49"/>
        <v>3.5689699698436121</v>
      </c>
      <c r="J211" s="33">
        <v>33204700</v>
      </c>
      <c r="K211" s="38">
        <f t="shared" si="50"/>
        <v>5.193909532712853</v>
      </c>
      <c r="L211" s="33">
        <v>0</v>
      </c>
      <c r="M211" s="38">
        <f t="shared" si="51"/>
        <v>0</v>
      </c>
      <c r="N211" s="33">
        <f t="shared" si="52"/>
        <v>111683920</v>
      </c>
      <c r="O211" s="38">
        <f t="shared" si="53"/>
        <v>17.469700877849814</v>
      </c>
      <c r="P211" s="33">
        <v>34461420</v>
      </c>
      <c r="Q211" s="33">
        <v>6183686</v>
      </c>
      <c r="R211" s="33">
        <v>6183686</v>
      </c>
      <c r="S211" s="33">
        <v>91156860</v>
      </c>
      <c r="T211" s="38">
        <f t="shared" si="54"/>
        <v>14.741508543609751</v>
      </c>
      <c r="U211" s="38">
        <f t="shared" si="55"/>
        <v>-3.6467446785419799E-2</v>
      </c>
    </row>
    <row r="212" spans="1:21" ht="13" x14ac:dyDescent="0.3">
      <c r="A212" s="18" t="s">
        <v>29</v>
      </c>
      <c r="B212" s="12" t="s">
        <v>380</v>
      </c>
      <c r="C212" s="11" t="s">
        <v>381</v>
      </c>
      <c r="D212" s="33">
        <v>0</v>
      </c>
      <c r="E212" s="33">
        <v>0</v>
      </c>
      <c r="F212" s="33">
        <v>0</v>
      </c>
      <c r="G212" s="38">
        <f t="shared" si="48"/>
        <v>0</v>
      </c>
      <c r="H212" s="33">
        <v>0</v>
      </c>
      <c r="I212" s="38">
        <f t="shared" si="49"/>
        <v>0</v>
      </c>
      <c r="J212" s="33">
        <v>0</v>
      </c>
      <c r="K212" s="38">
        <f t="shared" si="50"/>
        <v>0</v>
      </c>
      <c r="L212" s="33">
        <v>0</v>
      </c>
      <c r="M212" s="38">
        <f t="shared" si="51"/>
        <v>0</v>
      </c>
      <c r="N212" s="33">
        <f t="shared" si="52"/>
        <v>0</v>
      </c>
      <c r="O212" s="38">
        <f t="shared" si="53"/>
        <v>0</v>
      </c>
      <c r="P212" s="33">
        <v>0</v>
      </c>
      <c r="Q212" s="33">
        <v>0</v>
      </c>
      <c r="R212" s="33">
        <v>0</v>
      </c>
      <c r="S212" s="33">
        <v>0</v>
      </c>
      <c r="T212" s="38">
        <f t="shared" si="54"/>
        <v>0</v>
      </c>
      <c r="U212" s="38">
        <f t="shared" si="55"/>
        <v>0</v>
      </c>
    </row>
    <row r="213" spans="1:21" ht="13" x14ac:dyDescent="0.3">
      <c r="A213" s="18" t="s">
        <v>29</v>
      </c>
      <c r="B213" s="12" t="s">
        <v>382</v>
      </c>
      <c r="C213" s="11" t="s">
        <v>383</v>
      </c>
      <c r="D213" s="33">
        <v>83983404</v>
      </c>
      <c r="E213" s="33">
        <v>83983404</v>
      </c>
      <c r="F213" s="33">
        <v>28218119</v>
      </c>
      <c r="G213" s="38">
        <f t="shared" si="48"/>
        <v>0.33599637137832611</v>
      </c>
      <c r="H213" s="33">
        <v>628566</v>
      </c>
      <c r="I213" s="38">
        <f t="shared" si="49"/>
        <v>7.484407276466193E-3</v>
      </c>
      <c r="J213" s="33">
        <v>872192</v>
      </c>
      <c r="K213" s="38">
        <f t="shared" si="50"/>
        <v>1.0385289931806051E-2</v>
      </c>
      <c r="L213" s="33">
        <v>0</v>
      </c>
      <c r="M213" s="38">
        <f t="shared" si="51"/>
        <v>0</v>
      </c>
      <c r="N213" s="33">
        <f t="shared" si="52"/>
        <v>29718877</v>
      </c>
      <c r="O213" s="38">
        <f t="shared" si="53"/>
        <v>0.35386606858659836</v>
      </c>
      <c r="P213" s="33">
        <v>1890126</v>
      </c>
      <c r="Q213" s="33">
        <v>77714916</v>
      </c>
      <c r="R213" s="33">
        <v>91763064</v>
      </c>
      <c r="S213" s="33">
        <v>37745794</v>
      </c>
      <c r="T213" s="38">
        <f t="shared" si="54"/>
        <v>0.41133973032984167</v>
      </c>
      <c r="U213" s="38">
        <f t="shared" si="55"/>
        <v>-0.53855351442178989</v>
      </c>
    </row>
    <row r="214" spans="1:21" ht="13" x14ac:dyDescent="0.3">
      <c r="A214" s="18" t="s">
        <v>29</v>
      </c>
      <c r="B214" s="12" t="s">
        <v>384</v>
      </c>
      <c r="C214" s="11" t="s">
        <v>385</v>
      </c>
      <c r="D214" s="33">
        <v>0</v>
      </c>
      <c r="E214" s="33">
        <v>0</v>
      </c>
      <c r="F214" s="33">
        <v>0</v>
      </c>
      <c r="G214" s="38">
        <f t="shared" si="48"/>
        <v>0</v>
      </c>
      <c r="H214" s="33">
        <v>0</v>
      </c>
      <c r="I214" s="38">
        <f t="shared" si="49"/>
        <v>0</v>
      </c>
      <c r="J214" s="33">
        <v>0</v>
      </c>
      <c r="K214" s="38">
        <f t="shared" si="50"/>
        <v>0</v>
      </c>
      <c r="L214" s="33">
        <v>0</v>
      </c>
      <c r="M214" s="38">
        <f t="shared" si="51"/>
        <v>0</v>
      </c>
      <c r="N214" s="33">
        <f t="shared" si="52"/>
        <v>0</v>
      </c>
      <c r="O214" s="38">
        <f t="shared" si="53"/>
        <v>0</v>
      </c>
      <c r="P214" s="33">
        <v>0</v>
      </c>
      <c r="Q214" s="33">
        <v>0</v>
      </c>
      <c r="R214" s="33">
        <v>0</v>
      </c>
      <c r="S214" s="33">
        <v>0</v>
      </c>
      <c r="T214" s="38">
        <f t="shared" si="54"/>
        <v>0</v>
      </c>
      <c r="U214" s="38">
        <f t="shared" si="55"/>
        <v>0</v>
      </c>
    </row>
    <row r="215" spans="1:21" ht="13" x14ac:dyDescent="0.3">
      <c r="A215" s="18" t="s">
        <v>44</v>
      </c>
      <c r="B215" s="12" t="s">
        <v>386</v>
      </c>
      <c r="C215" s="11" t="s">
        <v>387</v>
      </c>
      <c r="D215" s="33">
        <v>12930</v>
      </c>
      <c r="E215" s="33">
        <v>12930</v>
      </c>
      <c r="F215" s="33">
        <v>0</v>
      </c>
      <c r="G215" s="38">
        <f t="shared" si="48"/>
        <v>0</v>
      </c>
      <c r="H215" s="33">
        <v>423</v>
      </c>
      <c r="I215" s="38">
        <f t="shared" si="49"/>
        <v>3.2714617169373551E-2</v>
      </c>
      <c r="J215" s="33">
        <v>0</v>
      </c>
      <c r="K215" s="38">
        <f t="shared" si="50"/>
        <v>0</v>
      </c>
      <c r="L215" s="33">
        <v>0</v>
      </c>
      <c r="M215" s="38">
        <f t="shared" si="51"/>
        <v>0</v>
      </c>
      <c r="N215" s="33">
        <f t="shared" si="52"/>
        <v>423</v>
      </c>
      <c r="O215" s="38">
        <f t="shared" si="53"/>
        <v>3.2714617169373551E-2</v>
      </c>
      <c r="P215" s="33">
        <v>0</v>
      </c>
      <c r="Q215" s="33">
        <v>12433</v>
      </c>
      <c r="R215" s="33">
        <v>12433</v>
      </c>
      <c r="S215" s="33">
        <v>385</v>
      </c>
      <c r="T215" s="38">
        <f t="shared" si="54"/>
        <v>3.0965977640151212E-2</v>
      </c>
      <c r="U215" s="38">
        <f t="shared" si="55"/>
        <v>0</v>
      </c>
    </row>
    <row r="216" spans="1:21" ht="14" x14ac:dyDescent="0.3">
      <c r="A216" s="19" t="s">
        <v>0</v>
      </c>
      <c r="B216" s="14" t="s">
        <v>388</v>
      </c>
      <c r="C216" s="13" t="s">
        <v>0</v>
      </c>
      <c r="D216" s="34">
        <f>SUM(D208:D215)</f>
        <v>503186597</v>
      </c>
      <c r="E216" s="34">
        <f>SUM(E208:E215)</f>
        <v>529928123</v>
      </c>
      <c r="F216" s="34">
        <f>SUM(F208:F215)</f>
        <v>194069171</v>
      </c>
      <c r="G216" s="39">
        <f t="shared" si="48"/>
        <v>0.385680326457503</v>
      </c>
      <c r="H216" s="34">
        <f>SUM(H208:H215)</f>
        <v>260506496</v>
      </c>
      <c r="I216" s="39">
        <f t="shared" si="49"/>
        <v>0.51771350340637157</v>
      </c>
      <c r="J216" s="34">
        <f>SUM(J208:J215)</f>
        <v>140354354</v>
      </c>
      <c r="K216" s="39">
        <f t="shared" si="50"/>
        <v>0.26485545474626565</v>
      </c>
      <c r="L216" s="34">
        <f>SUM(L208:L215)</f>
        <v>0</v>
      </c>
      <c r="M216" s="39">
        <f t="shared" si="51"/>
        <v>0</v>
      </c>
      <c r="N216" s="34">
        <f t="shared" si="52"/>
        <v>594930021</v>
      </c>
      <c r="O216" s="39">
        <f t="shared" si="53"/>
        <v>1.1226617255789613</v>
      </c>
      <c r="P216" s="34">
        <f>SUM(P208:P215)</f>
        <v>99179346</v>
      </c>
      <c r="Q216" s="34">
        <f>SUM(Q208:Q215)</f>
        <v>557209991</v>
      </c>
      <c r="R216" s="34">
        <f>SUM(R208:R215)</f>
        <v>546655345</v>
      </c>
      <c r="S216" s="34">
        <f>SUM(S208:S215)</f>
        <v>509246864</v>
      </c>
      <c r="T216" s="39">
        <f t="shared" si="54"/>
        <v>0.93156843458651262</v>
      </c>
      <c r="U216" s="39">
        <f t="shared" si="55"/>
        <v>0.41515708320964317</v>
      </c>
    </row>
    <row r="217" spans="1:21" ht="13" x14ac:dyDescent="0.3">
      <c r="A217" s="18" t="s">
        <v>29</v>
      </c>
      <c r="B217" s="12" t="s">
        <v>389</v>
      </c>
      <c r="C217" s="11" t="s">
        <v>390</v>
      </c>
      <c r="D217" s="33">
        <v>0</v>
      </c>
      <c r="E217" s="33">
        <v>0</v>
      </c>
      <c r="F217" s="33">
        <v>0</v>
      </c>
      <c r="G217" s="38">
        <f t="shared" si="48"/>
        <v>0</v>
      </c>
      <c r="H217" s="33">
        <v>0</v>
      </c>
      <c r="I217" s="38">
        <f t="shared" si="49"/>
        <v>0</v>
      </c>
      <c r="J217" s="33">
        <v>0</v>
      </c>
      <c r="K217" s="38">
        <f t="shared" si="50"/>
        <v>0</v>
      </c>
      <c r="L217" s="33">
        <v>0</v>
      </c>
      <c r="M217" s="38">
        <f t="shared" si="51"/>
        <v>0</v>
      </c>
      <c r="N217" s="33">
        <f t="shared" si="52"/>
        <v>0</v>
      </c>
      <c r="O217" s="38">
        <f t="shared" si="53"/>
        <v>0</v>
      </c>
      <c r="P217" s="33">
        <v>0</v>
      </c>
      <c r="Q217" s="33">
        <v>0</v>
      </c>
      <c r="R217" s="33">
        <v>0</v>
      </c>
      <c r="S217" s="33">
        <v>0</v>
      </c>
      <c r="T217" s="38">
        <f t="shared" si="54"/>
        <v>0</v>
      </c>
      <c r="U217" s="38">
        <f t="shared" si="55"/>
        <v>0</v>
      </c>
    </row>
    <row r="218" spans="1:21" ht="13" x14ac:dyDescent="0.3">
      <c r="A218" s="18" t="s">
        <v>29</v>
      </c>
      <c r="B218" s="12" t="s">
        <v>391</v>
      </c>
      <c r="C218" s="11" t="s">
        <v>392</v>
      </c>
      <c r="D218" s="33">
        <v>3415</v>
      </c>
      <c r="E218" s="33">
        <v>0</v>
      </c>
      <c r="F218" s="33">
        <v>2642641</v>
      </c>
      <c r="G218" s="38">
        <f t="shared" si="48"/>
        <v>773.83338213762806</v>
      </c>
      <c r="H218" s="33">
        <v>24565</v>
      </c>
      <c r="I218" s="38">
        <f t="shared" si="49"/>
        <v>7.1932650073206439</v>
      </c>
      <c r="J218" s="33">
        <v>5355</v>
      </c>
      <c r="K218" s="38">
        <f t="shared" si="50"/>
        <v>0</v>
      </c>
      <c r="L218" s="33">
        <v>0</v>
      </c>
      <c r="M218" s="38">
        <f t="shared" si="51"/>
        <v>0</v>
      </c>
      <c r="N218" s="33">
        <f t="shared" si="52"/>
        <v>2672561</v>
      </c>
      <c r="O218" s="38">
        <f t="shared" si="53"/>
        <v>0</v>
      </c>
      <c r="P218" s="33">
        <v>914</v>
      </c>
      <c r="Q218" s="33">
        <v>5747</v>
      </c>
      <c r="R218" s="33">
        <v>5747</v>
      </c>
      <c r="S218" s="33">
        <v>2742</v>
      </c>
      <c r="T218" s="38">
        <f t="shared" si="54"/>
        <v>0.47711849660692535</v>
      </c>
      <c r="U218" s="38">
        <f t="shared" si="55"/>
        <v>4.8588621444201312</v>
      </c>
    </row>
    <row r="219" spans="1:21" ht="13" x14ac:dyDescent="0.3">
      <c r="A219" s="18" t="s">
        <v>29</v>
      </c>
      <c r="B219" s="12" t="s">
        <v>393</v>
      </c>
      <c r="C219" s="11" t="s">
        <v>394</v>
      </c>
      <c r="D219" s="33">
        <v>118599404</v>
      </c>
      <c r="E219" s="33">
        <v>118599404</v>
      </c>
      <c r="F219" s="33">
        <v>47378982</v>
      </c>
      <c r="G219" s="38">
        <f t="shared" si="48"/>
        <v>0.39948752187658548</v>
      </c>
      <c r="H219" s="33">
        <v>37933076</v>
      </c>
      <c r="I219" s="38">
        <f t="shared" si="49"/>
        <v>0.31984204574923497</v>
      </c>
      <c r="J219" s="33">
        <v>28256840</v>
      </c>
      <c r="K219" s="38">
        <f t="shared" si="50"/>
        <v>0.23825448566335122</v>
      </c>
      <c r="L219" s="33">
        <v>0</v>
      </c>
      <c r="M219" s="38">
        <f t="shared" si="51"/>
        <v>0</v>
      </c>
      <c r="N219" s="33">
        <f t="shared" si="52"/>
        <v>113568898</v>
      </c>
      <c r="O219" s="38">
        <f t="shared" si="53"/>
        <v>0.95758405328917162</v>
      </c>
      <c r="P219" s="33">
        <v>25055384</v>
      </c>
      <c r="Q219" s="33">
        <v>99209853</v>
      </c>
      <c r="R219" s="33">
        <v>120674064</v>
      </c>
      <c r="S219" s="33">
        <v>108854080</v>
      </c>
      <c r="T219" s="38">
        <f t="shared" si="54"/>
        <v>0.90205033618491548</v>
      </c>
      <c r="U219" s="38">
        <f t="shared" si="55"/>
        <v>0.12777517199496913</v>
      </c>
    </row>
    <row r="220" spans="1:21" ht="13" x14ac:dyDescent="0.3">
      <c r="A220" s="18" t="s">
        <v>29</v>
      </c>
      <c r="B220" s="12" t="s">
        <v>395</v>
      </c>
      <c r="C220" s="11" t="s">
        <v>396</v>
      </c>
      <c r="D220" s="33">
        <v>69608292</v>
      </c>
      <c r="E220" s="33">
        <v>69608292</v>
      </c>
      <c r="F220" s="33">
        <v>29188551</v>
      </c>
      <c r="G220" s="38">
        <f t="shared" si="48"/>
        <v>0.41932577515333946</v>
      </c>
      <c r="H220" s="33">
        <v>18608445</v>
      </c>
      <c r="I220" s="38">
        <f t="shared" si="49"/>
        <v>0.26733086627093222</v>
      </c>
      <c r="J220" s="33">
        <v>-754643</v>
      </c>
      <c r="K220" s="38">
        <f t="shared" si="50"/>
        <v>-1.0841280231383928E-2</v>
      </c>
      <c r="L220" s="33">
        <v>0</v>
      </c>
      <c r="M220" s="38">
        <f t="shared" si="51"/>
        <v>0</v>
      </c>
      <c r="N220" s="33">
        <f t="shared" si="52"/>
        <v>47042353</v>
      </c>
      <c r="O220" s="38">
        <f t="shared" si="53"/>
        <v>0.67581536119288776</v>
      </c>
      <c r="P220" s="33">
        <v>16469169</v>
      </c>
      <c r="Q220" s="33">
        <v>63188748</v>
      </c>
      <c r="R220" s="33">
        <v>77106948</v>
      </c>
      <c r="S220" s="33">
        <v>71072689</v>
      </c>
      <c r="T220" s="38">
        <f t="shared" si="54"/>
        <v>0.9217416957029605</v>
      </c>
      <c r="U220" s="38">
        <f t="shared" si="55"/>
        <v>-1.0458215590598408</v>
      </c>
    </row>
    <row r="221" spans="1:21" ht="13" x14ac:dyDescent="0.3">
      <c r="A221" s="18" t="s">
        <v>29</v>
      </c>
      <c r="B221" s="12" t="s">
        <v>397</v>
      </c>
      <c r="C221" s="11" t="s">
        <v>398</v>
      </c>
      <c r="D221" s="33">
        <v>0</v>
      </c>
      <c r="E221" s="33">
        <v>0</v>
      </c>
      <c r="F221" s="33">
        <v>0</v>
      </c>
      <c r="G221" s="38">
        <f t="shared" si="48"/>
        <v>0</v>
      </c>
      <c r="H221" s="33">
        <v>0</v>
      </c>
      <c r="I221" s="38">
        <f t="shared" si="49"/>
        <v>0</v>
      </c>
      <c r="J221" s="33">
        <v>0</v>
      </c>
      <c r="K221" s="38">
        <f t="shared" si="50"/>
        <v>0</v>
      </c>
      <c r="L221" s="33">
        <v>0</v>
      </c>
      <c r="M221" s="38">
        <f t="shared" si="51"/>
        <v>0</v>
      </c>
      <c r="N221" s="33">
        <f t="shared" si="52"/>
        <v>0</v>
      </c>
      <c r="O221" s="38">
        <f t="shared" si="53"/>
        <v>0</v>
      </c>
      <c r="P221" s="33">
        <v>0</v>
      </c>
      <c r="Q221" s="33">
        <v>0</v>
      </c>
      <c r="R221" s="33">
        <v>0</v>
      </c>
      <c r="S221" s="33">
        <v>0</v>
      </c>
      <c r="T221" s="38">
        <f t="shared" si="54"/>
        <v>0</v>
      </c>
      <c r="U221" s="38">
        <f t="shared" si="55"/>
        <v>0</v>
      </c>
    </row>
    <row r="222" spans="1:21" ht="13" x14ac:dyDescent="0.3">
      <c r="A222" s="18" t="s">
        <v>29</v>
      </c>
      <c r="B222" s="12" t="s">
        <v>399</v>
      </c>
      <c r="C222" s="11" t="s">
        <v>400</v>
      </c>
      <c r="D222" s="33">
        <v>0</v>
      </c>
      <c r="E222" s="33">
        <v>0</v>
      </c>
      <c r="F222" s="33">
        <v>0</v>
      </c>
      <c r="G222" s="38">
        <f t="shared" si="48"/>
        <v>0</v>
      </c>
      <c r="H222" s="33">
        <v>0</v>
      </c>
      <c r="I222" s="38">
        <f t="shared" si="49"/>
        <v>0</v>
      </c>
      <c r="J222" s="33">
        <v>0</v>
      </c>
      <c r="K222" s="38">
        <f t="shared" si="50"/>
        <v>0</v>
      </c>
      <c r="L222" s="33">
        <v>0</v>
      </c>
      <c r="M222" s="38">
        <f t="shared" si="51"/>
        <v>0</v>
      </c>
      <c r="N222" s="33">
        <f t="shared" si="52"/>
        <v>0</v>
      </c>
      <c r="O222" s="38">
        <f t="shared" si="53"/>
        <v>0</v>
      </c>
      <c r="P222" s="33">
        <v>0</v>
      </c>
      <c r="Q222" s="33">
        <v>0</v>
      </c>
      <c r="R222" s="33">
        <v>0</v>
      </c>
      <c r="S222" s="33">
        <v>0</v>
      </c>
      <c r="T222" s="38">
        <f t="shared" si="54"/>
        <v>0</v>
      </c>
      <c r="U222" s="38">
        <f t="shared" si="55"/>
        <v>0</v>
      </c>
    </row>
    <row r="223" spans="1:21" ht="13" x14ac:dyDescent="0.3">
      <c r="A223" s="18" t="s">
        <v>44</v>
      </c>
      <c r="B223" s="12" t="s">
        <v>401</v>
      </c>
      <c r="C223" s="11" t="s">
        <v>402</v>
      </c>
      <c r="D223" s="33">
        <v>0</v>
      </c>
      <c r="E223" s="33">
        <v>0</v>
      </c>
      <c r="F223" s="33">
        <v>0</v>
      </c>
      <c r="G223" s="38">
        <f t="shared" si="48"/>
        <v>0</v>
      </c>
      <c r="H223" s="33">
        <v>0</v>
      </c>
      <c r="I223" s="38">
        <f t="shared" si="49"/>
        <v>0</v>
      </c>
      <c r="J223" s="33">
        <v>0</v>
      </c>
      <c r="K223" s="38">
        <f t="shared" si="50"/>
        <v>0</v>
      </c>
      <c r="L223" s="33">
        <v>0</v>
      </c>
      <c r="M223" s="38">
        <f t="shared" si="51"/>
        <v>0</v>
      </c>
      <c r="N223" s="33">
        <f t="shared" si="52"/>
        <v>0</v>
      </c>
      <c r="O223" s="38">
        <f t="shared" si="53"/>
        <v>0</v>
      </c>
      <c r="P223" s="33">
        <v>43</v>
      </c>
      <c r="Q223" s="33">
        <v>0</v>
      </c>
      <c r="R223" s="33">
        <v>0</v>
      </c>
      <c r="S223" s="33">
        <v>86</v>
      </c>
      <c r="T223" s="38">
        <f t="shared" si="54"/>
        <v>0</v>
      </c>
      <c r="U223" s="38">
        <f t="shared" si="55"/>
        <v>-1</v>
      </c>
    </row>
    <row r="224" spans="1:21" ht="14" x14ac:dyDescent="0.3">
      <c r="A224" s="19" t="s">
        <v>0</v>
      </c>
      <c r="B224" s="14" t="s">
        <v>403</v>
      </c>
      <c r="C224" s="13" t="s">
        <v>0</v>
      </c>
      <c r="D224" s="34">
        <f>SUM(D217:D223)</f>
        <v>188211111</v>
      </c>
      <c r="E224" s="34">
        <f>SUM(E217:E223)</f>
        <v>188207696</v>
      </c>
      <c r="F224" s="34">
        <f>SUM(F217:F223)</f>
        <v>79210174</v>
      </c>
      <c r="G224" s="39">
        <f t="shared" si="48"/>
        <v>0.42085811820110874</v>
      </c>
      <c r="H224" s="34">
        <f>SUM(H217:H223)</f>
        <v>56566086</v>
      </c>
      <c r="I224" s="39">
        <f t="shared" si="49"/>
        <v>0.30054594385769284</v>
      </c>
      <c r="J224" s="34">
        <f>SUM(J217:J223)</f>
        <v>27507552</v>
      </c>
      <c r="K224" s="39">
        <f t="shared" si="50"/>
        <v>0.14615529855909823</v>
      </c>
      <c r="L224" s="34">
        <f>SUM(L217:L223)</f>
        <v>0</v>
      </c>
      <c r="M224" s="39">
        <f t="shared" si="51"/>
        <v>0</v>
      </c>
      <c r="N224" s="34">
        <f t="shared" si="52"/>
        <v>163283812</v>
      </c>
      <c r="O224" s="39">
        <f t="shared" si="53"/>
        <v>0.86757245038481312</v>
      </c>
      <c r="P224" s="34">
        <f>SUM(P217:P223)</f>
        <v>41525510</v>
      </c>
      <c r="Q224" s="34">
        <f>SUM(Q217:Q223)</f>
        <v>162404348</v>
      </c>
      <c r="R224" s="34">
        <f>SUM(R217:R223)</f>
        <v>197786759</v>
      </c>
      <c r="S224" s="34">
        <f>SUM(S217:S223)</f>
        <v>179929597</v>
      </c>
      <c r="T224" s="39">
        <f t="shared" si="54"/>
        <v>0.90971507855083467</v>
      </c>
      <c r="U224" s="39">
        <f t="shared" si="55"/>
        <v>-0.33757461377355746</v>
      </c>
    </row>
    <row r="225" spans="1:21" ht="13" x14ac:dyDescent="0.3">
      <c r="A225" s="18" t="s">
        <v>29</v>
      </c>
      <c r="B225" s="12" t="s">
        <v>404</v>
      </c>
      <c r="C225" s="11" t="s">
        <v>405</v>
      </c>
      <c r="D225" s="33">
        <v>1836000</v>
      </c>
      <c r="E225" s="33">
        <v>1836000</v>
      </c>
      <c r="F225" s="33">
        <v>69746043</v>
      </c>
      <c r="G225" s="38">
        <f t="shared" si="48"/>
        <v>37.988040849673204</v>
      </c>
      <c r="H225" s="33">
        <v>53596808</v>
      </c>
      <c r="I225" s="38">
        <f t="shared" si="49"/>
        <v>29.192161220043573</v>
      </c>
      <c r="J225" s="33">
        <v>41731149</v>
      </c>
      <c r="K225" s="38">
        <f t="shared" si="50"/>
        <v>22.729383986928106</v>
      </c>
      <c r="L225" s="33">
        <v>0</v>
      </c>
      <c r="M225" s="38">
        <f t="shared" si="51"/>
        <v>0</v>
      </c>
      <c r="N225" s="33">
        <f t="shared" si="52"/>
        <v>165074000</v>
      </c>
      <c r="O225" s="38">
        <f t="shared" si="53"/>
        <v>89.909586056644883</v>
      </c>
      <c r="P225" s="33">
        <v>39868310</v>
      </c>
      <c r="Q225" s="33">
        <v>158754996</v>
      </c>
      <c r="R225" s="33">
        <v>183061996</v>
      </c>
      <c r="S225" s="33">
        <v>183574001</v>
      </c>
      <c r="T225" s="38">
        <f t="shared" si="54"/>
        <v>1.0027968940096119</v>
      </c>
      <c r="U225" s="38">
        <f t="shared" si="55"/>
        <v>4.6724804738399905E-2</v>
      </c>
    </row>
    <row r="226" spans="1:21" ht="13" x14ac:dyDescent="0.3">
      <c r="A226" s="18" t="s">
        <v>29</v>
      </c>
      <c r="B226" s="12" t="s">
        <v>406</v>
      </c>
      <c r="C226" s="11" t="s">
        <v>407</v>
      </c>
      <c r="D226" s="33">
        <v>6125000</v>
      </c>
      <c r="E226" s="33">
        <v>6125000</v>
      </c>
      <c r="F226" s="33">
        <v>2996702</v>
      </c>
      <c r="G226" s="38">
        <f t="shared" si="48"/>
        <v>0.48925746938775511</v>
      </c>
      <c r="H226" s="33">
        <v>2932947</v>
      </c>
      <c r="I226" s="38">
        <f t="shared" si="49"/>
        <v>0.47884848979591838</v>
      </c>
      <c r="J226" s="33">
        <v>0</v>
      </c>
      <c r="K226" s="38">
        <f t="shared" si="50"/>
        <v>0</v>
      </c>
      <c r="L226" s="33">
        <v>0</v>
      </c>
      <c r="M226" s="38">
        <f t="shared" si="51"/>
        <v>0</v>
      </c>
      <c r="N226" s="33">
        <f t="shared" si="52"/>
        <v>5929649</v>
      </c>
      <c r="O226" s="38">
        <f t="shared" si="53"/>
        <v>0.96810595918367348</v>
      </c>
      <c r="P226" s="33">
        <v>1692217</v>
      </c>
      <c r="Q226" s="33">
        <v>6255000</v>
      </c>
      <c r="R226" s="33">
        <v>6255000</v>
      </c>
      <c r="S226" s="33">
        <v>6719974</v>
      </c>
      <c r="T226" s="38">
        <f t="shared" si="54"/>
        <v>1.0743363709032774</v>
      </c>
      <c r="U226" s="38">
        <f t="shared" si="55"/>
        <v>-1</v>
      </c>
    </row>
    <row r="227" spans="1:21" ht="13" x14ac:dyDescent="0.3">
      <c r="A227" s="18" t="s">
        <v>29</v>
      </c>
      <c r="B227" s="12" t="s">
        <v>408</v>
      </c>
      <c r="C227" s="11" t="s">
        <v>409</v>
      </c>
      <c r="D227" s="33">
        <v>0</v>
      </c>
      <c r="E227" s="33">
        <v>0</v>
      </c>
      <c r="F227" s="33">
        <v>0</v>
      </c>
      <c r="G227" s="38">
        <f t="shared" si="48"/>
        <v>0</v>
      </c>
      <c r="H227" s="33">
        <v>0</v>
      </c>
      <c r="I227" s="38">
        <f t="shared" si="49"/>
        <v>0</v>
      </c>
      <c r="J227" s="33">
        <v>0</v>
      </c>
      <c r="K227" s="38">
        <f t="shared" si="50"/>
        <v>0</v>
      </c>
      <c r="L227" s="33">
        <v>0</v>
      </c>
      <c r="M227" s="38">
        <f t="shared" si="51"/>
        <v>0</v>
      </c>
      <c r="N227" s="33">
        <f t="shared" si="52"/>
        <v>0</v>
      </c>
      <c r="O227" s="38">
        <f t="shared" si="53"/>
        <v>0</v>
      </c>
      <c r="P227" s="33">
        <v>0</v>
      </c>
      <c r="Q227" s="33">
        <v>0</v>
      </c>
      <c r="R227" s="33">
        <v>0</v>
      </c>
      <c r="S227" s="33">
        <v>0</v>
      </c>
      <c r="T227" s="38">
        <f t="shared" si="54"/>
        <v>0</v>
      </c>
      <c r="U227" s="38">
        <f t="shared" si="55"/>
        <v>0</v>
      </c>
    </row>
    <row r="228" spans="1:21" ht="13" x14ac:dyDescent="0.3">
      <c r="A228" s="18" t="s">
        <v>29</v>
      </c>
      <c r="B228" s="12" t="s">
        <v>410</v>
      </c>
      <c r="C228" s="11" t="s">
        <v>411</v>
      </c>
      <c r="D228" s="33">
        <v>1058695</v>
      </c>
      <c r="E228" s="33">
        <v>1058695</v>
      </c>
      <c r="F228" s="33">
        <v>268183</v>
      </c>
      <c r="G228" s="38">
        <f t="shared" si="48"/>
        <v>0.25331469403369244</v>
      </c>
      <c r="H228" s="33">
        <v>35040</v>
      </c>
      <c r="I228" s="38">
        <f t="shared" si="49"/>
        <v>3.3097350983994446E-2</v>
      </c>
      <c r="J228" s="33">
        <v>-125783</v>
      </c>
      <c r="K228" s="38">
        <f t="shared" si="50"/>
        <v>-0.11880947770604376</v>
      </c>
      <c r="L228" s="33">
        <v>0</v>
      </c>
      <c r="M228" s="38">
        <f t="shared" si="51"/>
        <v>0</v>
      </c>
      <c r="N228" s="33">
        <f t="shared" si="52"/>
        <v>177440</v>
      </c>
      <c r="O228" s="38">
        <f t="shared" si="53"/>
        <v>0.16760256731164311</v>
      </c>
      <c r="P228" s="33">
        <v>18603</v>
      </c>
      <c r="Q228" s="33">
        <v>1008283</v>
      </c>
      <c r="R228" s="33">
        <v>1008283</v>
      </c>
      <c r="S228" s="33">
        <v>75908</v>
      </c>
      <c r="T228" s="38">
        <f t="shared" si="54"/>
        <v>7.5284419156129781E-2</v>
      </c>
      <c r="U228" s="38">
        <f t="shared" si="55"/>
        <v>-7.7614363274740636</v>
      </c>
    </row>
    <row r="229" spans="1:21" ht="13" x14ac:dyDescent="0.3">
      <c r="A229" s="18" t="s">
        <v>44</v>
      </c>
      <c r="B229" s="12" t="s">
        <v>412</v>
      </c>
      <c r="C229" s="11" t="s">
        <v>413</v>
      </c>
      <c r="D229" s="33">
        <v>0</v>
      </c>
      <c r="E229" s="33">
        <v>0</v>
      </c>
      <c r="F229" s="33">
        <v>0</v>
      </c>
      <c r="G229" s="38">
        <f t="shared" si="48"/>
        <v>0</v>
      </c>
      <c r="H229" s="33">
        <v>0</v>
      </c>
      <c r="I229" s="38">
        <f t="shared" si="49"/>
        <v>0</v>
      </c>
      <c r="J229" s="33">
        <v>0</v>
      </c>
      <c r="K229" s="38">
        <f t="shared" si="50"/>
        <v>0</v>
      </c>
      <c r="L229" s="33">
        <v>0</v>
      </c>
      <c r="M229" s="38">
        <f t="shared" si="51"/>
        <v>0</v>
      </c>
      <c r="N229" s="33">
        <f t="shared" si="52"/>
        <v>0</v>
      </c>
      <c r="O229" s="38">
        <f t="shared" si="53"/>
        <v>0</v>
      </c>
      <c r="P229" s="33">
        <v>0</v>
      </c>
      <c r="Q229" s="33">
        <v>0</v>
      </c>
      <c r="R229" s="33">
        <v>0</v>
      </c>
      <c r="S229" s="33">
        <v>0</v>
      </c>
      <c r="T229" s="38">
        <f t="shared" si="54"/>
        <v>0</v>
      </c>
      <c r="U229" s="38">
        <f t="shared" si="55"/>
        <v>0</v>
      </c>
    </row>
    <row r="230" spans="1:21" ht="14" x14ac:dyDescent="0.3">
      <c r="A230" s="19" t="s">
        <v>0</v>
      </c>
      <c r="B230" s="14" t="s">
        <v>414</v>
      </c>
      <c r="C230" s="13" t="s">
        <v>0</v>
      </c>
      <c r="D230" s="34">
        <f>SUM(D225:D229)</f>
        <v>9019695</v>
      </c>
      <c r="E230" s="34">
        <f>SUM(E225:E229)</f>
        <v>9019695</v>
      </c>
      <c r="F230" s="34">
        <f>SUM(F225:F229)</f>
        <v>73010928</v>
      </c>
      <c r="G230" s="39">
        <f t="shared" si="48"/>
        <v>8.0946116248941902</v>
      </c>
      <c r="H230" s="34">
        <f>SUM(H225:H229)</f>
        <v>56564795</v>
      </c>
      <c r="I230" s="39">
        <f t="shared" si="49"/>
        <v>6.2712536288643905</v>
      </c>
      <c r="J230" s="34">
        <f>SUM(J225:J229)</f>
        <v>41605366</v>
      </c>
      <c r="K230" s="39">
        <f t="shared" si="50"/>
        <v>4.6127242661752978</v>
      </c>
      <c r="L230" s="34">
        <f>SUM(L225:L229)</f>
        <v>0</v>
      </c>
      <c r="M230" s="39">
        <f t="shared" si="51"/>
        <v>0</v>
      </c>
      <c r="N230" s="34">
        <f t="shared" si="52"/>
        <v>171181089</v>
      </c>
      <c r="O230" s="39">
        <f t="shared" si="53"/>
        <v>18.978589519933877</v>
      </c>
      <c r="P230" s="34">
        <f>SUM(P225:P229)</f>
        <v>41579130</v>
      </c>
      <c r="Q230" s="34">
        <f>SUM(Q225:Q229)</f>
        <v>166018279</v>
      </c>
      <c r="R230" s="34">
        <f>SUM(R225:R229)</f>
        <v>190325279</v>
      </c>
      <c r="S230" s="34">
        <f>SUM(S225:S229)</f>
        <v>190369883</v>
      </c>
      <c r="T230" s="39">
        <f t="shared" si="54"/>
        <v>1.0002343566773386</v>
      </c>
      <c r="U230" s="39">
        <f t="shared" si="55"/>
        <v>6.3098963350127768E-4</v>
      </c>
    </row>
    <row r="231" spans="1:21" ht="14" x14ac:dyDescent="0.3">
      <c r="A231" s="19" t="s">
        <v>0</v>
      </c>
      <c r="B231" s="14" t="s">
        <v>415</v>
      </c>
      <c r="C231" s="13" t="s">
        <v>0</v>
      </c>
      <c r="D231" s="34">
        <f>SUM(D208:D215,D217:D223,D225:D229)</f>
        <v>700417403</v>
      </c>
      <c r="E231" s="34">
        <f>SUM(E208:E215,E217:E223,E225:E229)</f>
        <v>727155514</v>
      </c>
      <c r="F231" s="34">
        <f>SUM(F208:F215,F217:F223,F225:F229)</f>
        <v>346290273</v>
      </c>
      <c r="G231" s="39">
        <f t="shared" si="48"/>
        <v>0.49440558089616743</v>
      </c>
      <c r="H231" s="34">
        <f>SUM(H208:H215,H217:H223,H225:H229)</f>
        <v>373637377</v>
      </c>
      <c r="I231" s="39">
        <f t="shared" si="49"/>
        <v>0.53344959077208998</v>
      </c>
      <c r="J231" s="34">
        <f>SUM(J208:J215,J217:J223,J225:J229)</f>
        <v>209467272</v>
      </c>
      <c r="K231" s="39">
        <f t="shared" si="50"/>
        <v>0.28806392575880269</v>
      </c>
      <c r="L231" s="34">
        <f>SUM(L208:L215,L217:L223,L225:L229)</f>
        <v>0</v>
      </c>
      <c r="M231" s="39">
        <f t="shared" si="51"/>
        <v>0</v>
      </c>
      <c r="N231" s="34">
        <f t="shared" si="52"/>
        <v>929394922</v>
      </c>
      <c r="O231" s="39">
        <f t="shared" si="53"/>
        <v>1.2781240107600973</v>
      </c>
      <c r="P231" s="34">
        <f>SUM(P208:P215,P217:P223,P225:P229)</f>
        <v>182283986</v>
      </c>
      <c r="Q231" s="34">
        <f>SUM(Q208:Q215,Q217:Q223,Q225:Q229)</f>
        <v>885632618</v>
      </c>
      <c r="R231" s="34">
        <f>SUM(R208:R215,R217:R223,R225:R229)</f>
        <v>934767383</v>
      </c>
      <c r="S231" s="34">
        <f>SUM(S208:S215,S217:S223,S225:S229)</f>
        <v>879546344</v>
      </c>
      <c r="T231" s="39">
        <f t="shared" si="54"/>
        <v>0.94092536816723737</v>
      </c>
      <c r="U231" s="39">
        <f t="shared" si="55"/>
        <v>0.14912602361021454</v>
      </c>
    </row>
    <row r="232" spans="1:21" ht="14.5" customHeight="1" x14ac:dyDescent="0.3">
      <c r="A232" s="17" t="s">
        <v>0</v>
      </c>
      <c r="B232" s="15" t="s">
        <v>618</v>
      </c>
      <c r="C232" s="10"/>
      <c r="D232" s="35"/>
      <c r="E232" s="35"/>
      <c r="F232" s="35"/>
      <c r="G232" s="40"/>
      <c r="H232" s="35"/>
      <c r="I232" s="40"/>
      <c r="J232" s="35"/>
      <c r="K232" s="40"/>
      <c r="L232" s="35"/>
      <c r="M232" s="40"/>
      <c r="N232" s="35"/>
      <c r="O232" s="40"/>
      <c r="P232" s="35"/>
      <c r="Q232" s="35"/>
      <c r="R232" s="35"/>
      <c r="S232" s="35"/>
      <c r="T232" s="40"/>
      <c r="U232" s="40"/>
    </row>
    <row r="233" spans="1:21" ht="14.5" customHeight="1" x14ac:dyDescent="0.3">
      <c r="A233" s="17" t="s">
        <v>0</v>
      </c>
      <c r="B233" s="9" t="s">
        <v>416</v>
      </c>
      <c r="C233" s="10"/>
      <c r="D233" s="35"/>
      <c r="E233" s="35"/>
      <c r="F233" s="35"/>
      <c r="G233" s="40"/>
      <c r="H233" s="35"/>
      <c r="I233" s="40"/>
      <c r="J233" s="35"/>
      <c r="K233" s="40"/>
      <c r="L233" s="35"/>
      <c r="M233" s="40"/>
      <c r="N233" s="35"/>
      <c r="O233" s="40"/>
      <c r="P233" s="35"/>
      <c r="Q233" s="35"/>
      <c r="R233" s="35"/>
      <c r="S233" s="35"/>
      <c r="T233" s="40"/>
      <c r="U233" s="40"/>
    </row>
    <row r="234" spans="1:21" ht="13" x14ac:dyDescent="0.3">
      <c r="A234" s="18" t="s">
        <v>29</v>
      </c>
      <c r="B234" s="12" t="s">
        <v>417</v>
      </c>
      <c r="C234" s="11" t="s">
        <v>418</v>
      </c>
      <c r="D234" s="33">
        <v>0</v>
      </c>
      <c r="E234" s="33">
        <v>0</v>
      </c>
      <c r="F234" s="33">
        <v>0</v>
      </c>
      <c r="G234" s="38">
        <f t="shared" ref="G234:G260" si="56">IF(($D234     =0),0,($F234     /$D234     ))</f>
        <v>0</v>
      </c>
      <c r="H234" s="33">
        <v>0</v>
      </c>
      <c r="I234" s="38">
        <f t="shared" ref="I234:I260" si="57">IF(($D234     =0),0,($H234     /$D234     ))</f>
        <v>0</v>
      </c>
      <c r="J234" s="33">
        <v>0</v>
      </c>
      <c r="K234" s="38">
        <f t="shared" ref="K234:K260" si="58">IF(($E234     =0),0,($J234     /$E234     ))</f>
        <v>0</v>
      </c>
      <c r="L234" s="33">
        <v>0</v>
      </c>
      <c r="M234" s="38">
        <f t="shared" ref="M234:M260" si="59">IF(($E234     =0),0,($L234     /$E234     ))</f>
        <v>0</v>
      </c>
      <c r="N234" s="33">
        <f t="shared" ref="N234:N260" si="60">$F234     +$H234     +$J234</f>
        <v>0</v>
      </c>
      <c r="O234" s="38">
        <f t="shared" ref="O234:O260" si="61">IF(($E234     =0),0,($N234     /$E234     ))</f>
        <v>0</v>
      </c>
      <c r="P234" s="33">
        <v>0</v>
      </c>
      <c r="Q234" s="33">
        <v>0</v>
      </c>
      <c r="R234" s="33">
        <v>0</v>
      </c>
      <c r="S234" s="33">
        <v>0</v>
      </c>
      <c r="T234" s="38">
        <f t="shared" ref="T234:T260" si="62">IF(($R234     =0),0,($S234     /$R234     ))</f>
        <v>0</v>
      </c>
      <c r="U234" s="38">
        <f t="shared" ref="U234:U260" si="63">IF(($P234     =0),0,(($J234     /$P234     )-1))</f>
        <v>0</v>
      </c>
    </row>
    <row r="235" spans="1:21" ht="13" x14ac:dyDescent="0.3">
      <c r="A235" s="18" t="s">
        <v>29</v>
      </c>
      <c r="B235" s="12" t="s">
        <v>419</v>
      </c>
      <c r="C235" s="11" t="s">
        <v>420</v>
      </c>
      <c r="D235" s="33">
        <v>0</v>
      </c>
      <c r="E235" s="33">
        <v>0</v>
      </c>
      <c r="F235" s="33">
        <v>0</v>
      </c>
      <c r="G235" s="38">
        <f t="shared" si="56"/>
        <v>0</v>
      </c>
      <c r="H235" s="33">
        <v>0</v>
      </c>
      <c r="I235" s="38">
        <f t="shared" si="57"/>
        <v>0</v>
      </c>
      <c r="J235" s="33">
        <v>0</v>
      </c>
      <c r="K235" s="38">
        <f t="shared" si="58"/>
        <v>0</v>
      </c>
      <c r="L235" s="33">
        <v>0</v>
      </c>
      <c r="M235" s="38">
        <f t="shared" si="59"/>
        <v>0</v>
      </c>
      <c r="N235" s="33">
        <f t="shared" si="60"/>
        <v>0</v>
      </c>
      <c r="O235" s="38">
        <f t="shared" si="61"/>
        <v>0</v>
      </c>
      <c r="P235" s="33">
        <v>0</v>
      </c>
      <c r="Q235" s="33">
        <v>0</v>
      </c>
      <c r="R235" s="33">
        <v>0</v>
      </c>
      <c r="S235" s="33">
        <v>0</v>
      </c>
      <c r="T235" s="38">
        <f t="shared" si="62"/>
        <v>0</v>
      </c>
      <c r="U235" s="38">
        <f t="shared" si="63"/>
        <v>0</v>
      </c>
    </row>
    <row r="236" spans="1:21" ht="13" x14ac:dyDescent="0.3">
      <c r="A236" s="18" t="s">
        <v>29</v>
      </c>
      <c r="B236" s="12" t="s">
        <v>421</v>
      </c>
      <c r="C236" s="11" t="s">
        <v>422</v>
      </c>
      <c r="D236" s="33">
        <v>21113923</v>
      </c>
      <c r="E236" s="33">
        <v>21113923</v>
      </c>
      <c r="F236" s="33">
        <v>4890562</v>
      </c>
      <c r="G236" s="38">
        <f t="shared" si="56"/>
        <v>0.23162734845627694</v>
      </c>
      <c r="H236" s="33">
        <v>3825398</v>
      </c>
      <c r="I236" s="38">
        <f t="shared" si="57"/>
        <v>0.18117893107784849</v>
      </c>
      <c r="J236" s="33">
        <v>5230515</v>
      </c>
      <c r="K236" s="38">
        <f t="shared" si="58"/>
        <v>0.24772824074427097</v>
      </c>
      <c r="L236" s="33">
        <v>0</v>
      </c>
      <c r="M236" s="38">
        <f t="shared" si="59"/>
        <v>0</v>
      </c>
      <c r="N236" s="33">
        <f t="shared" si="60"/>
        <v>13946475</v>
      </c>
      <c r="O236" s="38">
        <f t="shared" si="61"/>
        <v>0.66053452027839643</v>
      </c>
      <c r="P236" s="33">
        <v>2900519</v>
      </c>
      <c r="Q236" s="33">
        <v>20282347</v>
      </c>
      <c r="R236" s="33">
        <v>20282347</v>
      </c>
      <c r="S236" s="33">
        <v>9109744</v>
      </c>
      <c r="T236" s="38">
        <f t="shared" si="62"/>
        <v>0.44914644247039065</v>
      </c>
      <c r="U236" s="38">
        <f t="shared" si="63"/>
        <v>0.80330313299102674</v>
      </c>
    </row>
    <row r="237" spans="1:21" ht="13" x14ac:dyDescent="0.3">
      <c r="A237" s="18" t="s">
        <v>29</v>
      </c>
      <c r="B237" s="12" t="s">
        <v>423</v>
      </c>
      <c r="C237" s="11" t="s">
        <v>424</v>
      </c>
      <c r="D237" s="33">
        <v>105336000</v>
      </c>
      <c r="E237" s="33">
        <v>105336000</v>
      </c>
      <c r="F237" s="33">
        <v>43890000</v>
      </c>
      <c r="G237" s="38">
        <f t="shared" si="56"/>
        <v>0.41666666666666669</v>
      </c>
      <c r="H237" s="33">
        <v>0</v>
      </c>
      <c r="I237" s="38">
        <f t="shared" si="57"/>
        <v>0</v>
      </c>
      <c r="J237" s="33">
        <v>53473000</v>
      </c>
      <c r="K237" s="38">
        <f t="shared" si="58"/>
        <v>0.50764221158958001</v>
      </c>
      <c r="L237" s="33">
        <v>0</v>
      </c>
      <c r="M237" s="38">
        <f t="shared" si="59"/>
        <v>0</v>
      </c>
      <c r="N237" s="33">
        <f t="shared" si="60"/>
        <v>97363000</v>
      </c>
      <c r="O237" s="38">
        <f t="shared" si="61"/>
        <v>0.92430887825624664</v>
      </c>
      <c r="P237" s="33">
        <v>53352000</v>
      </c>
      <c r="Q237" s="33">
        <v>99852000</v>
      </c>
      <c r="R237" s="33">
        <v>99852000</v>
      </c>
      <c r="S237" s="33">
        <v>53352000</v>
      </c>
      <c r="T237" s="38">
        <f t="shared" si="62"/>
        <v>0.5343107799543324</v>
      </c>
      <c r="U237" s="38">
        <f t="shared" si="63"/>
        <v>2.2679562153247179E-3</v>
      </c>
    </row>
    <row r="238" spans="1:21" ht="13" x14ac:dyDescent="0.3">
      <c r="A238" s="18" t="s">
        <v>29</v>
      </c>
      <c r="B238" s="12" t="s">
        <v>425</v>
      </c>
      <c r="C238" s="11" t="s">
        <v>426</v>
      </c>
      <c r="D238" s="33">
        <v>4730820</v>
      </c>
      <c r="E238" s="33">
        <v>4730820</v>
      </c>
      <c r="F238" s="33">
        <v>0</v>
      </c>
      <c r="G238" s="38">
        <f t="shared" si="56"/>
        <v>0</v>
      </c>
      <c r="H238" s="33">
        <v>4000000</v>
      </c>
      <c r="I238" s="38">
        <f t="shared" si="57"/>
        <v>0.84551938141802052</v>
      </c>
      <c r="J238" s="33">
        <v>1253003</v>
      </c>
      <c r="K238" s="38">
        <f t="shared" si="58"/>
        <v>0.26485958036873103</v>
      </c>
      <c r="L238" s="33">
        <v>0</v>
      </c>
      <c r="M238" s="38">
        <f t="shared" si="59"/>
        <v>0</v>
      </c>
      <c r="N238" s="33">
        <f t="shared" si="60"/>
        <v>5253003</v>
      </c>
      <c r="O238" s="38">
        <f t="shared" si="61"/>
        <v>1.1103789617867517</v>
      </c>
      <c r="P238" s="33">
        <v>4304577</v>
      </c>
      <c r="Q238" s="33">
        <v>1827000</v>
      </c>
      <c r="R238" s="33">
        <v>5962866</v>
      </c>
      <c r="S238" s="33">
        <v>5400947</v>
      </c>
      <c r="T238" s="38">
        <f t="shared" si="62"/>
        <v>0.90576360428022362</v>
      </c>
      <c r="U238" s="38">
        <f t="shared" si="63"/>
        <v>-0.70891379106472019</v>
      </c>
    </row>
    <row r="239" spans="1:21" ht="13" x14ac:dyDescent="0.3">
      <c r="A239" s="18" t="s">
        <v>44</v>
      </c>
      <c r="B239" s="12" t="s">
        <v>427</v>
      </c>
      <c r="C239" s="11" t="s">
        <v>428</v>
      </c>
      <c r="D239" s="33">
        <v>0</v>
      </c>
      <c r="E239" s="33">
        <v>0</v>
      </c>
      <c r="F239" s="33">
        <v>0</v>
      </c>
      <c r="G239" s="38">
        <f t="shared" si="56"/>
        <v>0</v>
      </c>
      <c r="H239" s="33">
        <v>0</v>
      </c>
      <c r="I239" s="38">
        <f t="shared" si="57"/>
        <v>0</v>
      </c>
      <c r="J239" s="33">
        <v>0</v>
      </c>
      <c r="K239" s="38">
        <f t="shared" si="58"/>
        <v>0</v>
      </c>
      <c r="L239" s="33">
        <v>0</v>
      </c>
      <c r="M239" s="38">
        <f t="shared" si="59"/>
        <v>0</v>
      </c>
      <c r="N239" s="33">
        <f t="shared" si="60"/>
        <v>0</v>
      </c>
      <c r="O239" s="38">
        <f t="shared" si="61"/>
        <v>0</v>
      </c>
      <c r="P239" s="33">
        <v>0</v>
      </c>
      <c r="Q239" s="33">
        <v>0</v>
      </c>
      <c r="R239" s="33">
        <v>0</v>
      </c>
      <c r="S239" s="33">
        <v>0</v>
      </c>
      <c r="T239" s="38">
        <f t="shared" si="62"/>
        <v>0</v>
      </c>
      <c r="U239" s="38">
        <f t="shared" si="63"/>
        <v>0</v>
      </c>
    </row>
    <row r="240" spans="1:21" ht="14" x14ac:dyDescent="0.3">
      <c r="A240" s="19" t="s">
        <v>0</v>
      </c>
      <c r="B240" s="14" t="s">
        <v>429</v>
      </c>
      <c r="C240" s="13" t="s">
        <v>0</v>
      </c>
      <c r="D240" s="34">
        <f>SUM(D234:D239)</f>
        <v>131180743</v>
      </c>
      <c r="E240" s="34">
        <f>SUM(E234:E239)</f>
        <v>131180743</v>
      </c>
      <c r="F240" s="34">
        <f>SUM(F234:F239)</f>
        <v>48780562</v>
      </c>
      <c r="G240" s="39">
        <f t="shared" si="56"/>
        <v>0.37185764377016833</v>
      </c>
      <c r="H240" s="34">
        <f>SUM(H234:H239)</f>
        <v>7825398</v>
      </c>
      <c r="I240" s="39">
        <f t="shared" si="57"/>
        <v>5.9653557534736633E-2</v>
      </c>
      <c r="J240" s="34">
        <f>SUM(J234:J239)</f>
        <v>59956518</v>
      </c>
      <c r="K240" s="39">
        <f t="shared" si="58"/>
        <v>0.45705273982172828</v>
      </c>
      <c r="L240" s="34">
        <f>SUM(L234:L239)</f>
        <v>0</v>
      </c>
      <c r="M240" s="39">
        <f t="shared" si="59"/>
        <v>0</v>
      </c>
      <c r="N240" s="34">
        <f t="shared" si="60"/>
        <v>116562478</v>
      </c>
      <c r="O240" s="39">
        <f t="shared" si="61"/>
        <v>0.88856394112663317</v>
      </c>
      <c r="P240" s="34">
        <f>SUM(P234:P239)</f>
        <v>60557096</v>
      </c>
      <c r="Q240" s="34">
        <f>SUM(Q234:Q239)</f>
        <v>121961347</v>
      </c>
      <c r="R240" s="34">
        <f>SUM(R234:R239)</f>
        <v>126097213</v>
      </c>
      <c r="S240" s="34">
        <f>SUM(S234:S239)</f>
        <v>67862691</v>
      </c>
      <c r="T240" s="39">
        <f t="shared" si="62"/>
        <v>0.53817756463816535</v>
      </c>
      <c r="U240" s="39">
        <f t="shared" si="63"/>
        <v>-9.9175495469597807E-3</v>
      </c>
    </row>
    <row r="241" spans="1:21" ht="13" x14ac:dyDescent="0.3">
      <c r="A241" s="18" t="s">
        <v>29</v>
      </c>
      <c r="B241" s="12" t="s">
        <v>430</v>
      </c>
      <c r="C241" s="11" t="s">
        <v>431</v>
      </c>
      <c r="D241" s="33">
        <v>53932181</v>
      </c>
      <c r="E241" s="33">
        <v>53882181</v>
      </c>
      <c r="F241" s="33">
        <v>22585620</v>
      </c>
      <c r="G241" s="38">
        <f t="shared" si="56"/>
        <v>0.41877816882651198</v>
      </c>
      <c r="H241" s="33">
        <v>17926209</v>
      </c>
      <c r="I241" s="38">
        <f t="shared" si="57"/>
        <v>0.33238427720918612</v>
      </c>
      <c r="J241" s="33">
        <v>13551138</v>
      </c>
      <c r="K241" s="38">
        <f t="shared" si="58"/>
        <v>0.2514957217489025</v>
      </c>
      <c r="L241" s="33">
        <v>0</v>
      </c>
      <c r="M241" s="38">
        <f t="shared" si="59"/>
        <v>0</v>
      </c>
      <c r="N241" s="33">
        <f t="shared" si="60"/>
        <v>54062967</v>
      </c>
      <c r="O241" s="38">
        <f t="shared" si="61"/>
        <v>1.0033552093965907</v>
      </c>
      <c r="P241" s="33">
        <v>12663053</v>
      </c>
      <c r="Q241" s="33">
        <v>53488510</v>
      </c>
      <c r="R241" s="33">
        <v>54288510</v>
      </c>
      <c r="S241" s="33">
        <v>57250003</v>
      </c>
      <c r="T241" s="38">
        <f t="shared" si="62"/>
        <v>1.0545510090440868</v>
      </c>
      <c r="U241" s="38">
        <f t="shared" si="63"/>
        <v>7.0131981600329629E-2</v>
      </c>
    </row>
    <row r="242" spans="1:21" ht="13" x14ac:dyDescent="0.3">
      <c r="A242" s="18" t="s">
        <v>29</v>
      </c>
      <c r="B242" s="12" t="s">
        <v>432</v>
      </c>
      <c r="C242" s="11" t="s">
        <v>433</v>
      </c>
      <c r="D242" s="33">
        <v>128758000</v>
      </c>
      <c r="E242" s="33">
        <v>128758000</v>
      </c>
      <c r="F242" s="33">
        <v>0</v>
      </c>
      <c r="G242" s="38">
        <f t="shared" si="56"/>
        <v>0</v>
      </c>
      <c r="H242" s="33">
        <v>0</v>
      </c>
      <c r="I242" s="38">
        <f t="shared" si="57"/>
        <v>0</v>
      </c>
      <c r="J242" s="33">
        <v>138758000</v>
      </c>
      <c r="K242" s="38">
        <f t="shared" si="58"/>
        <v>1.0776650771214216</v>
      </c>
      <c r="L242" s="33">
        <v>0</v>
      </c>
      <c r="M242" s="38">
        <f t="shared" si="59"/>
        <v>0</v>
      </c>
      <c r="N242" s="33">
        <f t="shared" si="60"/>
        <v>138758000</v>
      </c>
      <c r="O242" s="38">
        <f t="shared" si="61"/>
        <v>1.0776650771214216</v>
      </c>
      <c r="P242" s="33">
        <v>60153000</v>
      </c>
      <c r="Q242" s="33">
        <v>123571000</v>
      </c>
      <c r="R242" s="33">
        <v>147158000</v>
      </c>
      <c r="S242" s="33">
        <v>116455000</v>
      </c>
      <c r="T242" s="38">
        <f t="shared" si="62"/>
        <v>0.79136030660922274</v>
      </c>
      <c r="U242" s="38">
        <f t="shared" si="63"/>
        <v>1.3067511179824782</v>
      </c>
    </row>
    <row r="243" spans="1:21" ht="13" x14ac:dyDescent="0.3">
      <c r="A243" s="18" t="s">
        <v>29</v>
      </c>
      <c r="B243" s="12" t="s">
        <v>434</v>
      </c>
      <c r="C243" s="11" t="s">
        <v>435</v>
      </c>
      <c r="D243" s="33">
        <v>-1339944</v>
      </c>
      <c r="E243" s="33">
        <v>-1556614</v>
      </c>
      <c r="F243" s="33">
        <v>270045</v>
      </c>
      <c r="G243" s="38">
        <f t="shared" si="56"/>
        <v>-0.20153454174204294</v>
      </c>
      <c r="H243" s="33">
        <v>514109</v>
      </c>
      <c r="I243" s="38">
        <f t="shared" si="57"/>
        <v>-0.38367946720161439</v>
      </c>
      <c r="J243" s="33">
        <v>390233</v>
      </c>
      <c r="K243" s="38">
        <f t="shared" si="58"/>
        <v>-0.25069349241366196</v>
      </c>
      <c r="L243" s="33">
        <v>0</v>
      </c>
      <c r="M243" s="38">
        <f t="shared" si="59"/>
        <v>0</v>
      </c>
      <c r="N243" s="33">
        <f t="shared" si="60"/>
        <v>1174387</v>
      </c>
      <c r="O243" s="38">
        <f t="shared" si="61"/>
        <v>-0.7544497222818245</v>
      </c>
      <c r="P243" s="33">
        <v>688260</v>
      </c>
      <c r="Q243" s="33">
        <v>320004</v>
      </c>
      <c r="R243" s="33">
        <v>320004</v>
      </c>
      <c r="S243" s="33">
        <v>1737328</v>
      </c>
      <c r="T243" s="38">
        <f t="shared" si="62"/>
        <v>5.4290821364732942</v>
      </c>
      <c r="U243" s="38">
        <f t="shared" si="63"/>
        <v>-0.43301513962746641</v>
      </c>
    </row>
    <row r="244" spans="1:21" ht="13" x14ac:dyDescent="0.3">
      <c r="A244" s="18" t="s">
        <v>29</v>
      </c>
      <c r="B244" s="12" t="s">
        <v>436</v>
      </c>
      <c r="C244" s="11" t="s">
        <v>437</v>
      </c>
      <c r="D244" s="33">
        <v>1520067</v>
      </c>
      <c r="E244" s="33">
        <v>1520067</v>
      </c>
      <c r="F244" s="33">
        <v>0</v>
      </c>
      <c r="G244" s="38">
        <f t="shared" si="56"/>
        <v>0</v>
      </c>
      <c r="H244" s="33">
        <v>0</v>
      </c>
      <c r="I244" s="38">
        <f t="shared" si="57"/>
        <v>0</v>
      </c>
      <c r="J244" s="33">
        <v>0</v>
      </c>
      <c r="K244" s="38">
        <f t="shared" si="58"/>
        <v>0</v>
      </c>
      <c r="L244" s="33">
        <v>0</v>
      </c>
      <c r="M244" s="38">
        <f t="shared" si="59"/>
        <v>0</v>
      </c>
      <c r="N244" s="33">
        <f t="shared" si="60"/>
        <v>0</v>
      </c>
      <c r="O244" s="38">
        <f t="shared" si="61"/>
        <v>0</v>
      </c>
      <c r="P244" s="33">
        <v>0</v>
      </c>
      <c r="Q244" s="33">
        <v>2122453</v>
      </c>
      <c r="R244" s="33">
        <v>2122453</v>
      </c>
      <c r="S244" s="33">
        <v>0</v>
      </c>
      <c r="T244" s="38">
        <f t="shared" si="62"/>
        <v>0</v>
      </c>
      <c r="U244" s="38">
        <f t="shared" si="63"/>
        <v>0</v>
      </c>
    </row>
    <row r="245" spans="1:21" ht="13" x14ac:dyDescent="0.3">
      <c r="A245" s="18" t="s">
        <v>29</v>
      </c>
      <c r="B245" s="12" t="s">
        <v>438</v>
      </c>
      <c r="C245" s="11" t="s">
        <v>439</v>
      </c>
      <c r="D245" s="33">
        <v>38451522</v>
      </c>
      <c r="E245" s="33">
        <v>38451522</v>
      </c>
      <c r="F245" s="33">
        <v>12657373</v>
      </c>
      <c r="G245" s="38">
        <f t="shared" si="56"/>
        <v>0.32917742501844272</v>
      </c>
      <c r="H245" s="33">
        <v>10110943</v>
      </c>
      <c r="I245" s="38">
        <f t="shared" si="57"/>
        <v>0.26295299832344737</v>
      </c>
      <c r="J245" s="33">
        <v>9612930</v>
      </c>
      <c r="K245" s="38">
        <f t="shared" si="58"/>
        <v>0.25000128733525817</v>
      </c>
      <c r="L245" s="33">
        <v>0</v>
      </c>
      <c r="M245" s="38">
        <f t="shared" si="59"/>
        <v>0</v>
      </c>
      <c r="N245" s="33">
        <f t="shared" si="60"/>
        <v>32381246</v>
      </c>
      <c r="O245" s="38">
        <f t="shared" si="61"/>
        <v>0.8421317106771482</v>
      </c>
      <c r="P245" s="33">
        <v>32062170</v>
      </c>
      <c r="Q245" s="33">
        <v>38350745</v>
      </c>
      <c r="R245" s="33">
        <v>76377745</v>
      </c>
      <c r="S245" s="33">
        <v>32062170</v>
      </c>
      <c r="T245" s="38">
        <f t="shared" si="62"/>
        <v>0.41978419237174391</v>
      </c>
      <c r="U245" s="38">
        <f t="shared" si="63"/>
        <v>-0.70017843458505769</v>
      </c>
    </row>
    <row r="246" spans="1:21" ht="13" x14ac:dyDescent="0.3">
      <c r="A246" s="18" t="s">
        <v>44</v>
      </c>
      <c r="B246" s="12" t="s">
        <v>440</v>
      </c>
      <c r="C246" s="11" t="s">
        <v>441</v>
      </c>
      <c r="D246" s="33">
        <v>0</v>
      </c>
      <c r="E246" s="33">
        <v>0</v>
      </c>
      <c r="F246" s="33">
        <v>0</v>
      </c>
      <c r="G246" s="38">
        <f t="shared" si="56"/>
        <v>0</v>
      </c>
      <c r="H246" s="33">
        <v>0</v>
      </c>
      <c r="I246" s="38">
        <f t="shared" si="57"/>
        <v>0</v>
      </c>
      <c r="J246" s="33">
        <v>0</v>
      </c>
      <c r="K246" s="38">
        <f t="shared" si="58"/>
        <v>0</v>
      </c>
      <c r="L246" s="33">
        <v>0</v>
      </c>
      <c r="M246" s="38">
        <f t="shared" si="59"/>
        <v>0</v>
      </c>
      <c r="N246" s="33">
        <f t="shared" si="60"/>
        <v>0</v>
      </c>
      <c r="O246" s="38">
        <f t="shared" si="61"/>
        <v>0</v>
      </c>
      <c r="P246" s="33">
        <v>0</v>
      </c>
      <c r="Q246" s="33">
        <v>0</v>
      </c>
      <c r="R246" s="33">
        <v>0</v>
      </c>
      <c r="S246" s="33">
        <v>0</v>
      </c>
      <c r="T246" s="38">
        <f t="shared" si="62"/>
        <v>0</v>
      </c>
      <c r="U246" s="38">
        <f t="shared" si="63"/>
        <v>0</v>
      </c>
    </row>
    <row r="247" spans="1:21" ht="14" x14ac:dyDescent="0.3">
      <c r="A247" s="19" t="s">
        <v>0</v>
      </c>
      <c r="B247" s="14" t="s">
        <v>442</v>
      </c>
      <c r="C247" s="13" t="s">
        <v>0</v>
      </c>
      <c r="D247" s="34">
        <f>SUM(D241:D246)</f>
        <v>221321826</v>
      </c>
      <c r="E247" s="34">
        <f>SUM(E241:E246)</f>
        <v>221055156</v>
      </c>
      <c r="F247" s="34">
        <f>SUM(F241:F246)</f>
        <v>35513038</v>
      </c>
      <c r="G247" s="39">
        <f t="shared" si="56"/>
        <v>0.16045881530003281</v>
      </c>
      <c r="H247" s="34">
        <f>SUM(H241:H246)</f>
        <v>28551261</v>
      </c>
      <c r="I247" s="39">
        <f t="shared" si="57"/>
        <v>0.12900336815402924</v>
      </c>
      <c r="J247" s="34">
        <f>SUM(J241:J246)</f>
        <v>162312301</v>
      </c>
      <c r="K247" s="39">
        <f t="shared" si="58"/>
        <v>0.73426154782836195</v>
      </c>
      <c r="L247" s="34">
        <f>SUM(L241:L246)</f>
        <v>0</v>
      </c>
      <c r="M247" s="39">
        <f t="shared" si="59"/>
        <v>0</v>
      </c>
      <c r="N247" s="34">
        <f t="shared" si="60"/>
        <v>226376600</v>
      </c>
      <c r="O247" s="39">
        <f t="shared" si="61"/>
        <v>1.0240729241348254</v>
      </c>
      <c r="P247" s="34">
        <f>SUM(P241:P246)</f>
        <v>105566483</v>
      </c>
      <c r="Q247" s="34">
        <f>SUM(Q241:Q246)</f>
        <v>217852712</v>
      </c>
      <c r="R247" s="34">
        <f>SUM(R241:R246)</f>
        <v>280266712</v>
      </c>
      <c r="S247" s="34">
        <f>SUM(S241:S246)</f>
        <v>207504501</v>
      </c>
      <c r="T247" s="39">
        <f t="shared" si="62"/>
        <v>0.74038225774026278</v>
      </c>
      <c r="U247" s="39">
        <f t="shared" si="63"/>
        <v>0.53753631254344247</v>
      </c>
    </row>
    <row r="248" spans="1:21" ht="13" x14ac:dyDescent="0.3">
      <c r="A248" s="18" t="s">
        <v>29</v>
      </c>
      <c r="B248" s="12" t="s">
        <v>443</v>
      </c>
      <c r="C248" s="11" t="s">
        <v>444</v>
      </c>
      <c r="D248" s="33">
        <v>0</v>
      </c>
      <c r="E248" s="33">
        <v>0</v>
      </c>
      <c r="F248" s="33">
        <v>0</v>
      </c>
      <c r="G248" s="38">
        <f t="shared" si="56"/>
        <v>0</v>
      </c>
      <c r="H248" s="33">
        <v>0</v>
      </c>
      <c r="I248" s="38">
        <f t="shared" si="57"/>
        <v>0</v>
      </c>
      <c r="J248" s="33">
        <v>0</v>
      </c>
      <c r="K248" s="38">
        <f t="shared" si="58"/>
        <v>0</v>
      </c>
      <c r="L248" s="33">
        <v>0</v>
      </c>
      <c r="M248" s="38">
        <f t="shared" si="59"/>
        <v>0</v>
      </c>
      <c r="N248" s="33">
        <f t="shared" si="60"/>
        <v>0</v>
      </c>
      <c r="O248" s="38">
        <f t="shared" si="61"/>
        <v>0</v>
      </c>
      <c r="P248" s="33">
        <v>0</v>
      </c>
      <c r="Q248" s="33">
        <v>0</v>
      </c>
      <c r="R248" s="33">
        <v>0</v>
      </c>
      <c r="S248" s="33">
        <v>0</v>
      </c>
      <c r="T248" s="38">
        <f t="shared" si="62"/>
        <v>0</v>
      </c>
      <c r="U248" s="38">
        <f t="shared" si="63"/>
        <v>0</v>
      </c>
    </row>
    <row r="249" spans="1:21" ht="13" x14ac:dyDescent="0.3">
      <c r="A249" s="18" t="s">
        <v>29</v>
      </c>
      <c r="B249" s="12" t="s">
        <v>445</v>
      </c>
      <c r="C249" s="11" t="s">
        <v>446</v>
      </c>
      <c r="D249" s="33">
        <v>0</v>
      </c>
      <c r="E249" s="33">
        <v>0</v>
      </c>
      <c r="F249" s="33">
        <v>0</v>
      </c>
      <c r="G249" s="38">
        <f t="shared" si="56"/>
        <v>0</v>
      </c>
      <c r="H249" s="33">
        <v>0</v>
      </c>
      <c r="I249" s="38">
        <f t="shared" si="57"/>
        <v>0</v>
      </c>
      <c r="J249" s="33">
        <v>0</v>
      </c>
      <c r="K249" s="38">
        <f t="shared" si="58"/>
        <v>0</v>
      </c>
      <c r="L249" s="33">
        <v>0</v>
      </c>
      <c r="M249" s="38">
        <f t="shared" si="59"/>
        <v>0</v>
      </c>
      <c r="N249" s="33">
        <f t="shared" si="60"/>
        <v>0</v>
      </c>
      <c r="O249" s="38">
        <f t="shared" si="61"/>
        <v>0</v>
      </c>
      <c r="P249" s="33">
        <v>0</v>
      </c>
      <c r="Q249" s="33">
        <v>0</v>
      </c>
      <c r="R249" s="33">
        <v>0</v>
      </c>
      <c r="S249" s="33">
        <v>0</v>
      </c>
      <c r="T249" s="38">
        <f t="shared" si="62"/>
        <v>0</v>
      </c>
      <c r="U249" s="38">
        <f t="shared" si="63"/>
        <v>0</v>
      </c>
    </row>
    <row r="250" spans="1:21" ht="13" x14ac:dyDescent="0.3">
      <c r="A250" s="18" t="s">
        <v>29</v>
      </c>
      <c r="B250" s="12" t="s">
        <v>447</v>
      </c>
      <c r="C250" s="11" t="s">
        <v>448</v>
      </c>
      <c r="D250" s="33">
        <v>212988000</v>
      </c>
      <c r="E250" s="33">
        <v>212988000</v>
      </c>
      <c r="F250" s="33">
        <v>88745010</v>
      </c>
      <c r="G250" s="38">
        <f t="shared" si="56"/>
        <v>0.4166667136176686</v>
      </c>
      <c r="H250" s="33">
        <v>70453000</v>
      </c>
      <c r="I250" s="38">
        <f t="shared" si="57"/>
        <v>0.33078389392829644</v>
      </c>
      <c r="J250" s="33">
        <v>53247000</v>
      </c>
      <c r="K250" s="38">
        <f t="shared" si="58"/>
        <v>0.25</v>
      </c>
      <c r="L250" s="33">
        <v>0</v>
      </c>
      <c r="M250" s="38">
        <f t="shared" si="59"/>
        <v>0</v>
      </c>
      <c r="N250" s="33">
        <f t="shared" si="60"/>
        <v>212445010</v>
      </c>
      <c r="O250" s="38">
        <f t="shared" si="61"/>
        <v>0.99745060754596504</v>
      </c>
      <c r="P250" s="33">
        <v>0</v>
      </c>
      <c r="Q250" s="33">
        <v>205924584</v>
      </c>
      <c r="R250" s="33">
        <v>245256584</v>
      </c>
      <c r="S250" s="33">
        <v>132137839</v>
      </c>
      <c r="T250" s="38">
        <f t="shared" si="62"/>
        <v>0.53877387038873537</v>
      </c>
      <c r="U250" s="38">
        <f t="shared" si="63"/>
        <v>0</v>
      </c>
    </row>
    <row r="251" spans="1:21" ht="13" x14ac:dyDescent="0.3">
      <c r="A251" s="18" t="s">
        <v>29</v>
      </c>
      <c r="B251" s="12" t="s">
        <v>449</v>
      </c>
      <c r="C251" s="11" t="s">
        <v>450</v>
      </c>
      <c r="D251" s="33">
        <v>0</v>
      </c>
      <c r="E251" s="33">
        <v>0</v>
      </c>
      <c r="F251" s="33">
        <v>0</v>
      </c>
      <c r="G251" s="38">
        <f t="shared" si="56"/>
        <v>0</v>
      </c>
      <c r="H251" s="33">
        <v>0</v>
      </c>
      <c r="I251" s="38">
        <f t="shared" si="57"/>
        <v>0</v>
      </c>
      <c r="J251" s="33">
        <v>0</v>
      </c>
      <c r="K251" s="38">
        <f t="shared" si="58"/>
        <v>0</v>
      </c>
      <c r="L251" s="33">
        <v>0</v>
      </c>
      <c r="M251" s="38">
        <f t="shared" si="59"/>
        <v>0</v>
      </c>
      <c r="N251" s="33">
        <f t="shared" si="60"/>
        <v>0</v>
      </c>
      <c r="O251" s="38">
        <f t="shared" si="61"/>
        <v>0</v>
      </c>
      <c r="P251" s="33">
        <v>0</v>
      </c>
      <c r="Q251" s="33">
        <v>0</v>
      </c>
      <c r="R251" s="33">
        <v>0</v>
      </c>
      <c r="S251" s="33">
        <v>0</v>
      </c>
      <c r="T251" s="38">
        <f t="shared" si="62"/>
        <v>0</v>
      </c>
      <c r="U251" s="38">
        <f t="shared" si="63"/>
        <v>0</v>
      </c>
    </row>
    <row r="252" spans="1:21" ht="13" x14ac:dyDescent="0.3">
      <c r="A252" s="18" t="s">
        <v>29</v>
      </c>
      <c r="B252" s="12" t="s">
        <v>451</v>
      </c>
      <c r="C252" s="11" t="s">
        <v>452</v>
      </c>
      <c r="D252" s="33">
        <v>38818744</v>
      </c>
      <c r="E252" s="33">
        <v>46290594</v>
      </c>
      <c r="F252" s="33">
        <v>11763687</v>
      </c>
      <c r="G252" s="38">
        <f t="shared" si="56"/>
        <v>0.3030414121590333</v>
      </c>
      <c r="H252" s="33">
        <v>0</v>
      </c>
      <c r="I252" s="38">
        <f t="shared" si="57"/>
        <v>0</v>
      </c>
      <c r="J252" s="33">
        <v>24984708</v>
      </c>
      <c r="K252" s="38">
        <f t="shared" si="58"/>
        <v>0.53973617188839706</v>
      </c>
      <c r="L252" s="33">
        <v>0</v>
      </c>
      <c r="M252" s="38">
        <f t="shared" si="59"/>
        <v>0</v>
      </c>
      <c r="N252" s="33">
        <f t="shared" si="60"/>
        <v>36748395</v>
      </c>
      <c r="O252" s="38">
        <f t="shared" si="61"/>
        <v>0.79386311180193536</v>
      </c>
      <c r="P252" s="33">
        <v>13812000</v>
      </c>
      <c r="Q252" s="33">
        <v>51007652</v>
      </c>
      <c r="R252" s="33">
        <v>40737419</v>
      </c>
      <c r="S252" s="33">
        <v>31873745</v>
      </c>
      <c r="T252" s="38">
        <f t="shared" si="62"/>
        <v>0.78241935258588668</v>
      </c>
      <c r="U252" s="38">
        <f t="shared" si="63"/>
        <v>0.80891311902693319</v>
      </c>
    </row>
    <row r="253" spans="1:21" ht="13" x14ac:dyDescent="0.3">
      <c r="A253" s="18" t="s">
        <v>44</v>
      </c>
      <c r="B253" s="12" t="s">
        <v>453</v>
      </c>
      <c r="C253" s="11" t="s">
        <v>454</v>
      </c>
      <c r="D253" s="33">
        <v>40981600</v>
      </c>
      <c r="E253" s="33">
        <v>39816600</v>
      </c>
      <c r="F253" s="33">
        <v>22764290</v>
      </c>
      <c r="G253" s="38">
        <f t="shared" si="56"/>
        <v>0.55547587209869798</v>
      </c>
      <c r="H253" s="33">
        <v>15527604</v>
      </c>
      <c r="I253" s="38">
        <f t="shared" si="57"/>
        <v>0.37889208815663616</v>
      </c>
      <c r="J253" s="33">
        <v>0</v>
      </c>
      <c r="K253" s="38">
        <f t="shared" si="58"/>
        <v>0</v>
      </c>
      <c r="L253" s="33">
        <v>0</v>
      </c>
      <c r="M253" s="38">
        <f t="shared" si="59"/>
        <v>0</v>
      </c>
      <c r="N253" s="33">
        <f t="shared" si="60"/>
        <v>38291894</v>
      </c>
      <c r="O253" s="38">
        <f t="shared" si="61"/>
        <v>0.96170677556596995</v>
      </c>
      <c r="P253" s="33">
        <v>14508963</v>
      </c>
      <c r="Q253" s="33">
        <v>43787403</v>
      </c>
      <c r="R253" s="33">
        <v>57763172</v>
      </c>
      <c r="S253" s="33">
        <v>40059604</v>
      </c>
      <c r="T253" s="38">
        <f t="shared" si="62"/>
        <v>0.69351461515998458</v>
      </c>
      <c r="U253" s="38">
        <f t="shared" si="63"/>
        <v>-1</v>
      </c>
    </row>
    <row r="254" spans="1:21" ht="14" x14ac:dyDescent="0.3">
      <c r="A254" s="19" t="s">
        <v>0</v>
      </c>
      <c r="B254" s="14" t="s">
        <v>455</v>
      </c>
      <c r="C254" s="13" t="s">
        <v>0</v>
      </c>
      <c r="D254" s="34">
        <f>SUM(D248:D253)</f>
        <v>292788344</v>
      </c>
      <c r="E254" s="34">
        <f>SUM(E248:E253)</f>
        <v>299095194</v>
      </c>
      <c r="F254" s="34">
        <f>SUM(F248:F253)</f>
        <v>123272987</v>
      </c>
      <c r="G254" s="39">
        <f t="shared" si="56"/>
        <v>0.42103106058074496</v>
      </c>
      <c r="H254" s="34">
        <f>SUM(H248:H253)</f>
        <v>85980604</v>
      </c>
      <c r="I254" s="39">
        <f t="shared" si="57"/>
        <v>0.29366129411217273</v>
      </c>
      <c r="J254" s="34">
        <f>SUM(J248:J253)</f>
        <v>78231708</v>
      </c>
      <c r="K254" s="39">
        <f t="shared" si="58"/>
        <v>0.26156123391270542</v>
      </c>
      <c r="L254" s="34">
        <f>SUM(L248:L253)</f>
        <v>0</v>
      </c>
      <c r="M254" s="39">
        <f t="shared" si="59"/>
        <v>0</v>
      </c>
      <c r="N254" s="34">
        <f t="shared" si="60"/>
        <v>287485299</v>
      </c>
      <c r="O254" s="39">
        <f t="shared" si="61"/>
        <v>0.96118327799008363</v>
      </c>
      <c r="P254" s="34">
        <f>SUM(P248:P253)</f>
        <v>28320963</v>
      </c>
      <c r="Q254" s="34">
        <f>SUM(Q248:Q253)</f>
        <v>300719639</v>
      </c>
      <c r="R254" s="34">
        <f>SUM(R248:R253)</f>
        <v>343757175</v>
      </c>
      <c r="S254" s="34">
        <f>SUM(S248:S253)</f>
        <v>204071188</v>
      </c>
      <c r="T254" s="39">
        <f t="shared" si="62"/>
        <v>0.59364924673935893</v>
      </c>
      <c r="U254" s="39">
        <f t="shared" si="63"/>
        <v>1.7623251370371835</v>
      </c>
    </row>
    <row r="255" spans="1:21" ht="13" x14ac:dyDescent="0.3">
      <c r="A255" s="18" t="s">
        <v>29</v>
      </c>
      <c r="B255" s="12" t="s">
        <v>456</v>
      </c>
      <c r="C255" s="11" t="s">
        <v>457</v>
      </c>
      <c r="D255" s="33">
        <v>1829029</v>
      </c>
      <c r="E255" s="33">
        <v>3795775</v>
      </c>
      <c r="F255" s="33">
        <v>786946</v>
      </c>
      <c r="G255" s="38">
        <f t="shared" si="56"/>
        <v>0.43025342955196444</v>
      </c>
      <c r="H255" s="33">
        <v>782770</v>
      </c>
      <c r="I255" s="38">
        <f t="shared" si="57"/>
        <v>0.427970250881752</v>
      </c>
      <c r="J255" s="33">
        <v>58608</v>
      </c>
      <c r="K255" s="38">
        <f t="shared" si="58"/>
        <v>1.5440325098300083E-2</v>
      </c>
      <c r="L255" s="33">
        <v>0</v>
      </c>
      <c r="M255" s="38">
        <f t="shared" si="59"/>
        <v>0</v>
      </c>
      <c r="N255" s="33">
        <f t="shared" si="60"/>
        <v>1628324</v>
      </c>
      <c r="O255" s="38">
        <f t="shared" si="61"/>
        <v>0.4289832774598073</v>
      </c>
      <c r="P255" s="33">
        <v>259561</v>
      </c>
      <c r="Q255" s="33">
        <v>26540567</v>
      </c>
      <c r="R255" s="33">
        <v>28186567</v>
      </c>
      <c r="S255" s="33">
        <v>1131854</v>
      </c>
      <c r="T255" s="38">
        <f t="shared" si="62"/>
        <v>4.0155794779832533E-2</v>
      </c>
      <c r="U255" s="38">
        <f t="shared" si="63"/>
        <v>-0.77420336645335774</v>
      </c>
    </row>
    <row r="256" spans="1:21" ht="13" x14ac:dyDescent="0.3">
      <c r="A256" s="18" t="s">
        <v>29</v>
      </c>
      <c r="B256" s="12" t="s">
        <v>458</v>
      </c>
      <c r="C256" s="11" t="s">
        <v>459</v>
      </c>
      <c r="D256" s="33">
        <v>144929000</v>
      </c>
      <c r="E256" s="33">
        <v>144928710</v>
      </c>
      <c r="F256" s="33">
        <v>59924591</v>
      </c>
      <c r="G256" s="38">
        <f t="shared" si="56"/>
        <v>0.41347550179743187</v>
      </c>
      <c r="H256" s="33">
        <v>47161088</v>
      </c>
      <c r="I256" s="38">
        <f t="shared" si="57"/>
        <v>0.32540822057697216</v>
      </c>
      <c r="J256" s="33">
        <v>35885787</v>
      </c>
      <c r="K256" s="38">
        <f t="shared" si="58"/>
        <v>0.24760992490721817</v>
      </c>
      <c r="L256" s="33">
        <v>0</v>
      </c>
      <c r="M256" s="38">
        <f t="shared" si="59"/>
        <v>0</v>
      </c>
      <c r="N256" s="33">
        <f t="shared" si="60"/>
        <v>142971466</v>
      </c>
      <c r="O256" s="38">
        <f t="shared" si="61"/>
        <v>0.98649512577597631</v>
      </c>
      <c r="P256" s="33">
        <v>34530552</v>
      </c>
      <c r="Q256" s="33">
        <v>142889572</v>
      </c>
      <c r="R256" s="33">
        <v>159933408</v>
      </c>
      <c r="S256" s="33">
        <v>160694537</v>
      </c>
      <c r="T256" s="38">
        <f t="shared" si="62"/>
        <v>1.0047590369611832</v>
      </c>
      <c r="U256" s="38">
        <f t="shared" si="63"/>
        <v>3.9247417764998405E-2</v>
      </c>
    </row>
    <row r="257" spans="1:21" ht="13" x14ac:dyDescent="0.3">
      <c r="A257" s="18" t="s">
        <v>29</v>
      </c>
      <c r="B257" s="12" t="s">
        <v>460</v>
      </c>
      <c r="C257" s="11" t="s">
        <v>461</v>
      </c>
      <c r="D257" s="33">
        <v>0</v>
      </c>
      <c r="E257" s="33">
        <v>0</v>
      </c>
      <c r="F257" s="33">
        <v>0</v>
      </c>
      <c r="G257" s="38">
        <f t="shared" si="56"/>
        <v>0</v>
      </c>
      <c r="H257" s="33">
        <v>0</v>
      </c>
      <c r="I257" s="38">
        <f t="shared" si="57"/>
        <v>0</v>
      </c>
      <c r="J257" s="33">
        <v>0</v>
      </c>
      <c r="K257" s="38">
        <f t="shared" si="58"/>
        <v>0</v>
      </c>
      <c r="L257" s="33">
        <v>0</v>
      </c>
      <c r="M257" s="38">
        <f t="shared" si="59"/>
        <v>0</v>
      </c>
      <c r="N257" s="33">
        <f t="shared" si="60"/>
        <v>0</v>
      </c>
      <c r="O257" s="38">
        <f t="shared" si="61"/>
        <v>0</v>
      </c>
      <c r="P257" s="33">
        <v>0</v>
      </c>
      <c r="Q257" s="33">
        <v>0</v>
      </c>
      <c r="R257" s="33">
        <v>0</v>
      </c>
      <c r="S257" s="33">
        <v>0</v>
      </c>
      <c r="T257" s="38">
        <f t="shared" si="62"/>
        <v>0</v>
      </c>
      <c r="U257" s="38">
        <f t="shared" si="63"/>
        <v>0</v>
      </c>
    </row>
    <row r="258" spans="1:21" ht="13" x14ac:dyDescent="0.3">
      <c r="A258" s="18" t="s">
        <v>44</v>
      </c>
      <c r="B258" s="12" t="s">
        <v>462</v>
      </c>
      <c r="C258" s="11" t="s">
        <v>463</v>
      </c>
      <c r="D258" s="33">
        <v>0</v>
      </c>
      <c r="E258" s="33">
        <v>0</v>
      </c>
      <c r="F258" s="33">
        <v>0</v>
      </c>
      <c r="G258" s="38">
        <f t="shared" si="56"/>
        <v>0</v>
      </c>
      <c r="H258" s="33">
        <v>0</v>
      </c>
      <c r="I258" s="38">
        <f t="shared" si="57"/>
        <v>0</v>
      </c>
      <c r="J258" s="33">
        <v>0</v>
      </c>
      <c r="K258" s="38">
        <f t="shared" si="58"/>
        <v>0</v>
      </c>
      <c r="L258" s="33">
        <v>0</v>
      </c>
      <c r="M258" s="38">
        <f t="shared" si="59"/>
        <v>0</v>
      </c>
      <c r="N258" s="33">
        <f t="shared" si="60"/>
        <v>0</v>
      </c>
      <c r="O258" s="38">
        <f t="shared" si="61"/>
        <v>0</v>
      </c>
      <c r="P258" s="33">
        <v>0</v>
      </c>
      <c r="Q258" s="33">
        <v>0</v>
      </c>
      <c r="R258" s="33">
        <v>0</v>
      </c>
      <c r="S258" s="33">
        <v>0</v>
      </c>
      <c r="T258" s="38">
        <f t="shared" si="62"/>
        <v>0</v>
      </c>
      <c r="U258" s="38">
        <f t="shared" si="63"/>
        <v>0</v>
      </c>
    </row>
    <row r="259" spans="1:21" ht="14" x14ac:dyDescent="0.3">
      <c r="A259" s="19" t="s">
        <v>0</v>
      </c>
      <c r="B259" s="14" t="s">
        <v>464</v>
      </c>
      <c r="C259" s="13" t="s">
        <v>0</v>
      </c>
      <c r="D259" s="34">
        <f>SUM(D255:D258)</f>
        <v>146758029</v>
      </c>
      <c r="E259" s="34">
        <f>SUM(E255:E258)</f>
        <v>148724485</v>
      </c>
      <c r="F259" s="34">
        <f>SUM(F255:F258)</f>
        <v>60711537</v>
      </c>
      <c r="G259" s="39">
        <f t="shared" si="56"/>
        <v>0.41368460324579581</v>
      </c>
      <c r="H259" s="34">
        <f>SUM(H255:H258)</f>
        <v>47943858</v>
      </c>
      <c r="I259" s="39">
        <f t="shared" si="57"/>
        <v>0.32668643975860429</v>
      </c>
      <c r="J259" s="34">
        <f>SUM(J255:J258)</f>
        <v>35944395</v>
      </c>
      <c r="K259" s="39">
        <f t="shared" si="58"/>
        <v>0.24168444758776605</v>
      </c>
      <c r="L259" s="34">
        <f>SUM(L255:L258)</f>
        <v>0</v>
      </c>
      <c r="M259" s="39">
        <f t="shared" si="59"/>
        <v>0</v>
      </c>
      <c r="N259" s="34">
        <f t="shared" si="60"/>
        <v>144599790</v>
      </c>
      <c r="O259" s="39">
        <f t="shared" si="61"/>
        <v>0.97226620082093407</v>
      </c>
      <c r="P259" s="34">
        <f>SUM(P255:P258)</f>
        <v>34790113</v>
      </c>
      <c r="Q259" s="34">
        <f>SUM(Q255:Q258)</f>
        <v>169430139</v>
      </c>
      <c r="R259" s="34">
        <f>SUM(R255:R258)</f>
        <v>188119975</v>
      </c>
      <c r="S259" s="34">
        <f>SUM(S255:S258)</f>
        <v>161826391</v>
      </c>
      <c r="T259" s="39">
        <f t="shared" si="62"/>
        <v>0.86022970713237656</v>
      </c>
      <c r="U259" s="39">
        <f t="shared" si="63"/>
        <v>3.3178449291038525E-2</v>
      </c>
    </row>
    <row r="260" spans="1:21" ht="14" x14ac:dyDescent="0.3">
      <c r="A260" s="19" t="s">
        <v>0</v>
      </c>
      <c r="B260" s="14" t="s">
        <v>465</v>
      </c>
      <c r="C260" s="13" t="s">
        <v>0</v>
      </c>
      <c r="D260" s="34">
        <f>SUM(D234:D239,D241:D246,D248:D253,D255:D258)</f>
        <v>792048942</v>
      </c>
      <c r="E260" s="34">
        <f>SUM(E234:E239,E241:E246,E248:E253,E255:E258)</f>
        <v>800055578</v>
      </c>
      <c r="F260" s="34">
        <f>SUM(F234:F239,F241:F246,F248:F253,F255:F258)</f>
        <v>268278124</v>
      </c>
      <c r="G260" s="39">
        <f t="shared" si="56"/>
        <v>0.33871407406033754</v>
      </c>
      <c r="H260" s="34">
        <f>SUM(H234:H239,H241:H246,H248:H253,H255:H258)</f>
        <v>170301121</v>
      </c>
      <c r="I260" s="39">
        <f t="shared" si="57"/>
        <v>0.21501338107967577</v>
      </c>
      <c r="J260" s="34">
        <f>SUM(J234:J239,J241:J246,J248:J253,J255:J258)</f>
        <v>336444922</v>
      </c>
      <c r="K260" s="39">
        <f t="shared" si="58"/>
        <v>0.42052693744233854</v>
      </c>
      <c r="L260" s="34">
        <f>SUM(L234:L239,L241:L246,L248:L253,L255:L258)</f>
        <v>0</v>
      </c>
      <c r="M260" s="39">
        <f t="shared" si="59"/>
        <v>0</v>
      </c>
      <c r="N260" s="34">
        <f t="shared" si="60"/>
        <v>775024167</v>
      </c>
      <c r="O260" s="39">
        <f t="shared" si="61"/>
        <v>0.96871290984237102</v>
      </c>
      <c r="P260" s="34">
        <f>SUM(P234:P239,P241:P246,P248:P253,P255:P258)</f>
        <v>229234655</v>
      </c>
      <c r="Q260" s="34">
        <f>SUM(Q234:Q239,Q241:Q246,Q248:Q253,Q255:Q258)</f>
        <v>809963837</v>
      </c>
      <c r="R260" s="34">
        <f>SUM(R234:R239,R241:R246,R248:R253,R255:R258)</f>
        <v>938241075</v>
      </c>
      <c r="S260" s="34">
        <f>SUM(S234:S239,S241:S246,S248:S253,S255:S258)</f>
        <v>641264771</v>
      </c>
      <c r="T260" s="39">
        <f t="shared" si="62"/>
        <v>0.68347548203429487</v>
      </c>
      <c r="U260" s="39">
        <f t="shared" si="63"/>
        <v>0.46768786770045745</v>
      </c>
    </row>
    <row r="261" spans="1:21" ht="14.5" customHeight="1" x14ac:dyDescent="0.3">
      <c r="A261" s="17" t="s">
        <v>0</v>
      </c>
      <c r="B261" s="15" t="s">
        <v>618</v>
      </c>
      <c r="C261" s="10"/>
      <c r="D261" s="35"/>
      <c r="E261" s="35"/>
      <c r="F261" s="35"/>
      <c r="G261" s="40"/>
      <c r="H261" s="35"/>
      <c r="I261" s="40"/>
      <c r="J261" s="35"/>
      <c r="K261" s="40"/>
      <c r="L261" s="35"/>
      <c r="M261" s="40"/>
      <c r="N261" s="35"/>
      <c r="O261" s="40"/>
      <c r="P261" s="35"/>
      <c r="Q261" s="35"/>
      <c r="R261" s="35"/>
      <c r="S261" s="35"/>
      <c r="T261" s="40"/>
      <c r="U261" s="40"/>
    </row>
    <row r="262" spans="1:21" ht="28.9" customHeight="1" x14ac:dyDescent="0.3">
      <c r="A262" s="17" t="s">
        <v>0</v>
      </c>
      <c r="B262" s="9" t="s">
        <v>466</v>
      </c>
      <c r="C262" s="10"/>
      <c r="D262" s="35"/>
      <c r="E262" s="35"/>
      <c r="F262" s="35"/>
      <c r="G262" s="40"/>
      <c r="H262" s="35"/>
      <c r="I262" s="40"/>
      <c r="J262" s="35"/>
      <c r="K262" s="40"/>
      <c r="L262" s="35"/>
      <c r="M262" s="40"/>
      <c r="N262" s="35"/>
      <c r="O262" s="40"/>
      <c r="P262" s="35"/>
      <c r="Q262" s="35"/>
      <c r="R262" s="35"/>
      <c r="S262" s="35"/>
      <c r="T262" s="40"/>
      <c r="U262" s="40"/>
    </row>
    <row r="263" spans="1:21" ht="13" x14ac:dyDescent="0.3">
      <c r="A263" s="18" t="s">
        <v>29</v>
      </c>
      <c r="B263" s="12" t="s">
        <v>467</v>
      </c>
      <c r="C263" s="11" t="s">
        <v>468</v>
      </c>
      <c r="D263" s="33">
        <v>26122461</v>
      </c>
      <c r="E263" s="33">
        <v>23108370</v>
      </c>
      <c r="F263" s="33">
        <v>0</v>
      </c>
      <c r="G263" s="38">
        <f t="shared" ref="G263:G299" si="64">IF(($D263     =0),0,($F263     /$D263     ))</f>
        <v>0</v>
      </c>
      <c r="H263" s="33">
        <v>0</v>
      </c>
      <c r="I263" s="38">
        <f t="shared" ref="I263:I299" si="65">IF(($D263     =0),0,($H263     /$D263     ))</f>
        <v>0</v>
      </c>
      <c r="J263" s="33">
        <v>0</v>
      </c>
      <c r="K263" s="38">
        <f t="shared" ref="K263:K299" si="66">IF(($E263     =0),0,($J263     /$E263     ))</f>
        <v>0</v>
      </c>
      <c r="L263" s="33">
        <v>0</v>
      </c>
      <c r="M263" s="38">
        <f t="shared" ref="M263:M299" si="67">IF(($E263     =0),0,($L263     /$E263     ))</f>
        <v>0</v>
      </c>
      <c r="N263" s="33">
        <f t="shared" ref="N263:N299" si="68">$F263     +$H263     +$J263</f>
        <v>0</v>
      </c>
      <c r="O263" s="38">
        <f t="shared" ref="O263:O299" si="69">IF(($E263     =0),0,($N263     /$E263     ))</f>
        <v>0</v>
      </c>
      <c r="P263" s="33">
        <v>0</v>
      </c>
      <c r="Q263" s="33">
        <v>34442822</v>
      </c>
      <c r="R263" s="33">
        <v>31866779</v>
      </c>
      <c r="S263" s="33">
        <v>0</v>
      </c>
      <c r="T263" s="38">
        <f t="shared" ref="T263:T299" si="70">IF(($R263     =0),0,($S263     /$R263     ))</f>
        <v>0</v>
      </c>
      <c r="U263" s="38">
        <f t="shared" ref="U263:U299" si="71">IF(($P263     =0),0,(($J263     /$P263     )-1))</f>
        <v>0</v>
      </c>
    </row>
    <row r="264" spans="1:21" ht="13" x14ac:dyDescent="0.3">
      <c r="A264" s="18" t="s">
        <v>29</v>
      </c>
      <c r="B264" s="12" t="s">
        <v>469</v>
      </c>
      <c r="C264" s="11" t="s">
        <v>470</v>
      </c>
      <c r="D264" s="33">
        <v>7284200</v>
      </c>
      <c r="E264" s="33">
        <v>7284200</v>
      </c>
      <c r="F264" s="33">
        <v>3035073</v>
      </c>
      <c r="G264" s="38">
        <f t="shared" si="64"/>
        <v>0.41666524807116773</v>
      </c>
      <c r="H264" s="33">
        <v>2387358</v>
      </c>
      <c r="I264" s="38">
        <f t="shared" si="65"/>
        <v>0.32774470772356606</v>
      </c>
      <c r="J264" s="33">
        <v>1821060</v>
      </c>
      <c r="K264" s="38">
        <f t="shared" si="66"/>
        <v>0.25000137283435381</v>
      </c>
      <c r="L264" s="33">
        <v>0</v>
      </c>
      <c r="M264" s="38">
        <f t="shared" si="67"/>
        <v>0</v>
      </c>
      <c r="N264" s="33">
        <f t="shared" si="68"/>
        <v>7243491</v>
      </c>
      <c r="O264" s="38">
        <f t="shared" si="69"/>
        <v>0.99441132862908765</v>
      </c>
      <c r="P264" s="33">
        <v>514440</v>
      </c>
      <c r="Q264" s="33">
        <v>6990996</v>
      </c>
      <c r="R264" s="33">
        <v>6990996</v>
      </c>
      <c r="S264" s="33">
        <v>6990996</v>
      </c>
      <c r="T264" s="38">
        <f t="shared" si="70"/>
        <v>1</v>
      </c>
      <c r="U264" s="38">
        <f t="shared" si="71"/>
        <v>2.5398880335899232</v>
      </c>
    </row>
    <row r="265" spans="1:21" ht="13" x14ac:dyDescent="0.3">
      <c r="A265" s="18" t="s">
        <v>29</v>
      </c>
      <c r="B265" s="12" t="s">
        <v>471</v>
      </c>
      <c r="C265" s="11" t="s">
        <v>472</v>
      </c>
      <c r="D265" s="33">
        <v>75843085</v>
      </c>
      <c r="E265" s="33">
        <v>77749000</v>
      </c>
      <c r="F265" s="33">
        <v>27962027</v>
      </c>
      <c r="G265" s="38">
        <f t="shared" si="64"/>
        <v>0.36868261622005488</v>
      </c>
      <c r="H265" s="33">
        <v>10452949</v>
      </c>
      <c r="I265" s="38">
        <f t="shared" si="65"/>
        <v>0.13782336253858871</v>
      </c>
      <c r="J265" s="33">
        <v>18132898</v>
      </c>
      <c r="K265" s="38">
        <f t="shared" si="66"/>
        <v>0.23322355271450437</v>
      </c>
      <c r="L265" s="33">
        <v>0</v>
      </c>
      <c r="M265" s="38">
        <f t="shared" si="67"/>
        <v>0</v>
      </c>
      <c r="N265" s="33">
        <f t="shared" si="68"/>
        <v>56547874</v>
      </c>
      <c r="O265" s="38">
        <f t="shared" si="69"/>
        <v>0.72731320016977707</v>
      </c>
      <c r="P265" s="33">
        <v>32753380</v>
      </c>
      <c r="Q265" s="33">
        <v>85695898</v>
      </c>
      <c r="R265" s="33">
        <v>83400452</v>
      </c>
      <c r="S265" s="33">
        <v>76420678</v>
      </c>
      <c r="T265" s="38">
        <f t="shared" si="70"/>
        <v>0.91631011783964911</v>
      </c>
      <c r="U265" s="38">
        <f t="shared" si="71"/>
        <v>-0.44638086206675465</v>
      </c>
    </row>
    <row r="266" spans="1:21" ht="13" x14ac:dyDescent="0.3">
      <c r="A266" s="18" t="s">
        <v>44</v>
      </c>
      <c r="B266" s="12" t="s">
        <v>473</v>
      </c>
      <c r="C266" s="11" t="s">
        <v>474</v>
      </c>
      <c r="D266" s="33">
        <v>16448380</v>
      </c>
      <c r="E266" s="33">
        <v>15330471</v>
      </c>
      <c r="F266" s="33">
        <v>6965912</v>
      </c>
      <c r="G266" s="38">
        <f t="shared" si="64"/>
        <v>0.42350140256973634</v>
      </c>
      <c r="H266" s="33">
        <v>5383916</v>
      </c>
      <c r="I266" s="38">
        <f t="shared" si="65"/>
        <v>0.32732196119009899</v>
      </c>
      <c r="J266" s="33">
        <v>2808701</v>
      </c>
      <c r="K266" s="38">
        <f t="shared" si="66"/>
        <v>0.18321035276737421</v>
      </c>
      <c r="L266" s="33">
        <v>0</v>
      </c>
      <c r="M266" s="38">
        <f t="shared" si="67"/>
        <v>0</v>
      </c>
      <c r="N266" s="33">
        <f t="shared" si="68"/>
        <v>15158529</v>
      </c>
      <c r="O266" s="38">
        <f t="shared" si="69"/>
        <v>0.98878429762529796</v>
      </c>
      <c r="P266" s="33">
        <v>4058460</v>
      </c>
      <c r="Q266" s="33">
        <v>16101349</v>
      </c>
      <c r="R266" s="33">
        <v>16912550</v>
      </c>
      <c r="S266" s="33">
        <v>16361484</v>
      </c>
      <c r="T266" s="38">
        <f t="shared" si="70"/>
        <v>0.96741674082264351</v>
      </c>
      <c r="U266" s="38">
        <f t="shared" si="71"/>
        <v>-0.30793921832419191</v>
      </c>
    </row>
    <row r="267" spans="1:21" ht="14" x14ac:dyDescent="0.3">
      <c r="A267" s="19" t="s">
        <v>0</v>
      </c>
      <c r="B267" s="14" t="s">
        <v>475</v>
      </c>
      <c r="C267" s="13" t="s">
        <v>0</v>
      </c>
      <c r="D267" s="34">
        <f>SUM(D263:D266)</f>
        <v>125698126</v>
      </c>
      <c r="E267" s="34">
        <f>SUM(E263:E266)</f>
        <v>123472041</v>
      </c>
      <c r="F267" s="34">
        <f>SUM(F263:F266)</f>
        <v>37963012</v>
      </c>
      <c r="G267" s="39">
        <f t="shared" si="64"/>
        <v>0.30201732681360738</v>
      </c>
      <c r="H267" s="34">
        <f>SUM(H263:H266)</f>
        <v>18224223</v>
      </c>
      <c r="I267" s="39">
        <f t="shared" si="65"/>
        <v>0.14498404693797901</v>
      </c>
      <c r="J267" s="34">
        <f>SUM(J263:J266)</f>
        <v>22762659</v>
      </c>
      <c r="K267" s="39">
        <f t="shared" si="66"/>
        <v>0.18435476416883723</v>
      </c>
      <c r="L267" s="34">
        <f>SUM(L263:L266)</f>
        <v>0</v>
      </c>
      <c r="M267" s="39">
        <f t="shared" si="67"/>
        <v>0</v>
      </c>
      <c r="N267" s="34">
        <f t="shared" si="68"/>
        <v>78949894</v>
      </c>
      <c r="O267" s="39">
        <f t="shared" si="69"/>
        <v>0.63941515310336527</v>
      </c>
      <c r="P267" s="34">
        <f>SUM(P263:P266)</f>
        <v>37326280</v>
      </c>
      <c r="Q267" s="34">
        <f>SUM(Q263:Q266)</f>
        <v>143231065</v>
      </c>
      <c r="R267" s="34">
        <f>SUM(R263:R266)</f>
        <v>139170777</v>
      </c>
      <c r="S267" s="34">
        <f>SUM(S263:S266)</f>
        <v>99773158</v>
      </c>
      <c r="T267" s="39">
        <f t="shared" si="70"/>
        <v>0.71691169763318918</v>
      </c>
      <c r="U267" s="39">
        <f t="shared" si="71"/>
        <v>-0.39017070546542543</v>
      </c>
    </row>
    <row r="268" spans="1:21" ht="13" x14ac:dyDescent="0.3">
      <c r="A268" s="18" t="s">
        <v>29</v>
      </c>
      <c r="B268" s="12" t="s">
        <v>476</v>
      </c>
      <c r="C268" s="11" t="s">
        <v>477</v>
      </c>
      <c r="D268" s="33">
        <v>0</v>
      </c>
      <c r="E268" s="33">
        <v>0</v>
      </c>
      <c r="F268" s="33">
        <v>0</v>
      </c>
      <c r="G268" s="38">
        <f t="shared" si="64"/>
        <v>0</v>
      </c>
      <c r="H268" s="33">
        <v>0</v>
      </c>
      <c r="I268" s="38">
        <f t="shared" si="65"/>
        <v>0</v>
      </c>
      <c r="J268" s="33">
        <v>0</v>
      </c>
      <c r="K268" s="38">
        <f t="shared" si="66"/>
        <v>0</v>
      </c>
      <c r="L268" s="33">
        <v>0</v>
      </c>
      <c r="M268" s="38">
        <f t="shared" si="67"/>
        <v>0</v>
      </c>
      <c r="N268" s="33">
        <f t="shared" si="68"/>
        <v>0</v>
      </c>
      <c r="O268" s="38">
        <f t="shared" si="69"/>
        <v>0</v>
      </c>
      <c r="P268" s="33">
        <v>0</v>
      </c>
      <c r="Q268" s="33">
        <v>0</v>
      </c>
      <c r="R268" s="33">
        <v>42000</v>
      </c>
      <c r="S268" s="33">
        <v>0</v>
      </c>
      <c r="T268" s="38">
        <f t="shared" si="70"/>
        <v>0</v>
      </c>
      <c r="U268" s="38">
        <f t="shared" si="71"/>
        <v>0</v>
      </c>
    </row>
    <row r="269" spans="1:21" ht="13" x14ac:dyDescent="0.3">
      <c r="A269" s="18" t="s">
        <v>29</v>
      </c>
      <c r="B269" s="12" t="s">
        <v>478</v>
      </c>
      <c r="C269" s="11" t="s">
        <v>479</v>
      </c>
      <c r="D269" s="33">
        <v>1801748</v>
      </c>
      <c r="E269" s="33">
        <v>1801748</v>
      </c>
      <c r="F269" s="33">
        <v>197710</v>
      </c>
      <c r="G269" s="38">
        <f t="shared" si="64"/>
        <v>0.10973232660727249</v>
      </c>
      <c r="H269" s="33">
        <v>502886</v>
      </c>
      <c r="I269" s="38">
        <f t="shared" si="65"/>
        <v>0.2791100642265178</v>
      </c>
      <c r="J269" s="33">
        <v>884906</v>
      </c>
      <c r="K269" s="38">
        <f t="shared" si="66"/>
        <v>0.49113749536561163</v>
      </c>
      <c r="L269" s="33">
        <v>0</v>
      </c>
      <c r="M269" s="38">
        <f t="shared" si="67"/>
        <v>0</v>
      </c>
      <c r="N269" s="33">
        <f t="shared" si="68"/>
        <v>1585502</v>
      </c>
      <c r="O269" s="38">
        <f t="shared" si="69"/>
        <v>0.87997988619940193</v>
      </c>
      <c r="P269" s="33">
        <v>796269</v>
      </c>
      <c r="Q269" s="33">
        <v>1817556</v>
      </c>
      <c r="R269" s="33">
        <v>1678997</v>
      </c>
      <c r="S269" s="33">
        <v>1479917</v>
      </c>
      <c r="T269" s="38">
        <f t="shared" si="70"/>
        <v>0.88142921041550404</v>
      </c>
      <c r="U269" s="38">
        <f t="shared" si="71"/>
        <v>0.11131539718361516</v>
      </c>
    </row>
    <row r="270" spans="1:21" ht="13" x14ac:dyDescent="0.3">
      <c r="A270" s="18" t="s">
        <v>29</v>
      </c>
      <c r="B270" s="12" t="s">
        <v>480</v>
      </c>
      <c r="C270" s="11" t="s">
        <v>481</v>
      </c>
      <c r="D270" s="33">
        <v>0</v>
      </c>
      <c r="E270" s="33">
        <v>0</v>
      </c>
      <c r="F270" s="33">
        <v>0</v>
      </c>
      <c r="G270" s="38">
        <f t="shared" si="64"/>
        <v>0</v>
      </c>
      <c r="H270" s="33">
        <v>0</v>
      </c>
      <c r="I270" s="38">
        <f t="shared" si="65"/>
        <v>0</v>
      </c>
      <c r="J270" s="33">
        <v>0</v>
      </c>
      <c r="K270" s="38">
        <f t="shared" si="66"/>
        <v>0</v>
      </c>
      <c r="L270" s="33">
        <v>0</v>
      </c>
      <c r="M270" s="38">
        <f t="shared" si="67"/>
        <v>0</v>
      </c>
      <c r="N270" s="33">
        <f t="shared" si="68"/>
        <v>0</v>
      </c>
      <c r="O270" s="38">
        <f t="shared" si="69"/>
        <v>0</v>
      </c>
      <c r="P270" s="33">
        <v>0</v>
      </c>
      <c r="Q270" s="33">
        <v>0</v>
      </c>
      <c r="R270" s="33">
        <v>39000</v>
      </c>
      <c r="S270" s="33">
        <v>0</v>
      </c>
      <c r="T270" s="38">
        <f t="shared" si="70"/>
        <v>0</v>
      </c>
      <c r="U270" s="38">
        <f t="shared" si="71"/>
        <v>0</v>
      </c>
    </row>
    <row r="271" spans="1:21" ht="13" x14ac:dyDescent="0.3">
      <c r="A271" s="18" t="s">
        <v>29</v>
      </c>
      <c r="B271" s="12" t="s">
        <v>482</v>
      </c>
      <c r="C271" s="11" t="s">
        <v>483</v>
      </c>
      <c r="D271" s="33">
        <v>1876925</v>
      </c>
      <c r="E271" s="33">
        <v>939420</v>
      </c>
      <c r="F271" s="33">
        <v>0</v>
      </c>
      <c r="G271" s="38">
        <f t="shared" si="64"/>
        <v>0</v>
      </c>
      <c r="H271" s="33">
        <v>0</v>
      </c>
      <c r="I271" s="38">
        <f t="shared" si="65"/>
        <v>0</v>
      </c>
      <c r="J271" s="33">
        <v>0</v>
      </c>
      <c r="K271" s="38">
        <f t="shared" si="66"/>
        <v>0</v>
      </c>
      <c r="L271" s="33">
        <v>0</v>
      </c>
      <c r="M271" s="38">
        <f t="shared" si="67"/>
        <v>0</v>
      </c>
      <c r="N271" s="33">
        <f t="shared" si="68"/>
        <v>0</v>
      </c>
      <c r="O271" s="38">
        <f t="shared" si="69"/>
        <v>0</v>
      </c>
      <c r="P271" s="33">
        <v>0</v>
      </c>
      <c r="Q271" s="33">
        <v>2066000</v>
      </c>
      <c r="R271" s="33">
        <v>2066000</v>
      </c>
      <c r="S271" s="33">
        <v>0</v>
      </c>
      <c r="T271" s="38">
        <f t="shared" si="70"/>
        <v>0</v>
      </c>
      <c r="U271" s="38">
        <f t="shared" si="71"/>
        <v>0</v>
      </c>
    </row>
    <row r="272" spans="1:21" ht="13" x14ac:dyDescent="0.3">
      <c r="A272" s="18" t="s">
        <v>29</v>
      </c>
      <c r="B272" s="12" t="s">
        <v>484</v>
      </c>
      <c r="C272" s="11" t="s">
        <v>485</v>
      </c>
      <c r="D272" s="33">
        <v>2825101</v>
      </c>
      <c r="E272" s="33">
        <v>3134486</v>
      </c>
      <c r="F272" s="33">
        <v>-26957</v>
      </c>
      <c r="G272" s="38">
        <f t="shared" si="64"/>
        <v>-9.5419597387845605E-3</v>
      </c>
      <c r="H272" s="33">
        <v>-81590</v>
      </c>
      <c r="I272" s="38">
        <f t="shared" si="65"/>
        <v>-2.8880383391602635E-2</v>
      </c>
      <c r="J272" s="33">
        <v>2395526</v>
      </c>
      <c r="K272" s="38">
        <f t="shared" si="66"/>
        <v>0.76424842860998576</v>
      </c>
      <c r="L272" s="33">
        <v>0</v>
      </c>
      <c r="M272" s="38">
        <f t="shared" si="67"/>
        <v>0</v>
      </c>
      <c r="N272" s="33">
        <f t="shared" si="68"/>
        <v>2286979</v>
      </c>
      <c r="O272" s="38">
        <f t="shared" si="69"/>
        <v>0.72961850842530485</v>
      </c>
      <c r="P272" s="33">
        <v>6148224</v>
      </c>
      <c r="Q272" s="33">
        <v>2576600</v>
      </c>
      <c r="R272" s="33">
        <v>2576600</v>
      </c>
      <c r="S272" s="33">
        <v>27893954</v>
      </c>
      <c r="T272" s="38">
        <f t="shared" si="70"/>
        <v>10.82587673678491</v>
      </c>
      <c r="U272" s="38">
        <f t="shared" si="71"/>
        <v>-0.61037106000041641</v>
      </c>
    </row>
    <row r="273" spans="1:21" ht="13" x14ac:dyDescent="0.3">
      <c r="A273" s="18" t="s">
        <v>29</v>
      </c>
      <c r="B273" s="12" t="s">
        <v>486</v>
      </c>
      <c r="C273" s="11" t="s">
        <v>487</v>
      </c>
      <c r="D273" s="33">
        <v>21156000</v>
      </c>
      <c r="E273" s="33">
        <v>22206000</v>
      </c>
      <c r="F273" s="33">
        <v>8815000</v>
      </c>
      <c r="G273" s="38">
        <f t="shared" si="64"/>
        <v>0.41666666666666669</v>
      </c>
      <c r="H273" s="33">
        <v>7052047</v>
      </c>
      <c r="I273" s="38">
        <f t="shared" si="65"/>
        <v>0.33333555492531669</v>
      </c>
      <c r="J273" s="33">
        <v>0</v>
      </c>
      <c r="K273" s="38">
        <f t="shared" si="66"/>
        <v>0</v>
      </c>
      <c r="L273" s="33">
        <v>0</v>
      </c>
      <c r="M273" s="38">
        <f t="shared" si="67"/>
        <v>0</v>
      </c>
      <c r="N273" s="33">
        <f t="shared" si="68"/>
        <v>15867047</v>
      </c>
      <c r="O273" s="38">
        <f t="shared" si="69"/>
        <v>0.71453872827163833</v>
      </c>
      <c r="P273" s="33">
        <v>593810</v>
      </c>
      <c r="Q273" s="33">
        <v>20307000</v>
      </c>
      <c r="R273" s="33">
        <v>21806000</v>
      </c>
      <c r="S273" s="33">
        <v>15229810</v>
      </c>
      <c r="T273" s="38">
        <f t="shared" si="70"/>
        <v>0.69842291112537835</v>
      </c>
      <c r="U273" s="38">
        <f t="shared" si="71"/>
        <v>-1</v>
      </c>
    </row>
    <row r="274" spans="1:21" ht="13" x14ac:dyDescent="0.3">
      <c r="A274" s="18" t="s">
        <v>44</v>
      </c>
      <c r="B274" s="12" t="s">
        <v>488</v>
      </c>
      <c r="C274" s="11" t="s">
        <v>489</v>
      </c>
      <c r="D274" s="33">
        <v>2883000</v>
      </c>
      <c r="E274" s="33">
        <v>3333000</v>
      </c>
      <c r="F274" s="33">
        <v>961000</v>
      </c>
      <c r="G274" s="38">
        <f t="shared" si="64"/>
        <v>0.33333333333333331</v>
      </c>
      <c r="H274" s="33">
        <v>961000</v>
      </c>
      <c r="I274" s="38">
        <f t="shared" si="65"/>
        <v>0.33333333333333331</v>
      </c>
      <c r="J274" s="33">
        <v>1380225</v>
      </c>
      <c r="K274" s="38">
        <f t="shared" si="66"/>
        <v>0.41410891089108909</v>
      </c>
      <c r="L274" s="33">
        <v>0</v>
      </c>
      <c r="M274" s="38">
        <f t="shared" si="67"/>
        <v>0</v>
      </c>
      <c r="N274" s="33">
        <f t="shared" si="68"/>
        <v>3302225</v>
      </c>
      <c r="O274" s="38">
        <f t="shared" si="69"/>
        <v>0.99076657665766577</v>
      </c>
      <c r="P274" s="33">
        <v>4305408</v>
      </c>
      <c r="Q274" s="33">
        <v>12105000</v>
      </c>
      <c r="R274" s="33">
        <v>13340811</v>
      </c>
      <c r="S274" s="33">
        <v>12550369</v>
      </c>
      <c r="T274" s="38">
        <f t="shared" si="70"/>
        <v>0.94075007883703621</v>
      </c>
      <c r="U274" s="38">
        <f t="shared" si="71"/>
        <v>-0.67942062633785227</v>
      </c>
    </row>
    <row r="275" spans="1:21" ht="14" x14ac:dyDescent="0.3">
      <c r="A275" s="19" t="s">
        <v>0</v>
      </c>
      <c r="B275" s="14" t="s">
        <v>490</v>
      </c>
      <c r="C275" s="13" t="s">
        <v>0</v>
      </c>
      <c r="D275" s="34">
        <f>SUM(D268:D274)</f>
        <v>30542774</v>
      </c>
      <c r="E275" s="34">
        <f>SUM(E268:E274)</f>
        <v>31414654</v>
      </c>
      <c r="F275" s="34">
        <f>SUM(F268:F274)</f>
        <v>9946753</v>
      </c>
      <c r="G275" s="39">
        <f t="shared" si="64"/>
        <v>0.32566632618242208</v>
      </c>
      <c r="H275" s="34">
        <f>SUM(H268:H274)</f>
        <v>8434343</v>
      </c>
      <c r="I275" s="39">
        <f t="shared" si="65"/>
        <v>0.27614855808447525</v>
      </c>
      <c r="J275" s="34">
        <f>SUM(J268:J274)</f>
        <v>4660657</v>
      </c>
      <c r="K275" s="39">
        <f t="shared" si="66"/>
        <v>0.14835932937539276</v>
      </c>
      <c r="L275" s="34">
        <f>SUM(L268:L274)</f>
        <v>0</v>
      </c>
      <c r="M275" s="39">
        <f t="shared" si="67"/>
        <v>0</v>
      </c>
      <c r="N275" s="34">
        <f t="shared" si="68"/>
        <v>23041753</v>
      </c>
      <c r="O275" s="39">
        <f t="shared" si="69"/>
        <v>0.7334714875420878</v>
      </c>
      <c r="P275" s="34">
        <f>SUM(P268:P274)</f>
        <v>11843711</v>
      </c>
      <c r="Q275" s="34">
        <f>SUM(Q268:Q274)</f>
        <v>38872156</v>
      </c>
      <c r="R275" s="34">
        <f>SUM(R268:R274)</f>
        <v>41549408</v>
      </c>
      <c r="S275" s="34">
        <f>SUM(S268:S274)</f>
        <v>57154050</v>
      </c>
      <c r="T275" s="39">
        <f t="shared" si="70"/>
        <v>1.3755683354140689</v>
      </c>
      <c r="U275" s="39">
        <f t="shared" si="71"/>
        <v>-0.60648676753426356</v>
      </c>
    </row>
    <row r="276" spans="1:21" ht="13" x14ac:dyDescent="0.3">
      <c r="A276" s="18" t="s">
        <v>29</v>
      </c>
      <c r="B276" s="12" t="s">
        <v>491</v>
      </c>
      <c r="C276" s="11" t="s">
        <v>492</v>
      </c>
      <c r="D276" s="33">
        <v>1623</v>
      </c>
      <c r="E276" s="33">
        <v>1623</v>
      </c>
      <c r="F276" s="33">
        <v>0</v>
      </c>
      <c r="G276" s="38">
        <f t="shared" si="64"/>
        <v>0</v>
      </c>
      <c r="H276" s="33">
        <v>0</v>
      </c>
      <c r="I276" s="38">
        <f t="shared" si="65"/>
        <v>0</v>
      </c>
      <c r="J276" s="33">
        <v>0</v>
      </c>
      <c r="K276" s="38">
        <f t="shared" si="66"/>
        <v>0</v>
      </c>
      <c r="L276" s="33">
        <v>0</v>
      </c>
      <c r="M276" s="38">
        <f t="shared" si="67"/>
        <v>0</v>
      </c>
      <c r="N276" s="33">
        <f t="shared" si="68"/>
        <v>0</v>
      </c>
      <c r="O276" s="38">
        <f t="shared" si="69"/>
        <v>0</v>
      </c>
      <c r="P276" s="33">
        <v>0</v>
      </c>
      <c r="Q276" s="33">
        <v>1058531</v>
      </c>
      <c r="R276" s="33">
        <v>1058531</v>
      </c>
      <c r="S276" s="33">
        <v>-151878</v>
      </c>
      <c r="T276" s="38">
        <f t="shared" si="70"/>
        <v>-0.14347997366161216</v>
      </c>
      <c r="U276" s="38">
        <f t="shared" si="71"/>
        <v>0</v>
      </c>
    </row>
    <row r="277" spans="1:21" ht="13" x14ac:dyDescent="0.3">
      <c r="A277" s="18" t="s">
        <v>29</v>
      </c>
      <c r="B277" s="12" t="s">
        <v>493</v>
      </c>
      <c r="C277" s="11" t="s">
        <v>494</v>
      </c>
      <c r="D277" s="33">
        <v>56140000</v>
      </c>
      <c r="E277" s="33">
        <v>56679400</v>
      </c>
      <c r="F277" s="33">
        <v>23553968</v>
      </c>
      <c r="G277" s="38">
        <f t="shared" si="64"/>
        <v>0.41955767723548271</v>
      </c>
      <c r="H277" s="33">
        <v>14022665</v>
      </c>
      <c r="I277" s="38">
        <f t="shared" si="65"/>
        <v>0.24978028143925898</v>
      </c>
      <c r="J277" s="33">
        <v>66692</v>
      </c>
      <c r="K277" s="38">
        <f t="shared" si="66"/>
        <v>1.1766532461529233E-3</v>
      </c>
      <c r="L277" s="33">
        <v>0</v>
      </c>
      <c r="M277" s="38">
        <f t="shared" si="67"/>
        <v>0</v>
      </c>
      <c r="N277" s="33">
        <f t="shared" si="68"/>
        <v>37643325</v>
      </c>
      <c r="O277" s="38">
        <f t="shared" si="69"/>
        <v>0.66414473335991564</v>
      </c>
      <c r="P277" s="33">
        <v>13501219</v>
      </c>
      <c r="Q277" s="33">
        <v>62604535</v>
      </c>
      <c r="R277" s="33">
        <v>62604535</v>
      </c>
      <c r="S277" s="33">
        <v>55497554</v>
      </c>
      <c r="T277" s="38">
        <f t="shared" si="70"/>
        <v>0.88647817606184598</v>
      </c>
      <c r="U277" s="38">
        <f t="shared" si="71"/>
        <v>-0.99506029788865735</v>
      </c>
    </row>
    <row r="278" spans="1:21" ht="13" x14ac:dyDescent="0.3">
      <c r="A278" s="18" t="s">
        <v>29</v>
      </c>
      <c r="B278" s="12" t="s">
        <v>495</v>
      </c>
      <c r="C278" s="11" t="s">
        <v>496</v>
      </c>
      <c r="D278" s="33">
        <v>4880448</v>
      </c>
      <c r="E278" s="33">
        <v>4880448</v>
      </c>
      <c r="F278" s="33">
        <v>3190388</v>
      </c>
      <c r="G278" s="38">
        <f t="shared" si="64"/>
        <v>0.65370802024732155</v>
      </c>
      <c r="H278" s="33">
        <v>2071676</v>
      </c>
      <c r="I278" s="38">
        <f t="shared" si="65"/>
        <v>0.42448480139528172</v>
      </c>
      <c r="J278" s="33">
        <v>464061</v>
      </c>
      <c r="K278" s="38">
        <f t="shared" si="66"/>
        <v>9.508573803060702E-2</v>
      </c>
      <c r="L278" s="33">
        <v>0</v>
      </c>
      <c r="M278" s="38">
        <f t="shared" si="67"/>
        <v>0</v>
      </c>
      <c r="N278" s="33">
        <f t="shared" si="68"/>
        <v>5726125</v>
      </c>
      <c r="O278" s="38">
        <f t="shared" si="69"/>
        <v>1.1732785596732103</v>
      </c>
      <c r="P278" s="33">
        <v>1356532</v>
      </c>
      <c r="Q278" s="33">
        <v>5255494</v>
      </c>
      <c r="R278" s="33">
        <v>12140494</v>
      </c>
      <c r="S278" s="33">
        <v>4897483</v>
      </c>
      <c r="T278" s="38">
        <f t="shared" si="70"/>
        <v>0.40340063592140485</v>
      </c>
      <c r="U278" s="38">
        <f t="shared" si="71"/>
        <v>-0.65790633763154871</v>
      </c>
    </row>
    <row r="279" spans="1:21" ht="13" x14ac:dyDescent="0.3">
      <c r="A279" s="18" t="s">
        <v>29</v>
      </c>
      <c r="B279" s="12" t="s">
        <v>497</v>
      </c>
      <c r="C279" s="11" t="s">
        <v>498</v>
      </c>
      <c r="D279" s="33">
        <v>1807407</v>
      </c>
      <c r="E279" s="33">
        <v>1807407</v>
      </c>
      <c r="F279" s="33">
        <v>1679090</v>
      </c>
      <c r="G279" s="38">
        <f t="shared" si="64"/>
        <v>0.92900492252160138</v>
      </c>
      <c r="H279" s="33">
        <v>15</v>
      </c>
      <c r="I279" s="38">
        <f t="shared" si="65"/>
        <v>8.299182198586152E-6</v>
      </c>
      <c r="J279" s="33">
        <v>915</v>
      </c>
      <c r="K279" s="38">
        <f t="shared" si="66"/>
        <v>5.062501141137552E-4</v>
      </c>
      <c r="L279" s="33">
        <v>0</v>
      </c>
      <c r="M279" s="38">
        <f t="shared" si="67"/>
        <v>0</v>
      </c>
      <c r="N279" s="33">
        <f t="shared" si="68"/>
        <v>1680020</v>
      </c>
      <c r="O279" s="38">
        <f t="shared" si="69"/>
        <v>0.92951947181791372</v>
      </c>
      <c r="P279" s="33">
        <v>665205</v>
      </c>
      <c r="Q279" s="33">
        <v>10349646</v>
      </c>
      <c r="R279" s="33">
        <v>10349646</v>
      </c>
      <c r="S279" s="33">
        <v>4907938</v>
      </c>
      <c r="T279" s="38">
        <f t="shared" si="70"/>
        <v>0.47421312767605772</v>
      </c>
      <c r="U279" s="38">
        <f t="shared" si="71"/>
        <v>-0.99862448418156813</v>
      </c>
    </row>
    <row r="280" spans="1:21" ht="13" x14ac:dyDescent="0.3">
      <c r="A280" s="18" t="s">
        <v>29</v>
      </c>
      <c r="B280" s="12" t="s">
        <v>499</v>
      </c>
      <c r="C280" s="11" t="s">
        <v>500</v>
      </c>
      <c r="D280" s="33">
        <v>5620212</v>
      </c>
      <c r="E280" s="33">
        <v>5620212</v>
      </c>
      <c r="F280" s="33">
        <v>0</v>
      </c>
      <c r="G280" s="38">
        <f t="shared" si="64"/>
        <v>0</v>
      </c>
      <c r="H280" s="33">
        <v>0</v>
      </c>
      <c r="I280" s="38">
        <f t="shared" si="65"/>
        <v>0</v>
      </c>
      <c r="J280" s="33">
        <v>0</v>
      </c>
      <c r="K280" s="38">
        <f t="shared" si="66"/>
        <v>0</v>
      </c>
      <c r="L280" s="33">
        <v>0</v>
      </c>
      <c r="M280" s="38">
        <f t="shared" si="67"/>
        <v>0</v>
      </c>
      <c r="N280" s="33">
        <f t="shared" si="68"/>
        <v>0</v>
      </c>
      <c r="O280" s="38">
        <f t="shared" si="69"/>
        <v>0</v>
      </c>
      <c r="P280" s="33">
        <v>0</v>
      </c>
      <c r="Q280" s="33">
        <v>1738000</v>
      </c>
      <c r="R280" s="33">
        <v>1738000</v>
      </c>
      <c r="S280" s="33">
        <v>0</v>
      </c>
      <c r="T280" s="38">
        <f t="shared" si="70"/>
        <v>0</v>
      </c>
      <c r="U280" s="38">
        <f t="shared" si="71"/>
        <v>0</v>
      </c>
    </row>
    <row r="281" spans="1:21" ht="13" x14ac:dyDescent="0.3">
      <c r="A281" s="18" t="s">
        <v>29</v>
      </c>
      <c r="B281" s="12" t="s">
        <v>501</v>
      </c>
      <c r="C281" s="11" t="s">
        <v>502</v>
      </c>
      <c r="D281" s="33">
        <v>27786004</v>
      </c>
      <c r="E281" s="33">
        <v>27786004</v>
      </c>
      <c r="F281" s="33">
        <v>11225000</v>
      </c>
      <c r="G281" s="38">
        <f t="shared" si="64"/>
        <v>0.40398036363919043</v>
      </c>
      <c r="H281" s="33">
        <v>9071000</v>
      </c>
      <c r="I281" s="38">
        <f t="shared" si="65"/>
        <v>0.32645932103083264</v>
      </c>
      <c r="J281" s="33">
        <v>6727000</v>
      </c>
      <c r="K281" s="38">
        <f t="shared" si="66"/>
        <v>0.24210030344773578</v>
      </c>
      <c r="L281" s="33">
        <v>0</v>
      </c>
      <c r="M281" s="38">
        <f t="shared" si="67"/>
        <v>0</v>
      </c>
      <c r="N281" s="33">
        <f t="shared" si="68"/>
        <v>27023000</v>
      </c>
      <c r="O281" s="38">
        <f t="shared" si="69"/>
        <v>0.97253998811775888</v>
      </c>
      <c r="P281" s="33">
        <v>6240518</v>
      </c>
      <c r="Q281" s="33">
        <v>25864811</v>
      </c>
      <c r="R281" s="33">
        <v>26891960</v>
      </c>
      <c r="S281" s="33">
        <v>22709713</v>
      </c>
      <c r="T281" s="38">
        <f t="shared" si="70"/>
        <v>0.84447965116711465</v>
      </c>
      <c r="U281" s="38">
        <f t="shared" si="71"/>
        <v>7.7955387677753674E-2</v>
      </c>
    </row>
    <row r="282" spans="1:21" ht="13" x14ac:dyDescent="0.3">
      <c r="A282" s="18" t="s">
        <v>29</v>
      </c>
      <c r="B282" s="12" t="s">
        <v>503</v>
      </c>
      <c r="C282" s="11" t="s">
        <v>504</v>
      </c>
      <c r="D282" s="33">
        <v>2203000</v>
      </c>
      <c r="E282" s="33">
        <v>2203000</v>
      </c>
      <c r="F282" s="33">
        <v>919953</v>
      </c>
      <c r="G282" s="38">
        <f t="shared" si="64"/>
        <v>0.41759101225601453</v>
      </c>
      <c r="H282" s="33">
        <v>2481000</v>
      </c>
      <c r="I282" s="38">
        <f t="shared" si="65"/>
        <v>1.1261915569677712</v>
      </c>
      <c r="J282" s="33">
        <v>27228</v>
      </c>
      <c r="K282" s="38">
        <f t="shared" si="66"/>
        <v>1.2359509759418973E-2</v>
      </c>
      <c r="L282" s="33">
        <v>0</v>
      </c>
      <c r="M282" s="38">
        <f t="shared" si="67"/>
        <v>0</v>
      </c>
      <c r="N282" s="33">
        <f t="shared" si="68"/>
        <v>3428181</v>
      </c>
      <c r="O282" s="38">
        <f t="shared" si="69"/>
        <v>1.5561420789832048</v>
      </c>
      <c r="P282" s="33">
        <v>265610</v>
      </c>
      <c r="Q282" s="33">
        <v>979000</v>
      </c>
      <c r="R282" s="33">
        <v>979000</v>
      </c>
      <c r="S282" s="33">
        <v>733910</v>
      </c>
      <c r="T282" s="38">
        <f t="shared" si="70"/>
        <v>0.7496527068437181</v>
      </c>
      <c r="U282" s="38">
        <f t="shared" si="71"/>
        <v>-0.89748879936749371</v>
      </c>
    </row>
    <row r="283" spans="1:21" ht="13" x14ac:dyDescent="0.3">
      <c r="A283" s="18" t="s">
        <v>29</v>
      </c>
      <c r="B283" s="12" t="s">
        <v>505</v>
      </c>
      <c r="C283" s="11" t="s">
        <v>506</v>
      </c>
      <c r="D283" s="33">
        <v>3093000</v>
      </c>
      <c r="E283" s="33">
        <v>3093000</v>
      </c>
      <c r="F283" s="33">
        <v>3093000</v>
      </c>
      <c r="G283" s="38">
        <f t="shared" si="64"/>
        <v>1</v>
      </c>
      <c r="H283" s="33">
        <v>0</v>
      </c>
      <c r="I283" s="38">
        <f t="shared" si="65"/>
        <v>0</v>
      </c>
      <c r="J283" s="33">
        <v>0</v>
      </c>
      <c r="K283" s="38">
        <f t="shared" si="66"/>
        <v>0</v>
      </c>
      <c r="L283" s="33">
        <v>0</v>
      </c>
      <c r="M283" s="38">
        <f t="shared" si="67"/>
        <v>0</v>
      </c>
      <c r="N283" s="33">
        <f t="shared" si="68"/>
        <v>3093000</v>
      </c>
      <c r="O283" s="38">
        <f t="shared" si="69"/>
        <v>1</v>
      </c>
      <c r="P283" s="33">
        <v>0</v>
      </c>
      <c r="Q283" s="33">
        <v>3132028</v>
      </c>
      <c r="R283" s="33">
        <v>3132028</v>
      </c>
      <c r="S283" s="33">
        <v>5822</v>
      </c>
      <c r="T283" s="38">
        <f t="shared" si="70"/>
        <v>1.8588594993403636E-3</v>
      </c>
      <c r="U283" s="38">
        <f t="shared" si="71"/>
        <v>0</v>
      </c>
    </row>
    <row r="284" spans="1:21" ht="13" x14ac:dyDescent="0.3">
      <c r="A284" s="18" t="s">
        <v>44</v>
      </c>
      <c r="B284" s="12" t="s">
        <v>507</v>
      </c>
      <c r="C284" s="11" t="s">
        <v>508</v>
      </c>
      <c r="D284" s="33">
        <v>3651000</v>
      </c>
      <c r="E284" s="33">
        <v>3651000</v>
      </c>
      <c r="F284" s="33">
        <v>1521938</v>
      </c>
      <c r="G284" s="38">
        <f t="shared" si="64"/>
        <v>0.41685510818953714</v>
      </c>
      <c r="H284" s="33">
        <v>1217550</v>
      </c>
      <c r="I284" s="38">
        <f t="shared" si="65"/>
        <v>0.33348397699260479</v>
      </c>
      <c r="J284" s="33">
        <v>913097</v>
      </c>
      <c r="K284" s="38">
        <f t="shared" si="66"/>
        <v>0.25009504245412217</v>
      </c>
      <c r="L284" s="33">
        <v>0</v>
      </c>
      <c r="M284" s="38">
        <f t="shared" si="67"/>
        <v>0</v>
      </c>
      <c r="N284" s="33">
        <f t="shared" si="68"/>
        <v>3652585</v>
      </c>
      <c r="O284" s="38">
        <f t="shared" si="69"/>
        <v>1.000434127636264</v>
      </c>
      <c r="P284" s="33">
        <v>2018009</v>
      </c>
      <c r="Q284" s="33">
        <v>3484000</v>
      </c>
      <c r="R284" s="33">
        <v>4059000</v>
      </c>
      <c r="S284" s="33">
        <v>3585455</v>
      </c>
      <c r="T284" s="38">
        <f t="shared" si="70"/>
        <v>0.88333456516383346</v>
      </c>
      <c r="U284" s="38">
        <f t="shared" si="71"/>
        <v>-0.54752580389879335</v>
      </c>
    </row>
    <row r="285" spans="1:21" ht="14" x14ac:dyDescent="0.3">
      <c r="A285" s="19" t="s">
        <v>0</v>
      </c>
      <c r="B285" s="14" t="s">
        <v>509</v>
      </c>
      <c r="C285" s="13" t="s">
        <v>0</v>
      </c>
      <c r="D285" s="34">
        <f>SUM(D276:D284)</f>
        <v>105182694</v>
      </c>
      <c r="E285" s="34">
        <f>SUM(E276:E284)</f>
        <v>105722094</v>
      </c>
      <c r="F285" s="34">
        <f>SUM(F276:F284)</f>
        <v>45183337</v>
      </c>
      <c r="G285" s="39">
        <f t="shared" si="64"/>
        <v>0.42957006786686791</v>
      </c>
      <c r="H285" s="34">
        <f>SUM(H276:H284)</f>
        <v>28863906</v>
      </c>
      <c r="I285" s="39">
        <f t="shared" si="65"/>
        <v>0.27441687317877594</v>
      </c>
      <c r="J285" s="34">
        <f>SUM(J276:J284)</f>
        <v>8198993</v>
      </c>
      <c r="K285" s="39">
        <f t="shared" si="66"/>
        <v>7.7552313710320564E-2</v>
      </c>
      <c r="L285" s="34">
        <f>SUM(L276:L284)</f>
        <v>0</v>
      </c>
      <c r="M285" s="39">
        <f t="shared" si="67"/>
        <v>0</v>
      </c>
      <c r="N285" s="34">
        <f t="shared" si="68"/>
        <v>82246236</v>
      </c>
      <c r="O285" s="39">
        <f t="shared" si="69"/>
        <v>0.77794747425263822</v>
      </c>
      <c r="P285" s="34">
        <f>SUM(P276:P284)</f>
        <v>24047093</v>
      </c>
      <c r="Q285" s="34">
        <f>SUM(Q276:Q284)</f>
        <v>114466045</v>
      </c>
      <c r="R285" s="34">
        <f>SUM(R276:R284)</f>
        <v>122953194</v>
      </c>
      <c r="S285" s="34">
        <f>SUM(S276:S284)</f>
        <v>92185997</v>
      </c>
      <c r="T285" s="39">
        <f t="shared" si="70"/>
        <v>0.74976496340550536</v>
      </c>
      <c r="U285" s="39">
        <f t="shared" si="71"/>
        <v>-0.65904431774767946</v>
      </c>
    </row>
    <row r="286" spans="1:21" ht="13" x14ac:dyDescent="0.3">
      <c r="A286" s="18" t="s">
        <v>29</v>
      </c>
      <c r="B286" s="12" t="s">
        <v>510</v>
      </c>
      <c r="C286" s="11" t="s">
        <v>511</v>
      </c>
      <c r="D286" s="33">
        <v>4507000</v>
      </c>
      <c r="E286" s="33">
        <v>4328000</v>
      </c>
      <c r="F286" s="33">
        <v>0</v>
      </c>
      <c r="G286" s="38">
        <f t="shared" si="64"/>
        <v>0</v>
      </c>
      <c r="H286" s="33">
        <v>0</v>
      </c>
      <c r="I286" s="38">
        <f t="shared" si="65"/>
        <v>0</v>
      </c>
      <c r="J286" s="33">
        <v>0</v>
      </c>
      <c r="K286" s="38">
        <f t="shared" si="66"/>
        <v>0</v>
      </c>
      <c r="L286" s="33">
        <v>0</v>
      </c>
      <c r="M286" s="38">
        <f t="shared" si="67"/>
        <v>0</v>
      </c>
      <c r="N286" s="33">
        <f t="shared" si="68"/>
        <v>0</v>
      </c>
      <c r="O286" s="38">
        <f t="shared" si="69"/>
        <v>0</v>
      </c>
      <c r="P286" s="33">
        <v>39527000</v>
      </c>
      <c r="Q286" s="33">
        <v>4328000</v>
      </c>
      <c r="R286" s="33">
        <v>4328000</v>
      </c>
      <c r="S286" s="33">
        <v>39527000</v>
      </c>
      <c r="T286" s="38">
        <f t="shared" si="70"/>
        <v>9.1328558225508321</v>
      </c>
      <c r="U286" s="38">
        <f t="shared" si="71"/>
        <v>-1</v>
      </c>
    </row>
    <row r="287" spans="1:21" ht="13" x14ac:dyDescent="0.3">
      <c r="A287" s="18" t="s">
        <v>29</v>
      </c>
      <c r="B287" s="12" t="s">
        <v>512</v>
      </c>
      <c r="C287" s="11" t="s">
        <v>513</v>
      </c>
      <c r="D287" s="33">
        <v>0</v>
      </c>
      <c r="E287" s="33">
        <v>0</v>
      </c>
      <c r="F287" s="33">
        <v>0</v>
      </c>
      <c r="G287" s="38">
        <f t="shared" si="64"/>
        <v>0</v>
      </c>
      <c r="H287" s="33">
        <v>0</v>
      </c>
      <c r="I287" s="38">
        <f t="shared" si="65"/>
        <v>0</v>
      </c>
      <c r="J287" s="33">
        <v>0</v>
      </c>
      <c r="K287" s="38">
        <f t="shared" si="66"/>
        <v>0</v>
      </c>
      <c r="L287" s="33">
        <v>0</v>
      </c>
      <c r="M287" s="38">
        <f t="shared" si="67"/>
        <v>0</v>
      </c>
      <c r="N287" s="33">
        <f t="shared" si="68"/>
        <v>0</v>
      </c>
      <c r="O287" s="38">
        <f t="shared" si="69"/>
        <v>0</v>
      </c>
      <c r="P287" s="33">
        <v>0</v>
      </c>
      <c r="Q287" s="33">
        <v>0</v>
      </c>
      <c r="R287" s="33">
        <v>0</v>
      </c>
      <c r="S287" s="33">
        <v>0</v>
      </c>
      <c r="T287" s="38">
        <f t="shared" si="70"/>
        <v>0</v>
      </c>
      <c r="U287" s="38">
        <f t="shared" si="71"/>
        <v>0</v>
      </c>
    </row>
    <row r="288" spans="1:21" ht="13" x14ac:dyDescent="0.3">
      <c r="A288" s="18" t="s">
        <v>29</v>
      </c>
      <c r="B288" s="12" t="s">
        <v>514</v>
      </c>
      <c r="C288" s="11" t="s">
        <v>515</v>
      </c>
      <c r="D288" s="33">
        <v>3093000</v>
      </c>
      <c r="E288" s="33">
        <v>3093000</v>
      </c>
      <c r="F288" s="33">
        <v>0</v>
      </c>
      <c r="G288" s="38">
        <f t="shared" si="64"/>
        <v>0</v>
      </c>
      <c r="H288" s="33">
        <v>0</v>
      </c>
      <c r="I288" s="38">
        <f t="shared" si="65"/>
        <v>0</v>
      </c>
      <c r="J288" s="33">
        <v>11169000</v>
      </c>
      <c r="K288" s="38">
        <f t="shared" si="66"/>
        <v>3.6110572259941804</v>
      </c>
      <c r="L288" s="33">
        <v>0</v>
      </c>
      <c r="M288" s="38">
        <f t="shared" si="67"/>
        <v>0</v>
      </c>
      <c r="N288" s="33">
        <f t="shared" si="68"/>
        <v>11169000</v>
      </c>
      <c r="O288" s="38">
        <f t="shared" si="69"/>
        <v>3.6110572259941804</v>
      </c>
      <c r="P288" s="33">
        <v>0</v>
      </c>
      <c r="Q288" s="33">
        <v>2971000</v>
      </c>
      <c r="R288" s="33">
        <v>2971000</v>
      </c>
      <c r="S288" s="33">
        <v>0</v>
      </c>
      <c r="T288" s="38">
        <f t="shared" si="70"/>
        <v>0</v>
      </c>
      <c r="U288" s="38">
        <f t="shared" si="71"/>
        <v>0</v>
      </c>
    </row>
    <row r="289" spans="1:21" ht="13" x14ac:dyDescent="0.3">
      <c r="A289" s="18" t="s">
        <v>29</v>
      </c>
      <c r="B289" s="12" t="s">
        <v>516</v>
      </c>
      <c r="C289" s="11" t="s">
        <v>517</v>
      </c>
      <c r="D289" s="33">
        <v>1857924</v>
      </c>
      <c r="E289" s="33">
        <v>1857924</v>
      </c>
      <c r="F289" s="33">
        <v>10673909</v>
      </c>
      <c r="G289" s="38">
        <f t="shared" si="64"/>
        <v>5.7450729954508368</v>
      </c>
      <c r="H289" s="33">
        <v>35537</v>
      </c>
      <c r="I289" s="38">
        <f t="shared" si="65"/>
        <v>1.9127262471446624E-2</v>
      </c>
      <c r="J289" s="33">
        <v>52473</v>
      </c>
      <c r="K289" s="38">
        <f t="shared" si="66"/>
        <v>2.824281294606238E-2</v>
      </c>
      <c r="L289" s="33">
        <v>0</v>
      </c>
      <c r="M289" s="38">
        <f t="shared" si="67"/>
        <v>0</v>
      </c>
      <c r="N289" s="33">
        <f t="shared" si="68"/>
        <v>10761919</v>
      </c>
      <c r="O289" s="38">
        <f t="shared" si="69"/>
        <v>5.7924430708683454</v>
      </c>
      <c r="P289" s="33">
        <v>6122233</v>
      </c>
      <c r="Q289" s="33">
        <v>1614000</v>
      </c>
      <c r="R289" s="33">
        <v>1683600</v>
      </c>
      <c r="S289" s="33">
        <v>27747699</v>
      </c>
      <c r="T289" s="38">
        <f t="shared" si="70"/>
        <v>16.481170705630792</v>
      </c>
      <c r="U289" s="38">
        <f t="shared" si="71"/>
        <v>-0.99142910764748748</v>
      </c>
    </row>
    <row r="290" spans="1:21" ht="13" x14ac:dyDescent="0.3">
      <c r="A290" s="18" t="s">
        <v>29</v>
      </c>
      <c r="B290" s="12" t="s">
        <v>518</v>
      </c>
      <c r="C290" s="11" t="s">
        <v>519</v>
      </c>
      <c r="D290" s="33">
        <v>24035000</v>
      </c>
      <c r="E290" s="33">
        <v>24035000</v>
      </c>
      <c r="F290" s="33">
        <v>359045</v>
      </c>
      <c r="G290" s="38">
        <f t="shared" si="64"/>
        <v>1.4938423132931143E-2</v>
      </c>
      <c r="H290" s="33">
        <v>546544</v>
      </c>
      <c r="I290" s="38">
        <f t="shared" si="65"/>
        <v>2.2739504888703972E-2</v>
      </c>
      <c r="J290" s="33">
        <v>571353</v>
      </c>
      <c r="K290" s="38">
        <f t="shared" si="66"/>
        <v>2.3771707925941337E-2</v>
      </c>
      <c r="L290" s="33">
        <v>0</v>
      </c>
      <c r="M290" s="38">
        <f t="shared" si="67"/>
        <v>0</v>
      </c>
      <c r="N290" s="33">
        <f t="shared" si="68"/>
        <v>1476942</v>
      </c>
      <c r="O290" s="38">
        <f t="shared" si="69"/>
        <v>6.144963594757645E-2</v>
      </c>
      <c r="P290" s="33">
        <v>-6509</v>
      </c>
      <c r="Q290" s="33">
        <v>0</v>
      </c>
      <c r="R290" s="33">
        <v>0</v>
      </c>
      <c r="S290" s="33">
        <v>1</v>
      </c>
      <c r="T290" s="38">
        <f t="shared" si="70"/>
        <v>0</v>
      </c>
      <c r="U290" s="38">
        <f t="shared" si="71"/>
        <v>-88.778921493316943</v>
      </c>
    </row>
    <row r="291" spans="1:21" ht="13" x14ac:dyDescent="0.3">
      <c r="A291" s="18" t="s">
        <v>44</v>
      </c>
      <c r="B291" s="12" t="s">
        <v>520</v>
      </c>
      <c r="C291" s="11" t="s">
        <v>521</v>
      </c>
      <c r="D291" s="33">
        <v>500000</v>
      </c>
      <c r="E291" s="33">
        <v>1000000</v>
      </c>
      <c r="F291" s="33">
        <v>0</v>
      </c>
      <c r="G291" s="38">
        <f t="shared" si="64"/>
        <v>0</v>
      </c>
      <c r="H291" s="33">
        <v>0</v>
      </c>
      <c r="I291" s="38">
        <f t="shared" si="65"/>
        <v>0</v>
      </c>
      <c r="J291" s="33">
        <v>0</v>
      </c>
      <c r="K291" s="38">
        <f t="shared" si="66"/>
        <v>0</v>
      </c>
      <c r="L291" s="33">
        <v>0</v>
      </c>
      <c r="M291" s="38">
        <f t="shared" si="67"/>
        <v>0</v>
      </c>
      <c r="N291" s="33">
        <f t="shared" si="68"/>
        <v>0</v>
      </c>
      <c r="O291" s="38">
        <f t="shared" si="69"/>
        <v>0</v>
      </c>
      <c r="P291" s="33">
        <v>0</v>
      </c>
      <c r="Q291" s="33">
        <v>500000</v>
      </c>
      <c r="R291" s="33">
        <v>500000</v>
      </c>
      <c r="S291" s="33">
        <v>8260</v>
      </c>
      <c r="T291" s="38">
        <f t="shared" si="70"/>
        <v>1.652E-2</v>
      </c>
      <c r="U291" s="38">
        <f t="shared" si="71"/>
        <v>0</v>
      </c>
    </row>
    <row r="292" spans="1:21" ht="14" x14ac:dyDescent="0.3">
      <c r="A292" s="19" t="s">
        <v>0</v>
      </c>
      <c r="B292" s="14" t="s">
        <v>522</v>
      </c>
      <c r="C292" s="13" t="s">
        <v>0</v>
      </c>
      <c r="D292" s="34">
        <f>SUM(D286:D291)</f>
        <v>33992924</v>
      </c>
      <c r="E292" s="34">
        <f>SUM(E286:E291)</f>
        <v>34313924</v>
      </c>
      <c r="F292" s="34">
        <f>SUM(F286:F291)</f>
        <v>11032954</v>
      </c>
      <c r="G292" s="39">
        <f t="shared" si="64"/>
        <v>0.32456619501164419</v>
      </c>
      <c r="H292" s="34">
        <f>SUM(H286:H291)</f>
        <v>582081</v>
      </c>
      <c r="I292" s="39">
        <f t="shared" si="65"/>
        <v>1.7123593133676878E-2</v>
      </c>
      <c r="J292" s="34">
        <f>SUM(J286:J291)</f>
        <v>11792826</v>
      </c>
      <c r="K292" s="39">
        <f t="shared" si="66"/>
        <v>0.34367465522159457</v>
      </c>
      <c r="L292" s="34">
        <f>SUM(L286:L291)</f>
        <v>0</v>
      </c>
      <c r="M292" s="39">
        <f t="shared" si="67"/>
        <v>0</v>
      </c>
      <c r="N292" s="34">
        <f t="shared" si="68"/>
        <v>23407861</v>
      </c>
      <c r="O292" s="39">
        <f t="shared" si="69"/>
        <v>0.68216800270350897</v>
      </c>
      <c r="P292" s="34">
        <f>SUM(P286:P291)</f>
        <v>45642724</v>
      </c>
      <c r="Q292" s="34">
        <f>SUM(Q286:Q291)</f>
        <v>9413000</v>
      </c>
      <c r="R292" s="34">
        <f>SUM(R286:R291)</f>
        <v>9482600</v>
      </c>
      <c r="S292" s="34">
        <f>SUM(S286:S291)</f>
        <v>67282960</v>
      </c>
      <c r="T292" s="39">
        <f t="shared" si="70"/>
        <v>7.0954126505388819</v>
      </c>
      <c r="U292" s="39">
        <f t="shared" si="71"/>
        <v>-0.74162747166448706</v>
      </c>
    </row>
    <row r="293" spans="1:21" ht="13" x14ac:dyDescent="0.3">
      <c r="A293" s="18" t="s">
        <v>29</v>
      </c>
      <c r="B293" s="12" t="s">
        <v>523</v>
      </c>
      <c r="C293" s="11" t="s">
        <v>524</v>
      </c>
      <c r="D293" s="33">
        <v>310993000</v>
      </c>
      <c r="E293" s="33">
        <v>313725607</v>
      </c>
      <c r="F293" s="33">
        <v>102477468</v>
      </c>
      <c r="G293" s="38">
        <f t="shared" si="64"/>
        <v>0.32951696018881454</v>
      </c>
      <c r="H293" s="33">
        <v>85739560</v>
      </c>
      <c r="I293" s="38">
        <f t="shared" si="65"/>
        <v>0.27569610891563473</v>
      </c>
      <c r="J293" s="33">
        <v>68519346</v>
      </c>
      <c r="K293" s="38">
        <f t="shared" si="66"/>
        <v>0.21840533405996407</v>
      </c>
      <c r="L293" s="33">
        <v>0</v>
      </c>
      <c r="M293" s="38">
        <f t="shared" si="67"/>
        <v>0</v>
      </c>
      <c r="N293" s="33">
        <f t="shared" si="68"/>
        <v>256736374</v>
      </c>
      <c r="O293" s="38">
        <f t="shared" si="69"/>
        <v>0.81834688744422446</v>
      </c>
      <c r="P293" s="33">
        <v>5642092</v>
      </c>
      <c r="Q293" s="33">
        <v>303395000</v>
      </c>
      <c r="R293" s="33">
        <v>345790000</v>
      </c>
      <c r="S293" s="33">
        <v>203429778</v>
      </c>
      <c r="T293" s="38">
        <f t="shared" si="70"/>
        <v>0.58830439862344197</v>
      </c>
      <c r="U293" s="38">
        <f t="shared" si="71"/>
        <v>11.14431561910015</v>
      </c>
    </row>
    <row r="294" spans="1:21" ht="13" x14ac:dyDescent="0.3">
      <c r="A294" s="18" t="s">
        <v>29</v>
      </c>
      <c r="B294" s="12" t="s">
        <v>525</v>
      </c>
      <c r="C294" s="11" t="s">
        <v>526</v>
      </c>
      <c r="D294" s="33">
        <v>0</v>
      </c>
      <c r="E294" s="33">
        <v>0</v>
      </c>
      <c r="F294" s="33">
        <v>0</v>
      </c>
      <c r="G294" s="38">
        <f t="shared" si="64"/>
        <v>0</v>
      </c>
      <c r="H294" s="33">
        <v>0</v>
      </c>
      <c r="I294" s="38">
        <f t="shared" si="65"/>
        <v>0</v>
      </c>
      <c r="J294" s="33">
        <v>0</v>
      </c>
      <c r="K294" s="38">
        <f t="shared" si="66"/>
        <v>0</v>
      </c>
      <c r="L294" s="33">
        <v>0</v>
      </c>
      <c r="M294" s="38">
        <f t="shared" si="67"/>
        <v>0</v>
      </c>
      <c r="N294" s="33">
        <f t="shared" si="68"/>
        <v>0</v>
      </c>
      <c r="O294" s="38">
        <f t="shared" si="69"/>
        <v>0</v>
      </c>
      <c r="P294" s="33">
        <v>0</v>
      </c>
      <c r="Q294" s="33">
        <v>0</v>
      </c>
      <c r="R294" s="33">
        <v>0</v>
      </c>
      <c r="S294" s="33">
        <v>0</v>
      </c>
      <c r="T294" s="38">
        <f t="shared" si="70"/>
        <v>0</v>
      </c>
      <c r="U294" s="38">
        <f t="shared" si="71"/>
        <v>0</v>
      </c>
    </row>
    <row r="295" spans="1:21" ht="13" x14ac:dyDescent="0.3">
      <c r="A295" s="18" t="s">
        <v>29</v>
      </c>
      <c r="B295" s="12" t="s">
        <v>527</v>
      </c>
      <c r="C295" s="11" t="s">
        <v>528</v>
      </c>
      <c r="D295" s="33">
        <v>52457000</v>
      </c>
      <c r="E295" s="33">
        <v>52457000</v>
      </c>
      <c r="F295" s="33">
        <v>0</v>
      </c>
      <c r="G295" s="38">
        <f t="shared" si="64"/>
        <v>0</v>
      </c>
      <c r="H295" s="33">
        <v>21567000</v>
      </c>
      <c r="I295" s="38">
        <f t="shared" si="65"/>
        <v>0.41113674056846561</v>
      </c>
      <c r="J295" s="33">
        <v>13590667</v>
      </c>
      <c r="K295" s="38">
        <f t="shared" si="66"/>
        <v>0.25908204815372593</v>
      </c>
      <c r="L295" s="33">
        <v>0</v>
      </c>
      <c r="M295" s="38">
        <f t="shared" si="67"/>
        <v>0</v>
      </c>
      <c r="N295" s="33">
        <f t="shared" si="68"/>
        <v>35157667</v>
      </c>
      <c r="O295" s="38">
        <f t="shared" si="69"/>
        <v>0.67021878872219154</v>
      </c>
      <c r="P295" s="33">
        <v>39342005</v>
      </c>
      <c r="Q295" s="33">
        <v>50683000</v>
      </c>
      <c r="R295" s="33">
        <v>57940000</v>
      </c>
      <c r="S295" s="33">
        <v>39342005</v>
      </c>
      <c r="T295" s="38">
        <f t="shared" si="70"/>
        <v>0.67901285812909906</v>
      </c>
      <c r="U295" s="38">
        <f t="shared" si="71"/>
        <v>-0.65455072765101829</v>
      </c>
    </row>
    <row r="296" spans="1:21" ht="13" x14ac:dyDescent="0.3">
      <c r="A296" s="18" t="s">
        <v>29</v>
      </c>
      <c r="B296" s="12" t="s">
        <v>529</v>
      </c>
      <c r="C296" s="11" t="s">
        <v>530</v>
      </c>
      <c r="D296" s="33">
        <v>3189000</v>
      </c>
      <c r="E296" s="33">
        <v>3189000</v>
      </c>
      <c r="F296" s="33">
        <v>0</v>
      </c>
      <c r="G296" s="38">
        <f t="shared" si="64"/>
        <v>0</v>
      </c>
      <c r="H296" s="33">
        <v>0</v>
      </c>
      <c r="I296" s="38">
        <f t="shared" si="65"/>
        <v>0</v>
      </c>
      <c r="J296" s="33">
        <v>0</v>
      </c>
      <c r="K296" s="38">
        <f t="shared" si="66"/>
        <v>0</v>
      </c>
      <c r="L296" s="33">
        <v>0</v>
      </c>
      <c r="M296" s="38">
        <f t="shared" si="67"/>
        <v>0</v>
      </c>
      <c r="N296" s="33">
        <f t="shared" si="68"/>
        <v>0</v>
      </c>
      <c r="O296" s="38">
        <f t="shared" si="69"/>
        <v>0</v>
      </c>
      <c r="P296" s="33">
        <v>0</v>
      </c>
      <c r="Q296" s="33">
        <v>4189000</v>
      </c>
      <c r="R296" s="33">
        <v>4189000</v>
      </c>
      <c r="S296" s="33">
        <v>68680000</v>
      </c>
      <c r="T296" s="38">
        <f t="shared" si="70"/>
        <v>16.395321079016473</v>
      </c>
      <c r="U296" s="38">
        <f t="shared" si="71"/>
        <v>0</v>
      </c>
    </row>
    <row r="297" spans="1:21" ht="13" x14ac:dyDescent="0.3">
      <c r="A297" s="18" t="s">
        <v>44</v>
      </c>
      <c r="B297" s="12" t="s">
        <v>531</v>
      </c>
      <c r="C297" s="11" t="s">
        <v>532</v>
      </c>
      <c r="D297" s="33">
        <v>0</v>
      </c>
      <c r="E297" s="33">
        <v>0</v>
      </c>
      <c r="F297" s="33">
        <v>0</v>
      </c>
      <c r="G297" s="38">
        <f t="shared" si="64"/>
        <v>0</v>
      </c>
      <c r="H297" s="33">
        <v>0</v>
      </c>
      <c r="I297" s="38">
        <f t="shared" si="65"/>
        <v>0</v>
      </c>
      <c r="J297" s="33">
        <v>0</v>
      </c>
      <c r="K297" s="38">
        <f t="shared" si="66"/>
        <v>0</v>
      </c>
      <c r="L297" s="33">
        <v>0</v>
      </c>
      <c r="M297" s="38">
        <f t="shared" si="67"/>
        <v>0</v>
      </c>
      <c r="N297" s="33">
        <f t="shared" si="68"/>
        <v>0</v>
      </c>
      <c r="O297" s="38">
        <f t="shared" si="69"/>
        <v>0</v>
      </c>
      <c r="P297" s="33">
        <v>303700</v>
      </c>
      <c r="Q297" s="33">
        <v>0</v>
      </c>
      <c r="R297" s="33">
        <v>500000</v>
      </c>
      <c r="S297" s="33">
        <v>303700</v>
      </c>
      <c r="T297" s="38">
        <f t="shared" si="70"/>
        <v>0.60740000000000005</v>
      </c>
      <c r="U297" s="38">
        <f t="shared" si="71"/>
        <v>-1</v>
      </c>
    </row>
    <row r="298" spans="1:21" ht="14" x14ac:dyDescent="0.3">
      <c r="A298" s="19" t="s">
        <v>0</v>
      </c>
      <c r="B298" s="14" t="s">
        <v>533</v>
      </c>
      <c r="C298" s="13" t="s">
        <v>0</v>
      </c>
      <c r="D298" s="34">
        <f>SUM(D293:D297)</f>
        <v>366639000</v>
      </c>
      <c r="E298" s="34">
        <f>SUM(E293:E297)</f>
        <v>369371607</v>
      </c>
      <c r="F298" s="34">
        <f>SUM(F293:F297)</f>
        <v>102477468</v>
      </c>
      <c r="G298" s="39">
        <f t="shared" si="64"/>
        <v>0.27950509356615089</v>
      </c>
      <c r="H298" s="34">
        <f>SUM(H293:H297)</f>
        <v>107306560</v>
      </c>
      <c r="I298" s="39">
        <f t="shared" si="65"/>
        <v>0.2926763383055267</v>
      </c>
      <c r="J298" s="34">
        <f>SUM(J293:J297)</f>
        <v>82110013</v>
      </c>
      <c r="K298" s="39">
        <f t="shared" si="66"/>
        <v>0.22229649340643554</v>
      </c>
      <c r="L298" s="34">
        <f>SUM(L293:L297)</f>
        <v>0</v>
      </c>
      <c r="M298" s="39">
        <f t="shared" si="67"/>
        <v>0</v>
      </c>
      <c r="N298" s="34">
        <f t="shared" si="68"/>
        <v>291894041</v>
      </c>
      <c r="O298" s="39">
        <f t="shared" si="69"/>
        <v>0.79024493347156488</v>
      </c>
      <c r="P298" s="34">
        <f>SUM(P293:P297)</f>
        <v>45287797</v>
      </c>
      <c r="Q298" s="34">
        <f>SUM(Q293:Q297)</f>
        <v>358267000</v>
      </c>
      <c r="R298" s="34">
        <f>SUM(R293:R297)</f>
        <v>408419000</v>
      </c>
      <c r="S298" s="34">
        <f>SUM(S293:S297)</f>
        <v>311755483</v>
      </c>
      <c r="T298" s="39">
        <f t="shared" si="70"/>
        <v>0.76332267352890049</v>
      </c>
      <c r="U298" s="39">
        <f t="shared" si="71"/>
        <v>0.81307147706919802</v>
      </c>
    </row>
    <row r="299" spans="1:21" ht="14" x14ac:dyDescent="0.3">
      <c r="A299" s="19" t="s">
        <v>0</v>
      </c>
      <c r="B299" s="14" t="s">
        <v>534</v>
      </c>
      <c r="C299" s="13" t="s">
        <v>0</v>
      </c>
      <c r="D299" s="34">
        <f>SUM(D263:D266,D268:D274,D276:D284,D286:D291,D293:D297)</f>
        <v>662055518</v>
      </c>
      <c r="E299" s="34">
        <f>SUM(E263:E266,E268:E274,E276:E284,E286:E291,E293:E297)</f>
        <v>664294320</v>
      </c>
      <c r="F299" s="34">
        <f>SUM(F263:F266,F268:F274,F276:F284,F286:F291,F293:F297)</f>
        <v>206603524</v>
      </c>
      <c r="G299" s="39">
        <f t="shared" si="64"/>
        <v>0.31206374447890334</v>
      </c>
      <c r="H299" s="34">
        <f>SUM(H263:H266,H268:H274,H276:H284,H286:H291,H293:H297)</f>
        <v>163411113</v>
      </c>
      <c r="I299" s="39">
        <f t="shared" si="65"/>
        <v>0.2468238819210325</v>
      </c>
      <c r="J299" s="34">
        <f>SUM(J263:J266,J268:J274,J276:J284,J286:J291,J293:J297)</f>
        <v>129525148</v>
      </c>
      <c r="K299" s="39">
        <f t="shared" si="66"/>
        <v>0.19498156780867854</v>
      </c>
      <c r="L299" s="34">
        <f>SUM(L263:L266,L268:L274,L276:L284,L286:L291,L293:L297)</f>
        <v>0</v>
      </c>
      <c r="M299" s="39">
        <f t="shared" si="67"/>
        <v>0</v>
      </c>
      <c r="N299" s="34">
        <f t="shared" si="68"/>
        <v>499539785</v>
      </c>
      <c r="O299" s="39">
        <f t="shared" si="69"/>
        <v>0.75198563341622426</v>
      </c>
      <c r="P299" s="34">
        <f>SUM(P263:P266,P268:P274,P276:P284,P286:P291,P293:P297)</f>
        <v>164147605</v>
      </c>
      <c r="Q299" s="34">
        <f>SUM(Q263:Q266,Q268:Q274,Q276:Q284,Q286:Q291,Q293:Q297)</f>
        <v>664249266</v>
      </c>
      <c r="R299" s="34">
        <f>SUM(R263:R266,R268:R274,R276:R284,R286:R291,R293:R297)</f>
        <v>721574979</v>
      </c>
      <c r="S299" s="34">
        <f>SUM(S263:S266,S268:S274,S276:S284,S286:S291,S293:S297)</f>
        <v>628151648</v>
      </c>
      <c r="T299" s="39">
        <f t="shared" si="70"/>
        <v>0.87052858854741411</v>
      </c>
      <c r="U299" s="39">
        <f t="shared" si="71"/>
        <v>-0.21092270581712114</v>
      </c>
    </row>
    <row r="300" spans="1:21" ht="14.5" customHeight="1" x14ac:dyDescent="0.3">
      <c r="A300" s="17" t="s">
        <v>0</v>
      </c>
      <c r="B300" s="15" t="s">
        <v>618</v>
      </c>
      <c r="C300" s="10"/>
      <c r="D300" s="35"/>
      <c r="E300" s="35"/>
      <c r="F300" s="35"/>
      <c r="G300" s="40"/>
      <c r="H300" s="35"/>
      <c r="I300" s="40"/>
      <c r="J300" s="35"/>
      <c r="K300" s="40"/>
      <c r="L300" s="35"/>
      <c r="M300" s="40"/>
      <c r="N300" s="35"/>
      <c r="O300" s="40"/>
      <c r="P300" s="35"/>
      <c r="Q300" s="35"/>
      <c r="R300" s="35"/>
      <c r="S300" s="35"/>
      <c r="T300" s="40"/>
      <c r="U300" s="40"/>
    </row>
    <row r="301" spans="1:21" ht="28.9" customHeight="1" x14ac:dyDescent="0.3">
      <c r="A301" s="17" t="s">
        <v>0</v>
      </c>
      <c r="B301" s="9" t="s">
        <v>535</v>
      </c>
      <c r="C301" s="10"/>
      <c r="D301" s="35"/>
      <c r="E301" s="35"/>
      <c r="F301" s="35"/>
      <c r="G301" s="40"/>
      <c r="H301" s="35"/>
      <c r="I301" s="40"/>
      <c r="J301" s="35"/>
      <c r="K301" s="40"/>
      <c r="L301" s="35"/>
      <c r="M301" s="40"/>
      <c r="N301" s="35"/>
      <c r="O301" s="40"/>
      <c r="P301" s="35"/>
      <c r="Q301" s="35"/>
      <c r="R301" s="35"/>
      <c r="S301" s="35"/>
      <c r="T301" s="40"/>
      <c r="U301" s="40"/>
    </row>
    <row r="302" spans="1:21" ht="13" x14ac:dyDescent="0.3">
      <c r="A302" s="18" t="s">
        <v>23</v>
      </c>
      <c r="B302" s="12" t="s">
        <v>536</v>
      </c>
      <c r="C302" s="11" t="s">
        <v>537</v>
      </c>
      <c r="D302" s="33">
        <v>1324554</v>
      </c>
      <c r="E302" s="33">
        <v>17336278</v>
      </c>
      <c r="F302" s="33">
        <v>175061</v>
      </c>
      <c r="G302" s="38">
        <f t="shared" ref="G302:G339" si="72">IF(($D302     =0),0,($F302     /$D302     ))</f>
        <v>0.13216599700729453</v>
      </c>
      <c r="H302" s="33">
        <v>1066732</v>
      </c>
      <c r="I302" s="38">
        <f t="shared" ref="I302:I339" si="73">IF(($D302     =0),0,($H302     /$D302     ))</f>
        <v>0.80535183918511444</v>
      </c>
      <c r="J302" s="33">
        <v>13928763</v>
      </c>
      <c r="K302" s="38">
        <f t="shared" ref="K302:K339" si="74">IF(($E302     =0),0,($J302     /$E302     ))</f>
        <v>0.80344598765663544</v>
      </c>
      <c r="L302" s="33">
        <v>0</v>
      </c>
      <c r="M302" s="38">
        <f t="shared" ref="M302:M339" si="75">IF(($E302     =0),0,($L302     /$E302     ))</f>
        <v>0</v>
      </c>
      <c r="N302" s="33">
        <f t="shared" ref="N302:N339" si="76">$F302     +$H302     +$J302</f>
        <v>15170556</v>
      </c>
      <c r="O302" s="38">
        <f t="shared" ref="O302:O339" si="77">IF(($E302     =0),0,($N302     /$E302     ))</f>
        <v>0.8750757227127991</v>
      </c>
      <c r="P302" s="33">
        <v>576273</v>
      </c>
      <c r="Q302" s="33">
        <v>1347825</v>
      </c>
      <c r="R302" s="33">
        <v>2932294</v>
      </c>
      <c r="S302" s="33">
        <v>1143277</v>
      </c>
      <c r="T302" s="38">
        <f t="shared" ref="T302:T339" si="78">IF(($R302     =0),0,($S302     /$R302     ))</f>
        <v>0.38989166843433842</v>
      </c>
      <c r="U302" s="38">
        <f t="shared" ref="U302:U339" si="79">IF(($P302     =0),0,(($J302     /$P302     )-1))</f>
        <v>23.170424434252517</v>
      </c>
    </row>
    <row r="303" spans="1:21" ht="14" x14ac:dyDescent="0.3">
      <c r="A303" s="19" t="s">
        <v>0</v>
      </c>
      <c r="B303" s="14" t="s">
        <v>28</v>
      </c>
      <c r="C303" s="13" t="s">
        <v>0</v>
      </c>
      <c r="D303" s="34">
        <f>D302</f>
        <v>1324554</v>
      </c>
      <c r="E303" s="34">
        <f>E302</f>
        <v>17336278</v>
      </c>
      <c r="F303" s="34">
        <f>F302</f>
        <v>175061</v>
      </c>
      <c r="G303" s="39">
        <f t="shared" si="72"/>
        <v>0.13216599700729453</v>
      </c>
      <c r="H303" s="34">
        <f>H302</f>
        <v>1066732</v>
      </c>
      <c r="I303" s="39">
        <f t="shared" si="73"/>
        <v>0.80535183918511444</v>
      </c>
      <c r="J303" s="34">
        <f>J302</f>
        <v>13928763</v>
      </c>
      <c r="K303" s="39">
        <f t="shared" si="74"/>
        <v>0.80344598765663544</v>
      </c>
      <c r="L303" s="34">
        <f>L302</f>
        <v>0</v>
      </c>
      <c r="M303" s="39">
        <f t="shared" si="75"/>
        <v>0</v>
      </c>
      <c r="N303" s="34">
        <f t="shared" si="76"/>
        <v>15170556</v>
      </c>
      <c r="O303" s="39">
        <f t="shared" si="77"/>
        <v>0.8750757227127991</v>
      </c>
      <c r="P303" s="34">
        <f>P302</f>
        <v>576273</v>
      </c>
      <c r="Q303" s="34">
        <f>Q302</f>
        <v>1347825</v>
      </c>
      <c r="R303" s="34">
        <f>R302</f>
        <v>2932294</v>
      </c>
      <c r="S303" s="34">
        <f>S302</f>
        <v>1143277</v>
      </c>
      <c r="T303" s="39">
        <f t="shared" si="78"/>
        <v>0.38989166843433842</v>
      </c>
      <c r="U303" s="39">
        <f t="shared" si="79"/>
        <v>23.170424434252517</v>
      </c>
    </row>
    <row r="304" spans="1:21" ht="13" x14ac:dyDescent="0.3">
      <c r="A304" s="18" t="s">
        <v>29</v>
      </c>
      <c r="B304" s="12" t="s">
        <v>538</v>
      </c>
      <c r="C304" s="11" t="s">
        <v>539</v>
      </c>
      <c r="D304" s="33">
        <v>0</v>
      </c>
      <c r="E304" s="33">
        <v>0</v>
      </c>
      <c r="F304" s="33">
        <v>0</v>
      </c>
      <c r="G304" s="38">
        <f t="shared" si="72"/>
        <v>0</v>
      </c>
      <c r="H304" s="33">
        <v>0</v>
      </c>
      <c r="I304" s="38">
        <f t="shared" si="73"/>
        <v>0</v>
      </c>
      <c r="J304" s="33">
        <v>0</v>
      </c>
      <c r="K304" s="38">
        <f t="shared" si="74"/>
        <v>0</v>
      </c>
      <c r="L304" s="33">
        <v>0</v>
      </c>
      <c r="M304" s="38">
        <f t="shared" si="75"/>
        <v>0</v>
      </c>
      <c r="N304" s="33">
        <f t="shared" si="76"/>
        <v>0</v>
      </c>
      <c r="O304" s="38">
        <f t="shared" si="77"/>
        <v>0</v>
      </c>
      <c r="P304" s="33">
        <v>0</v>
      </c>
      <c r="Q304" s="33">
        <v>0</v>
      </c>
      <c r="R304" s="33">
        <v>0</v>
      </c>
      <c r="S304" s="33">
        <v>0</v>
      </c>
      <c r="T304" s="38">
        <f t="shared" si="78"/>
        <v>0</v>
      </c>
      <c r="U304" s="38">
        <f t="shared" si="79"/>
        <v>0</v>
      </c>
    </row>
    <row r="305" spans="1:21" ht="13" x14ac:dyDescent="0.3">
      <c r="A305" s="18" t="s">
        <v>29</v>
      </c>
      <c r="B305" s="12" t="s">
        <v>540</v>
      </c>
      <c r="C305" s="11" t="s">
        <v>541</v>
      </c>
      <c r="D305" s="33">
        <v>9527462</v>
      </c>
      <c r="E305" s="33">
        <v>9527462</v>
      </c>
      <c r="F305" s="33">
        <v>9527462</v>
      </c>
      <c r="G305" s="38">
        <f t="shared" si="72"/>
        <v>1</v>
      </c>
      <c r="H305" s="33">
        <v>0</v>
      </c>
      <c r="I305" s="38">
        <f t="shared" si="73"/>
        <v>0</v>
      </c>
      <c r="J305" s="33">
        <v>0</v>
      </c>
      <c r="K305" s="38">
        <f t="shared" si="74"/>
        <v>0</v>
      </c>
      <c r="L305" s="33">
        <v>0</v>
      </c>
      <c r="M305" s="38">
        <f t="shared" si="75"/>
        <v>0</v>
      </c>
      <c r="N305" s="33">
        <f t="shared" si="76"/>
        <v>9527462</v>
      </c>
      <c r="O305" s="38">
        <f t="shared" si="77"/>
        <v>1</v>
      </c>
      <c r="P305" s="33">
        <v>1316286</v>
      </c>
      <c r="Q305" s="33">
        <v>9074230</v>
      </c>
      <c r="R305" s="33">
        <v>10390516</v>
      </c>
      <c r="S305" s="33">
        <v>10390516</v>
      </c>
      <c r="T305" s="38">
        <f t="shared" si="78"/>
        <v>1</v>
      </c>
      <c r="U305" s="38">
        <f t="shared" si="79"/>
        <v>-1</v>
      </c>
    </row>
    <row r="306" spans="1:21" ht="13" x14ac:dyDescent="0.3">
      <c r="A306" s="18" t="s">
        <v>29</v>
      </c>
      <c r="B306" s="12" t="s">
        <v>542</v>
      </c>
      <c r="C306" s="11" t="s">
        <v>543</v>
      </c>
      <c r="D306" s="33">
        <v>50991000</v>
      </c>
      <c r="E306" s="33">
        <v>50991000</v>
      </c>
      <c r="F306" s="33">
        <v>21245000</v>
      </c>
      <c r="G306" s="38">
        <f t="shared" si="72"/>
        <v>0.41664215253672215</v>
      </c>
      <c r="H306" s="33">
        <v>16997000</v>
      </c>
      <c r="I306" s="38">
        <f t="shared" si="73"/>
        <v>0.33333333333333331</v>
      </c>
      <c r="J306" s="33">
        <v>12902405</v>
      </c>
      <c r="K306" s="38">
        <f t="shared" si="74"/>
        <v>0.25303298621325332</v>
      </c>
      <c r="L306" s="33">
        <v>0</v>
      </c>
      <c r="M306" s="38">
        <f t="shared" si="75"/>
        <v>0</v>
      </c>
      <c r="N306" s="33">
        <f t="shared" si="76"/>
        <v>51144405</v>
      </c>
      <c r="O306" s="38">
        <f t="shared" si="77"/>
        <v>1.0030084720833088</v>
      </c>
      <c r="P306" s="33">
        <v>12235000</v>
      </c>
      <c r="Q306" s="33">
        <v>35131000</v>
      </c>
      <c r="R306" s="33">
        <v>41696650</v>
      </c>
      <c r="S306" s="33">
        <v>55355000</v>
      </c>
      <c r="T306" s="38">
        <f t="shared" si="78"/>
        <v>1.3275646844530675</v>
      </c>
      <c r="U306" s="38">
        <f t="shared" si="79"/>
        <v>5.4548835308541044E-2</v>
      </c>
    </row>
    <row r="307" spans="1:21" ht="13" x14ac:dyDescent="0.3">
      <c r="A307" s="18" t="s">
        <v>29</v>
      </c>
      <c r="B307" s="12" t="s">
        <v>544</v>
      </c>
      <c r="C307" s="11" t="s">
        <v>545</v>
      </c>
      <c r="D307" s="33">
        <v>5147000</v>
      </c>
      <c r="E307" s="33">
        <v>5147000</v>
      </c>
      <c r="F307" s="33">
        <v>2144566</v>
      </c>
      <c r="G307" s="38">
        <f t="shared" si="72"/>
        <v>0.41666329900913152</v>
      </c>
      <c r="H307" s="33">
        <v>0</v>
      </c>
      <c r="I307" s="38">
        <f t="shared" si="73"/>
        <v>0</v>
      </c>
      <c r="J307" s="33">
        <v>3002434</v>
      </c>
      <c r="K307" s="38">
        <f t="shared" si="74"/>
        <v>0.58333670099086843</v>
      </c>
      <c r="L307" s="33">
        <v>0</v>
      </c>
      <c r="M307" s="38">
        <f t="shared" si="75"/>
        <v>0</v>
      </c>
      <c r="N307" s="33">
        <f t="shared" si="76"/>
        <v>5147000</v>
      </c>
      <c r="O307" s="38">
        <f t="shared" si="77"/>
        <v>1</v>
      </c>
      <c r="P307" s="33">
        <v>1167557</v>
      </c>
      <c r="Q307" s="33">
        <v>5791000</v>
      </c>
      <c r="R307" s="33">
        <v>5791000</v>
      </c>
      <c r="S307" s="33">
        <v>5791000</v>
      </c>
      <c r="T307" s="38">
        <f t="shared" si="78"/>
        <v>1</v>
      </c>
      <c r="U307" s="38">
        <f t="shared" si="79"/>
        <v>1.571552395300615</v>
      </c>
    </row>
    <row r="308" spans="1:21" ht="13" x14ac:dyDescent="0.3">
      <c r="A308" s="18" t="s">
        <v>29</v>
      </c>
      <c r="B308" s="12" t="s">
        <v>546</v>
      </c>
      <c r="C308" s="11" t="s">
        <v>547</v>
      </c>
      <c r="D308" s="33">
        <v>294700</v>
      </c>
      <c r="E308" s="33">
        <v>294700</v>
      </c>
      <c r="F308" s="33">
        <v>70484</v>
      </c>
      <c r="G308" s="38">
        <f t="shared" si="72"/>
        <v>0.2391720393620631</v>
      </c>
      <c r="H308" s="33">
        <v>30136</v>
      </c>
      <c r="I308" s="38">
        <f t="shared" si="73"/>
        <v>0.10225992534781134</v>
      </c>
      <c r="J308" s="33">
        <v>17190</v>
      </c>
      <c r="K308" s="38">
        <f t="shared" si="74"/>
        <v>5.8330505598914152E-2</v>
      </c>
      <c r="L308" s="33">
        <v>0</v>
      </c>
      <c r="M308" s="38">
        <f t="shared" si="75"/>
        <v>0</v>
      </c>
      <c r="N308" s="33">
        <f t="shared" si="76"/>
        <v>117810</v>
      </c>
      <c r="O308" s="38">
        <f t="shared" si="77"/>
        <v>0.39976247030878859</v>
      </c>
      <c r="P308" s="33">
        <v>23932</v>
      </c>
      <c r="Q308" s="33">
        <v>290200</v>
      </c>
      <c r="R308" s="33">
        <v>290200</v>
      </c>
      <c r="S308" s="33">
        <v>98471</v>
      </c>
      <c r="T308" s="38">
        <f t="shared" si="78"/>
        <v>0.33932115782219158</v>
      </c>
      <c r="U308" s="38">
        <f t="shared" si="79"/>
        <v>-0.28171485876650515</v>
      </c>
    </row>
    <row r="309" spans="1:21" ht="13" x14ac:dyDescent="0.3">
      <c r="A309" s="18" t="s">
        <v>44</v>
      </c>
      <c r="B309" s="12" t="s">
        <v>548</v>
      </c>
      <c r="C309" s="11" t="s">
        <v>549</v>
      </c>
      <c r="D309" s="33">
        <v>1693000</v>
      </c>
      <c r="E309" s="33">
        <v>3388100</v>
      </c>
      <c r="F309" s="33">
        <v>207738</v>
      </c>
      <c r="G309" s="38">
        <f t="shared" si="72"/>
        <v>0.12270407560543414</v>
      </c>
      <c r="H309" s="33">
        <v>198874</v>
      </c>
      <c r="I309" s="38">
        <f t="shared" si="73"/>
        <v>0.11746839929119905</v>
      </c>
      <c r="J309" s="33">
        <v>133863</v>
      </c>
      <c r="K309" s="38">
        <f t="shared" si="74"/>
        <v>3.9509754729789556E-2</v>
      </c>
      <c r="L309" s="33">
        <v>0</v>
      </c>
      <c r="M309" s="38">
        <f t="shared" si="75"/>
        <v>0</v>
      </c>
      <c r="N309" s="33">
        <f t="shared" si="76"/>
        <v>540475</v>
      </c>
      <c r="O309" s="38">
        <f t="shared" si="77"/>
        <v>0.15952156075676632</v>
      </c>
      <c r="P309" s="33">
        <v>160908</v>
      </c>
      <c r="Q309" s="33">
        <v>1470000</v>
      </c>
      <c r="R309" s="33">
        <v>1622150</v>
      </c>
      <c r="S309" s="33">
        <v>708096</v>
      </c>
      <c r="T309" s="38">
        <f t="shared" si="78"/>
        <v>0.43651696822118791</v>
      </c>
      <c r="U309" s="38">
        <f t="shared" si="79"/>
        <v>-0.16807741069430981</v>
      </c>
    </row>
    <row r="310" spans="1:21" ht="14" x14ac:dyDescent="0.3">
      <c r="A310" s="19" t="s">
        <v>0</v>
      </c>
      <c r="B310" s="14" t="s">
        <v>550</v>
      </c>
      <c r="C310" s="13" t="s">
        <v>0</v>
      </c>
      <c r="D310" s="34">
        <f>SUM(D304:D309)</f>
        <v>67653162</v>
      </c>
      <c r="E310" s="34">
        <f>SUM(E304:E309)</f>
        <v>69348262</v>
      </c>
      <c r="F310" s="34">
        <f>SUM(F304:F309)</f>
        <v>33195250</v>
      </c>
      <c r="G310" s="39">
        <f t="shared" si="72"/>
        <v>0.49066812279964089</v>
      </c>
      <c r="H310" s="34">
        <f>SUM(H304:H309)</f>
        <v>17226010</v>
      </c>
      <c r="I310" s="39">
        <f t="shared" si="73"/>
        <v>0.25462239296368733</v>
      </c>
      <c r="J310" s="34">
        <f>SUM(J304:J309)</f>
        <v>16055892</v>
      </c>
      <c r="K310" s="39">
        <f t="shared" si="74"/>
        <v>0.23152551393429296</v>
      </c>
      <c r="L310" s="34">
        <f>SUM(L304:L309)</f>
        <v>0</v>
      </c>
      <c r="M310" s="39">
        <f t="shared" si="75"/>
        <v>0</v>
      </c>
      <c r="N310" s="34">
        <f t="shared" si="76"/>
        <v>66477152</v>
      </c>
      <c r="O310" s="39">
        <f t="shared" si="77"/>
        <v>0.95859867403742571</v>
      </c>
      <c r="P310" s="34">
        <f>SUM(P304:P309)</f>
        <v>14903683</v>
      </c>
      <c r="Q310" s="34">
        <f>SUM(Q304:Q309)</f>
        <v>51756430</v>
      </c>
      <c r="R310" s="34">
        <f>SUM(R304:R309)</f>
        <v>59790516</v>
      </c>
      <c r="S310" s="34">
        <f>SUM(S304:S309)</f>
        <v>72343083</v>
      </c>
      <c r="T310" s="39">
        <f t="shared" si="78"/>
        <v>1.2099424430456496</v>
      </c>
      <c r="U310" s="39">
        <f t="shared" si="79"/>
        <v>7.73103534206947E-2</v>
      </c>
    </row>
    <row r="311" spans="1:21" ht="13" x14ac:dyDescent="0.3">
      <c r="A311" s="18" t="s">
        <v>29</v>
      </c>
      <c r="B311" s="12" t="s">
        <v>551</v>
      </c>
      <c r="C311" s="11" t="s">
        <v>552</v>
      </c>
      <c r="D311" s="33">
        <v>0</v>
      </c>
      <c r="E311" s="33">
        <v>600000</v>
      </c>
      <c r="F311" s="33">
        <v>1500</v>
      </c>
      <c r="G311" s="38">
        <f t="shared" si="72"/>
        <v>0</v>
      </c>
      <c r="H311" s="33">
        <v>0</v>
      </c>
      <c r="I311" s="38">
        <f t="shared" si="73"/>
        <v>0</v>
      </c>
      <c r="J311" s="33">
        <v>17022</v>
      </c>
      <c r="K311" s="38">
        <f t="shared" si="74"/>
        <v>2.8369999999999999E-2</v>
      </c>
      <c r="L311" s="33">
        <v>0</v>
      </c>
      <c r="M311" s="38">
        <f t="shared" si="75"/>
        <v>0</v>
      </c>
      <c r="N311" s="33">
        <f t="shared" si="76"/>
        <v>18522</v>
      </c>
      <c r="O311" s="38">
        <f t="shared" si="77"/>
        <v>3.0870000000000002E-2</v>
      </c>
      <c r="P311" s="33">
        <v>0</v>
      </c>
      <c r="Q311" s="33">
        <v>0</v>
      </c>
      <c r="R311" s="33">
        <v>0</v>
      </c>
      <c r="S311" s="33">
        <v>13000</v>
      </c>
      <c r="T311" s="38">
        <f t="shared" si="78"/>
        <v>0</v>
      </c>
      <c r="U311" s="38">
        <f t="shared" si="79"/>
        <v>0</v>
      </c>
    </row>
    <row r="312" spans="1:21" ht="13" x14ac:dyDescent="0.3">
      <c r="A312" s="18" t="s">
        <v>29</v>
      </c>
      <c r="B312" s="12" t="s">
        <v>553</v>
      </c>
      <c r="C312" s="11" t="s">
        <v>554</v>
      </c>
      <c r="D312" s="33">
        <v>436663</v>
      </c>
      <c r="E312" s="33">
        <v>1923043</v>
      </c>
      <c r="F312" s="33">
        <v>390910</v>
      </c>
      <c r="G312" s="38">
        <f t="shared" si="72"/>
        <v>0.89522125758307891</v>
      </c>
      <c r="H312" s="33">
        <v>466776</v>
      </c>
      <c r="I312" s="38">
        <f t="shared" si="73"/>
        <v>1.0689616477695614</v>
      </c>
      <c r="J312" s="33">
        <v>333227</v>
      </c>
      <c r="K312" s="38">
        <f t="shared" si="74"/>
        <v>0.17328109667854541</v>
      </c>
      <c r="L312" s="33">
        <v>0</v>
      </c>
      <c r="M312" s="38">
        <f t="shared" si="75"/>
        <v>0</v>
      </c>
      <c r="N312" s="33">
        <f t="shared" si="76"/>
        <v>1190913</v>
      </c>
      <c r="O312" s="38">
        <f t="shared" si="77"/>
        <v>0.61928568419946928</v>
      </c>
      <c r="P312" s="33">
        <v>376495</v>
      </c>
      <c r="Q312" s="33">
        <v>392424</v>
      </c>
      <c r="R312" s="33">
        <v>592847</v>
      </c>
      <c r="S312" s="33">
        <v>1142361</v>
      </c>
      <c r="T312" s="38">
        <f t="shared" si="78"/>
        <v>1.9269069422633496</v>
      </c>
      <c r="U312" s="38">
        <f t="shared" si="79"/>
        <v>-0.11492317295050403</v>
      </c>
    </row>
    <row r="313" spans="1:21" ht="13" x14ac:dyDescent="0.3">
      <c r="A313" s="18" t="s">
        <v>29</v>
      </c>
      <c r="B313" s="12" t="s">
        <v>555</v>
      </c>
      <c r="C313" s="11" t="s">
        <v>556</v>
      </c>
      <c r="D313" s="33">
        <v>1061409</v>
      </c>
      <c r="E313" s="33">
        <v>1061409</v>
      </c>
      <c r="F313" s="33">
        <v>39913</v>
      </c>
      <c r="G313" s="38">
        <f t="shared" si="72"/>
        <v>3.7603788925852331E-2</v>
      </c>
      <c r="H313" s="33">
        <v>142572</v>
      </c>
      <c r="I313" s="38">
        <f t="shared" si="73"/>
        <v>0.13432333812884573</v>
      </c>
      <c r="J313" s="33">
        <v>32825</v>
      </c>
      <c r="K313" s="38">
        <f t="shared" si="74"/>
        <v>3.092587306118565E-2</v>
      </c>
      <c r="L313" s="33">
        <v>0</v>
      </c>
      <c r="M313" s="38">
        <f t="shared" si="75"/>
        <v>0</v>
      </c>
      <c r="N313" s="33">
        <f t="shared" si="76"/>
        <v>215310</v>
      </c>
      <c r="O313" s="38">
        <f t="shared" si="77"/>
        <v>0.2028530001158837</v>
      </c>
      <c r="P313" s="33">
        <v>76727</v>
      </c>
      <c r="Q313" s="33">
        <v>706104</v>
      </c>
      <c r="R313" s="33">
        <v>1022904</v>
      </c>
      <c r="S313" s="33">
        <v>465774</v>
      </c>
      <c r="T313" s="38">
        <f t="shared" si="78"/>
        <v>0.45534478308814902</v>
      </c>
      <c r="U313" s="38">
        <f t="shared" si="79"/>
        <v>-0.57218449828613127</v>
      </c>
    </row>
    <row r="314" spans="1:21" ht="13" x14ac:dyDescent="0.3">
      <c r="A314" s="18" t="s">
        <v>29</v>
      </c>
      <c r="B314" s="12" t="s">
        <v>557</v>
      </c>
      <c r="C314" s="11" t="s">
        <v>558</v>
      </c>
      <c r="D314" s="33">
        <v>112300</v>
      </c>
      <c r="E314" s="33">
        <v>112300</v>
      </c>
      <c r="F314" s="33">
        <v>82949</v>
      </c>
      <c r="G314" s="38">
        <f t="shared" si="72"/>
        <v>0.73863757791629558</v>
      </c>
      <c r="H314" s="33">
        <v>205884</v>
      </c>
      <c r="I314" s="38">
        <f t="shared" si="73"/>
        <v>1.8333392698130009</v>
      </c>
      <c r="J314" s="33">
        <v>71550</v>
      </c>
      <c r="K314" s="38">
        <f t="shared" si="74"/>
        <v>0.63713268032056991</v>
      </c>
      <c r="L314" s="33">
        <v>0</v>
      </c>
      <c r="M314" s="38">
        <f t="shared" si="75"/>
        <v>0</v>
      </c>
      <c r="N314" s="33">
        <f t="shared" si="76"/>
        <v>360383</v>
      </c>
      <c r="O314" s="38">
        <f t="shared" si="77"/>
        <v>3.2091095280498663</v>
      </c>
      <c r="P314" s="33">
        <v>50651</v>
      </c>
      <c r="Q314" s="33">
        <v>107800</v>
      </c>
      <c r="R314" s="33">
        <v>107800</v>
      </c>
      <c r="S314" s="33">
        <v>343749</v>
      </c>
      <c r="T314" s="38">
        <f t="shared" si="78"/>
        <v>3.1887662337662337</v>
      </c>
      <c r="U314" s="38">
        <f t="shared" si="79"/>
        <v>0.41260784584707122</v>
      </c>
    </row>
    <row r="315" spans="1:21" ht="13" x14ac:dyDescent="0.3">
      <c r="A315" s="18" t="s">
        <v>29</v>
      </c>
      <c r="B315" s="12" t="s">
        <v>559</v>
      </c>
      <c r="C315" s="11" t="s">
        <v>560</v>
      </c>
      <c r="D315" s="33">
        <v>8593276</v>
      </c>
      <c r="E315" s="33">
        <v>8593276</v>
      </c>
      <c r="F315" s="33">
        <v>3314614</v>
      </c>
      <c r="G315" s="38">
        <f t="shared" si="72"/>
        <v>0.38572181319440924</v>
      </c>
      <c r="H315" s="33">
        <v>3103727</v>
      </c>
      <c r="I315" s="38">
        <f t="shared" si="73"/>
        <v>0.36118088142403432</v>
      </c>
      <c r="J315" s="33">
        <v>2049208</v>
      </c>
      <c r="K315" s="38">
        <f t="shared" si="74"/>
        <v>0.23846644748754725</v>
      </c>
      <c r="L315" s="33">
        <v>0</v>
      </c>
      <c r="M315" s="38">
        <f t="shared" si="75"/>
        <v>0</v>
      </c>
      <c r="N315" s="33">
        <f t="shared" si="76"/>
        <v>8467549</v>
      </c>
      <c r="O315" s="38">
        <f t="shared" si="77"/>
        <v>0.9853691421059908</v>
      </c>
      <c r="P315" s="33">
        <v>2269596</v>
      </c>
      <c r="Q315" s="33">
        <v>10963785</v>
      </c>
      <c r="R315" s="33">
        <v>8777920</v>
      </c>
      <c r="S315" s="33">
        <v>9983421</v>
      </c>
      <c r="T315" s="38">
        <f t="shared" si="78"/>
        <v>1.1373333318143706</v>
      </c>
      <c r="U315" s="38">
        <f t="shared" si="79"/>
        <v>-9.7104506705158133E-2</v>
      </c>
    </row>
    <row r="316" spans="1:21" ht="13" x14ac:dyDescent="0.3">
      <c r="A316" s="18" t="s">
        <v>44</v>
      </c>
      <c r="B316" s="12" t="s">
        <v>561</v>
      </c>
      <c r="C316" s="11" t="s">
        <v>562</v>
      </c>
      <c r="D316" s="33">
        <v>52826304</v>
      </c>
      <c r="E316" s="33">
        <v>54000292</v>
      </c>
      <c r="F316" s="33">
        <v>3912880</v>
      </c>
      <c r="G316" s="38">
        <f t="shared" si="72"/>
        <v>7.4070675093983476E-2</v>
      </c>
      <c r="H316" s="33">
        <v>6501845</v>
      </c>
      <c r="I316" s="38">
        <f t="shared" si="73"/>
        <v>0.12307968772526656</v>
      </c>
      <c r="J316" s="33">
        <v>14728568</v>
      </c>
      <c r="K316" s="38">
        <f t="shared" si="74"/>
        <v>0.27274978439005476</v>
      </c>
      <c r="L316" s="33">
        <v>0</v>
      </c>
      <c r="M316" s="38">
        <f t="shared" si="75"/>
        <v>0</v>
      </c>
      <c r="N316" s="33">
        <f t="shared" si="76"/>
        <v>25143293</v>
      </c>
      <c r="O316" s="38">
        <f t="shared" si="77"/>
        <v>0.46561401927234025</v>
      </c>
      <c r="P316" s="33">
        <v>17804361</v>
      </c>
      <c r="Q316" s="33">
        <v>69610861</v>
      </c>
      <c r="R316" s="33">
        <v>48120861</v>
      </c>
      <c r="S316" s="33">
        <v>28575742</v>
      </c>
      <c r="T316" s="38">
        <f t="shared" si="78"/>
        <v>0.59383272464721693</v>
      </c>
      <c r="U316" s="38">
        <f t="shared" si="79"/>
        <v>-0.17275503456709285</v>
      </c>
    </row>
    <row r="317" spans="1:21" ht="14" x14ac:dyDescent="0.3">
      <c r="A317" s="19" t="s">
        <v>0</v>
      </c>
      <c r="B317" s="14" t="s">
        <v>563</v>
      </c>
      <c r="C317" s="13" t="s">
        <v>0</v>
      </c>
      <c r="D317" s="34">
        <f>SUM(D311:D316)</f>
        <v>63029952</v>
      </c>
      <c r="E317" s="34">
        <f>SUM(E311:E316)</f>
        <v>66290320</v>
      </c>
      <c r="F317" s="34">
        <f>SUM(F311:F316)</f>
        <v>7742766</v>
      </c>
      <c r="G317" s="39">
        <f t="shared" si="72"/>
        <v>0.12284264471595981</v>
      </c>
      <c r="H317" s="34">
        <f>SUM(H311:H316)</f>
        <v>10420804</v>
      </c>
      <c r="I317" s="39">
        <f t="shared" si="73"/>
        <v>0.16533098422794293</v>
      </c>
      <c r="J317" s="34">
        <f>SUM(J311:J316)</f>
        <v>17232400</v>
      </c>
      <c r="K317" s="39">
        <f t="shared" si="74"/>
        <v>0.25995348943857866</v>
      </c>
      <c r="L317" s="34">
        <f>SUM(L311:L316)</f>
        <v>0</v>
      </c>
      <c r="M317" s="39">
        <f t="shared" si="75"/>
        <v>0</v>
      </c>
      <c r="N317" s="34">
        <f t="shared" si="76"/>
        <v>35395970</v>
      </c>
      <c r="O317" s="39">
        <f t="shared" si="77"/>
        <v>0.53395382613932174</v>
      </c>
      <c r="P317" s="34">
        <f>SUM(P311:P316)</f>
        <v>20577830</v>
      </c>
      <c r="Q317" s="34">
        <f>SUM(Q311:Q316)</f>
        <v>81780974</v>
      </c>
      <c r="R317" s="34">
        <f>SUM(R311:R316)</f>
        <v>58622332</v>
      </c>
      <c r="S317" s="34">
        <f>SUM(S311:S316)</f>
        <v>40524047</v>
      </c>
      <c r="T317" s="39">
        <f t="shared" si="78"/>
        <v>0.69127319943532783</v>
      </c>
      <c r="U317" s="39">
        <f t="shared" si="79"/>
        <v>-0.16257447942761705</v>
      </c>
    </row>
    <row r="318" spans="1:21" ht="13" x14ac:dyDescent="0.3">
      <c r="A318" s="18" t="s">
        <v>29</v>
      </c>
      <c r="B318" s="12" t="s">
        <v>564</v>
      </c>
      <c r="C318" s="11" t="s">
        <v>565</v>
      </c>
      <c r="D318" s="33">
        <v>1578000</v>
      </c>
      <c r="E318" s="33">
        <v>1752680</v>
      </c>
      <c r="F318" s="33">
        <v>101484</v>
      </c>
      <c r="G318" s="38">
        <f t="shared" si="72"/>
        <v>6.4311787072243345E-2</v>
      </c>
      <c r="H318" s="33">
        <v>190382</v>
      </c>
      <c r="I318" s="38">
        <f t="shared" si="73"/>
        <v>0.12064765525982256</v>
      </c>
      <c r="J318" s="33">
        <v>234100</v>
      </c>
      <c r="K318" s="38">
        <f t="shared" si="74"/>
        <v>0.13356688043453455</v>
      </c>
      <c r="L318" s="33">
        <v>0</v>
      </c>
      <c r="M318" s="38">
        <f t="shared" si="75"/>
        <v>0</v>
      </c>
      <c r="N318" s="33">
        <f t="shared" si="76"/>
        <v>525966</v>
      </c>
      <c r="O318" s="38">
        <f t="shared" si="77"/>
        <v>0.30009242987881418</v>
      </c>
      <c r="P318" s="33">
        <v>246003</v>
      </c>
      <c r="Q318" s="33">
        <v>1097500</v>
      </c>
      <c r="R318" s="33">
        <v>1526777</v>
      </c>
      <c r="S318" s="33">
        <v>747055</v>
      </c>
      <c r="T318" s="38">
        <f t="shared" si="78"/>
        <v>0.48930197402764125</v>
      </c>
      <c r="U318" s="38">
        <f t="shared" si="79"/>
        <v>-4.8385588793632639E-2</v>
      </c>
    </row>
    <row r="319" spans="1:21" ht="13" x14ac:dyDescent="0.3">
      <c r="A319" s="18" t="s">
        <v>29</v>
      </c>
      <c r="B319" s="12" t="s">
        <v>566</v>
      </c>
      <c r="C319" s="11" t="s">
        <v>567</v>
      </c>
      <c r="D319" s="33">
        <v>31359407</v>
      </c>
      <c r="E319" s="33">
        <v>31984405</v>
      </c>
      <c r="F319" s="33">
        <v>12960756</v>
      </c>
      <c r="G319" s="38">
        <f t="shared" si="72"/>
        <v>0.41329722848394423</v>
      </c>
      <c r="H319" s="33">
        <v>10466318</v>
      </c>
      <c r="I319" s="38">
        <f t="shared" si="73"/>
        <v>0.3337536962991679</v>
      </c>
      <c r="J319" s="33">
        <v>8396176</v>
      </c>
      <c r="K319" s="38">
        <f t="shared" si="74"/>
        <v>0.26250843184358125</v>
      </c>
      <c r="L319" s="33">
        <v>0</v>
      </c>
      <c r="M319" s="38">
        <f t="shared" si="75"/>
        <v>0</v>
      </c>
      <c r="N319" s="33">
        <f t="shared" si="76"/>
        <v>31823250</v>
      </c>
      <c r="O319" s="38">
        <f t="shared" si="77"/>
        <v>0.99496145074451126</v>
      </c>
      <c r="P319" s="33">
        <v>-1033993</v>
      </c>
      <c r="Q319" s="33">
        <v>17820920</v>
      </c>
      <c r="R319" s="33">
        <v>39281001</v>
      </c>
      <c r="S319" s="33">
        <v>17727674</v>
      </c>
      <c r="T319" s="38">
        <f t="shared" si="78"/>
        <v>0.45130402863206059</v>
      </c>
      <c r="U319" s="38">
        <f t="shared" si="79"/>
        <v>-9.1201478153140307</v>
      </c>
    </row>
    <row r="320" spans="1:21" ht="13" x14ac:dyDescent="0.3">
      <c r="A320" s="18" t="s">
        <v>29</v>
      </c>
      <c r="B320" s="12" t="s">
        <v>568</v>
      </c>
      <c r="C320" s="11" t="s">
        <v>569</v>
      </c>
      <c r="D320" s="33">
        <v>33320000</v>
      </c>
      <c r="E320" s="33">
        <v>33320000</v>
      </c>
      <c r="F320" s="33">
        <v>13906530</v>
      </c>
      <c r="G320" s="38">
        <f t="shared" si="72"/>
        <v>0.41736284513805522</v>
      </c>
      <c r="H320" s="33">
        <v>11097000</v>
      </c>
      <c r="I320" s="38">
        <f t="shared" si="73"/>
        <v>0.33304321728691477</v>
      </c>
      <c r="J320" s="33">
        <v>8322000</v>
      </c>
      <c r="K320" s="38">
        <f t="shared" si="74"/>
        <v>0.24975990396158462</v>
      </c>
      <c r="L320" s="33">
        <v>0</v>
      </c>
      <c r="M320" s="38">
        <f t="shared" si="75"/>
        <v>0</v>
      </c>
      <c r="N320" s="33">
        <f t="shared" si="76"/>
        <v>33325530</v>
      </c>
      <c r="O320" s="38">
        <f t="shared" si="77"/>
        <v>1.0001659663865545</v>
      </c>
      <c r="P320" s="33">
        <v>0</v>
      </c>
      <c r="Q320" s="33">
        <v>32185000</v>
      </c>
      <c r="R320" s="33">
        <v>36490000</v>
      </c>
      <c r="S320" s="33">
        <v>28421000</v>
      </c>
      <c r="T320" s="38">
        <f t="shared" si="78"/>
        <v>0.77887092354069609</v>
      </c>
      <c r="U320" s="38">
        <f t="shared" si="79"/>
        <v>0</v>
      </c>
    </row>
    <row r="321" spans="1:21" ht="13" x14ac:dyDescent="0.3">
      <c r="A321" s="18" t="s">
        <v>29</v>
      </c>
      <c r="B321" s="12" t="s">
        <v>570</v>
      </c>
      <c r="C321" s="11" t="s">
        <v>571</v>
      </c>
      <c r="D321" s="33">
        <v>18056278</v>
      </c>
      <c r="E321" s="33">
        <v>25535130</v>
      </c>
      <c r="F321" s="33">
        <v>8715261</v>
      </c>
      <c r="G321" s="38">
        <f t="shared" si="72"/>
        <v>0.48267206563833365</v>
      </c>
      <c r="H321" s="33">
        <v>5930588</v>
      </c>
      <c r="I321" s="38">
        <f t="shared" si="73"/>
        <v>0.32845019333441811</v>
      </c>
      <c r="J321" s="33">
        <v>6423655</v>
      </c>
      <c r="K321" s="38">
        <f t="shared" si="74"/>
        <v>0.25156147628776515</v>
      </c>
      <c r="L321" s="33">
        <v>0</v>
      </c>
      <c r="M321" s="38">
        <f t="shared" si="75"/>
        <v>0</v>
      </c>
      <c r="N321" s="33">
        <f t="shared" si="76"/>
        <v>21069504</v>
      </c>
      <c r="O321" s="38">
        <f t="shared" si="77"/>
        <v>0.82511833697341663</v>
      </c>
      <c r="P321" s="33">
        <v>8712119</v>
      </c>
      <c r="Q321" s="33">
        <v>36018000</v>
      </c>
      <c r="R321" s="33">
        <v>25067258</v>
      </c>
      <c r="S321" s="33">
        <v>39872732</v>
      </c>
      <c r="T321" s="38">
        <f t="shared" si="78"/>
        <v>1.5906299763619938</v>
      </c>
      <c r="U321" s="38">
        <f t="shared" si="79"/>
        <v>-0.26267593452293292</v>
      </c>
    </row>
    <row r="322" spans="1:21" ht="13" x14ac:dyDescent="0.3">
      <c r="A322" s="18" t="s">
        <v>44</v>
      </c>
      <c r="B322" s="12" t="s">
        <v>572</v>
      </c>
      <c r="C322" s="11" t="s">
        <v>573</v>
      </c>
      <c r="D322" s="33">
        <v>24921236</v>
      </c>
      <c r="E322" s="33">
        <v>25795896</v>
      </c>
      <c r="F322" s="33">
        <v>2880512</v>
      </c>
      <c r="G322" s="38">
        <f t="shared" si="72"/>
        <v>0.11558463633184164</v>
      </c>
      <c r="H322" s="33">
        <v>4184861</v>
      </c>
      <c r="I322" s="38">
        <f t="shared" si="73"/>
        <v>0.16792349304023282</v>
      </c>
      <c r="J322" s="33">
        <v>2943185</v>
      </c>
      <c r="K322" s="38">
        <f t="shared" si="74"/>
        <v>0.11409508706346157</v>
      </c>
      <c r="L322" s="33">
        <v>0</v>
      </c>
      <c r="M322" s="38">
        <f t="shared" si="75"/>
        <v>0</v>
      </c>
      <c r="N322" s="33">
        <f t="shared" si="76"/>
        <v>10008558</v>
      </c>
      <c r="O322" s="38">
        <f t="shared" si="77"/>
        <v>0.38799032218148188</v>
      </c>
      <c r="P322" s="33">
        <v>3182124</v>
      </c>
      <c r="Q322" s="33">
        <v>19980797</v>
      </c>
      <c r="R322" s="33">
        <v>20530001</v>
      </c>
      <c r="S322" s="33">
        <v>8462635</v>
      </c>
      <c r="T322" s="38">
        <f t="shared" si="78"/>
        <v>0.41220821177748601</v>
      </c>
      <c r="U322" s="38">
        <f t="shared" si="79"/>
        <v>-7.5087897266102765E-2</v>
      </c>
    </row>
    <row r="323" spans="1:21" ht="14" x14ac:dyDescent="0.3">
      <c r="A323" s="19" t="s">
        <v>0</v>
      </c>
      <c r="B323" s="14" t="s">
        <v>574</v>
      </c>
      <c r="C323" s="13" t="s">
        <v>0</v>
      </c>
      <c r="D323" s="34">
        <f>SUM(D318:D322)</f>
        <v>109234921</v>
      </c>
      <c r="E323" s="34">
        <f>SUM(E318:E322)</f>
        <v>118388111</v>
      </c>
      <c r="F323" s="34">
        <f>SUM(F318:F322)</f>
        <v>38564543</v>
      </c>
      <c r="G323" s="39">
        <f t="shared" si="72"/>
        <v>0.35304225651428811</v>
      </c>
      <c r="H323" s="34">
        <f>SUM(H318:H322)</f>
        <v>31869149</v>
      </c>
      <c r="I323" s="39">
        <f t="shared" si="73"/>
        <v>0.29174872566621807</v>
      </c>
      <c r="J323" s="34">
        <f>SUM(J318:J322)</f>
        <v>26319116</v>
      </c>
      <c r="K323" s="39">
        <f t="shared" si="74"/>
        <v>0.22231215430069662</v>
      </c>
      <c r="L323" s="34">
        <f>SUM(L318:L322)</f>
        <v>0</v>
      </c>
      <c r="M323" s="39">
        <f t="shared" si="75"/>
        <v>0</v>
      </c>
      <c r="N323" s="34">
        <f t="shared" si="76"/>
        <v>96752808</v>
      </c>
      <c r="O323" s="39">
        <f t="shared" si="77"/>
        <v>0.81725104981191898</v>
      </c>
      <c r="P323" s="34">
        <f>SUM(P318:P322)</f>
        <v>11106253</v>
      </c>
      <c r="Q323" s="34">
        <f>SUM(Q318:Q322)</f>
        <v>107102217</v>
      </c>
      <c r="R323" s="34">
        <f>SUM(R318:R322)</f>
        <v>122895037</v>
      </c>
      <c r="S323" s="34">
        <f>SUM(S318:S322)</f>
        <v>95231096</v>
      </c>
      <c r="T323" s="39">
        <f t="shared" si="78"/>
        <v>0.7748978178834024</v>
      </c>
      <c r="U323" s="39">
        <f t="shared" si="79"/>
        <v>1.369756568664517</v>
      </c>
    </row>
    <row r="324" spans="1:21" ht="13" x14ac:dyDescent="0.3">
      <c r="A324" s="18" t="s">
        <v>29</v>
      </c>
      <c r="B324" s="12" t="s">
        <v>575</v>
      </c>
      <c r="C324" s="11" t="s">
        <v>576</v>
      </c>
      <c r="D324" s="33">
        <v>6402430</v>
      </c>
      <c r="E324" s="33">
        <v>7365374</v>
      </c>
      <c r="F324" s="33">
        <v>12730000</v>
      </c>
      <c r="G324" s="38">
        <f t="shared" si="72"/>
        <v>1.9883075644716146</v>
      </c>
      <c r="H324" s="33">
        <v>0</v>
      </c>
      <c r="I324" s="38">
        <f t="shared" si="73"/>
        <v>0</v>
      </c>
      <c r="J324" s="33">
        <v>13500000</v>
      </c>
      <c r="K324" s="38">
        <f t="shared" si="74"/>
        <v>1.8329008139980401</v>
      </c>
      <c r="L324" s="33">
        <v>0</v>
      </c>
      <c r="M324" s="38">
        <f t="shared" si="75"/>
        <v>0</v>
      </c>
      <c r="N324" s="33">
        <f t="shared" si="76"/>
        <v>26230000</v>
      </c>
      <c r="O324" s="38">
        <f t="shared" si="77"/>
        <v>3.5612583963828586</v>
      </c>
      <c r="P324" s="33">
        <v>6479130</v>
      </c>
      <c r="Q324" s="33">
        <v>8919750</v>
      </c>
      <c r="R324" s="33">
        <v>13355550</v>
      </c>
      <c r="S324" s="33">
        <v>29578166</v>
      </c>
      <c r="T324" s="38">
        <f t="shared" si="78"/>
        <v>2.2146722523595059</v>
      </c>
      <c r="U324" s="38">
        <f t="shared" si="79"/>
        <v>1.0836130776817257</v>
      </c>
    </row>
    <row r="325" spans="1:21" ht="13" x14ac:dyDescent="0.3">
      <c r="A325" s="18" t="s">
        <v>29</v>
      </c>
      <c r="B325" s="12" t="s">
        <v>577</v>
      </c>
      <c r="C325" s="11" t="s">
        <v>578</v>
      </c>
      <c r="D325" s="33">
        <v>49943000</v>
      </c>
      <c r="E325" s="33">
        <v>52523198</v>
      </c>
      <c r="F325" s="33">
        <v>221402</v>
      </c>
      <c r="G325" s="38">
        <f t="shared" si="72"/>
        <v>4.4330937268486073E-3</v>
      </c>
      <c r="H325" s="33">
        <v>36810915</v>
      </c>
      <c r="I325" s="38">
        <f t="shared" si="73"/>
        <v>0.7370585467432873</v>
      </c>
      <c r="J325" s="33">
        <v>12488877</v>
      </c>
      <c r="K325" s="38">
        <f t="shared" si="74"/>
        <v>0.23777830512148174</v>
      </c>
      <c r="L325" s="33">
        <v>0</v>
      </c>
      <c r="M325" s="38">
        <f t="shared" si="75"/>
        <v>0</v>
      </c>
      <c r="N325" s="33">
        <f t="shared" si="76"/>
        <v>49521194</v>
      </c>
      <c r="O325" s="38">
        <f t="shared" si="77"/>
        <v>0.94284422665961809</v>
      </c>
      <c r="P325" s="33">
        <v>12066667</v>
      </c>
      <c r="Q325" s="33">
        <v>48384918</v>
      </c>
      <c r="R325" s="33">
        <v>54620918</v>
      </c>
      <c r="S325" s="33">
        <v>54049973</v>
      </c>
      <c r="T325" s="38">
        <f t="shared" si="78"/>
        <v>0.98954713650180692</v>
      </c>
      <c r="U325" s="38">
        <f t="shared" si="79"/>
        <v>3.498977803895631E-2</v>
      </c>
    </row>
    <row r="326" spans="1:21" ht="13" x14ac:dyDescent="0.3">
      <c r="A326" s="18" t="s">
        <v>29</v>
      </c>
      <c r="B326" s="12" t="s">
        <v>579</v>
      </c>
      <c r="C326" s="11" t="s">
        <v>580</v>
      </c>
      <c r="D326" s="33">
        <v>29404118</v>
      </c>
      <c r="E326" s="33">
        <v>40120426</v>
      </c>
      <c r="F326" s="33">
        <v>45864158</v>
      </c>
      <c r="G326" s="38">
        <f t="shared" si="72"/>
        <v>1.559786897876005</v>
      </c>
      <c r="H326" s="33">
        <v>-1225915</v>
      </c>
      <c r="I326" s="38">
        <f t="shared" si="73"/>
        <v>-4.1691949406542306E-2</v>
      </c>
      <c r="J326" s="33">
        <v>70882851</v>
      </c>
      <c r="K326" s="38">
        <f t="shared" si="74"/>
        <v>1.7667522024815987</v>
      </c>
      <c r="L326" s="33">
        <v>0</v>
      </c>
      <c r="M326" s="38">
        <f t="shared" si="75"/>
        <v>0</v>
      </c>
      <c r="N326" s="33">
        <f t="shared" si="76"/>
        <v>115521094</v>
      </c>
      <c r="O326" s="38">
        <f t="shared" si="77"/>
        <v>2.8793586090038028</v>
      </c>
      <c r="P326" s="33">
        <v>70027179</v>
      </c>
      <c r="Q326" s="33">
        <v>6374107</v>
      </c>
      <c r="R326" s="33">
        <v>44555575</v>
      </c>
      <c r="S326" s="33">
        <v>117283663</v>
      </c>
      <c r="T326" s="38">
        <f t="shared" si="78"/>
        <v>2.6323005145820697</v>
      </c>
      <c r="U326" s="38">
        <f t="shared" si="79"/>
        <v>1.2219141370809705E-2</v>
      </c>
    </row>
    <row r="327" spans="1:21" ht="13" x14ac:dyDescent="0.3">
      <c r="A327" s="18" t="s">
        <v>29</v>
      </c>
      <c r="B327" s="12" t="s">
        <v>581</v>
      </c>
      <c r="C327" s="11" t="s">
        <v>582</v>
      </c>
      <c r="D327" s="33">
        <v>37000</v>
      </c>
      <c r="E327" s="33">
        <v>37000</v>
      </c>
      <c r="F327" s="33">
        <v>439996</v>
      </c>
      <c r="G327" s="38">
        <f t="shared" si="72"/>
        <v>11.891783783783783</v>
      </c>
      <c r="H327" s="33">
        <v>614499</v>
      </c>
      <c r="I327" s="38">
        <f t="shared" si="73"/>
        <v>16.608081081081082</v>
      </c>
      <c r="J327" s="33">
        <v>0</v>
      </c>
      <c r="K327" s="38">
        <f t="shared" si="74"/>
        <v>0</v>
      </c>
      <c r="L327" s="33">
        <v>0</v>
      </c>
      <c r="M327" s="38">
        <f t="shared" si="75"/>
        <v>0</v>
      </c>
      <c r="N327" s="33">
        <f t="shared" si="76"/>
        <v>1054495</v>
      </c>
      <c r="O327" s="38">
        <f t="shared" si="77"/>
        <v>28.499864864864865</v>
      </c>
      <c r="P327" s="33">
        <v>0</v>
      </c>
      <c r="Q327" s="33">
        <v>184500</v>
      </c>
      <c r="R327" s="33">
        <v>184500</v>
      </c>
      <c r="S327" s="33">
        <v>8758</v>
      </c>
      <c r="T327" s="38">
        <f t="shared" si="78"/>
        <v>4.7468834688346881E-2</v>
      </c>
      <c r="U327" s="38">
        <f t="shared" si="79"/>
        <v>0</v>
      </c>
    </row>
    <row r="328" spans="1:21" ht="13" x14ac:dyDescent="0.3">
      <c r="A328" s="18" t="s">
        <v>29</v>
      </c>
      <c r="B328" s="12" t="s">
        <v>583</v>
      </c>
      <c r="C328" s="11" t="s">
        <v>584</v>
      </c>
      <c r="D328" s="33">
        <v>64768200</v>
      </c>
      <c r="E328" s="33">
        <v>75189200</v>
      </c>
      <c r="F328" s="33">
        <v>39587666</v>
      </c>
      <c r="G328" s="38">
        <f t="shared" si="72"/>
        <v>0.61122072251506143</v>
      </c>
      <c r="H328" s="33">
        <v>33234296</v>
      </c>
      <c r="I328" s="38">
        <f t="shared" si="73"/>
        <v>0.51312675047322609</v>
      </c>
      <c r="J328" s="33">
        <v>26061866</v>
      </c>
      <c r="K328" s="38">
        <f t="shared" si="74"/>
        <v>0.34661714714347275</v>
      </c>
      <c r="L328" s="33">
        <v>0</v>
      </c>
      <c r="M328" s="38">
        <f t="shared" si="75"/>
        <v>0</v>
      </c>
      <c r="N328" s="33">
        <f t="shared" si="76"/>
        <v>98883828</v>
      </c>
      <c r="O328" s="38">
        <f t="shared" si="77"/>
        <v>1.315133396817628</v>
      </c>
      <c r="P328" s="33">
        <v>32191333</v>
      </c>
      <c r="Q328" s="33">
        <v>69140566</v>
      </c>
      <c r="R328" s="33">
        <v>69239084</v>
      </c>
      <c r="S328" s="33">
        <v>102045111</v>
      </c>
      <c r="T328" s="38">
        <f t="shared" si="78"/>
        <v>1.4738079290592578</v>
      </c>
      <c r="U328" s="38">
        <f t="shared" si="79"/>
        <v>-0.19040736834352279</v>
      </c>
    </row>
    <row r="329" spans="1:21" ht="13" x14ac:dyDescent="0.3">
      <c r="A329" s="18" t="s">
        <v>29</v>
      </c>
      <c r="B329" s="12" t="s">
        <v>585</v>
      </c>
      <c r="C329" s="11" t="s">
        <v>586</v>
      </c>
      <c r="D329" s="33">
        <v>51817185</v>
      </c>
      <c r="E329" s="33">
        <v>51679745</v>
      </c>
      <c r="F329" s="33">
        <v>341395</v>
      </c>
      <c r="G329" s="38">
        <f t="shared" si="72"/>
        <v>6.5884513024009311E-3</v>
      </c>
      <c r="H329" s="33">
        <v>37402219</v>
      </c>
      <c r="I329" s="38">
        <f t="shared" si="73"/>
        <v>0.72181109413797762</v>
      </c>
      <c r="J329" s="33">
        <v>258590</v>
      </c>
      <c r="K329" s="38">
        <f t="shared" si="74"/>
        <v>5.003701159903169E-3</v>
      </c>
      <c r="L329" s="33">
        <v>0</v>
      </c>
      <c r="M329" s="38">
        <f t="shared" si="75"/>
        <v>0</v>
      </c>
      <c r="N329" s="33">
        <f t="shared" si="76"/>
        <v>38002204</v>
      </c>
      <c r="O329" s="38">
        <f t="shared" si="77"/>
        <v>0.73534039303019005</v>
      </c>
      <c r="P329" s="33">
        <v>135525</v>
      </c>
      <c r="Q329" s="33">
        <v>47692570</v>
      </c>
      <c r="R329" s="33">
        <v>48168475</v>
      </c>
      <c r="S329" s="33">
        <v>47501521</v>
      </c>
      <c r="T329" s="38">
        <f t="shared" si="78"/>
        <v>0.98615372398648704</v>
      </c>
      <c r="U329" s="38">
        <f t="shared" si="79"/>
        <v>0.90806124331304194</v>
      </c>
    </row>
    <row r="330" spans="1:21" ht="13" x14ac:dyDescent="0.3">
      <c r="A330" s="18" t="s">
        <v>29</v>
      </c>
      <c r="B330" s="12" t="s">
        <v>587</v>
      </c>
      <c r="C330" s="11" t="s">
        <v>588</v>
      </c>
      <c r="D330" s="33">
        <v>4494110</v>
      </c>
      <c r="E330" s="33">
        <v>4286000</v>
      </c>
      <c r="F330" s="33">
        <v>1681680</v>
      </c>
      <c r="G330" s="38">
        <f t="shared" si="72"/>
        <v>0.37419644824002973</v>
      </c>
      <c r="H330" s="33">
        <v>1345320</v>
      </c>
      <c r="I330" s="38">
        <f t="shared" si="73"/>
        <v>0.2993518182688007</v>
      </c>
      <c r="J330" s="33">
        <v>1171024</v>
      </c>
      <c r="K330" s="38">
        <f t="shared" si="74"/>
        <v>0.27322071861875874</v>
      </c>
      <c r="L330" s="33">
        <v>0</v>
      </c>
      <c r="M330" s="38">
        <f t="shared" si="75"/>
        <v>0</v>
      </c>
      <c r="N330" s="33">
        <f t="shared" si="76"/>
        <v>4198024</v>
      </c>
      <c r="O330" s="38">
        <f t="shared" si="77"/>
        <v>0.97947363509099394</v>
      </c>
      <c r="P330" s="33">
        <v>956612</v>
      </c>
      <c r="Q330" s="33">
        <v>10642395</v>
      </c>
      <c r="R330" s="33">
        <v>4328675</v>
      </c>
      <c r="S330" s="33">
        <v>4584754</v>
      </c>
      <c r="T330" s="38">
        <f t="shared" si="78"/>
        <v>1.0591587495018684</v>
      </c>
      <c r="U330" s="38">
        <f t="shared" si="79"/>
        <v>0.22413684963182567</v>
      </c>
    </row>
    <row r="331" spans="1:21" ht="13" x14ac:dyDescent="0.3">
      <c r="A331" s="18" t="s">
        <v>44</v>
      </c>
      <c r="B331" s="12" t="s">
        <v>589</v>
      </c>
      <c r="C331" s="11" t="s">
        <v>590</v>
      </c>
      <c r="D331" s="33">
        <v>234303939</v>
      </c>
      <c r="E331" s="33">
        <v>240604114</v>
      </c>
      <c r="F331" s="33">
        <v>79941098</v>
      </c>
      <c r="G331" s="38">
        <f t="shared" si="72"/>
        <v>0.34118546338224387</v>
      </c>
      <c r="H331" s="33">
        <v>64594754</v>
      </c>
      <c r="I331" s="38">
        <f t="shared" si="73"/>
        <v>0.27568787053127602</v>
      </c>
      <c r="J331" s="33">
        <v>66095774</v>
      </c>
      <c r="K331" s="38">
        <f t="shared" si="74"/>
        <v>0.27470758043646754</v>
      </c>
      <c r="L331" s="33">
        <v>0</v>
      </c>
      <c r="M331" s="38">
        <f t="shared" si="75"/>
        <v>0</v>
      </c>
      <c r="N331" s="33">
        <f t="shared" si="76"/>
        <v>210631626</v>
      </c>
      <c r="O331" s="38">
        <f t="shared" si="77"/>
        <v>0.8754281982061205</v>
      </c>
      <c r="P331" s="33">
        <v>55613032</v>
      </c>
      <c r="Q331" s="33">
        <v>217030175</v>
      </c>
      <c r="R331" s="33">
        <v>89364143</v>
      </c>
      <c r="S331" s="33">
        <v>201245451</v>
      </c>
      <c r="T331" s="38">
        <f t="shared" si="78"/>
        <v>2.2519709163439301</v>
      </c>
      <c r="U331" s="38">
        <f t="shared" si="79"/>
        <v>0.18849434427527711</v>
      </c>
    </row>
    <row r="332" spans="1:21" ht="14" x14ac:dyDescent="0.3">
      <c r="A332" s="19" t="s">
        <v>0</v>
      </c>
      <c r="B332" s="14" t="s">
        <v>591</v>
      </c>
      <c r="C332" s="13" t="s">
        <v>0</v>
      </c>
      <c r="D332" s="34">
        <f>SUM(D324:D331)</f>
        <v>441169982</v>
      </c>
      <c r="E332" s="34">
        <f>SUM(E324:E331)</f>
        <v>471805057</v>
      </c>
      <c r="F332" s="34">
        <f>SUM(F324:F331)</f>
        <v>180807395</v>
      </c>
      <c r="G332" s="39">
        <f t="shared" si="72"/>
        <v>0.40983612298445093</v>
      </c>
      <c r="H332" s="34">
        <f>SUM(H324:H331)</f>
        <v>172776088</v>
      </c>
      <c r="I332" s="39">
        <f t="shared" si="73"/>
        <v>0.39163155937477179</v>
      </c>
      <c r="J332" s="34">
        <f>SUM(J324:J331)</f>
        <v>190458982</v>
      </c>
      <c r="K332" s="39">
        <f t="shared" si="74"/>
        <v>0.40368151882695907</v>
      </c>
      <c r="L332" s="34">
        <f>SUM(L324:L331)</f>
        <v>0</v>
      </c>
      <c r="M332" s="39">
        <f t="shared" si="75"/>
        <v>0</v>
      </c>
      <c r="N332" s="34">
        <f t="shared" si="76"/>
        <v>544042465</v>
      </c>
      <c r="O332" s="39">
        <f t="shared" si="77"/>
        <v>1.1531085920513988</v>
      </c>
      <c r="P332" s="34">
        <f>SUM(P324:P331)</f>
        <v>177469478</v>
      </c>
      <c r="Q332" s="34">
        <f>SUM(Q324:Q331)</f>
        <v>408368981</v>
      </c>
      <c r="R332" s="34">
        <f>SUM(R324:R331)</f>
        <v>323816920</v>
      </c>
      <c r="S332" s="34">
        <f>SUM(S324:S331)</f>
        <v>556297397</v>
      </c>
      <c r="T332" s="39">
        <f t="shared" si="78"/>
        <v>1.717938015715794</v>
      </c>
      <c r="U332" s="39">
        <f t="shared" si="79"/>
        <v>7.3192890103615404E-2</v>
      </c>
    </row>
    <row r="333" spans="1:21" ht="13" x14ac:dyDescent="0.3">
      <c r="A333" s="18" t="s">
        <v>29</v>
      </c>
      <c r="B333" s="12" t="s">
        <v>592</v>
      </c>
      <c r="C333" s="11" t="s">
        <v>593</v>
      </c>
      <c r="D333" s="33">
        <v>0</v>
      </c>
      <c r="E333" s="33">
        <v>0</v>
      </c>
      <c r="F333" s="33">
        <v>0</v>
      </c>
      <c r="G333" s="38">
        <f t="shared" si="72"/>
        <v>0</v>
      </c>
      <c r="H333" s="33">
        <v>0</v>
      </c>
      <c r="I333" s="38">
        <f t="shared" si="73"/>
        <v>0</v>
      </c>
      <c r="J333" s="33">
        <v>0</v>
      </c>
      <c r="K333" s="38">
        <f t="shared" si="74"/>
        <v>0</v>
      </c>
      <c r="L333" s="33">
        <v>0</v>
      </c>
      <c r="M333" s="38">
        <f t="shared" si="75"/>
        <v>0</v>
      </c>
      <c r="N333" s="33">
        <f t="shared" si="76"/>
        <v>0</v>
      </c>
      <c r="O333" s="38">
        <f t="shared" si="77"/>
        <v>0</v>
      </c>
      <c r="P333" s="33">
        <v>0</v>
      </c>
      <c r="Q333" s="33">
        <v>0</v>
      </c>
      <c r="R333" s="33">
        <v>0</v>
      </c>
      <c r="S333" s="33">
        <v>0</v>
      </c>
      <c r="T333" s="38">
        <f t="shared" si="78"/>
        <v>0</v>
      </c>
      <c r="U333" s="38">
        <f t="shared" si="79"/>
        <v>0</v>
      </c>
    </row>
    <row r="334" spans="1:21" ht="13" x14ac:dyDescent="0.3">
      <c r="A334" s="18" t="s">
        <v>29</v>
      </c>
      <c r="B334" s="12" t="s">
        <v>594</v>
      </c>
      <c r="C334" s="11" t="s">
        <v>595</v>
      </c>
      <c r="D334" s="33">
        <v>22600</v>
      </c>
      <c r="E334" s="33">
        <v>22600</v>
      </c>
      <c r="F334" s="33">
        <v>5459</v>
      </c>
      <c r="G334" s="38">
        <f t="shared" si="72"/>
        <v>0.24154867256637169</v>
      </c>
      <c r="H334" s="33">
        <v>10598</v>
      </c>
      <c r="I334" s="38">
        <f t="shared" si="73"/>
        <v>0.46893805309734515</v>
      </c>
      <c r="J334" s="33">
        <v>5688</v>
      </c>
      <c r="K334" s="38">
        <f t="shared" si="74"/>
        <v>0.25168141592920357</v>
      </c>
      <c r="L334" s="33">
        <v>0</v>
      </c>
      <c r="M334" s="38">
        <f t="shared" si="75"/>
        <v>0</v>
      </c>
      <c r="N334" s="33">
        <f t="shared" si="76"/>
        <v>21745</v>
      </c>
      <c r="O334" s="38">
        <f t="shared" si="77"/>
        <v>0.9621681415929203</v>
      </c>
      <c r="P334" s="33">
        <v>11062259</v>
      </c>
      <c r="Q334" s="33">
        <v>23366150</v>
      </c>
      <c r="R334" s="33">
        <v>26306150</v>
      </c>
      <c r="S334" s="33">
        <v>26265185</v>
      </c>
      <c r="T334" s="38">
        <f t="shared" si="78"/>
        <v>0.99844275958283524</v>
      </c>
      <c r="U334" s="38">
        <f t="shared" si="79"/>
        <v>-0.9994858193068884</v>
      </c>
    </row>
    <row r="335" spans="1:21" ht="13" x14ac:dyDescent="0.3">
      <c r="A335" s="18" t="s">
        <v>29</v>
      </c>
      <c r="B335" s="12" t="s">
        <v>596</v>
      </c>
      <c r="C335" s="11" t="s">
        <v>597</v>
      </c>
      <c r="D335" s="33">
        <v>10976196</v>
      </c>
      <c r="E335" s="33">
        <v>11036196</v>
      </c>
      <c r="F335" s="33">
        <v>29044734</v>
      </c>
      <c r="G335" s="38">
        <f t="shared" si="72"/>
        <v>2.6461566466196484</v>
      </c>
      <c r="H335" s="33">
        <v>22871437</v>
      </c>
      <c r="I335" s="38">
        <f t="shared" si="73"/>
        <v>2.0837307387732507</v>
      </c>
      <c r="J335" s="33">
        <v>17488048</v>
      </c>
      <c r="K335" s="38">
        <f t="shared" si="74"/>
        <v>1.5846083197507548</v>
      </c>
      <c r="L335" s="33">
        <v>0</v>
      </c>
      <c r="M335" s="38">
        <f t="shared" si="75"/>
        <v>0</v>
      </c>
      <c r="N335" s="33">
        <f t="shared" si="76"/>
        <v>69404219</v>
      </c>
      <c r="O335" s="38">
        <f t="shared" si="77"/>
        <v>6.2887809350250761</v>
      </c>
      <c r="P335" s="33">
        <v>16904091</v>
      </c>
      <c r="Q335" s="33">
        <v>14034043</v>
      </c>
      <c r="R335" s="33">
        <v>17683442</v>
      </c>
      <c r="S335" s="33">
        <v>73484144</v>
      </c>
      <c r="T335" s="38">
        <f t="shared" si="78"/>
        <v>4.1555339735329806</v>
      </c>
      <c r="U335" s="38">
        <f t="shared" si="79"/>
        <v>3.4545306222026451E-2</v>
      </c>
    </row>
    <row r="336" spans="1:21" ht="13" x14ac:dyDescent="0.3">
      <c r="A336" s="18" t="s">
        <v>44</v>
      </c>
      <c r="B336" s="12" t="s">
        <v>598</v>
      </c>
      <c r="C336" s="11" t="s">
        <v>599</v>
      </c>
      <c r="D336" s="33">
        <v>46267900</v>
      </c>
      <c r="E336" s="33">
        <v>46617584</v>
      </c>
      <c r="F336" s="33">
        <v>15563899</v>
      </c>
      <c r="G336" s="38">
        <f t="shared" si="72"/>
        <v>0.33638654445090443</v>
      </c>
      <c r="H336" s="33">
        <v>10859013</v>
      </c>
      <c r="I336" s="38">
        <f t="shared" si="73"/>
        <v>0.23469863555510409</v>
      </c>
      <c r="J336" s="33">
        <v>10750768</v>
      </c>
      <c r="K336" s="38">
        <f t="shared" si="74"/>
        <v>0.23061615548330433</v>
      </c>
      <c r="L336" s="33">
        <v>0</v>
      </c>
      <c r="M336" s="38">
        <f t="shared" si="75"/>
        <v>0</v>
      </c>
      <c r="N336" s="33">
        <f t="shared" si="76"/>
        <v>37173680</v>
      </c>
      <c r="O336" s="38">
        <f t="shared" si="77"/>
        <v>0.79741755814715753</v>
      </c>
      <c r="P336" s="33">
        <v>1563572</v>
      </c>
      <c r="Q336" s="33">
        <v>40815443</v>
      </c>
      <c r="R336" s="33">
        <v>45514576</v>
      </c>
      <c r="S336" s="33">
        <v>27693817</v>
      </c>
      <c r="T336" s="38">
        <f t="shared" si="78"/>
        <v>0.60846039739005808</v>
      </c>
      <c r="U336" s="38">
        <f t="shared" si="79"/>
        <v>5.8757741888445176</v>
      </c>
    </row>
    <row r="337" spans="1:21" ht="14" x14ac:dyDescent="0.3">
      <c r="A337" s="19" t="s">
        <v>0</v>
      </c>
      <c r="B337" s="14" t="s">
        <v>600</v>
      </c>
      <c r="C337" s="13" t="s">
        <v>0</v>
      </c>
      <c r="D337" s="34">
        <f>SUM(D333:D336)</f>
        <v>57266696</v>
      </c>
      <c r="E337" s="34">
        <f>SUM(E333:E336)</f>
        <v>57676380</v>
      </c>
      <c r="F337" s="34">
        <f>SUM(F333:F336)</f>
        <v>44614092</v>
      </c>
      <c r="G337" s="39">
        <f t="shared" si="72"/>
        <v>0.77905825054059341</v>
      </c>
      <c r="H337" s="34">
        <f>SUM(H333:H336)</f>
        <v>33741048</v>
      </c>
      <c r="I337" s="39">
        <f t="shared" si="73"/>
        <v>0.58919145606025536</v>
      </c>
      <c r="J337" s="34">
        <f>SUM(J333:J336)</f>
        <v>28244504</v>
      </c>
      <c r="K337" s="39">
        <f t="shared" si="74"/>
        <v>0.48970660086503348</v>
      </c>
      <c r="L337" s="34">
        <f>SUM(L333:L336)</f>
        <v>0</v>
      </c>
      <c r="M337" s="39">
        <f t="shared" si="75"/>
        <v>0</v>
      </c>
      <c r="N337" s="34">
        <f t="shared" si="76"/>
        <v>106599644</v>
      </c>
      <c r="O337" s="39">
        <f t="shared" si="77"/>
        <v>1.8482374240546997</v>
      </c>
      <c r="P337" s="34">
        <f>SUM(P333:P336)</f>
        <v>29529922</v>
      </c>
      <c r="Q337" s="34">
        <f>SUM(Q333:Q336)</f>
        <v>78215636</v>
      </c>
      <c r="R337" s="34">
        <f>SUM(R333:R336)</f>
        <v>89504168</v>
      </c>
      <c r="S337" s="34">
        <f>SUM(S333:S336)</f>
        <v>127443146</v>
      </c>
      <c r="T337" s="39">
        <f t="shared" si="78"/>
        <v>1.4238794555355232</v>
      </c>
      <c r="U337" s="39">
        <f t="shared" si="79"/>
        <v>-4.3529339495038233E-2</v>
      </c>
    </row>
    <row r="338" spans="1:21" ht="14" x14ac:dyDescent="0.3">
      <c r="A338" s="19" t="s">
        <v>0</v>
      </c>
      <c r="B338" s="14" t="s">
        <v>601</v>
      </c>
      <c r="C338" s="13" t="s">
        <v>0</v>
      </c>
      <c r="D338" s="34">
        <f>SUM(D302,D304:D309,D311:D316,D318:D322,D324:D331,D333:D336)</f>
        <v>739679267</v>
      </c>
      <c r="E338" s="34">
        <f>SUM(E302,E304:E309,E311:E316,E318:E322,E324:E331,E333:E336)</f>
        <v>800844408</v>
      </c>
      <c r="F338" s="34">
        <f>SUM(F302,F304:F309,F311:F316,F318:F322,F324:F331,F333:F336)</f>
        <v>305099107</v>
      </c>
      <c r="G338" s="39">
        <f t="shared" si="72"/>
        <v>0.41247486662350913</v>
      </c>
      <c r="H338" s="34">
        <f>SUM(H302,H304:H309,H311:H316,H318:H322,H324:H331,H333:H336)</f>
        <v>267099831</v>
      </c>
      <c r="I338" s="39">
        <f t="shared" si="73"/>
        <v>0.36110222756858751</v>
      </c>
      <c r="J338" s="34">
        <f>SUM(J302,J304:J309,J311:J316,J318:J322,J324:J331,J333:J336)</f>
        <v>292239657</v>
      </c>
      <c r="K338" s="39">
        <f t="shared" si="74"/>
        <v>0.36491440045117979</v>
      </c>
      <c r="L338" s="34">
        <f>SUM(L302,L304:L309,L311:L316,L318:L322,L324:L331,L333:L336)</f>
        <v>0</v>
      </c>
      <c r="M338" s="39">
        <f t="shared" si="75"/>
        <v>0</v>
      </c>
      <c r="N338" s="34">
        <f t="shared" si="76"/>
        <v>864438595</v>
      </c>
      <c r="O338" s="39">
        <f t="shared" si="77"/>
        <v>1.0794089168441818</v>
      </c>
      <c r="P338" s="34">
        <f>SUM(P302,P304:P309,P311:P316,P318:P322,P324:P331,P333:P336)</f>
        <v>254163439</v>
      </c>
      <c r="Q338" s="34">
        <f>SUM(Q302,Q304:Q309,Q311:Q316,Q318:Q322,Q324:Q331,Q333:Q336)</f>
        <v>728572063</v>
      </c>
      <c r="R338" s="34">
        <f>SUM(R302,R304:R309,R311:R316,R318:R322,R324:R331,R333:R336)</f>
        <v>657561267</v>
      </c>
      <c r="S338" s="34">
        <f>SUM(S302,S304:S309,S311:S316,S318:S322,S324:S331,S333:S336)</f>
        <v>892982046</v>
      </c>
      <c r="T338" s="39">
        <f t="shared" si="78"/>
        <v>1.3580210557018713</v>
      </c>
      <c r="U338" s="39">
        <f t="shared" si="79"/>
        <v>0.14980997325897838</v>
      </c>
    </row>
    <row r="339" spans="1:21" ht="14" x14ac:dyDescent="0.3">
      <c r="A339" s="23" t="s">
        <v>0</v>
      </c>
      <c r="B339" s="24" t="s">
        <v>602</v>
      </c>
      <c r="C339" s="25" t="s">
        <v>0</v>
      </c>
      <c r="D339" s="36">
        <f>SUM(D8:D9,D11:D18,D20:D26,D28:D34,D36:D39,D41:D46,D48:D52,D57,D59:D62,D64:D69,D71:D77,D79:D83,D88:D90,D92:D95,D97:D100,D105,D107:D111,D113:D120,D122:D125,D127:D131,D133:D136,D138:D143,D145:D149,D151:D156,D158:D162,D164:D168,D173:D178,D180:D184,D186:D190,D192:D197,D199:D203,D208:D215,D217:D223,D225:D229,D234:D239,D241:D246,D248:D253,D255:D258,D263:D266,D268:D274,D276:D284,D286:D291,D293:D297,D302,D304:D309,D311:D316,D318:D322,D324:D331,D333:D336)</f>
        <v>9337582732</v>
      </c>
      <c r="E339" s="36">
        <f>SUM(E8:E9,E11:E18,E20:E26,E28:E34,E36:E39,E41:E46,E48:E52,E57,E59:E62,E64:E69,E71:E77,E79:E83,E88:E90,E92:E95,E97:E100,E105,E107:E111,E113:E120,E122:E125,E127:E131,E133:E136,E138:E143,E145:E149,E151:E156,E158:E162,E164:E168,E173:E178,E180:E184,E186:E190,E192:E197,E199:E203,E208:E215,E217:E223,E225:E229,E234:E239,E241:E246,E248:E253,E255:E258,E263:E266,E268:E274,E276:E284,E286:E291,E293:E297,E302,E304:E309,E311:E316,E318:E322,E324:E331,E333:E336)</f>
        <v>9879584212</v>
      </c>
      <c r="F339" s="36">
        <f>SUM(F8:F9,F11:F18,F20:F26,F28:F34,F36:F39,F41:F46,F48:F52,F57,F59:F62,F64:F69,F71:F77,F79:F83,F88:F90,F92:F95,F97:F100,F105,F107:F111,F113:F120,F122:F125,F127:F131,F133:F136,F138:F143,F145:F149,F151:F156,F158:F162,F164:F168,F173:F178,F180:F184,F186:F190,F192:F197,F199:F203,F208:F215,F217:F223,F225:F229,F234:F239,F241:F246,F248:F253,F255:F258,F263:F266,F268:F274,F276:F284,F286:F291,F293:F297,F302,F304:F309,F311:F316,F318:F322,F324:F331,F333:F336)</f>
        <v>3616843519</v>
      </c>
      <c r="G339" s="41">
        <f t="shared" si="72"/>
        <v>0.38734259420321249</v>
      </c>
      <c r="H339" s="36">
        <f>SUM(H8:H9,H11:H18,H20:H26,H28:H34,H36:H39,H41:H46,H48:H52,H57,H59:H62,H64:H69,H71:H77,H79:H83,H88:H90,H92:H95,H97:H100,H105,H107:H111,H113:H120,H122:H125,H127:H131,H133:H136,H138:H143,H145:H149,H151:H156,H158:H162,H164:H168,H173:H178,H180:H184,H186:H190,H192:H197,H199:H203,H208:H215,H217:H223,H225:H229,H234:H239,H241:H246,H248:H253,H255:H258,H263:H266,H268:H274,H276:H284,H286:H291,H293:H297,H302,H304:H309,H311:H316,H318:H322,H324:H331,H333:H336)</f>
        <v>2623158188</v>
      </c>
      <c r="I339" s="41">
        <f t="shared" si="73"/>
        <v>0.28092476000350797</v>
      </c>
      <c r="J339" s="36">
        <f>SUM(J8:J9,J11:J18,J20:J26,J28:J34,J36:J39,J41:J46,J48:J52,J57,J59:J62,J64:J69,J71:J77,J79:J83,J88:J90,J92:J95,J97:J100,J105,J107:J111,J113:J120,J122:J125,J127:J131,J133:J136,J138:J143,J145:J149,J151:J156,J158:J162,J164:J168,J173:J178,J180:J184,J186:J190,J192:J197,J199:J203,J208:J215,J217:J223,J225:J229,J234:J239,J241:J246,J248:J253,J255:J258,J263:J266,J268:J274,J276:J284,J286:J291,J293:J297,J302,J304:J309,J311:J316,J318:J322,J324:J331,J333:J336)</f>
        <v>2993080853</v>
      </c>
      <c r="K339" s="41">
        <f t="shared" si="74"/>
        <v>0.30295615572207241</v>
      </c>
      <c r="L339" s="36">
        <f>SUM(L8:L9,L11:L18,L20:L26,L28:L34,L36:L39,L41:L46,L48:L52,L57,L59:L62,L64:L69,L71:L77,L79:L83,L88:L90,L92:L95,L97:L100,L105,L107:L111,L113:L120,L122:L125,L127:L131,L133:L136,L138:L143,L145:L149,L151:L156,L158:L162,L164:L168,L173:L178,L180:L184,L186:L190,L192:L197,L199:L203,L208:L215,L217:L223,L225:L229,L234:L239,L241:L246,L248:L253,L255:L258,L263:L266,L268:L274,L276:L284,L286:L291,L293:L297,L302,L304:L309,L311:L316,L318:L322,L324:L331,L333:L336)</f>
        <v>0</v>
      </c>
      <c r="M339" s="41">
        <f t="shared" si="75"/>
        <v>0</v>
      </c>
      <c r="N339" s="36">
        <f t="shared" si="76"/>
        <v>9233082560</v>
      </c>
      <c r="O339" s="41">
        <f t="shared" si="77"/>
        <v>0.93456185623533206</v>
      </c>
      <c r="P339" s="36">
        <f>SUM(P8:P9,P11:P18,P20:P26,P28:P34,P36:P39,P41:P46,P48:P52,P57,P59:P62,P64:P69,P71:P77,P79:P83,P88:P90,P92:P95,P97:P100,P105,P107:P111,P113:P120,P122:P125,P127:P131,P133:P136,P138:P143,P145:P149,P151:P156,P158:P162,P164:P168,P173:P178,P180:P184,P186:P190,P192:P197,P199:P203,P208:P215,P217:P223,P225:P229,P234:P239,P241:P246,P248:P253,P255:P258,P263:P266,P268:P274,P276:P284,P286:P291,P293:P297,P302,P304:P309,P311:P316,P318:P322,P324:P331,P333:P336)</f>
        <v>2899260991</v>
      </c>
      <c r="Q339" s="36">
        <f>SUM(Q8:Q9,Q11:Q18,Q20:Q26,Q28:Q34,Q36:Q39,Q41:Q46,Q48:Q52,Q57,Q59:Q62,Q64:Q69,Q71:Q77,Q79:Q83,Q88:Q90,Q92:Q95,Q97:Q100,Q105,Q107:Q111,Q113:Q120,Q122:Q125,Q127:Q131,Q133:Q136,Q138:Q143,Q145:Q149,Q151:Q156,Q158:Q162,Q164:Q168,Q173:Q178,Q180:Q184,Q186:Q190,Q192:Q197,Q199:Q203,Q208:Q215,Q217:Q223,Q225:Q229,Q234:Q239,Q241:Q246,Q248:Q253,Q255:Q258,Q263:Q266,Q268:Q274,Q276:Q284,Q286:Q291,Q293:Q297,Q302,Q304:Q309,Q311:Q316,Q318:Q322,Q324:Q331,Q333:Q336)</f>
        <v>9411751732</v>
      </c>
      <c r="R339" s="36">
        <f>SUM(R8:R9,R11:R18,R20:R26,R28:R34,R36:R39,R41:R46,R48:R52,R57,R59:R62,R64:R69,R71:R77,R79:R83,R88:R90,R92:R95,R97:R100,R105,R107:R111,R113:R120,R122:R125,R127:R131,R133:R136,R138:R143,R145:R149,R151:R156,R158:R162,R164:R168,R173:R178,R180:R184,R186:R190,R192:R197,R199:R203,R208:R215,R217:R223,R225:R229,R234:R239,R241:R246,R248:R253,R255:R258,R263:R266,R268:R274,R276:R284,R286:R291,R293:R297,R302,R304:R309,R311:R316,R318:R322,R324:R331,R333:R336)</f>
        <v>10599763623</v>
      </c>
      <c r="S339" s="36">
        <f>SUM(S8:S9,S11:S18,S20:S26,S28:S34,S36:S39,S41:S46,S48:S52,S57,S59:S62,S64:S69,S71:S77,S79:S83,S88:S90,S92:S95,S97:S100,S105,S107:S111,S113:S120,S122:S125,S127:S131,S133:S136,S138:S143,S145:S149,S151:S156,S158:S162,S164:S168,S173:S178,S180:S184,S186:S190,S192:S197,S199:S203,S208:S215,S217:S223,S225:S229,S234:S239,S241:S246,S248:S253,S255:S258,S263:S266,S268:S274,S276:S284,S286:S291,S293:S297,S302,S304:S309,S311:S316,S318:S322,S324:S331,S333:S336)</f>
        <v>9798736823</v>
      </c>
      <c r="T339" s="41">
        <f t="shared" si="78"/>
        <v>0.92442974876704942</v>
      </c>
      <c r="U339" s="41">
        <f t="shared" si="79"/>
        <v>3.2359922853181899E-2</v>
      </c>
    </row>
    <row r="340" spans="1:21" x14ac:dyDescent="0.25">
      <c r="B340" s="1"/>
      <c r="D340" s="37"/>
      <c r="E340" s="37"/>
      <c r="F340" s="37"/>
      <c r="G340" s="42"/>
      <c r="H340" s="37"/>
      <c r="I340" s="42"/>
      <c r="J340" s="37"/>
      <c r="K340" s="42"/>
      <c r="L340" s="37"/>
      <c r="M340" s="42"/>
      <c r="N340" s="37"/>
      <c r="O340" s="42"/>
      <c r="P340" s="37"/>
      <c r="Q340" s="37"/>
      <c r="R340" s="37"/>
      <c r="S340" s="37"/>
      <c r="T340" s="42"/>
      <c r="U340" s="42"/>
    </row>
    <row r="341" spans="1:21" x14ac:dyDescent="0.25">
      <c r="B341" s="1"/>
      <c r="D341" s="37"/>
      <c r="E341" s="37"/>
      <c r="F341" s="37"/>
      <c r="G341" s="42"/>
      <c r="H341" s="37"/>
      <c r="I341" s="42"/>
      <c r="J341" s="37"/>
      <c r="K341" s="42"/>
      <c r="L341" s="37"/>
      <c r="M341" s="42"/>
      <c r="N341" s="37"/>
      <c r="O341" s="42"/>
      <c r="P341" s="37"/>
      <c r="Q341" s="37"/>
      <c r="R341" s="37"/>
      <c r="S341" s="37"/>
      <c r="T341" s="42"/>
      <c r="U341" s="42"/>
    </row>
    <row r="342" spans="1:21" x14ac:dyDescent="0.25">
      <c r="B342" s="1"/>
      <c r="D342" s="37"/>
      <c r="E342" s="37"/>
      <c r="F342" s="37"/>
      <c r="G342" s="42"/>
      <c r="H342" s="37"/>
      <c r="I342" s="42"/>
      <c r="J342" s="37"/>
      <c r="K342" s="42"/>
      <c r="L342" s="37"/>
      <c r="M342" s="42"/>
      <c r="N342" s="37"/>
      <c r="O342" s="42"/>
      <c r="P342" s="37"/>
      <c r="Q342" s="37"/>
      <c r="R342" s="37"/>
      <c r="S342" s="37"/>
      <c r="T342" s="42"/>
      <c r="U342" s="42"/>
    </row>
    <row r="343" spans="1:21" x14ac:dyDescent="0.25">
      <c r="B343" s="1"/>
      <c r="D343" s="37"/>
      <c r="E343" s="37"/>
      <c r="F343" s="37"/>
      <c r="G343" s="42"/>
      <c r="H343" s="37"/>
      <c r="I343" s="42"/>
      <c r="J343" s="37"/>
      <c r="K343" s="42"/>
      <c r="L343" s="37"/>
      <c r="M343" s="42"/>
      <c r="N343" s="37"/>
      <c r="O343" s="42"/>
      <c r="P343" s="37"/>
      <c r="Q343" s="37"/>
      <c r="R343" s="37"/>
      <c r="S343" s="37"/>
      <c r="T343" s="42"/>
      <c r="U343" s="42"/>
    </row>
    <row r="344" spans="1:21" x14ac:dyDescent="0.25">
      <c r="B344" s="1"/>
      <c r="D344" s="37"/>
      <c r="E344" s="37"/>
      <c r="F344" s="37"/>
      <c r="G344" s="42"/>
      <c r="H344" s="37"/>
      <c r="I344" s="42"/>
      <c r="J344" s="37"/>
      <c r="K344" s="42"/>
      <c r="L344" s="37"/>
      <c r="M344" s="42"/>
      <c r="N344" s="37"/>
      <c r="O344" s="42"/>
      <c r="P344" s="37"/>
      <c r="Q344" s="37"/>
      <c r="R344" s="37"/>
      <c r="S344" s="37"/>
      <c r="T344" s="42"/>
      <c r="U344" s="42"/>
    </row>
    <row r="345" spans="1:21" x14ac:dyDescent="0.25">
      <c r="B345" s="1"/>
      <c r="D345" s="37"/>
      <c r="E345" s="37"/>
      <c r="F345" s="37"/>
      <c r="G345" s="42"/>
      <c r="H345" s="37"/>
      <c r="I345" s="42"/>
      <c r="J345" s="37"/>
      <c r="K345" s="42"/>
      <c r="L345" s="37"/>
      <c r="M345" s="42"/>
      <c r="N345" s="37"/>
      <c r="O345" s="42"/>
      <c r="P345" s="37"/>
      <c r="Q345" s="37"/>
      <c r="R345" s="37"/>
      <c r="S345" s="37"/>
      <c r="T345" s="42"/>
      <c r="U345" s="42"/>
    </row>
    <row r="346" spans="1:21" x14ac:dyDescent="0.25">
      <c r="B346" s="1"/>
      <c r="D346" s="37"/>
      <c r="E346" s="37"/>
      <c r="F346" s="37"/>
      <c r="G346" s="42"/>
      <c r="H346" s="37"/>
      <c r="I346" s="42"/>
      <c r="J346" s="37"/>
      <c r="K346" s="42"/>
      <c r="L346" s="37"/>
      <c r="M346" s="42"/>
      <c r="N346" s="37"/>
      <c r="O346" s="42"/>
      <c r="P346" s="37"/>
      <c r="Q346" s="37"/>
      <c r="R346" s="37"/>
      <c r="S346" s="37"/>
      <c r="T346" s="42"/>
      <c r="U346" s="42"/>
    </row>
    <row r="347" spans="1:21" x14ac:dyDescent="0.25">
      <c r="B347" s="1"/>
      <c r="D347" s="37"/>
      <c r="E347" s="37"/>
      <c r="F347" s="37"/>
      <c r="G347" s="42"/>
      <c r="H347" s="37"/>
      <c r="I347" s="42"/>
      <c r="J347" s="37"/>
      <c r="K347" s="42"/>
      <c r="L347" s="37"/>
      <c r="M347" s="42"/>
      <c r="N347" s="37"/>
      <c r="O347" s="42"/>
      <c r="P347" s="37"/>
      <c r="Q347" s="37"/>
      <c r="R347" s="37"/>
      <c r="S347" s="37"/>
      <c r="T347" s="42"/>
      <c r="U347" s="42"/>
    </row>
    <row r="348" spans="1:21" x14ac:dyDescent="0.25">
      <c r="B348" s="1"/>
      <c r="D348" s="37"/>
      <c r="E348" s="37"/>
      <c r="F348" s="37"/>
      <c r="G348" s="42"/>
      <c r="H348" s="37"/>
      <c r="I348" s="42"/>
      <c r="J348" s="37"/>
      <c r="K348" s="42"/>
      <c r="L348" s="37"/>
      <c r="M348" s="42"/>
      <c r="N348" s="37"/>
      <c r="O348" s="42"/>
      <c r="P348" s="37"/>
      <c r="Q348" s="37"/>
      <c r="R348" s="37"/>
      <c r="S348" s="37"/>
      <c r="T348" s="42"/>
      <c r="U348" s="42"/>
    </row>
    <row r="349" spans="1:21" x14ac:dyDescent="0.25">
      <c r="B349" s="1"/>
      <c r="D349" s="37"/>
      <c r="E349" s="37"/>
      <c r="F349" s="37"/>
      <c r="G349" s="42"/>
      <c r="H349" s="37"/>
      <c r="I349" s="42"/>
      <c r="J349" s="37"/>
      <c r="K349" s="42"/>
      <c r="L349" s="37"/>
      <c r="M349" s="42"/>
      <c r="N349" s="37"/>
      <c r="O349" s="42"/>
      <c r="P349" s="37"/>
      <c r="Q349" s="37"/>
      <c r="R349" s="37"/>
      <c r="S349" s="37"/>
      <c r="T349" s="42"/>
      <c r="U349" s="42"/>
    </row>
    <row r="350" spans="1:21" x14ac:dyDescent="0.25">
      <c r="B350" s="1"/>
      <c r="D350" s="37"/>
      <c r="E350" s="37"/>
      <c r="F350" s="37"/>
      <c r="G350" s="42"/>
      <c r="H350" s="37"/>
      <c r="I350" s="42"/>
      <c r="J350" s="37"/>
      <c r="K350" s="42"/>
      <c r="L350" s="37"/>
      <c r="M350" s="42"/>
      <c r="N350" s="37"/>
      <c r="O350" s="42"/>
      <c r="P350" s="37"/>
      <c r="Q350" s="37"/>
      <c r="R350" s="37"/>
      <c r="S350" s="37"/>
      <c r="T350" s="42"/>
      <c r="U350" s="42"/>
    </row>
    <row r="351" spans="1:21" x14ac:dyDescent="0.25">
      <c r="B351" s="1"/>
      <c r="D351" s="37"/>
      <c r="E351" s="37"/>
      <c r="F351" s="37"/>
      <c r="G351" s="42"/>
      <c r="H351" s="37"/>
      <c r="I351" s="42"/>
      <c r="J351" s="37"/>
      <c r="K351" s="42"/>
      <c r="L351" s="37"/>
      <c r="M351" s="42"/>
      <c r="N351" s="37"/>
      <c r="O351" s="42"/>
      <c r="P351" s="37"/>
      <c r="Q351" s="37"/>
      <c r="R351" s="37"/>
      <c r="S351" s="37"/>
      <c r="T351" s="42"/>
      <c r="U351" s="42"/>
    </row>
    <row r="352" spans="1:21" x14ac:dyDescent="0.25">
      <c r="B352" s="1"/>
      <c r="D352" s="37"/>
      <c r="E352" s="37"/>
      <c r="F352" s="37"/>
      <c r="G352" s="42"/>
      <c r="H352" s="37"/>
      <c r="I352" s="42"/>
      <c r="J352" s="37"/>
      <c r="K352" s="42"/>
      <c r="L352" s="37"/>
      <c r="M352" s="42"/>
      <c r="N352" s="37"/>
      <c r="O352" s="42"/>
      <c r="P352" s="37"/>
      <c r="Q352" s="37"/>
      <c r="R352" s="37"/>
      <c r="S352" s="37"/>
      <c r="T352" s="42"/>
      <c r="U352" s="42"/>
    </row>
    <row r="353" spans="2:21" x14ac:dyDescent="0.25">
      <c r="B353" s="1"/>
      <c r="D353" s="37"/>
      <c r="E353" s="37"/>
      <c r="F353" s="37"/>
      <c r="G353" s="42"/>
      <c r="H353" s="37"/>
      <c r="I353" s="42"/>
      <c r="J353" s="37"/>
      <c r="K353" s="42"/>
      <c r="L353" s="37"/>
      <c r="M353" s="42"/>
      <c r="N353" s="37"/>
      <c r="O353" s="42"/>
      <c r="P353" s="37"/>
      <c r="Q353" s="37"/>
      <c r="R353" s="37"/>
      <c r="S353" s="37"/>
      <c r="T353" s="42"/>
      <c r="U353" s="42"/>
    </row>
    <row r="354" spans="2:21" x14ac:dyDescent="0.25">
      <c r="B354" s="1"/>
      <c r="D354" s="37"/>
      <c r="E354" s="37"/>
      <c r="F354" s="37"/>
      <c r="G354" s="42"/>
      <c r="H354" s="37"/>
      <c r="I354" s="42"/>
      <c r="J354" s="37"/>
      <c r="K354" s="42"/>
      <c r="L354" s="37"/>
      <c r="M354" s="42"/>
      <c r="N354" s="37"/>
      <c r="O354" s="42"/>
      <c r="P354" s="37"/>
      <c r="Q354" s="37"/>
      <c r="R354" s="37"/>
      <c r="S354" s="37"/>
      <c r="T354" s="42"/>
      <c r="U354" s="42"/>
    </row>
    <row r="355" spans="2:21" x14ac:dyDescent="0.25">
      <c r="B355" s="1"/>
      <c r="D355" s="37"/>
      <c r="E355" s="37"/>
      <c r="F355" s="37"/>
      <c r="G355" s="42"/>
      <c r="H355" s="37"/>
      <c r="I355" s="42"/>
      <c r="J355" s="37"/>
      <c r="K355" s="42"/>
      <c r="L355" s="37"/>
      <c r="M355" s="42"/>
      <c r="N355" s="37"/>
      <c r="O355" s="42"/>
      <c r="P355" s="37"/>
      <c r="Q355" s="37"/>
      <c r="R355" s="37"/>
      <c r="S355" s="37"/>
      <c r="T355" s="42"/>
      <c r="U355" s="42"/>
    </row>
    <row r="356" spans="2:21" x14ac:dyDescent="0.25">
      <c r="B356" s="1"/>
      <c r="D356" s="37"/>
      <c r="E356" s="37"/>
      <c r="F356" s="37"/>
      <c r="G356" s="42"/>
      <c r="H356" s="37"/>
      <c r="I356" s="42"/>
      <c r="J356" s="37"/>
      <c r="K356" s="42"/>
      <c r="L356" s="37"/>
      <c r="M356" s="42"/>
      <c r="N356" s="37"/>
      <c r="O356" s="42"/>
      <c r="P356" s="37"/>
      <c r="Q356" s="37"/>
      <c r="R356" s="37"/>
      <c r="S356" s="37"/>
      <c r="T356" s="42"/>
      <c r="U356" s="42"/>
    </row>
    <row r="357" spans="2:21" x14ac:dyDescent="0.25">
      <c r="B357" s="1"/>
      <c r="D357" s="37"/>
      <c r="E357" s="37"/>
      <c r="F357" s="37"/>
      <c r="G357" s="42"/>
      <c r="H357" s="37"/>
      <c r="I357" s="42"/>
      <c r="J357" s="37"/>
      <c r="K357" s="42"/>
      <c r="L357" s="37"/>
      <c r="M357" s="42"/>
      <c r="N357" s="37"/>
      <c r="O357" s="42"/>
      <c r="P357" s="37"/>
      <c r="Q357" s="37"/>
      <c r="R357" s="37"/>
      <c r="S357" s="37"/>
      <c r="T357" s="42"/>
      <c r="U357" s="42"/>
    </row>
    <row r="358" spans="2:21" x14ac:dyDescent="0.25">
      <c r="B358" s="1"/>
      <c r="D358" s="37"/>
      <c r="E358" s="37"/>
      <c r="F358" s="37"/>
      <c r="G358" s="42"/>
      <c r="H358" s="37"/>
      <c r="I358" s="42"/>
      <c r="J358" s="37"/>
      <c r="K358" s="42"/>
      <c r="L358" s="37"/>
      <c r="M358" s="42"/>
      <c r="N358" s="37"/>
      <c r="O358" s="42"/>
      <c r="P358" s="37"/>
      <c r="Q358" s="37"/>
      <c r="R358" s="37"/>
      <c r="S358" s="37"/>
      <c r="T358" s="42"/>
      <c r="U358" s="42"/>
    </row>
    <row r="359" spans="2:21" x14ac:dyDescent="0.25">
      <c r="B359" s="1"/>
      <c r="D359" s="37"/>
      <c r="E359" s="37"/>
      <c r="F359" s="37"/>
      <c r="G359" s="42"/>
      <c r="H359" s="37"/>
      <c r="I359" s="42"/>
      <c r="J359" s="37"/>
      <c r="K359" s="42"/>
      <c r="L359" s="37"/>
      <c r="M359" s="42"/>
      <c r="N359" s="37"/>
      <c r="O359" s="42"/>
      <c r="P359" s="37"/>
      <c r="Q359" s="37"/>
      <c r="R359" s="37"/>
      <c r="S359" s="37"/>
      <c r="T359" s="42"/>
      <c r="U359" s="42"/>
    </row>
    <row r="360" spans="2:21" x14ac:dyDescent="0.25">
      <c r="B360" s="1"/>
      <c r="D360" s="37"/>
      <c r="E360" s="37"/>
      <c r="F360" s="37"/>
      <c r="G360" s="42"/>
      <c r="H360" s="37"/>
      <c r="I360" s="42"/>
      <c r="J360" s="37"/>
      <c r="K360" s="42"/>
      <c r="L360" s="37"/>
      <c r="M360" s="42"/>
      <c r="N360" s="37"/>
      <c r="O360" s="42"/>
      <c r="P360" s="37"/>
      <c r="Q360" s="37"/>
      <c r="R360" s="37"/>
      <c r="S360" s="37"/>
      <c r="T360" s="42"/>
      <c r="U360" s="42"/>
    </row>
  </sheetData>
  <mergeCells count="10">
    <mergeCell ref="P4:T4"/>
    <mergeCell ref="B2:T2"/>
    <mergeCell ref="B1:U1"/>
    <mergeCell ref="B3:O3"/>
    <mergeCell ref="D4:E4"/>
    <mergeCell ref="F4:G4"/>
    <mergeCell ref="H4:I4"/>
    <mergeCell ref="J4:K4"/>
    <mergeCell ref="L4:M4"/>
    <mergeCell ref="N4:O4"/>
  </mergeCells>
  <printOptions horizontalCentered="1"/>
  <pageMargins left="0.5" right="0.27559055118110198" top="0.78740157480314998" bottom="0.78740157480314998" header="0.78740157480314998" footer="0.78740157480314998"/>
  <pageSetup paperSize="9" scale="60" orientation="landscape" r:id="rId1"/>
  <rowBreaks count="1" manualBreakCount="1">
    <brk id="339" max="16383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U360"/>
  <sheetViews>
    <sheetView showGridLines="0" workbookViewId="0">
      <selection activeCell="T8" sqref="T8:U360"/>
    </sheetView>
  </sheetViews>
  <sheetFormatPr defaultRowHeight="12.5" x14ac:dyDescent="0.25"/>
  <cols>
    <col min="1" max="1" width="4" customWidth="1"/>
    <col min="2" max="2" width="23.26953125" customWidth="1"/>
    <col min="3" max="3" width="6.81640625" customWidth="1"/>
    <col min="4" max="11" width="11.7265625" customWidth="1"/>
    <col min="12" max="13" width="11.7265625" hidden="1" customWidth="1"/>
    <col min="14" max="16" width="11.7265625" customWidth="1"/>
    <col min="17" max="19" width="11.7265625" hidden="1" customWidth="1"/>
    <col min="20" max="21" width="11.7265625" customWidth="1"/>
    <col min="22" max="23" width="12.1796875" customWidth="1"/>
  </cols>
  <sheetData>
    <row r="1" spans="1:21" ht="14" x14ac:dyDescent="0.3">
      <c r="A1" s="2" t="s">
        <v>0</v>
      </c>
      <c r="B1" s="46" t="s">
        <v>1</v>
      </c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</row>
    <row r="2" spans="1:21" ht="15.65" customHeight="1" x14ac:dyDescent="0.35">
      <c r="A2" s="4" t="s">
        <v>0</v>
      </c>
      <c r="B2" s="44" t="s">
        <v>2</v>
      </c>
      <c r="C2" s="44"/>
      <c r="D2" s="44"/>
      <c r="E2" s="44"/>
      <c r="F2" s="44"/>
      <c r="G2" s="44"/>
      <c r="H2" s="44"/>
      <c r="I2" s="44"/>
      <c r="J2" s="44"/>
      <c r="K2" s="44"/>
      <c r="L2" s="44"/>
      <c r="M2" s="44"/>
      <c r="N2" s="44"/>
      <c r="O2" s="44"/>
      <c r="P2" s="45"/>
      <c r="Q2" s="45"/>
      <c r="R2" s="45"/>
      <c r="S2" s="45"/>
      <c r="T2" s="45"/>
      <c r="U2" s="3"/>
    </row>
    <row r="3" spans="1:21" ht="15.65" customHeight="1" x14ac:dyDescent="0.35">
      <c r="A3" s="2" t="s">
        <v>0</v>
      </c>
      <c r="B3" s="47" t="s">
        <v>0</v>
      </c>
      <c r="C3" s="47"/>
      <c r="D3" s="47"/>
      <c r="E3" s="47"/>
      <c r="F3" s="47"/>
      <c r="G3" s="47"/>
      <c r="H3" s="47"/>
      <c r="I3" s="47"/>
      <c r="J3" s="47"/>
      <c r="K3" s="47"/>
      <c r="L3" s="47"/>
      <c r="M3" s="47"/>
      <c r="N3" s="47"/>
      <c r="O3" s="47"/>
      <c r="T3" s="3"/>
      <c r="U3" s="3"/>
    </row>
    <row r="4" spans="1:21" ht="28.9" customHeight="1" x14ac:dyDescent="0.3">
      <c r="A4" s="5" t="s">
        <v>0</v>
      </c>
      <c r="B4" s="6" t="s">
        <v>611</v>
      </c>
      <c r="C4" s="6" t="s">
        <v>0</v>
      </c>
      <c r="D4" s="48" t="s">
        <v>4</v>
      </c>
      <c r="E4" s="49"/>
      <c r="F4" s="43" t="s">
        <v>5</v>
      </c>
      <c r="G4" s="43"/>
      <c r="H4" s="43" t="s">
        <v>6</v>
      </c>
      <c r="I4" s="43"/>
      <c r="J4" s="43" t="s">
        <v>7</v>
      </c>
      <c r="K4" s="43"/>
      <c r="L4" s="43" t="s">
        <v>8</v>
      </c>
      <c r="M4" s="43"/>
      <c r="N4" s="43" t="s">
        <v>9</v>
      </c>
      <c r="O4" s="43"/>
      <c r="P4" s="43" t="s">
        <v>10</v>
      </c>
      <c r="Q4" s="43"/>
      <c r="R4" s="43"/>
      <c r="S4" s="43"/>
      <c r="T4" s="43"/>
      <c r="U4" s="7"/>
    </row>
    <row r="5" spans="1:21" ht="43.15" customHeight="1" x14ac:dyDescent="0.3">
      <c r="A5" s="20" t="s">
        <v>0</v>
      </c>
      <c r="B5" s="21" t="s">
        <v>11</v>
      </c>
      <c r="C5" s="22" t="s">
        <v>12</v>
      </c>
      <c r="D5" s="26" t="s">
        <v>13</v>
      </c>
      <c r="E5" s="26" t="s">
        <v>14</v>
      </c>
      <c r="F5" s="26" t="s">
        <v>15</v>
      </c>
      <c r="G5" s="27" t="s">
        <v>16</v>
      </c>
      <c r="H5" s="26" t="s">
        <v>15</v>
      </c>
      <c r="I5" s="27" t="s">
        <v>17</v>
      </c>
      <c r="J5" s="26" t="s">
        <v>15</v>
      </c>
      <c r="K5" s="27" t="s">
        <v>18</v>
      </c>
      <c r="L5" s="26" t="s">
        <v>15</v>
      </c>
      <c r="M5" s="27" t="s">
        <v>19</v>
      </c>
      <c r="N5" s="26" t="s">
        <v>15</v>
      </c>
      <c r="O5" s="27" t="s">
        <v>20</v>
      </c>
      <c r="P5" s="26" t="s">
        <v>15</v>
      </c>
      <c r="Q5" s="26" t="s">
        <v>0</v>
      </c>
      <c r="R5" s="26" t="s">
        <v>0</v>
      </c>
      <c r="S5" s="26" t="s">
        <v>0</v>
      </c>
      <c r="T5" s="28" t="s">
        <v>20</v>
      </c>
      <c r="U5" s="29" t="s">
        <v>21</v>
      </c>
    </row>
    <row r="6" spans="1:21" ht="14.5" customHeight="1" x14ac:dyDescent="0.25">
      <c r="A6" s="16" t="s">
        <v>0</v>
      </c>
      <c r="B6" s="8" t="s">
        <v>618</v>
      </c>
      <c r="C6" s="8"/>
      <c r="D6" s="30"/>
      <c r="E6" s="30"/>
      <c r="F6" s="30"/>
      <c r="G6" s="31"/>
      <c r="H6" s="30"/>
      <c r="I6" s="31"/>
      <c r="J6" s="30"/>
      <c r="K6" s="31"/>
      <c r="L6" s="30"/>
      <c r="M6" s="31"/>
      <c r="N6" s="30"/>
      <c r="O6" s="31"/>
      <c r="P6" s="30"/>
      <c r="Q6" s="30"/>
      <c r="R6" s="30"/>
      <c r="S6" s="30"/>
      <c r="T6" s="31"/>
      <c r="U6" s="31"/>
    </row>
    <row r="7" spans="1:21" ht="14.5" customHeight="1" x14ac:dyDescent="0.3">
      <c r="A7" s="17" t="s">
        <v>0</v>
      </c>
      <c r="B7" s="9" t="s">
        <v>22</v>
      </c>
      <c r="C7" s="10"/>
      <c r="D7" s="32"/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</row>
    <row r="8" spans="1:21" ht="13" x14ac:dyDescent="0.3">
      <c r="A8" s="18" t="s">
        <v>23</v>
      </c>
      <c r="B8" s="12" t="s">
        <v>24</v>
      </c>
      <c r="C8" s="11" t="s">
        <v>25</v>
      </c>
      <c r="D8" s="33">
        <v>1957846</v>
      </c>
      <c r="E8" s="33">
        <v>1957846</v>
      </c>
      <c r="F8" s="33">
        <v>979</v>
      </c>
      <c r="G8" s="38">
        <f>IF(($D8       =0),0,($F8       /$D8       ))</f>
        <v>5.0003932893598368E-4</v>
      </c>
      <c r="H8" s="33">
        <v>-128</v>
      </c>
      <c r="I8" s="38">
        <f>IF(($D8       =0),0,($H8       /$D8       ))</f>
        <v>-6.5377971505419725E-5</v>
      </c>
      <c r="J8" s="33">
        <v>324003</v>
      </c>
      <c r="K8" s="38">
        <f>IF(($E8       =0),0,($J8       /$E8       ))</f>
        <v>0.16548952266930086</v>
      </c>
      <c r="L8" s="33">
        <v>0</v>
      </c>
      <c r="M8" s="38">
        <f>IF(($E8       =0),0,($L8       /$E8       ))</f>
        <v>0</v>
      </c>
      <c r="N8" s="33">
        <f>$F8       +$H8       +$J8</f>
        <v>324854</v>
      </c>
      <c r="O8" s="38">
        <f>IF(($E8       =0),0,($N8       /$E8       ))</f>
        <v>0.16592418402673142</v>
      </c>
      <c r="P8" s="33">
        <v>3073</v>
      </c>
      <c r="Q8" s="33">
        <v>2538881</v>
      </c>
      <c r="R8" s="33">
        <v>2538881</v>
      </c>
      <c r="S8" s="33">
        <v>3073</v>
      </c>
      <c r="T8" s="38">
        <f>IF(($R8       =0),0,($S8       /$R8       ))</f>
        <v>1.2103757521522277E-3</v>
      </c>
      <c r="U8" s="38">
        <f>IF(($P8       =0),0,(($J8       /$P8       )-1))</f>
        <v>104.43540514155548</v>
      </c>
    </row>
    <row r="9" spans="1:21" ht="13" x14ac:dyDescent="0.3">
      <c r="A9" s="18" t="s">
        <v>23</v>
      </c>
      <c r="B9" s="12" t="s">
        <v>26</v>
      </c>
      <c r="C9" s="11" t="s">
        <v>27</v>
      </c>
      <c r="D9" s="33">
        <v>159541530</v>
      </c>
      <c r="E9" s="33">
        <v>212804470</v>
      </c>
      <c r="F9" s="33">
        <v>-76110553</v>
      </c>
      <c r="G9" s="38">
        <f>IF(($D9       =0),0,($F9       /$D9       ))</f>
        <v>-0.47705793594934182</v>
      </c>
      <c r="H9" s="33">
        <v>12815165</v>
      </c>
      <c r="I9" s="38">
        <f>IF(($D9       =0),0,($H9       /$D9       ))</f>
        <v>8.0324947366369123E-2</v>
      </c>
      <c r="J9" s="33">
        <v>17427074</v>
      </c>
      <c r="K9" s="38">
        <f>IF(($E9       =0),0,($J9       /$E9       ))</f>
        <v>8.1892424534127498E-2</v>
      </c>
      <c r="L9" s="33">
        <v>0</v>
      </c>
      <c r="M9" s="38">
        <f>IF(($E9       =0),0,($L9       /$E9       ))</f>
        <v>0</v>
      </c>
      <c r="N9" s="33">
        <f>$F9       +$H9       +$J9</f>
        <v>-45868314</v>
      </c>
      <c r="O9" s="38">
        <f>IF(($E9       =0),0,($N9       /$E9       ))</f>
        <v>-0.21554206074712623</v>
      </c>
      <c r="P9" s="33">
        <v>0</v>
      </c>
      <c r="Q9" s="33">
        <v>0</v>
      </c>
      <c r="R9" s="33">
        <v>0</v>
      </c>
      <c r="S9" s="33">
        <v>0</v>
      </c>
      <c r="T9" s="38">
        <f>IF(($R9       =0),0,($S9       /$R9       ))</f>
        <v>0</v>
      </c>
      <c r="U9" s="38">
        <f>IF(($P9       =0),0,(($J9       /$P9       )-1))</f>
        <v>0</v>
      </c>
    </row>
    <row r="10" spans="1:21" ht="14" x14ac:dyDescent="0.3">
      <c r="A10" s="19" t="s">
        <v>0</v>
      </c>
      <c r="B10" s="14" t="s">
        <v>28</v>
      </c>
      <c r="C10" s="13" t="s">
        <v>0</v>
      </c>
      <c r="D10" s="34">
        <f>SUM(D8:D9)</f>
        <v>161499376</v>
      </c>
      <c r="E10" s="34">
        <f>SUM(E8:E9)</f>
        <v>214762316</v>
      </c>
      <c r="F10" s="34">
        <f>SUM(F8:F9)</f>
        <v>-76109574</v>
      </c>
      <c r="G10" s="39">
        <f t="shared" ref="G10:G54" si="0">IF(($D10      =0),0,($F10      /$D10      ))</f>
        <v>-0.47126853295086418</v>
      </c>
      <c r="H10" s="34">
        <f>SUM(H8:H9)</f>
        <v>12815037</v>
      </c>
      <c r="I10" s="39">
        <f t="shared" ref="I10:I54" si="1">IF(($D10      =0),0,($H10      /$D10      ))</f>
        <v>7.9350380895589337E-2</v>
      </c>
      <c r="J10" s="34">
        <f>SUM(J8:J9)</f>
        <v>17751077</v>
      </c>
      <c r="K10" s="39">
        <f t="shared" ref="K10:K54" si="2">IF(($E10      =0),0,($J10      /$E10      ))</f>
        <v>8.2654523990139867E-2</v>
      </c>
      <c r="L10" s="34">
        <f>SUM(L8:L9)</f>
        <v>0</v>
      </c>
      <c r="M10" s="39">
        <f t="shared" ref="M10:M54" si="3">IF(($E10      =0),0,($L10      /$E10      ))</f>
        <v>0</v>
      </c>
      <c r="N10" s="34">
        <f t="shared" ref="N10:N54" si="4">$F10      +$H10      +$J10</f>
        <v>-45543460</v>
      </c>
      <c r="O10" s="39">
        <f t="shared" ref="O10:O54" si="5">IF(($E10      =0),0,($N10      /$E10      ))</f>
        <v>-0.21206448527962421</v>
      </c>
      <c r="P10" s="34">
        <f>SUM(P8:P9)</f>
        <v>3073</v>
      </c>
      <c r="Q10" s="34">
        <f>SUM(Q8:Q9)</f>
        <v>2538881</v>
      </c>
      <c r="R10" s="34">
        <f>SUM(R8:R9)</f>
        <v>2538881</v>
      </c>
      <c r="S10" s="34">
        <f>SUM(S8:S9)</f>
        <v>3073</v>
      </c>
      <c r="T10" s="39">
        <f t="shared" ref="T10:T54" si="6">IF(($R10      =0),0,($S10      /$R10      ))</f>
        <v>1.2103757521522277E-3</v>
      </c>
      <c r="U10" s="39">
        <f t="shared" ref="U10:U54" si="7">IF(($P10      =0),0,(($J10      /$P10      )-1))</f>
        <v>5775.46501789782</v>
      </c>
    </row>
    <row r="11" spans="1:21" ht="13" x14ac:dyDescent="0.3">
      <c r="A11" s="18" t="s">
        <v>29</v>
      </c>
      <c r="B11" s="12" t="s">
        <v>30</v>
      </c>
      <c r="C11" s="11" t="s">
        <v>31</v>
      </c>
      <c r="D11" s="33">
        <v>5976088</v>
      </c>
      <c r="E11" s="33">
        <v>5976088</v>
      </c>
      <c r="F11" s="33">
        <v>1587444</v>
      </c>
      <c r="G11" s="38">
        <f t="shared" si="0"/>
        <v>0.26563263459306491</v>
      </c>
      <c r="H11" s="33">
        <v>83953</v>
      </c>
      <c r="I11" s="38">
        <f t="shared" si="1"/>
        <v>1.4048153240045996E-2</v>
      </c>
      <c r="J11" s="33">
        <v>818967</v>
      </c>
      <c r="K11" s="38">
        <f t="shared" si="2"/>
        <v>0.13704065268115195</v>
      </c>
      <c r="L11" s="33">
        <v>0</v>
      </c>
      <c r="M11" s="38">
        <f t="shared" si="3"/>
        <v>0</v>
      </c>
      <c r="N11" s="33">
        <f t="shared" si="4"/>
        <v>2490364</v>
      </c>
      <c r="O11" s="38">
        <f t="shared" si="5"/>
        <v>0.41672144051426285</v>
      </c>
      <c r="P11" s="33">
        <v>980233</v>
      </c>
      <c r="Q11" s="33">
        <v>5751769</v>
      </c>
      <c r="R11" s="33">
        <v>5751769</v>
      </c>
      <c r="S11" s="33">
        <v>3487557</v>
      </c>
      <c r="T11" s="38">
        <f t="shared" si="6"/>
        <v>0.60634510878305437</v>
      </c>
      <c r="U11" s="38">
        <f t="shared" si="7"/>
        <v>-0.16451802785664227</v>
      </c>
    </row>
    <row r="12" spans="1:21" ht="13" x14ac:dyDescent="0.3">
      <c r="A12" s="18" t="s">
        <v>29</v>
      </c>
      <c r="B12" s="12" t="s">
        <v>32</v>
      </c>
      <c r="C12" s="11" t="s">
        <v>33</v>
      </c>
      <c r="D12" s="33">
        <v>6246000</v>
      </c>
      <c r="E12" s="33">
        <v>8633400</v>
      </c>
      <c r="F12" s="33">
        <v>896754</v>
      </c>
      <c r="G12" s="38">
        <f t="shared" si="0"/>
        <v>0.14357252641690682</v>
      </c>
      <c r="H12" s="33">
        <v>1576134</v>
      </c>
      <c r="I12" s="38">
        <f t="shared" si="1"/>
        <v>0.25234293948126801</v>
      </c>
      <c r="J12" s="33">
        <v>1278807</v>
      </c>
      <c r="K12" s="38">
        <f t="shared" si="2"/>
        <v>0.14812321912572105</v>
      </c>
      <c r="L12" s="33">
        <v>0</v>
      </c>
      <c r="M12" s="38">
        <f t="shared" si="3"/>
        <v>0</v>
      </c>
      <c r="N12" s="33">
        <f t="shared" si="4"/>
        <v>3751695</v>
      </c>
      <c r="O12" s="38">
        <f t="shared" si="5"/>
        <v>0.43455591076516786</v>
      </c>
      <c r="P12" s="33">
        <v>745902</v>
      </c>
      <c r="Q12" s="33">
        <v>3300500</v>
      </c>
      <c r="R12" s="33">
        <v>2997500</v>
      </c>
      <c r="S12" s="33">
        <v>2207768</v>
      </c>
      <c r="T12" s="38">
        <f t="shared" si="6"/>
        <v>0.73653644703919929</v>
      </c>
      <c r="U12" s="38">
        <f t="shared" si="7"/>
        <v>0.7144437204887506</v>
      </c>
    </row>
    <row r="13" spans="1:21" ht="13" x14ac:dyDescent="0.3">
      <c r="A13" s="18" t="s">
        <v>29</v>
      </c>
      <c r="B13" s="12" t="s">
        <v>34</v>
      </c>
      <c r="C13" s="11" t="s">
        <v>35</v>
      </c>
      <c r="D13" s="33">
        <v>7710000</v>
      </c>
      <c r="E13" s="33">
        <v>7710000</v>
      </c>
      <c r="F13" s="33">
        <v>571628</v>
      </c>
      <c r="G13" s="38">
        <f t="shared" si="0"/>
        <v>7.4141115434500651E-2</v>
      </c>
      <c r="H13" s="33">
        <v>551767</v>
      </c>
      <c r="I13" s="38">
        <f t="shared" si="1"/>
        <v>7.1565110246433208E-2</v>
      </c>
      <c r="J13" s="33">
        <v>-814372</v>
      </c>
      <c r="K13" s="38">
        <f t="shared" si="2"/>
        <v>-0.10562542153047989</v>
      </c>
      <c r="L13" s="33">
        <v>0</v>
      </c>
      <c r="M13" s="38">
        <f t="shared" si="3"/>
        <v>0</v>
      </c>
      <c r="N13" s="33">
        <f t="shared" si="4"/>
        <v>309023</v>
      </c>
      <c r="O13" s="38">
        <f t="shared" si="5"/>
        <v>4.0080804150453953E-2</v>
      </c>
      <c r="P13" s="33">
        <v>0</v>
      </c>
      <c r="Q13" s="33">
        <v>7710000</v>
      </c>
      <c r="R13" s="33">
        <v>7710000</v>
      </c>
      <c r="S13" s="33">
        <v>219672</v>
      </c>
      <c r="T13" s="38">
        <f t="shared" si="6"/>
        <v>2.8491828793774317E-2</v>
      </c>
      <c r="U13" s="38">
        <f t="shared" si="7"/>
        <v>0</v>
      </c>
    </row>
    <row r="14" spans="1:21" ht="13" x14ac:dyDescent="0.3">
      <c r="A14" s="18" t="s">
        <v>29</v>
      </c>
      <c r="B14" s="12" t="s">
        <v>36</v>
      </c>
      <c r="C14" s="11" t="s">
        <v>37</v>
      </c>
      <c r="D14" s="33">
        <v>36322</v>
      </c>
      <c r="E14" s="33">
        <v>812710</v>
      </c>
      <c r="F14" s="33">
        <v>719200</v>
      </c>
      <c r="G14" s="38">
        <f t="shared" si="0"/>
        <v>19.800671769175707</v>
      </c>
      <c r="H14" s="33">
        <v>64298</v>
      </c>
      <c r="I14" s="38">
        <f t="shared" si="1"/>
        <v>1.7702219040801719</v>
      </c>
      <c r="J14" s="33">
        <v>53805</v>
      </c>
      <c r="K14" s="38">
        <f t="shared" si="2"/>
        <v>6.620442716344084E-2</v>
      </c>
      <c r="L14" s="33">
        <v>0</v>
      </c>
      <c r="M14" s="38">
        <f t="shared" si="3"/>
        <v>0</v>
      </c>
      <c r="N14" s="33">
        <f t="shared" si="4"/>
        <v>837303</v>
      </c>
      <c r="O14" s="38">
        <f t="shared" si="5"/>
        <v>1.030260486520407</v>
      </c>
      <c r="P14" s="33">
        <v>-892971</v>
      </c>
      <c r="Q14" s="33">
        <v>661481</v>
      </c>
      <c r="R14" s="33">
        <v>661481</v>
      </c>
      <c r="S14" s="33">
        <v>117542</v>
      </c>
      <c r="T14" s="38">
        <f t="shared" si="6"/>
        <v>0.17769520212976639</v>
      </c>
      <c r="U14" s="38">
        <f t="shared" si="7"/>
        <v>-1.060253916420578</v>
      </c>
    </row>
    <row r="15" spans="1:21" ht="13" x14ac:dyDescent="0.3">
      <c r="A15" s="18" t="s">
        <v>29</v>
      </c>
      <c r="B15" s="12" t="s">
        <v>38</v>
      </c>
      <c r="C15" s="11" t="s">
        <v>39</v>
      </c>
      <c r="D15" s="33">
        <v>10658644</v>
      </c>
      <c r="E15" s="33">
        <v>1237000</v>
      </c>
      <c r="F15" s="33">
        <v>3925667</v>
      </c>
      <c r="G15" s="38">
        <f t="shared" si="0"/>
        <v>0.36830829512647201</v>
      </c>
      <c r="H15" s="33">
        <v>0</v>
      </c>
      <c r="I15" s="38">
        <f t="shared" si="1"/>
        <v>0</v>
      </c>
      <c r="J15" s="33">
        <v>5495976</v>
      </c>
      <c r="K15" s="38">
        <f t="shared" si="2"/>
        <v>4.4429878738884394</v>
      </c>
      <c r="L15" s="33">
        <v>0</v>
      </c>
      <c r="M15" s="38">
        <f t="shared" si="3"/>
        <v>0</v>
      </c>
      <c r="N15" s="33">
        <f t="shared" si="4"/>
        <v>9421643</v>
      </c>
      <c r="O15" s="38">
        <f t="shared" si="5"/>
        <v>7.6165262732417141</v>
      </c>
      <c r="P15" s="33">
        <v>13302198</v>
      </c>
      <c r="Q15" s="33">
        <v>5086367</v>
      </c>
      <c r="R15" s="33">
        <v>7777167</v>
      </c>
      <c r="S15" s="33">
        <v>23305916</v>
      </c>
      <c r="T15" s="38">
        <f t="shared" si="6"/>
        <v>2.9967102416599771</v>
      </c>
      <c r="U15" s="38">
        <f t="shared" si="7"/>
        <v>-0.5868370024262155</v>
      </c>
    </row>
    <row r="16" spans="1:21" ht="13" x14ac:dyDescent="0.3">
      <c r="A16" s="18" t="s">
        <v>29</v>
      </c>
      <c r="B16" s="12" t="s">
        <v>40</v>
      </c>
      <c r="C16" s="11" t="s">
        <v>41</v>
      </c>
      <c r="D16" s="33">
        <v>19418779</v>
      </c>
      <c r="E16" s="33">
        <v>6374604</v>
      </c>
      <c r="F16" s="33">
        <v>5242615</v>
      </c>
      <c r="G16" s="38">
        <f t="shared" si="0"/>
        <v>0.26997655207878929</v>
      </c>
      <c r="H16" s="33">
        <v>-1397212</v>
      </c>
      <c r="I16" s="38">
        <f t="shared" si="1"/>
        <v>-7.195158871729268E-2</v>
      </c>
      <c r="J16" s="33">
        <v>3274119</v>
      </c>
      <c r="K16" s="38">
        <f t="shared" si="2"/>
        <v>0.51361919893376906</v>
      </c>
      <c r="L16" s="33">
        <v>0</v>
      </c>
      <c r="M16" s="38">
        <f t="shared" si="3"/>
        <v>0</v>
      </c>
      <c r="N16" s="33">
        <f t="shared" si="4"/>
        <v>7119522</v>
      </c>
      <c r="O16" s="38">
        <f t="shared" si="5"/>
        <v>1.1168571412435973</v>
      </c>
      <c r="P16" s="33">
        <v>3964112</v>
      </c>
      <c r="Q16" s="33">
        <v>15251521</v>
      </c>
      <c r="R16" s="33">
        <v>18341011</v>
      </c>
      <c r="S16" s="33">
        <v>13351403</v>
      </c>
      <c r="T16" s="38">
        <f t="shared" si="6"/>
        <v>0.72795349176771118</v>
      </c>
      <c r="U16" s="38">
        <f t="shared" si="7"/>
        <v>-0.17405991556242606</v>
      </c>
    </row>
    <row r="17" spans="1:21" ht="13" x14ac:dyDescent="0.3">
      <c r="A17" s="18" t="s">
        <v>29</v>
      </c>
      <c r="B17" s="12" t="s">
        <v>42</v>
      </c>
      <c r="C17" s="11" t="s">
        <v>43</v>
      </c>
      <c r="D17" s="33">
        <v>3606542</v>
      </c>
      <c r="E17" s="33">
        <v>3606542</v>
      </c>
      <c r="F17" s="33">
        <v>1233672</v>
      </c>
      <c r="G17" s="38">
        <f t="shared" si="0"/>
        <v>0.34206505844102192</v>
      </c>
      <c r="H17" s="33">
        <v>308193</v>
      </c>
      <c r="I17" s="38">
        <f t="shared" si="1"/>
        <v>8.5453877980625204E-2</v>
      </c>
      <c r="J17" s="33">
        <v>391433</v>
      </c>
      <c r="K17" s="38">
        <f t="shared" si="2"/>
        <v>0.10853415820472907</v>
      </c>
      <c r="L17" s="33">
        <v>0</v>
      </c>
      <c r="M17" s="38">
        <f t="shared" si="3"/>
        <v>0</v>
      </c>
      <c r="N17" s="33">
        <f t="shared" si="4"/>
        <v>1933298</v>
      </c>
      <c r="O17" s="38">
        <f t="shared" si="5"/>
        <v>0.53605309462637618</v>
      </c>
      <c r="P17" s="33">
        <v>516749</v>
      </c>
      <c r="Q17" s="33">
        <v>4097398</v>
      </c>
      <c r="R17" s="33">
        <v>3402398</v>
      </c>
      <c r="S17" s="33">
        <v>2054440</v>
      </c>
      <c r="T17" s="38">
        <f t="shared" si="6"/>
        <v>0.60382118729202172</v>
      </c>
      <c r="U17" s="38">
        <f t="shared" si="7"/>
        <v>-0.24250845187895864</v>
      </c>
    </row>
    <row r="18" spans="1:21" ht="13" x14ac:dyDescent="0.3">
      <c r="A18" s="18" t="s">
        <v>44</v>
      </c>
      <c r="B18" s="12" t="s">
        <v>45</v>
      </c>
      <c r="C18" s="11" t="s">
        <v>46</v>
      </c>
      <c r="D18" s="33">
        <v>2289000</v>
      </c>
      <c r="E18" s="33">
        <v>3100681</v>
      </c>
      <c r="F18" s="33">
        <v>629087</v>
      </c>
      <c r="G18" s="38">
        <f t="shared" si="0"/>
        <v>0.27483049366535606</v>
      </c>
      <c r="H18" s="33">
        <v>580610</v>
      </c>
      <c r="I18" s="38">
        <f t="shared" si="1"/>
        <v>0.253652249890782</v>
      </c>
      <c r="J18" s="33">
        <v>273068</v>
      </c>
      <c r="K18" s="38">
        <f t="shared" si="2"/>
        <v>8.8067105258489986E-2</v>
      </c>
      <c r="L18" s="33">
        <v>0</v>
      </c>
      <c r="M18" s="38">
        <f t="shared" si="3"/>
        <v>0</v>
      </c>
      <c r="N18" s="33">
        <f t="shared" si="4"/>
        <v>1482765</v>
      </c>
      <c r="O18" s="38">
        <f t="shared" si="5"/>
        <v>0.47820623921003158</v>
      </c>
      <c r="P18" s="33">
        <v>89099</v>
      </c>
      <c r="Q18" s="33">
        <v>2258000</v>
      </c>
      <c r="R18" s="33">
        <v>2258000</v>
      </c>
      <c r="S18" s="33">
        <v>1014805</v>
      </c>
      <c r="T18" s="38">
        <f t="shared" si="6"/>
        <v>0.44942648361381754</v>
      </c>
      <c r="U18" s="38">
        <f t="shared" si="7"/>
        <v>2.0647706483798922</v>
      </c>
    </row>
    <row r="19" spans="1:21" ht="14" x14ac:dyDescent="0.3">
      <c r="A19" s="19" t="s">
        <v>0</v>
      </c>
      <c r="B19" s="14" t="s">
        <v>47</v>
      </c>
      <c r="C19" s="13" t="s">
        <v>0</v>
      </c>
      <c r="D19" s="34">
        <f>SUM(D11:D18)</f>
        <v>55941375</v>
      </c>
      <c r="E19" s="34">
        <f>SUM(E11:E18)</f>
        <v>37451025</v>
      </c>
      <c r="F19" s="34">
        <f>SUM(F11:F18)</f>
        <v>14806067</v>
      </c>
      <c r="G19" s="39">
        <f t="shared" si="0"/>
        <v>0.26467113116186364</v>
      </c>
      <c r="H19" s="34">
        <f>SUM(H11:H18)</f>
        <v>1767743</v>
      </c>
      <c r="I19" s="39">
        <f t="shared" si="1"/>
        <v>3.1599920452437931E-2</v>
      </c>
      <c r="J19" s="34">
        <f>SUM(J11:J18)</f>
        <v>10771803</v>
      </c>
      <c r="K19" s="39">
        <f t="shared" si="2"/>
        <v>0.28762371657384544</v>
      </c>
      <c r="L19" s="34">
        <f>SUM(L11:L18)</f>
        <v>0</v>
      </c>
      <c r="M19" s="39">
        <f t="shared" si="3"/>
        <v>0</v>
      </c>
      <c r="N19" s="34">
        <f t="shared" si="4"/>
        <v>27345613</v>
      </c>
      <c r="O19" s="39">
        <f t="shared" si="5"/>
        <v>0.73016994861956386</v>
      </c>
      <c r="P19" s="34">
        <f>SUM(P11:P18)</f>
        <v>18705322</v>
      </c>
      <c r="Q19" s="34">
        <f>SUM(Q11:Q18)</f>
        <v>44117036</v>
      </c>
      <c r="R19" s="34">
        <f>SUM(R11:R18)</f>
        <v>48899326</v>
      </c>
      <c r="S19" s="34">
        <f>SUM(S11:S18)</f>
        <v>45759103</v>
      </c>
      <c r="T19" s="39">
        <f t="shared" si="6"/>
        <v>0.93578187560294801</v>
      </c>
      <c r="U19" s="39">
        <f t="shared" si="7"/>
        <v>-0.42413164552847582</v>
      </c>
    </row>
    <row r="20" spans="1:21" ht="13" x14ac:dyDescent="0.3">
      <c r="A20" s="18" t="s">
        <v>29</v>
      </c>
      <c r="B20" s="12" t="s">
        <v>48</v>
      </c>
      <c r="C20" s="11" t="s">
        <v>49</v>
      </c>
      <c r="D20" s="33">
        <v>600000</v>
      </c>
      <c r="E20" s="33">
        <v>1300000</v>
      </c>
      <c r="F20" s="33">
        <v>3197722</v>
      </c>
      <c r="G20" s="38">
        <f t="shared" si="0"/>
        <v>5.3295366666666668</v>
      </c>
      <c r="H20" s="33">
        <v>938450</v>
      </c>
      <c r="I20" s="38">
        <f t="shared" si="1"/>
        <v>1.5640833333333333</v>
      </c>
      <c r="J20" s="33">
        <v>3447332</v>
      </c>
      <c r="K20" s="38">
        <f t="shared" si="2"/>
        <v>2.6517938461538462</v>
      </c>
      <c r="L20" s="33">
        <v>0</v>
      </c>
      <c r="M20" s="38">
        <f t="shared" si="3"/>
        <v>0</v>
      </c>
      <c r="N20" s="33">
        <f t="shared" si="4"/>
        <v>7583504</v>
      </c>
      <c r="O20" s="38">
        <f t="shared" si="5"/>
        <v>5.8334646153846155</v>
      </c>
      <c r="P20" s="33">
        <v>2954724</v>
      </c>
      <c r="Q20" s="33">
        <v>2100000</v>
      </c>
      <c r="R20" s="33">
        <v>600000</v>
      </c>
      <c r="S20" s="33">
        <v>6803904</v>
      </c>
      <c r="T20" s="38">
        <f t="shared" si="6"/>
        <v>11.339840000000001</v>
      </c>
      <c r="U20" s="38">
        <f t="shared" si="7"/>
        <v>0.16671878659394235</v>
      </c>
    </row>
    <row r="21" spans="1:21" ht="13" x14ac:dyDescent="0.3">
      <c r="A21" s="18" t="s">
        <v>29</v>
      </c>
      <c r="B21" s="12" t="s">
        <v>50</v>
      </c>
      <c r="C21" s="11" t="s">
        <v>51</v>
      </c>
      <c r="D21" s="33">
        <v>16807310</v>
      </c>
      <c r="E21" s="33">
        <v>16807310</v>
      </c>
      <c r="F21" s="33">
        <v>1279276</v>
      </c>
      <c r="G21" s="38">
        <f t="shared" si="0"/>
        <v>7.6114262187107873E-2</v>
      </c>
      <c r="H21" s="33">
        <v>1065601</v>
      </c>
      <c r="I21" s="38">
        <f t="shared" si="1"/>
        <v>6.3401043950519154E-2</v>
      </c>
      <c r="J21" s="33">
        <v>1125691</v>
      </c>
      <c r="K21" s="38">
        <f t="shared" si="2"/>
        <v>6.6976274014104581E-2</v>
      </c>
      <c r="L21" s="33">
        <v>0</v>
      </c>
      <c r="M21" s="38">
        <f t="shared" si="3"/>
        <v>0</v>
      </c>
      <c r="N21" s="33">
        <f t="shared" si="4"/>
        <v>3470568</v>
      </c>
      <c r="O21" s="38">
        <f t="shared" si="5"/>
        <v>0.20649158015173161</v>
      </c>
      <c r="P21" s="33">
        <v>2445036</v>
      </c>
      <c r="Q21" s="33">
        <v>19761504</v>
      </c>
      <c r="R21" s="33">
        <v>19761504</v>
      </c>
      <c r="S21" s="33">
        <v>3659989</v>
      </c>
      <c r="T21" s="38">
        <f t="shared" si="6"/>
        <v>0.18520801857996233</v>
      </c>
      <c r="U21" s="38">
        <f t="shared" si="7"/>
        <v>-0.53960146190076541</v>
      </c>
    </row>
    <row r="22" spans="1:21" ht="13" x14ac:dyDescent="0.3">
      <c r="A22" s="18" t="s">
        <v>29</v>
      </c>
      <c r="B22" s="12" t="s">
        <v>52</v>
      </c>
      <c r="C22" s="11" t="s">
        <v>53</v>
      </c>
      <c r="D22" s="33">
        <v>1660500</v>
      </c>
      <c r="E22" s="33">
        <v>1660500</v>
      </c>
      <c r="F22" s="33">
        <v>260016</v>
      </c>
      <c r="G22" s="38">
        <f t="shared" si="0"/>
        <v>0.15658897922312556</v>
      </c>
      <c r="H22" s="33">
        <v>224977</v>
      </c>
      <c r="I22" s="38">
        <f t="shared" si="1"/>
        <v>0.13548750376392651</v>
      </c>
      <c r="J22" s="33">
        <v>370804</v>
      </c>
      <c r="K22" s="38">
        <f t="shared" si="2"/>
        <v>0.22330864197530864</v>
      </c>
      <c r="L22" s="33">
        <v>0</v>
      </c>
      <c r="M22" s="38">
        <f t="shared" si="3"/>
        <v>0</v>
      </c>
      <c r="N22" s="33">
        <f t="shared" si="4"/>
        <v>855797</v>
      </c>
      <c r="O22" s="38">
        <f t="shared" si="5"/>
        <v>0.51538512496236077</v>
      </c>
      <c r="P22" s="33">
        <v>363961</v>
      </c>
      <c r="Q22" s="33">
        <v>1584400</v>
      </c>
      <c r="R22" s="33">
        <v>1584400</v>
      </c>
      <c r="S22" s="33">
        <v>871446</v>
      </c>
      <c r="T22" s="38">
        <f t="shared" si="6"/>
        <v>0.55001640999747536</v>
      </c>
      <c r="U22" s="38">
        <f t="shared" si="7"/>
        <v>1.8801464992128203E-2</v>
      </c>
    </row>
    <row r="23" spans="1:21" ht="13" x14ac:dyDescent="0.3">
      <c r="A23" s="18" t="s">
        <v>29</v>
      </c>
      <c r="B23" s="12" t="s">
        <v>54</v>
      </c>
      <c r="C23" s="11" t="s">
        <v>55</v>
      </c>
      <c r="D23" s="33">
        <v>5551447</v>
      </c>
      <c r="E23" s="33">
        <v>5501447</v>
      </c>
      <c r="F23" s="33">
        <v>82083</v>
      </c>
      <c r="G23" s="38">
        <f t="shared" si="0"/>
        <v>1.4785874745809516E-2</v>
      </c>
      <c r="H23" s="33">
        <v>455348</v>
      </c>
      <c r="I23" s="38">
        <f t="shared" si="1"/>
        <v>8.20232995109203E-2</v>
      </c>
      <c r="J23" s="33">
        <v>46384</v>
      </c>
      <c r="K23" s="38">
        <f t="shared" si="2"/>
        <v>8.4312363638148289E-3</v>
      </c>
      <c r="L23" s="33">
        <v>0</v>
      </c>
      <c r="M23" s="38">
        <f t="shared" si="3"/>
        <v>0</v>
      </c>
      <c r="N23" s="33">
        <f t="shared" si="4"/>
        <v>583815</v>
      </c>
      <c r="O23" s="38">
        <f t="shared" si="5"/>
        <v>0.10612026254183672</v>
      </c>
      <c r="P23" s="33">
        <v>1623648</v>
      </c>
      <c r="Q23" s="33">
        <v>4930000</v>
      </c>
      <c r="R23" s="33">
        <v>4830000</v>
      </c>
      <c r="S23" s="33">
        <v>3051011</v>
      </c>
      <c r="T23" s="38">
        <f t="shared" si="6"/>
        <v>0.63167929606625262</v>
      </c>
      <c r="U23" s="38">
        <f t="shared" si="7"/>
        <v>-0.97143223161670511</v>
      </c>
    </row>
    <row r="24" spans="1:21" ht="13" x14ac:dyDescent="0.3">
      <c r="A24" s="18" t="s">
        <v>29</v>
      </c>
      <c r="B24" s="12" t="s">
        <v>56</v>
      </c>
      <c r="C24" s="11" t="s">
        <v>57</v>
      </c>
      <c r="D24" s="33">
        <v>3613605</v>
      </c>
      <c r="E24" s="33">
        <v>3613605</v>
      </c>
      <c r="F24" s="33">
        <v>684902</v>
      </c>
      <c r="G24" s="38">
        <f t="shared" si="0"/>
        <v>0.18953427394527073</v>
      </c>
      <c r="H24" s="33">
        <v>701048</v>
      </c>
      <c r="I24" s="38">
        <f t="shared" si="1"/>
        <v>0.19400238819682838</v>
      </c>
      <c r="J24" s="33">
        <v>630888</v>
      </c>
      <c r="K24" s="38">
        <f t="shared" si="2"/>
        <v>0.17458687377286672</v>
      </c>
      <c r="L24" s="33">
        <v>0</v>
      </c>
      <c r="M24" s="38">
        <f t="shared" si="3"/>
        <v>0</v>
      </c>
      <c r="N24" s="33">
        <f t="shared" si="4"/>
        <v>2016838</v>
      </c>
      <c r="O24" s="38">
        <f t="shared" si="5"/>
        <v>0.55812353591496577</v>
      </c>
      <c r="P24" s="33">
        <v>507256</v>
      </c>
      <c r="Q24" s="33">
        <v>4277910</v>
      </c>
      <c r="R24" s="33">
        <v>3477964</v>
      </c>
      <c r="S24" s="33">
        <v>1580813</v>
      </c>
      <c r="T24" s="38">
        <f t="shared" si="6"/>
        <v>0.4545225309980207</v>
      </c>
      <c r="U24" s="38">
        <f t="shared" si="7"/>
        <v>0.24372703329285406</v>
      </c>
    </row>
    <row r="25" spans="1:21" ht="13" x14ac:dyDescent="0.3">
      <c r="A25" s="18" t="s">
        <v>29</v>
      </c>
      <c r="B25" s="12" t="s">
        <v>58</v>
      </c>
      <c r="C25" s="11" t="s">
        <v>59</v>
      </c>
      <c r="D25" s="33">
        <v>51252372</v>
      </c>
      <c r="E25" s="33">
        <v>51252372</v>
      </c>
      <c r="F25" s="33">
        <v>1477651</v>
      </c>
      <c r="G25" s="38">
        <f t="shared" si="0"/>
        <v>2.8830880256625002E-2</v>
      </c>
      <c r="H25" s="33">
        <v>1099322</v>
      </c>
      <c r="I25" s="38">
        <f t="shared" si="1"/>
        <v>2.1449192634440412E-2</v>
      </c>
      <c r="J25" s="33">
        <v>1516819</v>
      </c>
      <c r="K25" s="38">
        <f t="shared" si="2"/>
        <v>2.9595098544902467E-2</v>
      </c>
      <c r="L25" s="33">
        <v>0</v>
      </c>
      <c r="M25" s="38">
        <f t="shared" si="3"/>
        <v>0</v>
      </c>
      <c r="N25" s="33">
        <f t="shared" si="4"/>
        <v>4093792</v>
      </c>
      <c r="O25" s="38">
        <f t="shared" si="5"/>
        <v>7.9875171435967882E-2</v>
      </c>
      <c r="P25" s="33">
        <v>15224343</v>
      </c>
      <c r="Q25" s="33">
        <v>44035170</v>
      </c>
      <c r="R25" s="33">
        <v>44035170</v>
      </c>
      <c r="S25" s="33">
        <v>17406566</v>
      </c>
      <c r="T25" s="38">
        <f t="shared" si="6"/>
        <v>0.39528781199209634</v>
      </c>
      <c r="U25" s="38">
        <f t="shared" si="7"/>
        <v>-0.90036883693437542</v>
      </c>
    </row>
    <row r="26" spans="1:21" ht="13" x14ac:dyDescent="0.3">
      <c r="A26" s="18" t="s">
        <v>44</v>
      </c>
      <c r="B26" s="12" t="s">
        <v>60</v>
      </c>
      <c r="C26" s="11" t="s">
        <v>61</v>
      </c>
      <c r="D26" s="33">
        <v>3003000</v>
      </c>
      <c r="E26" s="33">
        <v>4509964</v>
      </c>
      <c r="F26" s="33">
        <v>0</v>
      </c>
      <c r="G26" s="38">
        <f t="shared" si="0"/>
        <v>0</v>
      </c>
      <c r="H26" s="33">
        <v>0</v>
      </c>
      <c r="I26" s="38">
        <f t="shared" si="1"/>
        <v>0</v>
      </c>
      <c r="J26" s="33">
        <v>0</v>
      </c>
      <c r="K26" s="38">
        <f t="shared" si="2"/>
        <v>0</v>
      </c>
      <c r="L26" s="33">
        <v>0</v>
      </c>
      <c r="M26" s="38">
        <f t="shared" si="3"/>
        <v>0</v>
      </c>
      <c r="N26" s="33">
        <f t="shared" si="4"/>
        <v>0</v>
      </c>
      <c r="O26" s="38">
        <f t="shared" si="5"/>
        <v>0</v>
      </c>
      <c r="P26" s="33">
        <v>0</v>
      </c>
      <c r="Q26" s="33">
        <v>2964000</v>
      </c>
      <c r="R26" s="33">
        <v>0</v>
      </c>
      <c r="S26" s="33">
        <v>0</v>
      </c>
      <c r="T26" s="38">
        <f t="shared" si="6"/>
        <v>0</v>
      </c>
      <c r="U26" s="38">
        <f t="shared" si="7"/>
        <v>0</v>
      </c>
    </row>
    <row r="27" spans="1:21" ht="14" x14ac:dyDescent="0.3">
      <c r="A27" s="19" t="s">
        <v>0</v>
      </c>
      <c r="B27" s="14" t="s">
        <v>62</v>
      </c>
      <c r="C27" s="13" t="s">
        <v>0</v>
      </c>
      <c r="D27" s="34">
        <f>SUM(D20:D26)</f>
        <v>82488234</v>
      </c>
      <c r="E27" s="34">
        <f>SUM(E20:E26)</f>
        <v>84645198</v>
      </c>
      <c r="F27" s="34">
        <f>SUM(F20:F26)</f>
        <v>6981650</v>
      </c>
      <c r="G27" s="39">
        <f t="shared" si="0"/>
        <v>8.463813154249368E-2</v>
      </c>
      <c r="H27" s="34">
        <f>SUM(H20:H26)</f>
        <v>4484746</v>
      </c>
      <c r="I27" s="39">
        <f t="shared" si="1"/>
        <v>5.4368311485490158E-2</v>
      </c>
      <c r="J27" s="34">
        <f>SUM(J20:J26)</f>
        <v>7137918</v>
      </c>
      <c r="K27" s="39">
        <f t="shared" si="2"/>
        <v>8.4327500775649433E-2</v>
      </c>
      <c r="L27" s="34">
        <f>SUM(L20:L26)</f>
        <v>0</v>
      </c>
      <c r="M27" s="39">
        <f t="shared" si="3"/>
        <v>0</v>
      </c>
      <c r="N27" s="34">
        <f t="shared" si="4"/>
        <v>18604314</v>
      </c>
      <c r="O27" s="39">
        <f t="shared" si="5"/>
        <v>0.21979172403849773</v>
      </c>
      <c r="P27" s="34">
        <f>SUM(P20:P26)</f>
        <v>23118968</v>
      </c>
      <c r="Q27" s="34">
        <f>SUM(Q20:Q26)</f>
        <v>79652984</v>
      </c>
      <c r="R27" s="34">
        <f>SUM(R20:R26)</f>
        <v>74289038</v>
      </c>
      <c r="S27" s="34">
        <f>SUM(S20:S26)</f>
        <v>33373729</v>
      </c>
      <c r="T27" s="39">
        <f t="shared" si="6"/>
        <v>0.44924163643093618</v>
      </c>
      <c r="U27" s="39">
        <f t="shared" si="7"/>
        <v>-0.6912527410393059</v>
      </c>
    </row>
    <row r="28" spans="1:21" ht="13" x14ac:dyDescent="0.3">
      <c r="A28" s="18" t="s">
        <v>29</v>
      </c>
      <c r="B28" s="12" t="s">
        <v>63</v>
      </c>
      <c r="C28" s="11" t="s">
        <v>64</v>
      </c>
      <c r="D28" s="33">
        <v>1006749</v>
      </c>
      <c r="E28" s="33">
        <v>1006749</v>
      </c>
      <c r="F28" s="33">
        <v>10606</v>
      </c>
      <c r="G28" s="38">
        <f t="shared" si="0"/>
        <v>1.053489996016882E-2</v>
      </c>
      <c r="H28" s="33">
        <v>7417</v>
      </c>
      <c r="I28" s="38">
        <f t="shared" si="1"/>
        <v>7.3672782391638828E-3</v>
      </c>
      <c r="J28" s="33">
        <v>8674</v>
      </c>
      <c r="K28" s="38">
        <f t="shared" si="2"/>
        <v>8.6158516174339381E-3</v>
      </c>
      <c r="L28" s="33">
        <v>0</v>
      </c>
      <c r="M28" s="38">
        <f t="shared" si="3"/>
        <v>0</v>
      </c>
      <c r="N28" s="33">
        <f t="shared" si="4"/>
        <v>26697</v>
      </c>
      <c r="O28" s="38">
        <f t="shared" si="5"/>
        <v>2.6518029816766642E-2</v>
      </c>
      <c r="P28" s="33">
        <v>-34408</v>
      </c>
      <c r="Q28" s="33">
        <v>161211</v>
      </c>
      <c r="R28" s="33">
        <v>161211</v>
      </c>
      <c r="S28" s="33">
        <v>2327</v>
      </c>
      <c r="T28" s="38">
        <f t="shared" si="6"/>
        <v>1.4434498886552407E-2</v>
      </c>
      <c r="U28" s="38">
        <f t="shared" si="7"/>
        <v>-1.2520925366193909</v>
      </c>
    </row>
    <row r="29" spans="1:21" ht="13" x14ac:dyDescent="0.3">
      <c r="A29" s="18" t="s">
        <v>29</v>
      </c>
      <c r="B29" s="12" t="s">
        <v>65</v>
      </c>
      <c r="C29" s="11" t="s">
        <v>66</v>
      </c>
      <c r="D29" s="33">
        <v>1000000</v>
      </c>
      <c r="E29" s="33">
        <v>200000</v>
      </c>
      <c r="F29" s="33">
        <v>0</v>
      </c>
      <c r="G29" s="38">
        <f t="shared" si="0"/>
        <v>0</v>
      </c>
      <c r="H29" s="33">
        <v>0</v>
      </c>
      <c r="I29" s="38">
        <f t="shared" si="1"/>
        <v>0</v>
      </c>
      <c r="J29" s="33">
        <v>437196</v>
      </c>
      <c r="K29" s="38">
        <f t="shared" si="2"/>
        <v>2.1859799999999998</v>
      </c>
      <c r="L29" s="33">
        <v>0</v>
      </c>
      <c r="M29" s="38">
        <f t="shared" si="3"/>
        <v>0</v>
      </c>
      <c r="N29" s="33">
        <f t="shared" si="4"/>
        <v>437196</v>
      </c>
      <c r="O29" s="38">
        <f t="shared" si="5"/>
        <v>2.1859799999999998</v>
      </c>
      <c r="P29" s="33">
        <v>0</v>
      </c>
      <c r="Q29" s="33">
        <v>1060000</v>
      </c>
      <c r="R29" s="33">
        <v>1000000</v>
      </c>
      <c r="S29" s="33">
        <v>0</v>
      </c>
      <c r="T29" s="38">
        <f t="shared" si="6"/>
        <v>0</v>
      </c>
      <c r="U29" s="38">
        <f t="shared" si="7"/>
        <v>0</v>
      </c>
    </row>
    <row r="30" spans="1:21" ht="13" x14ac:dyDescent="0.3">
      <c r="A30" s="18" t="s">
        <v>29</v>
      </c>
      <c r="B30" s="12" t="s">
        <v>67</v>
      </c>
      <c r="C30" s="11" t="s">
        <v>68</v>
      </c>
      <c r="D30" s="33">
        <v>0</v>
      </c>
      <c r="E30" s="33">
        <v>0</v>
      </c>
      <c r="F30" s="33">
        <v>0</v>
      </c>
      <c r="G30" s="38">
        <f t="shared" si="0"/>
        <v>0</v>
      </c>
      <c r="H30" s="33">
        <v>0</v>
      </c>
      <c r="I30" s="38">
        <f t="shared" si="1"/>
        <v>0</v>
      </c>
      <c r="J30" s="33">
        <v>0</v>
      </c>
      <c r="K30" s="38">
        <f t="shared" si="2"/>
        <v>0</v>
      </c>
      <c r="L30" s="33">
        <v>0</v>
      </c>
      <c r="M30" s="38">
        <f t="shared" si="3"/>
        <v>0</v>
      </c>
      <c r="N30" s="33">
        <f t="shared" si="4"/>
        <v>0</v>
      </c>
      <c r="O30" s="38">
        <f t="shared" si="5"/>
        <v>0</v>
      </c>
      <c r="P30" s="33">
        <v>0</v>
      </c>
      <c r="Q30" s="33">
        <v>0</v>
      </c>
      <c r="R30" s="33">
        <v>0</v>
      </c>
      <c r="S30" s="33">
        <v>0</v>
      </c>
      <c r="T30" s="38">
        <f t="shared" si="6"/>
        <v>0</v>
      </c>
      <c r="U30" s="38">
        <f t="shared" si="7"/>
        <v>0</v>
      </c>
    </row>
    <row r="31" spans="1:21" ht="13" x14ac:dyDescent="0.3">
      <c r="A31" s="18" t="s">
        <v>29</v>
      </c>
      <c r="B31" s="12" t="s">
        <v>69</v>
      </c>
      <c r="C31" s="11" t="s">
        <v>70</v>
      </c>
      <c r="D31" s="33">
        <v>26022856</v>
      </c>
      <c r="E31" s="33">
        <v>43988388</v>
      </c>
      <c r="F31" s="33">
        <v>194696</v>
      </c>
      <c r="G31" s="38">
        <f t="shared" si="0"/>
        <v>7.4817306755261609E-3</v>
      </c>
      <c r="H31" s="33">
        <v>3414660</v>
      </c>
      <c r="I31" s="38">
        <f t="shared" si="1"/>
        <v>0.13121772644785798</v>
      </c>
      <c r="J31" s="33">
        <v>1201589</v>
      </c>
      <c r="K31" s="38">
        <f t="shared" si="2"/>
        <v>2.7316049862977476E-2</v>
      </c>
      <c r="L31" s="33">
        <v>0</v>
      </c>
      <c r="M31" s="38">
        <f t="shared" si="3"/>
        <v>0</v>
      </c>
      <c r="N31" s="33">
        <f t="shared" si="4"/>
        <v>4810945</v>
      </c>
      <c r="O31" s="38">
        <f t="shared" si="5"/>
        <v>0.10936852243823984</v>
      </c>
      <c r="P31" s="33">
        <v>1468633</v>
      </c>
      <c r="Q31" s="33">
        <v>6118293</v>
      </c>
      <c r="R31" s="33">
        <v>68470560</v>
      </c>
      <c r="S31" s="33">
        <v>1747688</v>
      </c>
      <c r="T31" s="38">
        <f t="shared" si="6"/>
        <v>2.552466344659661E-2</v>
      </c>
      <c r="U31" s="38">
        <f t="shared" si="7"/>
        <v>-0.18183167612330653</v>
      </c>
    </row>
    <row r="32" spans="1:21" ht="13" x14ac:dyDescent="0.3">
      <c r="A32" s="18" t="s">
        <v>29</v>
      </c>
      <c r="B32" s="12" t="s">
        <v>71</v>
      </c>
      <c r="C32" s="11" t="s">
        <v>72</v>
      </c>
      <c r="D32" s="33">
        <v>294963</v>
      </c>
      <c r="E32" s="33">
        <v>294964</v>
      </c>
      <c r="F32" s="33">
        <v>0</v>
      </c>
      <c r="G32" s="38">
        <f t="shared" si="0"/>
        <v>0</v>
      </c>
      <c r="H32" s="33">
        <v>0</v>
      </c>
      <c r="I32" s="38">
        <f t="shared" si="1"/>
        <v>0</v>
      </c>
      <c r="J32" s="33">
        <v>0</v>
      </c>
      <c r="K32" s="38">
        <f t="shared" si="2"/>
        <v>0</v>
      </c>
      <c r="L32" s="33">
        <v>0</v>
      </c>
      <c r="M32" s="38">
        <f t="shared" si="3"/>
        <v>0</v>
      </c>
      <c r="N32" s="33">
        <f t="shared" si="4"/>
        <v>0</v>
      </c>
      <c r="O32" s="38">
        <f t="shared" si="5"/>
        <v>0</v>
      </c>
      <c r="P32" s="33">
        <v>0</v>
      </c>
      <c r="Q32" s="33">
        <v>269347</v>
      </c>
      <c r="R32" s="33">
        <v>269347</v>
      </c>
      <c r="S32" s="33">
        <v>0</v>
      </c>
      <c r="T32" s="38">
        <f t="shared" si="6"/>
        <v>0</v>
      </c>
      <c r="U32" s="38">
        <f t="shared" si="7"/>
        <v>0</v>
      </c>
    </row>
    <row r="33" spans="1:21" ht="13" x14ac:dyDescent="0.3">
      <c r="A33" s="18" t="s">
        <v>29</v>
      </c>
      <c r="B33" s="12" t="s">
        <v>73</v>
      </c>
      <c r="C33" s="11" t="s">
        <v>74</v>
      </c>
      <c r="D33" s="33">
        <v>150088</v>
      </c>
      <c r="E33" s="33">
        <v>150088</v>
      </c>
      <c r="F33" s="33">
        <v>67032</v>
      </c>
      <c r="G33" s="38">
        <f t="shared" si="0"/>
        <v>0.4466179841159853</v>
      </c>
      <c r="H33" s="33">
        <v>67032</v>
      </c>
      <c r="I33" s="38">
        <f t="shared" si="1"/>
        <v>0.4466179841159853</v>
      </c>
      <c r="J33" s="33">
        <v>22344</v>
      </c>
      <c r="K33" s="38">
        <f t="shared" si="2"/>
        <v>0.14887266137199509</v>
      </c>
      <c r="L33" s="33">
        <v>0</v>
      </c>
      <c r="M33" s="38">
        <f t="shared" si="3"/>
        <v>0</v>
      </c>
      <c r="N33" s="33">
        <f t="shared" si="4"/>
        <v>156408</v>
      </c>
      <c r="O33" s="38">
        <f t="shared" si="5"/>
        <v>1.0421086296039657</v>
      </c>
      <c r="P33" s="33">
        <v>64502</v>
      </c>
      <c r="Q33" s="33">
        <v>150088</v>
      </c>
      <c r="R33" s="33">
        <v>150088</v>
      </c>
      <c r="S33" s="33">
        <v>106660</v>
      </c>
      <c r="T33" s="38">
        <f t="shared" si="6"/>
        <v>0.71064975214540804</v>
      </c>
      <c r="U33" s="38">
        <f t="shared" si="7"/>
        <v>-0.65359213667793248</v>
      </c>
    </row>
    <row r="34" spans="1:21" ht="13" x14ac:dyDescent="0.3">
      <c r="A34" s="18" t="s">
        <v>44</v>
      </c>
      <c r="B34" s="12" t="s">
        <v>75</v>
      </c>
      <c r="C34" s="11" t="s">
        <v>76</v>
      </c>
      <c r="D34" s="33">
        <v>0</v>
      </c>
      <c r="E34" s="33">
        <v>0</v>
      </c>
      <c r="F34" s="33">
        <v>0</v>
      </c>
      <c r="G34" s="38">
        <f t="shared" si="0"/>
        <v>0</v>
      </c>
      <c r="H34" s="33">
        <v>0</v>
      </c>
      <c r="I34" s="38">
        <f t="shared" si="1"/>
        <v>0</v>
      </c>
      <c r="J34" s="33">
        <v>0</v>
      </c>
      <c r="K34" s="38">
        <f t="shared" si="2"/>
        <v>0</v>
      </c>
      <c r="L34" s="33">
        <v>0</v>
      </c>
      <c r="M34" s="38">
        <f t="shared" si="3"/>
        <v>0</v>
      </c>
      <c r="N34" s="33">
        <f t="shared" si="4"/>
        <v>0</v>
      </c>
      <c r="O34" s="38">
        <f t="shared" si="5"/>
        <v>0</v>
      </c>
      <c r="P34" s="33">
        <v>0</v>
      </c>
      <c r="Q34" s="33">
        <v>0</v>
      </c>
      <c r="R34" s="33">
        <v>0</v>
      </c>
      <c r="S34" s="33">
        <v>0</v>
      </c>
      <c r="T34" s="38">
        <f t="shared" si="6"/>
        <v>0</v>
      </c>
      <c r="U34" s="38">
        <f t="shared" si="7"/>
        <v>0</v>
      </c>
    </row>
    <row r="35" spans="1:21" ht="14" x14ac:dyDescent="0.3">
      <c r="A35" s="19" t="s">
        <v>0</v>
      </c>
      <c r="B35" s="14" t="s">
        <v>77</v>
      </c>
      <c r="C35" s="13" t="s">
        <v>0</v>
      </c>
      <c r="D35" s="34">
        <f>SUM(D28:D34)</f>
        <v>28474656</v>
      </c>
      <c r="E35" s="34">
        <f>SUM(E28:E34)</f>
        <v>45640189</v>
      </c>
      <c r="F35" s="34">
        <f>SUM(F28:F34)</f>
        <v>272334</v>
      </c>
      <c r="G35" s="39">
        <f t="shared" si="0"/>
        <v>9.5640839348506961E-3</v>
      </c>
      <c r="H35" s="34">
        <f>SUM(H28:H34)</f>
        <v>3489109</v>
      </c>
      <c r="I35" s="39">
        <f t="shared" si="1"/>
        <v>0.12253384202428995</v>
      </c>
      <c r="J35" s="34">
        <f>SUM(J28:J34)</f>
        <v>1669803</v>
      </c>
      <c r="K35" s="39">
        <f t="shared" si="2"/>
        <v>3.6586242007017107E-2</v>
      </c>
      <c r="L35" s="34">
        <f>SUM(L28:L34)</f>
        <v>0</v>
      </c>
      <c r="M35" s="39">
        <f t="shared" si="3"/>
        <v>0</v>
      </c>
      <c r="N35" s="34">
        <f t="shared" si="4"/>
        <v>5431246</v>
      </c>
      <c r="O35" s="39">
        <f t="shared" si="5"/>
        <v>0.11900139151483356</v>
      </c>
      <c r="P35" s="34">
        <f>SUM(P28:P34)</f>
        <v>1498727</v>
      </c>
      <c r="Q35" s="34">
        <f>SUM(Q28:Q34)</f>
        <v>7758939</v>
      </c>
      <c r="R35" s="34">
        <f>SUM(R28:R34)</f>
        <v>70051206</v>
      </c>
      <c r="S35" s="34">
        <f>SUM(S28:S34)</f>
        <v>1856675</v>
      </c>
      <c r="T35" s="39">
        <f t="shared" si="6"/>
        <v>2.6504540121693267E-2</v>
      </c>
      <c r="U35" s="39">
        <f t="shared" si="7"/>
        <v>0.11414753987884385</v>
      </c>
    </row>
    <row r="36" spans="1:21" ht="13" x14ac:dyDescent="0.3">
      <c r="A36" s="18" t="s">
        <v>29</v>
      </c>
      <c r="B36" s="12" t="s">
        <v>78</v>
      </c>
      <c r="C36" s="11" t="s">
        <v>79</v>
      </c>
      <c r="D36" s="33">
        <v>0</v>
      </c>
      <c r="E36" s="33">
        <v>0</v>
      </c>
      <c r="F36" s="33">
        <v>0</v>
      </c>
      <c r="G36" s="38">
        <f t="shared" si="0"/>
        <v>0</v>
      </c>
      <c r="H36" s="33">
        <v>770</v>
      </c>
      <c r="I36" s="38">
        <f t="shared" si="1"/>
        <v>0</v>
      </c>
      <c r="J36" s="33">
        <v>0</v>
      </c>
      <c r="K36" s="38">
        <f t="shared" si="2"/>
        <v>0</v>
      </c>
      <c r="L36" s="33">
        <v>0</v>
      </c>
      <c r="M36" s="38">
        <f t="shared" si="3"/>
        <v>0</v>
      </c>
      <c r="N36" s="33">
        <f t="shared" si="4"/>
        <v>770</v>
      </c>
      <c r="O36" s="38">
        <f t="shared" si="5"/>
        <v>0</v>
      </c>
      <c r="P36" s="33">
        <v>0</v>
      </c>
      <c r="Q36" s="33">
        <v>7832461</v>
      </c>
      <c r="R36" s="33">
        <v>0</v>
      </c>
      <c r="S36" s="33">
        <v>0</v>
      </c>
      <c r="T36" s="38">
        <f t="shared" si="6"/>
        <v>0</v>
      </c>
      <c r="U36" s="38">
        <f t="shared" si="7"/>
        <v>0</v>
      </c>
    </row>
    <row r="37" spans="1:21" ht="13" x14ac:dyDescent="0.3">
      <c r="A37" s="18" t="s">
        <v>29</v>
      </c>
      <c r="B37" s="12" t="s">
        <v>80</v>
      </c>
      <c r="C37" s="11" t="s">
        <v>81</v>
      </c>
      <c r="D37" s="33">
        <v>2567893</v>
      </c>
      <c r="E37" s="33">
        <v>2568355</v>
      </c>
      <c r="F37" s="33">
        <v>2508</v>
      </c>
      <c r="G37" s="38">
        <f t="shared" si="0"/>
        <v>9.7667620886072743E-4</v>
      </c>
      <c r="H37" s="33">
        <v>1259117</v>
      </c>
      <c r="I37" s="38">
        <f t="shared" si="1"/>
        <v>0.49033078870498109</v>
      </c>
      <c r="J37" s="33">
        <v>894171</v>
      </c>
      <c r="K37" s="38">
        <f t="shared" si="2"/>
        <v>0.34814930179044562</v>
      </c>
      <c r="L37" s="33">
        <v>0</v>
      </c>
      <c r="M37" s="38">
        <f t="shared" si="3"/>
        <v>0</v>
      </c>
      <c r="N37" s="33">
        <f t="shared" si="4"/>
        <v>2155796</v>
      </c>
      <c r="O37" s="38">
        <f t="shared" si="5"/>
        <v>0.83936838949444292</v>
      </c>
      <c r="P37" s="33">
        <v>8104</v>
      </c>
      <c r="Q37" s="33">
        <v>2618786</v>
      </c>
      <c r="R37" s="33">
        <v>2618786</v>
      </c>
      <c r="S37" s="33">
        <v>8676</v>
      </c>
      <c r="T37" s="38">
        <f t="shared" si="6"/>
        <v>3.3129854825862059E-3</v>
      </c>
      <c r="U37" s="38">
        <f t="shared" si="7"/>
        <v>109.33699407699902</v>
      </c>
    </row>
    <row r="38" spans="1:21" ht="13" x14ac:dyDescent="0.3">
      <c r="A38" s="18" t="s">
        <v>29</v>
      </c>
      <c r="B38" s="12" t="s">
        <v>82</v>
      </c>
      <c r="C38" s="11" t="s">
        <v>83</v>
      </c>
      <c r="D38" s="33">
        <v>1087</v>
      </c>
      <c r="E38" s="33">
        <v>986900</v>
      </c>
      <c r="F38" s="33">
        <v>130</v>
      </c>
      <c r="G38" s="38">
        <f t="shared" si="0"/>
        <v>0.11959521619135234</v>
      </c>
      <c r="H38" s="33">
        <v>204</v>
      </c>
      <c r="I38" s="38">
        <f t="shared" si="1"/>
        <v>0.18767249310027598</v>
      </c>
      <c r="J38" s="33">
        <v>65</v>
      </c>
      <c r="K38" s="38">
        <f t="shared" si="2"/>
        <v>6.5862802715574025E-5</v>
      </c>
      <c r="L38" s="33">
        <v>0</v>
      </c>
      <c r="M38" s="38">
        <f t="shared" si="3"/>
        <v>0</v>
      </c>
      <c r="N38" s="33">
        <f t="shared" si="4"/>
        <v>399</v>
      </c>
      <c r="O38" s="38">
        <f t="shared" si="5"/>
        <v>4.0429628128483132E-4</v>
      </c>
      <c r="P38" s="33">
        <v>87</v>
      </c>
      <c r="Q38" s="33">
        <v>0</v>
      </c>
      <c r="R38" s="33">
        <v>2092</v>
      </c>
      <c r="S38" s="33">
        <v>87</v>
      </c>
      <c r="T38" s="38">
        <f t="shared" si="6"/>
        <v>4.1586998087954109E-2</v>
      </c>
      <c r="U38" s="38">
        <f t="shared" si="7"/>
        <v>-0.25287356321839083</v>
      </c>
    </row>
    <row r="39" spans="1:21" ht="13" x14ac:dyDescent="0.3">
      <c r="A39" s="18" t="s">
        <v>44</v>
      </c>
      <c r="B39" s="12" t="s">
        <v>84</v>
      </c>
      <c r="C39" s="11" t="s">
        <v>85</v>
      </c>
      <c r="D39" s="33">
        <v>22633000</v>
      </c>
      <c r="E39" s="33">
        <v>22633000</v>
      </c>
      <c r="F39" s="33">
        <v>5466073</v>
      </c>
      <c r="G39" s="38">
        <f t="shared" si="0"/>
        <v>0.24150899129589537</v>
      </c>
      <c r="H39" s="33">
        <v>5862828</v>
      </c>
      <c r="I39" s="38">
        <f t="shared" si="1"/>
        <v>0.25903892546281976</v>
      </c>
      <c r="J39" s="33">
        <v>5449210</v>
      </c>
      <c r="K39" s="38">
        <f t="shared" si="2"/>
        <v>0.24076392877656519</v>
      </c>
      <c r="L39" s="33">
        <v>0</v>
      </c>
      <c r="M39" s="38">
        <f t="shared" si="3"/>
        <v>0</v>
      </c>
      <c r="N39" s="33">
        <f t="shared" si="4"/>
        <v>16778111</v>
      </c>
      <c r="O39" s="38">
        <f t="shared" si="5"/>
        <v>0.74131184553528029</v>
      </c>
      <c r="P39" s="33">
        <v>78585682</v>
      </c>
      <c r="Q39" s="33">
        <v>32803000</v>
      </c>
      <c r="R39" s="33">
        <v>38923000</v>
      </c>
      <c r="S39" s="33">
        <v>78585682</v>
      </c>
      <c r="T39" s="38">
        <f t="shared" si="6"/>
        <v>2.0190037253038051</v>
      </c>
      <c r="U39" s="38">
        <f t="shared" si="7"/>
        <v>-0.93065899714403444</v>
      </c>
    </row>
    <row r="40" spans="1:21" ht="14" x14ac:dyDescent="0.3">
      <c r="A40" s="19" t="s">
        <v>0</v>
      </c>
      <c r="B40" s="14" t="s">
        <v>86</v>
      </c>
      <c r="C40" s="13" t="s">
        <v>0</v>
      </c>
      <c r="D40" s="34">
        <f>SUM(D36:D39)</f>
        <v>25201980</v>
      </c>
      <c r="E40" s="34">
        <f>SUM(E36:E39)</f>
        <v>26188255</v>
      </c>
      <c r="F40" s="34">
        <f>SUM(F36:F39)</f>
        <v>5468711</v>
      </c>
      <c r="G40" s="39">
        <f t="shared" si="0"/>
        <v>0.21699529163978387</v>
      </c>
      <c r="H40" s="34">
        <f>SUM(H36:H39)</f>
        <v>7122919</v>
      </c>
      <c r="I40" s="39">
        <f t="shared" si="1"/>
        <v>0.2826333089701682</v>
      </c>
      <c r="J40" s="34">
        <f>SUM(J36:J39)</f>
        <v>6343446</v>
      </c>
      <c r="K40" s="39">
        <f t="shared" si="2"/>
        <v>0.24222484468705532</v>
      </c>
      <c r="L40" s="34">
        <f>SUM(L36:L39)</f>
        <v>0</v>
      </c>
      <c r="M40" s="39">
        <f t="shared" si="3"/>
        <v>0</v>
      </c>
      <c r="N40" s="34">
        <f t="shared" si="4"/>
        <v>18935076</v>
      </c>
      <c r="O40" s="39">
        <f t="shared" si="5"/>
        <v>0.72303694919726424</v>
      </c>
      <c r="P40" s="34">
        <f>SUM(P36:P39)</f>
        <v>78593873</v>
      </c>
      <c r="Q40" s="34">
        <f>SUM(Q36:Q39)</f>
        <v>43254247</v>
      </c>
      <c r="R40" s="34">
        <f>SUM(R36:R39)</f>
        <v>41543878</v>
      </c>
      <c r="S40" s="34">
        <f>SUM(S36:S39)</f>
        <v>78594445</v>
      </c>
      <c r="T40" s="39">
        <f t="shared" si="6"/>
        <v>1.8918418015766367</v>
      </c>
      <c r="U40" s="39">
        <f t="shared" si="7"/>
        <v>-0.91928828854127087</v>
      </c>
    </row>
    <row r="41" spans="1:21" ht="13" x14ac:dyDescent="0.3">
      <c r="A41" s="18" t="s">
        <v>29</v>
      </c>
      <c r="B41" s="12" t="s">
        <v>87</v>
      </c>
      <c r="C41" s="11" t="s">
        <v>88</v>
      </c>
      <c r="D41" s="33">
        <v>0</v>
      </c>
      <c r="E41" s="33">
        <v>0</v>
      </c>
      <c r="F41" s="33">
        <v>0</v>
      </c>
      <c r="G41" s="38">
        <f t="shared" si="0"/>
        <v>0</v>
      </c>
      <c r="H41" s="33">
        <v>0</v>
      </c>
      <c r="I41" s="38">
        <f t="shared" si="1"/>
        <v>0</v>
      </c>
      <c r="J41" s="33">
        <v>0</v>
      </c>
      <c r="K41" s="38">
        <f t="shared" si="2"/>
        <v>0</v>
      </c>
      <c r="L41" s="33">
        <v>0</v>
      </c>
      <c r="M41" s="38">
        <f t="shared" si="3"/>
        <v>0</v>
      </c>
      <c r="N41" s="33">
        <f t="shared" si="4"/>
        <v>0</v>
      </c>
      <c r="O41" s="38">
        <f t="shared" si="5"/>
        <v>0</v>
      </c>
      <c r="P41" s="33">
        <v>0</v>
      </c>
      <c r="Q41" s="33">
        <v>0</v>
      </c>
      <c r="R41" s="33">
        <v>0</v>
      </c>
      <c r="S41" s="33">
        <v>0</v>
      </c>
      <c r="T41" s="38">
        <f t="shared" si="6"/>
        <v>0</v>
      </c>
      <c r="U41" s="38">
        <f t="shared" si="7"/>
        <v>0</v>
      </c>
    </row>
    <row r="42" spans="1:21" ht="13" x14ac:dyDescent="0.3">
      <c r="A42" s="18" t="s">
        <v>29</v>
      </c>
      <c r="B42" s="12" t="s">
        <v>89</v>
      </c>
      <c r="C42" s="11" t="s">
        <v>90</v>
      </c>
      <c r="D42" s="33">
        <v>81747547</v>
      </c>
      <c r="E42" s="33">
        <v>81747547</v>
      </c>
      <c r="F42" s="33">
        <v>7293918</v>
      </c>
      <c r="G42" s="38">
        <f t="shared" si="0"/>
        <v>8.9224915825302994E-2</v>
      </c>
      <c r="H42" s="33">
        <v>0</v>
      </c>
      <c r="I42" s="38">
        <f t="shared" si="1"/>
        <v>0</v>
      </c>
      <c r="J42" s="33">
        <v>10038573</v>
      </c>
      <c r="K42" s="38">
        <f t="shared" si="2"/>
        <v>0.12279968474161065</v>
      </c>
      <c r="L42" s="33">
        <v>0</v>
      </c>
      <c r="M42" s="38">
        <f t="shared" si="3"/>
        <v>0</v>
      </c>
      <c r="N42" s="33">
        <f t="shared" si="4"/>
        <v>17332491</v>
      </c>
      <c r="O42" s="38">
        <f t="shared" si="5"/>
        <v>0.21202460056691363</v>
      </c>
      <c r="P42" s="33">
        <v>4798293</v>
      </c>
      <c r="Q42" s="33">
        <v>79953887</v>
      </c>
      <c r="R42" s="33">
        <v>79953887</v>
      </c>
      <c r="S42" s="33">
        <v>5408285</v>
      </c>
      <c r="T42" s="38">
        <f t="shared" si="6"/>
        <v>6.7642552512800283E-2</v>
      </c>
      <c r="U42" s="38">
        <f t="shared" si="7"/>
        <v>1.0921133828217662</v>
      </c>
    </row>
    <row r="43" spans="1:21" ht="13" x14ac:dyDescent="0.3">
      <c r="A43" s="18" t="s">
        <v>29</v>
      </c>
      <c r="B43" s="12" t="s">
        <v>91</v>
      </c>
      <c r="C43" s="11" t="s">
        <v>92</v>
      </c>
      <c r="D43" s="33">
        <v>5402000</v>
      </c>
      <c r="E43" s="33">
        <v>5379500</v>
      </c>
      <c r="F43" s="33">
        <v>20799000</v>
      </c>
      <c r="G43" s="38">
        <f t="shared" si="0"/>
        <v>3.8502406516105148</v>
      </c>
      <c r="H43" s="33">
        <v>33949475</v>
      </c>
      <c r="I43" s="38">
        <f t="shared" si="1"/>
        <v>6.2846121806738244</v>
      </c>
      <c r="J43" s="33">
        <v>26759070</v>
      </c>
      <c r="K43" s="38">
        <f t="shared" si="2"/>
        <v>4.9742671251975095</v>
      </c>
      <c r="L43" s="33">
        <v>0</v>
      </c>
      <c r="M43" s="38">
        <f t="shared" si="3"/>
        <v>0</v>
      </c>
      <c r="N43" s="33">
        <f t="shared" si="4"/>
        <v>81507545</v>
      </c>
      <c r="O43" s="38">
        <f t="shared" si="5"/>
        <v>15.151509433962264</v>
      </c>
      <c r="P43" s="33">
        <v>0</v>
      </c>
      <c r="Q43" s="33">
        <v>10495648</v>
      </c>
      <c r="R43" s="33">
        <v>10306998</v>
      </c>
      <c r="S43" s="33">
        <v>0</v>
      </c>
      <c r="T43" s="38">
        <f t="shared" si="6"/>
        <v>0</v>
      </c>
      <c r="U43" s="38">
        <f t="shared" si="7"/>
        <v>0</v>
      </c>
    </row>
    <row r="44" spans="1:21" ht="13" x14ac:dyDescent="0.3">
      <c r="A44" s="18" t="s">
        <v>29</v>
      </c>
      <c r="B44" s="12" t="s">
        <v>93</v>
      </c>
      <c r="C44" s="11" t="s">
        <v>94</v>
      </c>
      <c r="D44" s="33">
        <v>2321000</v>
      </c>
      <c r="E44" s="33">
        <v>2321000</v>
      </c>
      <c r="F44" s="33">
        <v>42630</v>
      </c>
      <c r="G44" s="38">
        <f t="shared" si="0"/>
        <v>1.836708315381301E-2</v>
      </c>
      <c r="H44" s="33">
        <v>919061</v>
      </c>
      <c r="I44" s="38">
        <f t="shared" si="1"/>
        <v>0.39597630331753553</v>
      </c>
      <c r="J44" s="33">
        <v>535333</v>
      </c>
      <c r="K44" s="38">
        <f t="shared" si="2"/>
        <v>0.23064756570443773</v>
      </c>
      <c r="L44" s="33">
        <v>0</v>
      </c>
      <c r="M44" s="38">
        <f t="shared" si="3"/>
        <v>0</v>
      </c>
      <c r="N44" s="33">
        <f t="shared" si="4"/>
        <v>1497024</v>
      </c>
      <c r="O44" s="38">
        <f t="shared" si="5"/>
        <v>0.64499095217578628</v>
      </c>
      <c r="P44" s="33">
        <v>314684</v>
      </c>
      <c r="Q44" s="33">
        <v>0</v>
      </c>
      <c r="R44" s="33">
        <v>8229224</v>
      </c>
      <c r="S44" s="33">
        <v>1436989</v>
      </c>
      <c r="T44" s="38">
        <f t="shared" si="6"/>
        <v>0.17462023150664024</v>
      </c>
      <c r="U44" s="38">
        <f t="shared" si="7"/>
        <v>0.70117641824814725</v>
      </c>
    </row>
    <row r="45" spans="1:21" ht="13" x14ac:dyDescent="0.3">
      <c r="A45" s="18" t="s">
        <v>29</v>
      </c>
      <c r="B45" s="12" t="s">
        <v>95</v>
      </c>
      <c r="C45" s="11" t="s">
        <v>96</v>
      </c>
      <c r="D45" s="33">
        <v>50985781</v>
      </c>
      <c r="E45" s="33">
        <v>33472547</v>
      </c>
      <c r="F45" s="33">
        <v>10540726</v>
      </c>
      <c r="G45" s="38">
        <f t="shared" si="0"/>
        <v>0.20673854147688744</v>
      </c>
      <c r="H45" s="33">
        <v>8756236</v>
      </c>
      <c r="I45" s="38">
        <f t="shared" si="1"/>
        <v>0.17173878340708362</v>
      </c>
      <c r="J45" s="33">
        <v>5154077</v>
      </c>
      <c r="K45" s="38">
        <f t="shared" si="2"/>
        <v>0.15397922960568253</v>
      </c>
      <c r="L45" s="33">
        <v>0</v>
      </c>
      <c r="M45" s="38">
        <f t="shared" si="3"/>
        <v>0</v>
      </c>
      <c r="N45" s="33">
        <f t="shared" si="4"/>
        <v>24451039</v>
      </c>
      <c r="O45" s="38">
        <f t="shared" si="5"/>
        <v>0.73048038441771401</v>
      </c>
      <c r="P45" s="33">
        <v>5710407</v>
      </c>
      <c r="Q45" s="33">
        <v>47166929</v>
      </c>
      <c r="R45" s="33">
        <v>46966929</v>
      </c>
      <c r="S45" s="33">
        <v>17796795</v>
      </c>
      <c r="T45" s="38">
        <f t="shared" si="6"/>
        <v>0.37892183668214713</v>
      </c>
      <c r="U45" s="38">
        <f t="shared" si="7"/>
        <v>-9.7423878893395877E-2</v>
      </c>
    </row>
    <row r="46" spans="1:21" ht="13" x14ac:dyDescent="0.3">
      <c r="A46" s="18" t="s">
        <v>44</v>
      </c>
      <c r="B46" s="12" t="s">
        <v>97</v>
      </c>
      <c r="C46" s="11" t="s">
        <v>98</v>
      </c>
      <c r="D46" s="33">
        <v>40534917</v>
      </c>
      <c r="E46" s="33">
        <v>8367068</v>
      </c>
      <c r="F46" s="33">
        <v>0</v>
      </c>
      <c r="G46" s="38">
        <f t="shared" si="0"/>
        <v>0</v>
      </c>
      <c r="H46" s="33">
        <v>0</v>
      </c>
      <c r="I46" s="38">
        <f t="shared" si="1"/>
        <v>0</v>
      </c>
      <c r="J46" s="33">
        <v>0</v>
      </c>
      <c r="K46" s="38">
        <f t="shared" si="2"/>
        <v>0</v>
      </c>
      <c r="L46" s="33">
        <v>0</v>
      </c>
      <c r="M46" s="38">
        <f t="shared" si="3"/>
        <v>0</v>
      </c>
      <c r="N46" s="33">
        <f t="shared" si="4"/>
        <v>0</v>
      </c>
      <c r="O46" s="38">
        <f t="shared" si="5"/>
        <v>0</v>
      </c>
      <c r="P46" s="33">
        <v>0</v>
      </c>
      <c r="Q46" s="33">
        <v>62880177</v>
      </c>
      <c r="R46" s="33">
        <v>47281808</v>
      </c>
      <c r="S46" s="33">
        <v>0</v>
      </c>
      <c r="T46" s="38">
        <f t="shared" si="6"/>
        <v>0</v>
      </c>
      <c r="U46" s="38">
        <f t="shared" si="7"/>
        <v>0</v>
      </c>
    </row>
    <row r="47" spans="1:21" ht="14" x14ac:dyDescent="0.3">
      <c r="A47" s="19" t="s">
        <v>0</v>
      </c>
      <c r="B47" s="14" t="s">
        <v>99</v>
      </c>
      <c r="C47" s="13" t="s">
        <v>0</v>
      </c>
      <c r="D47" s="34">
        <f>SUM(D41:D46)</f>
        <v>180991245</v>
      </c>
      <c r="E47" s="34">
        <f>SUM(E41:E46)</f>
        <v>131287662</v>
      </c>
      <c r="F47" s="34">
        <f>SUM(F41:F46)</f>
        <v>38676274</v>
      </c>
      <c r="G47" s="39">
        <f t="shared" si="0"/>
        <v>0.21369140811203327</v>
      </c>
      <c r="H47" s="34">
        <f>SUM(H41:H46)</f>
        <v>43624772</v>
      </c>
      <c r="I47" s="39">
        <f t="shared" si="1"/>
        <v>0.24103249856091105</v>
      </c>
      <c r="J47" s="34">
        <f>SUM(J41:J46)</f>
        <v>42487053</v>
      </c>
      <c r="K47" s="39">
        <f t="shared" si="2"/>
        <v>0.32361801827196829</v>
      </c>
      <c r="L47" s="34">
        <f>SUM(L41:L46)</f>
        <v>0</v>
      </c>
      <c r="M47" s="39">
        <f t="shared" si="3"/>
        <v>0</v>
      </c>
      <c r="N47" s="34">
        <f t="shared" si="4"/>
        <v>124788099</v>
      </c>
      <c r="O47" s="39">
        <f t="shared" si="5"/>
        <v>0.9504937257546715</v>
      </c>
      <c r="P47" s="34">
        <f>SUM(P41:P46)</f>
        <v>10823384</v>
      </c>
      <c r="Q47" s="34">
        <f>SUM(Q41:Q46)</f>
        <v>200496641</v>
      </c>
      <c r="R47" s="34">
        <f>SUM(R41:R46)</f>
        <v>192738846</v>
      </c>
      <c r="S47" s="34">
        <f>SUM(S41:S46)</f>
        <v>24642069</v>
      </c>
      <c r="T47" s="39">
        <f t="shared" si="6"/>
        <v>0.12785211446165864</v>
      </c>
      <c r="U47" s="39">
        <f t="shared" si="7"/>
        <v>2.9254869826294625</v>
      </c>
    </row>
    <row r="48" spans="1:21" ht="13" x14ac:dyDescent="0.3">
      <c r="A48" s="18" t="s">
        <v>29</v>
      </c>
      <c r="B48" s="12" t="s">
        <v>100</v>
      </c>
      <c r="C48" s="11" t="s">
        <v>101</v>
      </c>
      <c r="D48" s="33">
        <v>9996</v>
      </c>
      <c r="E48" s="33">
        <v>9996</v>
      </c>
      <c r="F48" s="33">
        <v>30658</v>
      </c>
      <c r="G48" s="38">
        <f t="shared" si="0"/>
        <v>3.0670268107242897</v>
      </c>
      <c r="H48" s="33">
        <v>25534</v>
      </c>
      <c r="I48" s="38">
        <f t="shared" si="1"/>
        <v>2.5544217687074831</v>
      </c>
      <c r="J48" s="33">
        <v>21228</v>
      </c>
      <c r="K48" s="38">
        <f t="shared" si="2"/>
        <v>2.1236494597839135</v>
      </c>
      <c r="L48" s="33">
        <v>0</v>
      </c>
      <c r="M48" s="38">
        <f t="shared" si="3"/>
        <v>0</v>
      </c>
      <c r="N48" s="33">
        <f t="shared" si="4"/>
        <v>77420</v>
      </c>
      <c r="O48" s="38">
        <f t="shared" si="5"/>
        <v>7.7450980392156863</v>
      </c>
      <c r="P48" s="33">
        <v>22964</v>
      </c>
      <c r="Q48" s="33">
        <v>0</v>
      </c>
      <c r="R48" s="33">
        <v>116844</v>
      </c>
      <c r="S48" s="33">
        <v>112829</v>
      </c>
      <c r="T48" s="38">
        <f t="shared" si="6"/>
        <v>0.96563794460990726</v>
      </c>
      <c r="U48" s="38">
        <f t="shared" si="7"/>
        <v>-7.5596585960634011E-2</v>
      </c>
    </row>
    <row r="49" spans="1:21" ht="13" x14ac:dyDescent="0.3">
      <c r="A49" s="18" t="s">
        <v>29</v>
      </c>
      <c r="B49" s="12" t="s">
        <v>102</v>
      </c>
      <c r="C49" s="11" t="s">
        <v>103</v>
      </c>
      <c r="D49" s="33">
        <v>0</v>
      </c>
      <c r="E49" s="33">
        <v>0</v>
      </c>
      <c r="F49" s="33">
        <v>0</v>
      </c>
      <c r="G49" s="38">
        <f t="shared" si="0"/>
        <v>0</v>
      </c>
      <c r="H49" s="33">
        <v>0</v>
      </c>
      <c r="I49" s="38">
        <f t="shared" si="1"/>
        <v>0</v>
      </c>
      <c r="J49" s="33">
        <v>0</v>
      </c>
      <c r="K49" s="38">
        <f t="shared" si="2"/>
        <v>0</v>
      </c>
      <c r="L49" s="33">
        <v>0</v>
      </c>
      <c r="M49" s="38">
        <f t="shared" si="3"/>
        <v>0</v>
      </c>
      <c r="N49" s="33">
        <f t="shared" si="4"/>
        <v>0</v>
      </c>
      <c r="O49" s="38">
        <f t="shared" si="5"/>
        <v>0</v>
      </c>
      <c r="P49" s="33">
        <v>0</v>
      </c>
      <c r="Q49" s="33">
        <v>0</v>
      </c>
      <c r="R49" s="33">
        <v>0</v>
      </c>
      <c r="S49" s="33">
        <v>0</v>
      </c>
      <c r="T49" s="38">
        <f t="shared" si="6"/>
        <v>0</v>
      </c>
      <c r="U49" s="38">
        <f t="shared" si="7"/>
        <v>0</v>
      </c>
    </row>
    <row r="50" spans="1:21" ht="13" x14ac:dyDescent="0.3">
      <c r="A50" s="18" t="s">
        <v>29</v>
      </c>
      <c r="B50" s="12" t="s">
        <v>104</v>
      </c>
      <c r="C50" s="11" t="s">
        <v>105</v>
      </c>
      <c r="D50" s="33">
        <v>0</v>
      </c>
      <c r="E50" s="33">
        <v>0</v>
      </c>
      <c r="F50" s="33">
        <v>0</v>
      </c>
      <c r="G50" s="38">
        <f t="shared" si="0"/>
        <v>0</v>
      </c>
      <c r="H50" s="33">
        <v>0</v>
      </c>
      <c r="I50" s="38">
        <f t="shared" si="1"/>
        <v>0</v>
      </c>
      <c r="J50" s="33">
        <v>0</v>
      </c>
      <c r="K50" s="38">
        <f t="shared" si="2"/>
        <v>0</v>
      </c>
      <c r="L50" s="33">
        <v>0</v>
      </c>
      <c r="M50" s="38">
        <f t="shared" si="3"/>
        <v>0</v>
      </c>
      <c r="N50" s="33">
        <f t="shared" si="4"/>
        <v>0</v>
      </c>
      <c r="O50" s="38">
        <f t="shared" si="5"/>
        <v>0</v>
      </c>
      <c r="P50" s="33">
        <v>0</v>
      </c>
      <c r="Q50" s="33">
        <v>0</v>
      </c>
      <c r="R50" s="33">
        <v>0</v>
      </c>
      <c r="S50" s="33">
        <v>0</v>
      </c>
      <c r="T50" s="38">
        <f t="shared" si="6"/>
        <v>0</v>
      </c>
      <c r="U50" s="38">
        <f t="shared" si="7"/>
        <v>0</v>
      </c>
    </row>
    <row r="51" spans="1:21" ht="13" x14ac:dyDescent="0.3">
      <c r="A51" s="18" t="s">
        <v>29</v>
      </c>
      <c r="B51" s="12" t="s">
        <v>106</v>
      </c>
      <c r="C51" s="11" t="s">
        <v>107</v>
      </c>
      <c r="D51" s="33">
        <v>0</v>
      </c>
      <c r="E51" s="33">
        <v>0</v>
      </c>
      <c r="F51" s="33">
        <v>69</v>
      </c>
      <c r="G51" s="38">
        <f t="shared" si="0"/>
        <v>0</v>
      </c>
      <c r="H51" s="33">
        <v>0</v>
      </c>
      <c r="I51" s="38">
        <f t="shared" si="1"/>
        <v>0</v>
      </c>
      <c r="J51" s="33">
        <v>0</v>
      </c>
      <c r="K51" s="38">
        <f t="shared" si="2"/>
        <v>0</v>
      </c>
      <c r="L51" s="33">
        <v>0</v>
      </c>
      <c r="M51" s="38">
        <f t="shared" si="3"/>
        <v>0</v>
      </c>
      <c r="N51" s="33">
        <f t="shared" si="4"/>
        <v>69</v>
      </c>
      <c r="O51" s="38">
        <f t="shared" si="5"/>
        <v>0</v>
      </c>
      <c r="P51" s="33">
        <v>1728</v>
      </c>
      <c r="Q51" s="33">
        <v>0</v>
      </c>
      <c r="R51" s="33">
        <v>0</v>
      </c>
      <c r="S51" s="33">
        <v>1935</v>
      </c>
      <c r="T51" s="38">
        <f t="shared" si="6"/>
        <v>0</v>
      </c>
      <c r="U51" s="38">
        <f t="shared" si="7"/>
        <v>-1</v>
      </c>
    </row>
    <row r="52" spans="1:21" ht="13" x14ac:dyDescent="0.3">
      <c r="A52" s="18" t="s">
        <v>44</v>
      </c>
      <c r="B52" s="12" t="s">
        <v>108</v>
      </c>
      <c r="C52" s="11" t="s">
        <v>109</v>
      </c>
      <c r="D52" s="33">
        <v>2340000</v>
      </c>
      <c r="E52" s="33">
        <v>2340000</v>
      </c>
      <c r="F52" s="33">
        <v>0</v>
      </c>
      <c r="G52" s="38">
        <f t="shared" si="0"/>
        <v>0</v>
      </c>
      <c r="H52" s="33">
        <v>-262675</v>
      </c>
      <c r="I52" s="38">
        <f t="shared" si="1"/>
        <v>-0.1122542735042735</v>
      </c>
      <c r="J52" s="33">
        <v>863175</v>
      </c>
      <c r="K52" s="38">
        <f t="shared" si="2"/>
        <v>0.36887820512820513</v>
      </c>
      <c r="L52" s="33">
        <v>0</v>
      </c>
      <c r="M52" s="38">
        <f t="shared" si="3"/>
        <v>0</v>
      </c>
      <c r="N52" s="33">
        <f t="shared" si="4"/>
        <v>600500</v>
      </c>
      <c r="O52" s="38">
        <f t="shared" si="5"/>
        <v>0.2566239316239316</v>
      </c>
      <c r="P52" s="33">
        <v>0</v>
      </c>
      <c r="Q52" s="33">
        <v>2309000</v>
      </c>
      <c r="R52" s="33">
        <v>2309000</v>
      </c>
      <c r="S52" s="33">
        <v>0</v>
      </c>
      <c r="T52" s="38">
        <f t="shared" si="6"/>
        <v>0</v>
      </c>
      <c r="U52" s="38">
        <f t="shared" si="7"/>
        <v>0</v>
      </c>
    </row>
    <row r="53" spans="1:21" ht="14" x14ac:dyDescent="0.3">
      <c r="A53" s="19" t="s">
        <v>0</v>
      </c>
      <c r="B53" s="14" t="s">
        <v>110</v>
      </c>
      <c r="C53" s="13" t="s">
        <v>0</v>
      </c>
      <c r="D53" s="34">
        <f>SUM(D48:D52)</f>
        <v>2349996</v>
      </c>
      <c r="E53" s="34">
        <f>SUM(E48:E52)</f>
        <v>2349996</v>
      </c>
      <c r="F53" s="34">
        <f>SUM(F48:F52)</f>
        <v>30727</v>
      </c>
      <c r="G53" s="39">
        <f t="shared" si="0"/>
        <v>1.3075341404836434E-2</v>
      </c>
      <c r="H53" s="34">
        <f>SUM(H48:H52)</f>
        <v>-237141</v>
      </c>
      <c r="I53" s="39">
        <f t="shared" si="1"/>
        <v>-0.1009112355935925</v>
      </c>
      <c r="J53" s="34">
        <f>SUM(J48:J52)</f>
        <v>884403</v>
      </c>
      <c r="K53" s="39">
        <f t="shared" si="2"/>
        <v>0.37634234271037059</v>
      </c>
      <c r="L53" s="34">
        <f>SUM(L48:L52)</f>
        <v>0</v>
      </c>
      <c r="M53" s="39">
        <f t="shared" si="3"/>
        <v>0</v>
      </c>
      <c r="N53" s="34">
        <f t="shared" si="4"/>
        <v>677989</v>
      </c>
      <c r="O53" s="39">
        <f t="shared" si="5"/>
        <v>0.2885064485216145</v>
      </c>
      <c r="P53" s="34">
        <f>SUM(P48:P52)</f>
        <v>24692</v>
      </c>
      <c r="Q53" s="34">
        <f>SUM(Q48:Q52)</f>
        <v>2309000</v>
      </c>
      <c r="R53" s="34">
        <f>SUM(R48:R52)</f>
        <v>2425844</v>
      </c>
      <c r="S53" s="34">
        <f>SUM(S48:S52)</f>
        <v>114764</v>
      </c>
      <c r="T53" s="39">
        <f t="shared" si="6"/>
        <v>4.7308895378268344E-2</v>
      </c>
      <c r="U53" s="39">
        <f t="shared" si="7"/>
        <v>34.817390247853552</v>
      </c>
    </row>
    <row r="54" spans="1:21" ht="14" x14ac:dyDescent="0.3">
      <c r="A54" s="19" t="s">
        <v>0</v>
      </c>
      <c r="B54" s="14" t="s">
        <v>111</v>
      </c>
      <c r="C54" s="13" t="s">
        <v>0</v>
      </c>
      <c r="D54" s="34">
        <f>SUM(D8:D9,D11:D18,D20:D26,D28:D34,D36:D39,D41:D46,D48:D52)</f>
        <v>536946862</v>
      </c>
      <c r="E54" s="34">
        <f>SUM(E8:E9,E11:E18,E20:E26,E28:E34,E36:E39,E41:E46,E48:E52)</f>
        <v>542324641</v>
      </c>
      <c r="F54" s="34">
        <f>SUM(F8:F9,F11:F18,F20:F26,F28:F34,F36:F39,F41:F46,F48:F52)</f>
        <v>-9873811</v>
      </c>
      <c r="G54" s="39">
        <f t="shared" si="0"/>
        <v>-1.8388804738000312E-2</v>
      </c>
      <c r="H54" s="34">
        <f>SUM(H8:H9,H11:H18,H20:H26,H28:H34,H36:H39,H41:H46,H48:H52)</f>
        <v>73067185</v>
      </c>
      <c r="I54" s="39">
        <f t="shared" si="1"/>
        <v>0.13607898689982473</v>
      </c>
      <c r="J54" s="34">
        <f>SUM(J8:J9,J11:J18,J20:J26,J28:J34,J36:J39,J41:J46,J48:J52)</f>
        <v>87045503</v>
      </c>
      <c r="K54" s="39">
        <f t="shared" si="2"/>
        <v>0.16050442192612818</v>
      </c>
      <c r="L54" s="34">
        <f>SUM(L8:L9,L11:L18,L20:L26,L28:L34,L36:L39,L41:L46,L48:L52)</f>
        <v>0</v>
      </c>
      <c r="M54" s="39">
        <f t="shared" si="3"/>
        <v>0</v>
      </c>
      <c r="N54" s="34">
        <f t="shared" si="4"/>
        <v>150238877</v>
      </c>
      <c r="O54" s="39">
        <f t="shared" si="5"/>
        <v>0.27702756917512072</v>
      </c>
      <c r="P54" s="34">
        <f>SUM(P8:P9,P11:P18,P20:P26,P28:P34,P36:P39,P41:P46,P48:P52)</f>
        <v>132768039</v>
      </c>
      <c r="Q54" s="34">
        <f>SUM(Q8:Q9,Q11:Q18,Q20:Q26,Q28:Q34,Q36:Q39,Q41:Q46,Q48:Q52)</f>
        <v>380127728</v>
      </c>
      <c r="R54" s="34">
        <f>SUM(R8:R9,R11:R18,R20:R26,R28:R34,R36:R39,R41:R46,R48:R52)</f>
        <v>432487019</v>
      </c>
      <c r="S54" s="34">
        <f>SUM(S8:S9,S11:S18,S20:S26,S28:S34,S36:S39,S41:S46,S48:S52)</f>
        <v>184343858</v>
      </c>
      <c r="T54" s="39">
        <f t="shared" si="6"/>
        <v>0.42624136656457656</v>
      </c>
      <c r="U54" s="39">
        <f t="shared" si="7"/>
        <v>-0.34437908659628547</v>
      </c>
    </row>
    <row r="55" spans="1:21" ht="14.5" customHeight="1" x14ac:dyDescent="0.3">
      <c r="A55" s="17" t="s">
        <v>0</v>
      </c>
      <c r="B55" s="15" t="s">
        <v>618</v>
      </c>
      <c r="C55" s="10"/>
      <c r="D55" s="35"/>
      <c r="E55" s="35"/>
      <c r="F55" s="35"/>
      <c r="G55" s="40"/>
      <c r="H55" s="35"/>
      <c r="I55" s="40"/>
      <c r="J55" s="35"/>
      <c r="K55" s="40"/>
      <c r="L55" s="35"/>
      <c r="M55" s="40"/>
      <c r="N55" s="35"/>
      <c r="O55" s="40"/>
      <c r="P55" s="35"/>
      <c r="Q55" s="35"/>
      <c r="R55" s="35"/>
      <c r="S55" s="35"/>
      <c r="T55" s="40"/>
      <c r="U55" s="40"/>
    </row>
    <row r="56" spans="1:21" ht="14.5" customHeight="1" x14ac:dyDescent="0.3">
      <c r="A56" s="17" t="s">
        <v>0</v>
      </c>
      <c r="B56" s="9" t="s">
        <v>112</v>
      </c>
      <c r="C56" s="10"/>
      <c r="D56" s="35"/>
      <c r="E56" s="35"/>
      <c r="F56" s="35"/>
      <c r="G56" s="40"/>
      <c r="H56" s="35"/>
      <c r="I56" s="40"/>
      <c r="J56" s="35"/>
      <c r="K56" s="40"/>
      <c r="L56" s="35"/>
      <c r="M56" s="40"/>
      <c r="N56" s="35"/>
      <c r="O56" s="40"/>
      <c r="P56" s="35"/>
      <c r="Q56" s="35"/>
      <c r="R56" s="35"/>
      <c r="S56" s="35"/>
      <c r="T56" s="40"/>
      <c r="U56" s="40"/>
    </row>
    <row r="57" spans="1:21" ht="13" x14ac:dyDescent="0.3">
      <c r="A57" s="18" t="s">
        <v>23</v>
      </c>
      <c r="B57" s="12" t="s">
        <v>113</v>
      </c>
      <c r="C57" s="11" t="s">
        <v>114</v>
      </c>
      <c r="D57" s="33">
        <v>0</v>
      </c>
      <c r="E57" s="33">
        <v>3000000</v>
      </c>
      <c r="F57" s="33">
        <v>0</v>
      </c>
      <c r="G57" s="38">
        <f t="shared" ref="G57:G85" si="8">IF(($D57      =0),0,($F57      /$D57      ))</f>
        <v>0</v>
      </c>
      <c r="H57" s="33">
        <v>0</v>
      </c>
      <c r="I57" s="38">
        <f t="shared" ref="I57:I85" si="9">IF(($D57      =0),0,($H57      /$D57      ))</f>
        <v>0</v>
      </c>
      <c r="J57" s="33">
        <v>0</v>
      </c>
      <c r="K57" s="38">
        <f t="shared" ref="K57:K85" si="10">IF(($E57      =0),0,($J57      /$E57      ))</f>
        <v>0</v>
      </c>
      <c r="L57" s="33">
        <v>0</v>
      </c>
      <c r="M57" s="38">
        <f t="shared" ref="M57:M85" si="11">IF(($E57      =0),0,($L57      /$E57      ))</f>
        <v>0</v>
      </c>
      <c r="N57" s="33">
        <f t="shared" ref="N57:N85" si="12">$F57      +$H57      +$J57</f>
        <v>0</v>
      </c>
      <c r="O57" s="38">
        <f t="shared" ref="O57:O85" si="13">IF(($E57      =0),0,($N57      /$E57      ))</f>
        <v>0</v>
      </c>
      <c r="P57" s="33">
        <v>0</v>
      </c>
      <c r="Q57" s="33">
        <v>12300000</v>
      </c>
      <c r="R57" s="33">
        <v>12300000</v>
      </c>
      <c r="S57" s="33">
        <v>4837</v>
      </c>
      <c r="T57" s="38">
        <f t="shared" ref="T57:T85" si="14">IF(($R57      =0),0,($S57      /$R57      ))</f>
        <v>3.9325203252032521E-4</v>
      </c>
      <c r="U57" s="38">
        <f t="shared" ref="U57:U85" si="15">IF(($P57      =0),0,(($J57      /$P57      )-1))</f>
        <v>0</v>
      </c>
    </row>
    <row r="58" spans="1:21" ht="14" x14ac:dyDescent="0.3">
      <c r="A58" s="19" t="s">
        <v>0</v>
      </c>
      <c r="B58" s="14" t="s">
        <v>28</v>
      </c>
      <c r="C58" s="13" t="s">
        <v>0</v>
      </c>
      <c r="D58" s="34">
        <f>D57</f>
        <v>0</v>
      </c>
      <c r="E58" s="34">
        <f>E57</f>
        <v>3000000</v>
      </c>
      <c r="F58" s="34">
        <f>F57</f>
        <v>0</v>
      </c>
      <c r="G58" s="39">
        <f t="shared" si="8"/>
        <v>0</v>
      </c>
      <c r="H58" s="34">
        <f>H57</f>
        <v>0</v>
      </c>
      <c r="I58" s="39">
        <f t="shared" si="9"/>
        <v>0</v>
      </c>
      <c r="J58" s="34">
        <f>J57</f>
        <v>0</v>
      </c>
      <c r="K58" s="39">
        <f t="shared" si="10"/>
        <v>0</v>
      </c>
      <c r="L58" s="34">
        <f>L57</f>
        <v>0</v>
      </c>
      <c r="M58" s="39">
        <f t="shared" si="11"/>
        <v>0</v>
      </c>
      <c r="N58" s="34">
        <f t="shared" si="12"/>
        <v>0</v>
      </c>
      <c r="O58" s="39">
        <f t="shared" si="13"/>
        <v>0</v>
      </c>
      <c r="P58" s="34">
        <f>P57</f>
        <v>0</v>
      </c>
      <c r="Q58" s="34">
        <f>Q57</f>
        <v>12300000</v>
      </c>
      <c r="R58" s="34">
        <f>R57</f>
        <v>12300000</v>
      </c>
      <c r="S58" s="34">
        <f>S57</f>
        <v>4837</v>
      </c>
      <c r="T58" s="39">
        <f t="shared" si="14"/>
        <v>3.9325203252032521E-4</v>
      </c>
      <c r="U58" s="39">
        <f t="shared" si="15"/>
        <v>0</v>
      </c>
    </row>
    <row r="59" spans="1:21" ht="13" x14ac:dyDescent="0.3">
      <c r="A59" s="18" t="s">
        <v>29</v>
      </c>
      <c r="B59" s="12" t="s">
        <v>115</v>
      </c>
      <c r="C59" s="11" t="s">
        <v>116</v>
      </c>
      <c r="D59" s="33">
        <v>0</v>
      </c>
      <c r="E59" s="33">
        <v>0</v>
      </c>
      <c r="F59" s="33">
        <v>0</v>
      </c>
      <c r="G59" s="38">
        <f t="shared" si="8"/>
        <v>0</v>
      </c>
      <c r="H59" s="33">
        <v>0</v>
      </c>
      <c r="I59" s="38">
        <f t="shared" si="9"/>
        <v>0</v>
      </c>
      <c r="J59" s="33">
        <v>0</v>
      </c>
      <c r="K59" s="38">
        <f t="shared" si="10"/>
        <v>0</v>
      </c>
      <c r="L59" s="33">
        <v>0</v>
      </c>
      <c r="M59" s="38">
        <f t="shared" si="11"/>
        <v>0</v>
      </c>
      <c r="N59" s="33">
        <f t="shared" si="12"/>
        <v>0</v>
      </c>
      <c r="O59" s="38">
        <f t="shared" si="13"/>
        <v>0</v>
      </c>
      <c r="P59" s="33">
        <v>0</v>
      </c>
      <c r="Q59" s="33">
        <v>0</v>
      </c>
      <c r="R59" s="33">
        <v>0</v>
      </c>
      <c r="S59" s="33">
        <v>0</v>
      </c>
      <c r="T59" s="38">
        <f t="shared" si="14"/>
        <v>0</v>
      </c>
      <c r="U59" s="38">
        <f t="shared" si="15"/>
        <v>0</v>
      </c>
    </row>
    <row r="60" spans="1:21" ht="13" x14ac:dyDescent="0.3">
      <c r="A60" s="18" t="s">
        <v>29</v>
      </c>
      <c r="B60" s="12" t="s">
        <v>117</v>
      </c>
      <c r="C60" s="11" t="s">
        <v>118</v>
      </c>
      <c r="D60" s="33">
        <v>0</v>
      </c>
      <c r="E60" s="33">
        <v>0</v>
      </c>
      <c r="F60" s="33">
        <v>0</v>
      </c>
      <c r="G60" s="38">
        <f t="shared" si="8"/>
        <v>0</v>
      </c>
      <c r="H60" s="33">
        <v>0</v>
      </c>
      <c r="I60" s="38">
        <f t="shared" si="9"/>
        <v>0</v>
      </c>
      <c r="J60" s="33">
        <v>0</v>
      </c>
      <c r="K60" s="38">
        <f t="shared" si="10"/>
        <v>0</v>
      </c>
      <c r="L60" s="33">
        <v>0</v>
      </c>
      <c r="M60" s="38">
        <f t="shared" si="11"/>
        <v>0</v>
      </c>
      <c r="N60" s="33">
        <f t="shared" si="12"/>
        <v>0</v>
      </c>
      <c r="O60" s="38">
        <f t="shared" si="13"/>
        <v>0</v>
      </c>
      <c r="P60" s="33">
        <v>0</v>
      </c>
      <c r="Q60" s="33">
        <v>0</v>
      </c>
      <c r="R60" s="33">
        <v>0</v>
      </c>
      <c r="S60" s="33">
        <v>0</v>
      </c>
      <c r="T60" s="38">
        <f t="shared" si="14"/>
        <v>0</v>
      </c>
      <c r="U60" s="38">
        <f t="shared" si="15"/>
        <v>0</v>
      </c>
    </row>
    <row r="61" spans="1:21" ht="13" x14ac:dyDescent="0.3">
      <c r="A61" s="18" t="s">
        <v>29</v>
      </c>
      <c r="B61" s="12" t="s">
        <v>119</v>
      </c>
      <c r="C61" s="11" t="s">
        <v>120</v>
      </c>
      <c r="D61" s="33">
        <v>0</v>
      </c>
      <c r="E61" s="33">
        <v>0</v>
      </c>
      <c r="F61" s="33">
        <v>0</v>
      </c>
      <c r="G61" s="38">
        <f t="shared" si="8"/>
        <v>0</v>
      </c>
      <c r="H61" s="33">
        <v>0</v>
      </c>
      <c r="I61" s="38">
        <f t="shared" si="9"/>
        <v>0</v>
      </c>
      <c r="J61" s="33">
        <v>0</v>
      </c>
      <c r="K61" s="38">
        <f t="shared" si="10"/>
        <v>0</v>
      </c>
      <c r="L61" s="33">
        <v>0</v>
      </c>
      <c r="M61" s="38">
        <f t="shared" si="11"/>
        <v>0</v>
      </c>
      <c r="N61" s="33">
        <f t="shared" si="12"/>
        <v>0</v>
      </c>
      <c r="O61" s="38">
        <f t="shared" si="13"/>
        <v>0</v>
      </c>
      <c r="P61" s="33">
        <v>0</v>
      </c>
      <c r="Q61" s="33">
        <v>0</v>
      </c>
      <c r="R61" s="33">
        <v>0</v>
      </c>
      <c r="S61" s="33">
        <v>0</v>
      </c>
      <c r="T61" s="38">
        <f t="shared" si="14"/>
        <v>0</v>
      </c>
      <c r="U61" s="38">
        <f t="shared" si="15"/>
        <v>0</v>
      </c>
    </row>
    <row r="62" spans="1:21" ht="13" x14ac:dyDescent="0.3">
      <c r="A62" s="18" t="s">
        <v>44</v>
      </c>
      <c r="B62" s="12" t="s">
        <v>121</v>
      </c>
      <c r="C62" s="11" t="s">
        <v>122</v>
      </c>
      <c r="D62" s="33">
        <v>0</v>
      </c>
      <c r="E62" s="33">
        <v>0</v>
      </c>
      <c r="F62" s="33">
        <v>0</v>
      </c>
      <c r="G62" s="38">
        <f t="shared" si="8"/>
        <v>0</v>
      </c>
      <c r="H62" s="33">
        <v>0</v>
      </c>
      <c r="I62" s="38">
        <f t="shared" si="9"/>
        <v>0</v>
      </c>
      <c r="J62" s="33">
        <v>0</v>
      </c>
      <c r="K62" s="38">
        <f t="shared" si="10"/>
        <v>0</v>
      </c>
      <c r="L62" s="33">
        <v>0</v>
      </c>
      <c r="M62" s="38">
        <f t="shared" si="11"/>
        <v>0</v>
      </c>
      <c r="N62" s="33">
        <f t="shared" si="12"/>
        <v>0</v>
      </c>
      <c r="O62" s="38">
        <f t="shared" si="13"/>
        <v>0</v>
      </c>
      <c r="P62" s="33">
        <v>0</v>
      </c>
      <c r="Q62" s="33">
        <v>0</v>
      </c>
      <c r="R62" s="33">
        <v>0</v>
      </c>
      <c r="S62" s="33">
        <v>0</v>
      </c>
      <c r="T62" s="38">
        <f t="shared" si="14"/>
        <v>0</v>
      </c>
      <c r="U62" s="38">
        <f t="shared" si="15"/>
        <v>0</v>
      </c>
    </row>
    <row r="63" spans="1:21" ht="14" x14ac:dyDescent="0.3">
      <c r="A63" s="19" t="s">
        <v>0</v>
      </c>
      <c r="B63" s="14" t="s">
        <v>123</v>
      </c>
      <c r="C63" s="13" t="s">
        <v>0</v>
      </c>
      <c r="D63" s="34">
        <f>SUM(D59:D62)</f>
        <v>0</v>
      </c>
      <c r="E63" s="34">
        <f>SUM(E59:E62)</f>
        <v>0</v>
      </c>
      <c r="F63" s="34">
        <f>SUM(F59:F62)</f>
        <v>0</v>
      </c>
      <c r="G63" s="39">
        <f t="shared" si="8"/>
        <v>0</v>
      </c>
      <c r="H63" s="34">
        <f>SUM(H59:H62)</f>
        <v>0</v>
      </c>
      <c r="I63" s="39">
        <f t="shared" si="9"/>
        <v>0</v>
      </c>
      <c r="J63" s="34">
        <f>SUM(J59:J62)</f>
        <v>0</v>
      </c>
      <c r="K63" s="39">
        <f t="shared" si="10"/>
        <v>0</v>
      </c>
      <c r="L63" s="34">
        <f>SUM(L59:L62)</f>
        <v>0</v>
      </c>
      <c r="M63" s="39">
        <f t="shared" si="11"/>
        <v>0</v>
      </c>
      <c r="N63" s="34">
        <f t="shared" si="12"/>
        <v>0</v>
      </c>
      <c r="O63" s="39">
        <f t="shared" si="13"/>
        <v>0</v>
      </c>
      <c r="P63" s="34">
        <f>SUM(P59:P62)</f>
        <v>0</v>
      </c>
      <c r="Q63" s="34">
        <f>SUM(Q59:Q62)</f>
        <v>0</v>
      </c>
      <c r="R63" s="34">
        <f>SUM(R59:R62)</f>
        <v>0</v>
      </c>
      <c r="S63" s="34">
        <f>SUM(S59:S62)</f>
        <v>0</v>
      </c>
      <c r="T63" s="39">
        <f t="shared" si="14"/>
        <v>0</v>
      </c>
      <c r="U63" s="39">
        <f t="shared" si="15"/>
        <v>0</v>
      </c>
    </row>
    <row r="64" spans="1:21" ht="13" x14ac:dyDescent="0.3">
      <c r="A64" s="18" t="s">
        <v>29</v>
      </c>
      <c r="B64" s="12" t="s">
        <v>124</v>
      </c>
      <c r="C64" s="11" t="s">
        <v>125</v>
      </c>
      <c r="D64" s="33">
        <v>0</v>
      </c>
      <c r="E64" s="33">
        <v>0</v>
      </c>
      <c r="F64" s="33">
        <v>0</v>
      </c>
      <c r="G64" s="38">
        <f t="shared" si="8"/>
        <v>0</v>
      </c>
      <c r="H64" s="33">
        <v>0</v>
      </c>
      <c r="I64" s="38">
        <f t="shared" si="9"/>
        <v>0</v>
      </c>
      <c r="J64" s="33">
        <v>0</v>
      </c>
      <c r="K64" s="38">
        <f t="shared" si="10"/>
        <v>0</v>
      </c>
      <c r="L64" s="33">
        <v>0</v>
      </c>
      <c r="M64" s="38">
        <f t="shared" si="11"/>
        <v>0</v>
      </c>
      <c r="N64" s="33">
        <f t="shared" si="12"/>
        <v>0</v>
      </c>
      <c r="O64" s="38">
        <f t="shared" si="13"/>
        <v>0</v>
      </c>
      <c r="P64" s="33">
        <v>0</v>
      </c>
      <c r="Q64" s="33">
        <v>0</v>
      </c>
      <c r="R64" s="33">
        <v>0</v>
      </c>
      <c r="S64" s="33">
        <v>0</v>
      </c>
      <c r="T64" s="38">
        <f t="shared" si="14"/>
        <v>0</v>
      </c>
      <c r="U64" s="38">
        <f t="shared" si="15"/>
        <v>0</v>
      </c>
    </row>
    <row r="65" spans="1:21" ht="13" x14ac:dyDescent="0.3">
      <c r="A65" s="18" t="s">
        <v>29</v>
      </c>
      <c r="B65" s="12" t="s">
        <v>126</v>
      </c>
      <c r="C65" s="11" t="s">
        <v>127</v>
      </c>
      <c r="D65" s="33">
        <v>2396289</v>
      </c>
      <c r="E65" s="33">
        <v>2396289</v>
      </c>
      <c r="F65" s="33">
        <v>0</v>
      </c>
      <c r="G65" s="38">
        <f t="shared" si="8"/>
        <v>0</v>
      </c>
      <c r="H65" s="33">
        <v>0</v>
      </c>
      <c r="I65" s="38">
        <f t="shared" si="9"/>
        <v>0</v>
      </c>
      <c r="J65" s="33">
        <v>223</v>
      </c>
      <c r="K65" s="38">
        <f t="shared" si="10"/>
        <v>9.3060561559978782E-5</v>
      </c>
      <c r="L65" s="33">
        <v>0</v>
      </c>
      <c r="M65" s="38">
        <f t="shared" si="11"/>
        <v>0</v>
      </c>
      <c r="N65" s="33">
        <f t="shared" si="12"/>
        <v>223</v>
      </c>
      <c r="O65" s="38">
        <f t="shared" si="13"/>
        <v>9.3060561559978782E-5</v>
      </c>
      <c r="P65" s="33">
        <v>1079259</v>
      </c>
      <c r="Q65" s="33">
        <v>2990595</v>
      </c>
      <c r="R65" s="33">
        <v>3371549</v>
      </c>
      <c r="S65" s="33">
        <v>2204826</v>
      </c>
      <c r="T65" s="38">
        <f t="shared" si="14"/>
        <v>0.65395045422741893</v>
      </c>
      <c r="U65" s="38">
        <f t="shared" si="15"/>
        <v>-0.9997933767520123</v>
      </c>
    </row>
    <row r="66" spans="1:21" ht="13" x14ac:dyDescent="0.3">
      <c r="A66" s="18" t="s">
        <v>29</v>
      </c>
      <c r="B66" s="12" t="s">
        <v>128</v>
      </c>
      <c r="C66" s="11" t="s">
        <v>129</v>
      </c>
      <c r="D66" s="33">
        <v>247000</v>
      </c>
      <c r="E66" s="33">
        <v>247000</v>
      </c>
      <c r="F66" s="33">
        <v>122966</v>
      </c>
      <c r="G66" s="38">
        <f t="shared" si="8"/>
        <v>0.49783805668016196</v>
      </c>
      <c r="H66" s="33">
        <v>4311</v>
      </c>
      <c r="I66" s="38">
        <f t="shared" si="9"/>
        <v>1.745344129554656E-2</v>
      </c>
      <c r="J66" s="33">
        <v>103830</v>
      </c>
      <c r="K66" s="38">
        <f t="shared" si="10"/>
        <v>0.42036437246963565</v>
      </c>
      <c r="L66" s="33">
        <v>0</v>
      </c>
      <c r="M66" s="38">
        <f t="shared" si="11"/>
        <v>0</v>
      </c>
      <c r="N66" s="33">
        <f t="shared" si="12"/>
        <v>231107</v>
      </c>
      <c r="O66" s="38">
        <f t="shared" si="13"/>
        <v>0.93565587044534415</v>
      </c>
      <c r="P66" s="33">
        <v>42199</v>
      </c>
      <c r="Q66" s="33">
        <v>250000</v>
      </c>
      <c r="R66" s="33">
        <v>240000</v>
      </c>
      <c r="S66" s="33">
        <v>61029</v>
      </c>
      <c r="T66" s="38">
        <f t="shared" si="14"/>
        <v>0.2542875</v>
      </c>
      <c r="U66" s="38">
        <f t="shared" si="15"/>
        <v>1.4604848456124553</v>
      </c>
    </row>
    <row r="67" spans="1:21" ht="13" x14ac:dyDescent="0.3">
      <c r="A67" s="18" t="s">
        <v>29</v>
      </c>
      <c r="B67" s="12" t="s">
        <v>130</v>
      </c>
      <c r="C67" s="11" t="s">
        <v>131</v>
      </c>
      <c r="D67" s="33">
        <v>0</v>
      </c>
      <c r="E67" s="33">
        <v>0</v>
      </c>
      <c r="F67" s="33">
        <v>0</v>
      </c>
      <c r="G67" s="38">
        <f t="shared" si="8"/>
        <v>0</v>
      </c>
      <c r="H67" s="33">
        <v>0</v>
      </c>
      <c r="I67" s="38">
        <f t="shared" si="9"/>
        <v>0</v>
      </c>
      <c r="J67" s="33">
        <v>0</v>
      </c>
      <c r="K67" s="38">
        <f t="shared" si="10"/>
        <v>0</v>
      </c>
      <c r="L67" s="33">
        <v>0</v>
      </c>
      <c r="M67" s="38">
        <f t="shared" si="11"/>
        <v>0</v>
      </c>
      <c r="N67" s="33">
        <f t="shared" si="12"/>
        <v>0</v>
      </c>
      <c r="O67" s="38">
        <f t="shared" si="13"/>
        <v>0</v>
      </c>
      <c r="P67" s="33">
        <v>0</v>
      </c>
      <c r="Q67" s="33">
        <v>0</v>
      </c>
      <c r="R67" s="33">
        <v>0</v>
      </c>
      <c r="S67" s="33">
        <v>0</v>
      </c>
      <c r="T67" s="38">
        <f t="shared" si="14"/>
        <v>0</v>
      </c>
      <c r="U67" s="38">
        <f t="shared" si="15"/>
        <v>0</v>
      </c>
    </row>
    <row r="68" spans="1:21" ht="13" x14ac:dyDescent="0.3">
      <c r="A68" s="18" t="s">
        <v>29</v>
      </c>
      <c r="B68" s="12" t="s">
        <v>132</v>
      </c>
      <c r="C68" s="11" t="s">
        <v>133</v>
      </c>
      <c r="D68" s="33">
        <v>3815497</v>
      </c>
      <c r="E68" s="33">
        <v>5314368</v>
      </c>
      <c r="F68" s="33">
        <v>453893</v>
      </c>
      <c r="G68" s="38">
        <f t="shared" si="8"/>
        <v>0.11896038707408235</v>
      </c>
      <c r="H68" s="33">
        <v>719389</v>
      </c>
      <c r="I68" s="38">
        <f t="shared" si="9"/>
        <v>0.18854398260567365</v>
      </c>
      <c r="J68" s="33">
        <v>1693613</v>
      </c>
      <c r="K68" s="38">
        <f t="shared" si="10"/>
        <v>0.31868568379156281</v>
      </c>
      <c r="L68" s="33">
        <v>0</v>
      </c>
      <c r="M68" s="38">
        <f t="shared" si="11"/>
        <v>0</v>
      </c>
      <c r="N68" s="33">
        <f t="shared" si="12"/>
        <v>2866895</v>
      </c>
      <c r="O68" s="38">
        <f t="shared" si="13"/>
        <v>0.53946113630068526</v>
      </c>
      <c r="P68" s="33">
        <v>1157313</v>
      </c>
      <c r="Q68" s="33">
        <v>24190491</v>
      </c>
      <c r="R68" s="33">
        <v>24190491</v>
      </c>
      <c r="S68" s="33">
        <v>2792095</v>
      </c>
      <c r="T68" s="38">
        <f t="shared" si="14"/>
        <v>0.11542117933860871</v>
      </c>
      <c r="U68" s="38">
        <f t="shared" si="15"/>
        <v>0.46340099869266127</v>
      </c>
    </row>
    <row r="69" spans="1:21" ht="13" x14ac:dyDescent="0.3">
      <c r="A69" s="18" t="s">
        <v>44</v>
      </c>
      <c r="B69" s="12" t="s">
        <v>134</v>
      </c>
      <c r="C69" s="11" t="s">
        <v>135</v>
      </c>
      <c r="D69" s="33">
        <v>0</v>
      </c>
      <c r="E69" s="33">
        <v>0</v>
      </c>
      <c r="F69" s="33">
        <v>0</v>
      </c>
      <c r="G69" s="38">
        <f t="shared" si="8"/>
        <v>0</v>
      </c>
      <c r="H69" s="33">
        <v>0</v>
      </c>
      <c r="I69" s="38">
        <f t="shared" si="9"/>
        <v>0</v>
      </c>
      <c r="J69" s="33">
        <v>0</v>
      </c>
      <c r="K69" s="38">
        <f t="shared" si="10"/>
        <v>0</v>
      </c>
      <c r="L69" s="33">
        <v>0</v>
      </c>
      <c r="M69" s="38">
        <f t="shared" si="11"/>
        <v>0</v>
      </c>
      <c r="N69" s="33">
        <f t="shared" si="12"/>
        <v>0</v>
      </c>
      <c r="O69" s="38">
        <f t="shared" si="13"/>
        <v>0</v>
      </c>
      <c r="P69" s="33">
        <v>0</v>
      </c>
      <c r="Q69" s="33">
        <v>0</v>
      </c>
      <c r="R69" s="33">
        <v>0</v>
      </c>
      <c r="S69" s="33">
        <v>0</v>
      </c>
      <c r="T69" s="38">
        <f t="shared" si="14"/>
        <v>0</v>
      </c>
      <c r="U69" s="38">
        <f t="shared" si="15"/>
        <v>0</v>
      </c>
    </row>
    <row r="70" spans="1:21" ht="14" x14ac:dyDescent="0.3">
      <c r="A70" s="19" t="s">
        <v>0</v>
      </c>
      <c r="B70" s="14" t="s">
        <v>136</v>
      </c>
      <c r="C70" s="13" t="s">
        <v>0</v>
      </c>
      <c r="D70" s="34">
        <f>SUM(D64:D69)</f>
        <v>6458786</v>
      </c>
      <c r="E70" s="34">
        <f>SUM(E64:E69)</f>
        <v>7957657</v>
      </c>
      <c r="F70" s="34">
        <f>SUM(F64:F69)</f>
        <v>576859</v>
      </c>
      <c r="G70" s="39">
        <f t="shared" si="8"/>
        <v>8.9313843189726363E-2</v>
      </c>
      <c r="H70" s="34">
        <f>SUM(H64:H69)</f>
        <v>723700</v>
      </c>
      <c r="I70" s="39">
        <f t="shared" si="9"/>
        <v>0.11204892064855532</v>
      </c>
      <c r="J70" s="34">
        <f>SUM(J64:J69)</f>
        <v>1797666</v>
      </c>
      <c r="K70" s="39">
        <f t="shared" si="10"/>
        <v>0.22590393127022187</v>
      </c>
      <c r="L70" s="34">
        <f>SUM(L64:L69)</f>
        <v>0</v>
      </c>
      <c r="M70" s="39">
        <f t="shared" si="11"/>
        <v>0</v>
      </c>
      <c r="N70" s="34">
        <f t="shared" si="12"/>
        <v>3098225</v>
      </c>
      <c r="O70" s="39">
        <f t="shared" si="13"/>
        <v>0.38933884684901598</v>
      </c>
      <c r="P70" s="34">
        <f>SUM(P64:P69)</f>
        <v>2278771</v>
      </c>
      <c r="Q70" s="34">
        <f>SUM(Q64:Q69)</f>
        <v>27431086</v>
      </c>
      <c r="R70" s="34">
        <f>SUM(R64:R69)</f>
        <v>27802040</v>
      </c>
      <c r="S70" s="34">
        <f>SUM(S64:S69)</f>
        <v>5057950</v>
      </c>
      <c r="T70" s="39">
        <f t="shared" si="14"/>
        <v>0.18192729742134031</v>
      </c>
      <c r="U70" s="39">
        <f t="shared" si="15"/>
        <v>-0.21112476857042672</v>
      </c>
    </row>
    <row r="71" spans="1:21" ht="13" x14ac:dyDescent="0.3">
      <c r="A71" s="18" t="s">
        <v>29</v>
      </c>
      <c r="B71" s="12" t="s">
        <v>137</v>
      </c>
      <c r="C71" s="11" t="s">
        <v>138</v>
      </c>
      <c r="D71" s="33">
        <v>44236853</v>
      </c>
      <c r="E71" s="33">
        <v>44237453</v>
      </c>
      <c r="F71" s="33">
        <v>18100773</v>
      </c>
      <c r="G71" s="38">
        <f t="shared" si="8"/>
        <v>0.40917858691259074</v>
      </c>
      <c r="H71" s="33">
        <v>895300</v>
      </c>
      <c r="I71" s="38">
        <f t="shared" si="9"/>
        <v>2.0238781452197787E-2</v>
      </c>
      <c r="J71" s="33">
        <v>18717912</v>
      </c>
      <c r="K71" s="38">
        <f t="shared" si="10"/>
        <v>0.42312363688750343</v>
      </c>
      <c r="L71" s="33">
        <v>0</v>
      </c>
      <c r="M71" s="38">
        <f t="shared" si="11"/>
        <v>0</v>
      </c>
      <c r="N71" s="33">
        <f t="shared" si="12"/>
        <v>37713985</v>
      </c>
      <c r="O71" s="38">
        <f t="shared" si="13"/>
        <v>0.85253518099244996</v>
      </c>
      <c r="P71" s="33">
        <v>8647091</v>
      </c>
      <c r="Q71" s="33">
        <v>34341768</v>
      </c>
      <c r="R71" s="33">
        <v>39604835</v>
      </c>
      <c r="S71" s="33">
        <v>26724305</v>
      </c>
      <c r="T71" s="38">
        <f t="shared" si="14"/>
        <v>0.67477379971410056</v>
      </c>
      <c r="U71" s="38">
        <f t="shared" si="15"/>
        <v>1.1646484349476602</v>
      </c>
    </row>
    <row r="72" spans="1:21" ht="13" x14ac:dyDescent="0.3">
      <c r="A72" s="18" t="s">
        <v>29</v>
      </c>
      <c r="B72" s="12" t="s">
        <v>139</v>
      </c>
      <c r="C72" s="11" t="s">
        <v>140</v>
      </c>
      <c r="D72" s="33">
        <v>5176000</v>
      </c>
      <c r="E72" s="33">
        <v>5176000</v>
      </c>
      <c r="F72" s="33">
        <v>0</v>
      </c>
      <c r="G72" s="38">
        <f t="shared" si="8"/>
        <v>0</v>
      </c>
      <c r="H72" s="33">
        <v>3623000</v>
      </c>
      <c r="I72" s="38">
        <f t="shared" si="9"/>
        <v>0.69996136012364762</v>
      </c>
      <c r="J72" s="33">
        <v>1553000</v>
      </c>
      <c r="K72" s="38">
        <f t="shared" si="10"/>
        <v>0.30003863987635238</v>
      </c>
      <c r="L72" s="33">
        <v>0</v>
      </c>
      <c r="M72" s="38">
        <f t="shared" si="11"/>
        <v>0</v>
      </c>
      <c r="N72" s="33">
        <f t="shared" si="12"/>
        <v>5176000</v>
      </c>
      <c r="O72" s="38">
        <f t="shared" si="13"/>
        <v>1</v>
      </c>
      <c r="P72" s="33">
        <v>775000</v>
      </c>
      <c r="Q72" s="33">
        <v>2583000</v>
      </c>
      <c r="R72" s="33">
        <v>2583000</v>
      </c>
      <c r="S72" s="33">
        <v>2583000</v>
      </c>
      <c r="T72" s="38">
        <f t="shared" si="14"/>
        <v>1</v>
      </c>
      <c r="U72" s="38">
        <f t="shared" si="15"/>
        <v>1.0038709677419355</v>
      </c>
    </row>
    <row r="73" spans="1:21" ht="13" x14ac:dyDescent="0.3">
      <c r="A73" s="18" t="s">
        <v>29</v>
      </c>
      <c r="B73" s="12" t="s">
        <v>141</v>
      </c>
      <c r="C73" s="11" t="s">
        <v>142</v>
      </c>
      <c r="D73" s="33">
        <v>0</v>
      </c>
      <c r="E73" s="33">
        <v>7189909</v>
      </c>
      <c r="F73" s="33">
        <v>10134</v>
      </c>
      <c r="G73" s="38">
        <f t="shared" si="8"/>
        <v>0</v>
      </c>
      <c r="H73" s="33">
        <v>17834</v>
      </c>
      <c r="I73" s="38">
        <f t="shared" si="9"/>
        <v>0</v>
      </c>
      <c r="J73" s="33">
        <v>11048</v>
      </c>
      <c r="K73" s="38">
        <f t="shared" si="10"/>
        <v>1.5365980292657391E-3</v>
      </c>
      <c r="L73" s="33">
        <v>0</v>
      </c>
      <c r="M73" s="38">
        <f t="shared" si="11"/>
        <v>0</v>
      </c>
      <c r="N73" s="33">
        <f t="shared" si="12"/>
        <v>39016</v>
      </c>
      <c r="O73" s="38">
        <f t="shared" si="13"/>
        <v>5.4264942713461327E-3</v>
      </c>
      <c r="P73" s="33">
        <v>0</v>
      </c>
      <c r="Q73" s="33">
        <v>8024724</v>
      </c>
      <c r="R73" s="33">
        <v>8024724</v>
      </c>
      <c r="S73" s="33">
        <v>9907</v>
      </c>
      <c r="T73" s="38">
        <f t="shared" si="14"/>
        <v>1.2345595935760532E-3</v>
      </c>
      <c r="U73" s="38">
        <f t="shared" si="15"/>
        <v>0</v>
      </c>
    </row>
    <row r="74" spans="1:21" ht="13" x14ac:dyDescent="0.3">
      <c r="A74" s="18" t="s">
        <v>29</v>
      </c>
      <c r="B74" s="12" t="s">
        <v>143</v>
      </c>
      <c r="C74" s="11" t="s">
        <v>144</v>
      </c>
      <c r="D74" s="33">
        <v>0</v>
      </c>
      <c r="E74" s="33">
        <v>0</v>
      </c>
      <c r="F74" s="33">
        <v>0</v>
      </c>
      <c r="G74" s="38">
        <f t="shared" si="8"/>
        <v>0</v>
      </c>
      <c r="H74" s="33">
        <v>0</v>
      </c>
      <c r="I74" s="38">
        <f t="shared" si="9"/>
        <v>0</v>
      </c>
      <c r="J74" s="33">
        <v>0</v>
      </c>
      <c r="K74" s="38">
        <f t="shared" si="10"/>
        <v>0</v>
      </c>
      <c r="L74" s="33">
        <v>0</v>
      </c>
      <c r="M74" s="38">
        <f t="shared" si="11"/>
        <v>0</v>
      </c>
      <c r="N74" s="33">
        <f t="shared" si="12"/>
        <v>0</v>
      </c>
      <c r="O74" s="38">
        <f t="shared" si="13"/>
        <v>0</v>
      </c>
      <c r="P74" s="33">
        <v>0</v>
      </c>
      <c r="Q74" s="33">
        <v>0</v>
      </c>
      <c r="R74" s="33">
        <v>0</v>
      </c>
      <c r="S74" s="33">
        <v>0</v>
      </c>
      <c r="T74" s="38">
        <f t="shared" si="14"/>
        <v>0</v>
      </c>
      <c r="U74" s="38">
        <f t="shared" si="15"/>
        <v>0</v>
      </c>
    </row>
    <row r="75" spans="1:21" ht="13" x14ac:dyDescent="0.3">
      <c r="A75" s="18" t="s">
        <v>29</v>
      </c>
      <c r="B75" s="12" t="s">
        <v>145</v>
      </c>
      <c r="C75" s="11" t="s">
        <v>146</v>
      </c>
      <c r="D75" s="33">
        <v>157725</v>
      </c>
      <c r="E75" s="33">
        <v>157725</v>
      </c>
      <c r="F75" s="33">
        <v>3913</v>
      </c>
      <c r="G75" s="38">
        <f t="shared" si="8"/>
        <v>2.4809003011570772E-2</v>
      </c>
      <c r="H75" s="33">
        <v>261</v>
      </c>
      <c r="I75" s="38">
        <f t="shared" si="9"/>
        <v>1.6547788873038517E-3</v>
      </c>
      <c r="J75" s="33">
        <v>4305</v>
      </c>
      <c r="K75" s="38">
        <f t="shared" si="10"/>
        <v>2.7294341417023301E-2</v>
      </c>
      <c r="L75" s="33">
        <v>0</v>
      </c>
      <c r="M75" s="38">
        <f t="shared" si="11"/>
        <v>0</v>
      </c>
      <c r="N75" s="33">
        <f t="shared" si="12"/>
        <v>8479</v>
      </c>
      <c r="O75" s="38">
        <f t="shared" si="13"/>
        <v>5.3758123315897924E-2</v>
      </c>
      <c r="P75" s="33">
        <v>6304</v>
      </c>
      <c r="Q75" s="33">
        <v>151805</v>
      </c>
      <c r="R75" s="33">
        <v>151805</v>
      </c>
      <c r="S75" s="33">
        <v>33042</v>
      </c>
      <c r="T75" s="38">
        <f t="shared" si="14"/>
        <v>0.21766081486117059</v>
      </c>
      <c r="U75" s="38">
        <f t="shared" si="15"/>
        <v>-0.3171002538071066</v>
      </c>
    </row>
    <row r="76" spans="1:21" ht="13" x14ac:dyDescent="0.3">
      <c r="A76" s="18" t="s">
        <v>29</v>
      </c>
      <c r="B76" s="12" t="s">
        <v>147</v>
      </c>
      <c r="C76" s="11" t="s">
        <v>148</v>
      </c>
      <c r="D76" s="33">
        <v>1831761</v>
      </c>
      <c r="E76" s="33">
        <v>1831761</v>
      </c>
      <c r="F76" s="33">
        <v>600</v>
      </c>
      <c r="G76" s="38">
        <f t="shared" si="8"/>
        <v>3.2755364919331723E-4</v>
      </c>
      <c r="H76" s="33">
        <v>1300</v>
      </c>
      <c r="I76" s="38">
        <f t="shared" si="9"/>
        <v>7.0969957325218741E-4</v>
      </c>
      <c r="J76" s="33">
        <v>2100</v>
      </c>
      <c r="K76" s="38">
        <f t="shared" si="10"/>
        <v>1.1464377721766103E-3</v>
      </c>
      <c r="L76" s="33">
        <v>0</v>
      </c>
      <c r="M76" s="38">
        <f t="shared" si="11"/>
        <v>0</v>
      </c>
      <c r="N76" s="33">
        <f t="shared" si="12"/>
        <v>4000</v>
      </c>
      <c r="O76" s="38">
        <f t="shared" si="13"/>
        <v>2.183690994622115E-3</v>
      </c>
      <c r="P76" s="33">
        <v>1750</v>
      </c>
      <c r="Q76" s="33">
        <v>3596417</v>
      </c>
      <c r="R76" s="33">
        <v>3596417</v>
      </c>
      <c r="S76" s="33">
        <v>1950</v>
      </c>
      <c r="T76" s="38">
        <f t="shared" si="14"/>
        <v>5.4220631256052905E-4</v>
      </c>
      <c r="U76" s="38">
        <f t="shared" si="15"/>
        <v>0.19999999999999996</v>
      </c>
    </row>
    <row r="77" spans="1:21" ht="13" x14ac:dyDescent="0.3">
      <c r="A77" s="18" t="s">
        <v>44</v>
      </c>
      <c r="B77" s="12" t="s">
        <v>149</v>
      </c>
      <c r="C77" s="11" t="s">
        <v>150</v>
      </c>
      <c r="D77" s="33">
        <v>12006000</v>
      </c>
      <c r="E77" s="33">
        <v>12006000</v>
      </c>
      <c r="F77" s="33">
        <v>1721000</v>
      </c>
      <c r="G77" s="38">
        <f t="shared" si="8"/>
        <v>0.14334499416958188</v>
      </c>
      <c r="H77" s="33">
        <v>0</v>
      </c>
      <c r="I77" s="38">
        <f t="shared" si="9"/>
        <v>0</v>
      </c>
      <c r="J77" s="33">
        <v>0</v>
      </c>
      <c r="K77" s="38">
        <f t="shared" si="10"/>
        <v>0</v>
      </c>
      <c r="L77" s="33">
        <v>0</v>
      </c>
      <c r="M77" s="38">
        <f t="shared" si="11"/>
        <v>0</v>
      </c>
      <c r="N77" s="33">
        <f t="shared" si="12"/>
        <v>1721000</v>
      </c>
      <c r="O77" s="38">
        <f t="shared" si="13"/>
        <v>0.14334499416958188</v>
      </c>
      <c r="P77" s="33">
        <v>0</v>
      </c>
      <c r="Q77" s="33">
        <v>7648000</v>
      </c>
      <c r="R77" s="33">
        <v>9574000</v>
      </c>
      <c r="S77" s="33">
        <v>0</v>
      </c>
      <c r="T77" s="38">
        <f t="shared" si="14"/>
        <v>0</v>
      </c>
      <c r="U77" s="38">
        <f t="shared" si="15"/>
        <v>0</v>
      </c>
    </row>
    <row r="78" spans="1:21" ht="14" x14ac:dyDescent="0.3">
      <c r="A78" s="19" t="s">
        <v>0</v>
      </c>
      <c r="B78" s="14" t="s">
        <v>151</v>
      </c>
      <c r="C78" s="13" t="s">
        <v>0</v>
      </c>
      <c r="D78" s="34">
        <f>SUM(D71:D77)</f>
        <v>63408339</v>
      </c>
      <c r="E78" s="34">
        <f>SUM(E71:E77)</f>
        <v>70598848</v>
      </c>
      <c r="F78" s="34">
        <f>SUM(F71:F77)</f>
        <v>19836420</v>
      </c>
      <c r="G78" s="39">
        <f t="shared" si="8"/>
        <v>0.31283613973865487</v>
      </c>
      <c r="H78" s="34">
        <f>SUM(H71:H77)</f>
        <v>4537695</v>
      </c>
      <c r="I78" s="39">
        <f t="shared" si="9"/>
        <v>7.1563063653189207E-2</v>
      </c>
      <c r="J78" s="34">
        <f>SUM(J71:J77)</f>
        <v>20288365</v>
      </c>
      <c r="K78" s="39">
        <f t="shared" si="10"/>
        <v>0.28737529824849267</v>
      </c>
      <c r="L78" s="34">
        <f>SUM(L71:L77)</f>
        <v>0</v>
      </c>
      <c r="M78" s="39">
        <f t="shared" si="11"/>
        <v>0</v>
      </c>
      <c r="N78" s="34">
        <f t="shared" si="12"/>
        <v>44662480</v>
      </c>
      <c r="O78" s="39">
        <f t="shared" si="13"/>
        <v>0.63262335385415924</v>
      </c>
      <c r="P78" s="34">
        <f>SUM(P71:P77)</f>
        <v>9430145</v>
      </c>
      <c r="Q78" s="34">
        <f>SUM(Q71:Q77)</f>
        <v>56345714</v>
      </c>
      <c r="R78" s="34">
        <f>SUM(R71:R77)</f>
        <v>63534781</v>
      </c>
      <c r="S78" s="34">
        <f>SUM(S71:S77)</f>
        <v>29352204</v>
      </c>
      <c r="T78" s="39">
        <f t="shared" si="14"/>
        <v>0.46198638821152149</v>
      </c>
      <c r="U78" s="39">
        <f t="shared" si="15"/>
        <v>1.1514372260447745</v>
      </c>
    </row>
    <row r="79" spans="1:21" ht="13" x14ac:dyDescent="0.3">
      <c r="A79" s="18" t="s">
        <v>29</v>
      </c>
      <c r="B79" s="12" t="s">
        <v>152</v>
      </c>
      <c r="C79" s="11" t="s">
        <v>153</v>
      </c>
      <c r="D79" s="33">
        <v>2117204</v>
      </c>
      <c r="E79" s="33">
        <v>2117204</v>
      </c>
      <c r="F79" s="33">
        <v>107904</v>
      </c>
      <c r="G79" s="38">
        <f t="shared" si="8"/>
        <v>5.0965329746212457E-2</v>
      </c>
      <c r="H79" s="33">
        <v>50</v>
      </c>
      <c r="I79" s="38">
        <f t="shared" si="9"/>
        <v>2.3616052114014522E-5</v>
      </c>
      <c r="J79" s="33">
        <v>21481</v>
      </c>
      <c r="K79" s="38">
        <f t="shared" si="10"/>
        <v>1.0145928309222918E-2</v>
      </c>
      <c r="L79" s="33">
        <v>0</v>
      </c>
      <c r="M79" s="38">
        <f t="shared" si="11"/>
        <v>0</v>
      </c>
      <c r="N79" s="33">
        <f t="shared" si="12"/>
        <v>129435</v>
      </c>
      <c r="O79" s="38">
        <f t="shared" si="13"/>
        <v>6.1134874107549392E-2</v>
      </c>
      <c r="P79" s="33">
        <v>-13157</v>
      </c>
      <c r="Q79" s="33">
        <v>1912173</v>
      </c>
      <c r="R79" s="33">
        <v>1912173</v>
      </c>
      <c r="S79" s="33">
        <v>94797</v>
      </c>
      <c r="T79" s="38">
        <f t="shared" si="14"/>
        <v>4.9575535267990918E-2</v>
      </c>
      <c r="U79" s="38">
        <f t="shared" si="15"/>
        <v>-2.6326670213574523</v>
      </c>
    </row>
    <row r="80" spans="1:21" ht="13" x14ac:dyDescent="0.3">
      <c r="A80" s="18" t="s">
        <v>29</v>
      </c>
      <c r="B80" s="12" t="s">
        <v>154</v>
      </c>
      <c r="C80" s="11" t="s">
        <v>155</v>
      </c>
      <c r="D80" s="33">
        <v>2257250</v>
      </c>
      <c r="E80" s="33">
        <v>2257250</v>
      </c>
      <c r="F80" s="33">
        <v>0</v>
      </c>
      <c r="G80" s="38">
        <f t="shared" si="8"/>
        <v>0</v>
      </c>
      <c r="H80" s="33">
        <v>0</v>
      </c>
      <c r="I80" s="38">
        <f t="shared" si="9"/>
        <v>0</v>
      </c>
      <c r="J80" s="33">
        <v>0</v>
      </c>
      <c r="K80" s="38">
        <f t="shared" si="10"/>
        <v>0</v>
      </c>
      <c r="L80" s="33">
        <v>0</v>
      </c>
      <c r="M80" s="38">
        <f t="shared" si="11"/>
        <v>0</v>
      </c>
      <c r="N80" s="33">
        <f t="shared" si="12"/>
        <v>0</v>
      </c>
      <c r="O80" s="38">
        <f t="shared" si="13"/>
        <v>0</v>
      </c>
      <c r="P80" s="33">
        <v>0</v>
      </c>
      <c r="Q80" s="33">
        <v>2085200</v>
      </c>
      <c r="R80" s="33">
        <v>2085200</v>
      </c>
      <c r="S80" s="33">
        <v>0</v>
      </c>
      <c r="T80" s="38">
        <f t="shared" si="14"/>
        <v>0</v>
      </c>
      <c r="U80" s="38">
        <f t="shared" si="15"/>
        <v>0</v>
      </c>
    </row>
    <row r="81" spans="1:21" ht="13" x14ac:dyDescent="0.3">
      <c r="A81" s="18" t="s">
        <v>29</v>
      </c>
      <c r="B81" s="12" t="s">
        <v>156</v>
      </c>
      <c r="C81" s="11" t="s">
        <v>157</v>
      </c>
      <c r="D81" s="33">
        <v>0</v>
      </c>
      <c r="E81" s="33">
        <v>3000</v>
      </c>
      <c r="F81" s="33">
        <v>870</v>
      </c>
      <c r="G81" s="38">
        <f t="shared" si="8"/>
        <v>0</v>
      </c>
      <c r="H81" s="33">
        <v>1685</v>
      </c>
      <c r="I81" s="38">
        <f t="shared" si="9"/>
        <v>0</v>
      </c>
      <c r="J81" s="33">
        <v>89</v>
      </c>
      <c r="K81" s="38">
        <f t="shared" si="10"/>
        <v>2.9666666666666668E-2</v>
      </c>
      <c r="L81" s="33">
        <v>0</v>
      </c>
      <c r="M81" s="38">
        <f t="shared" si="11"/>
        <v>0</v>
      </c>
      <c r="N81" s="33">
        <f t="shared" si="12"/>
        <v>2644</v>
      </c>
      <c r="O81" s="38">
        <f t="shared" si="13"/>
        <v>0.8813333333333333</v>
      </c>
      <c r="P81" s="33">
        <v>44</v>
      </c>
      <c r="Q81" s="33">
        <v>5840</v>
      </c>
      <c r="R81" s="33">
        <v>5840</v>
      </c>
      <c r="S81" s="33">
        <v>88</v>
      </c>
      <c r="T81" s="38">
        <f t="shared" si="14"/>
        <v>1.5068493150684932E-2</v>
      </c>
      <c r="U81" s="38">
        <f t="shared" si="15"/>
        <v>1.0227272727272729</v>
      </c>
    </row>
    <row r="82" spans="1:21" ht="13" x14ac:dyDescent="0.3">
      <c r="A82" s="18" t="s">
        <v>29</v>
      </c>
      <c r="B82" s="12" t="s">
        <v>158</v>
      </c>
      <c r="C82" s="11" t="s">
        <v>159</v>
      </c>
      <c r="D82" s="33">
        <v>0</v>
      </c>
      <c r="E82" s="33">
        <v>0</v>
      </c>
      <c r="F82" s="33">
        <v>0</v>
      </c>
      <c r="G82" s="38">
        <f t="shared" si="8"/>
        <v>0</v>
      </c>
      <c r="H82" s="33">
        <v>0</v>
      </c>
      <c r="I82" s="38">
        <f t="shared" si="9"/>
        <v>0</v>
      </c>
      <c r="J82" s="33">
        <v>0</v>
      </c>
      <c r="K82" s="38">
        <f t="shared" si="10"/>
        <v>0</v>
      </c>
      <c r="L82" s="33">
        <v>0</v>
      </c>
      <c r="M82" s="38">
        <f t="shared" si="11"/>
        <v>0</v>
      </c>
      <c r="N82" s="33">
        <f t="shared" si="12"/>
        <v>0</v>
      </c>
      <c r="O82" s="38">
        <f t="shared" si="13"/>
        <v>0</v>
      </c>
      <c r="P82" s="33">
        <v>0</v>
      </c>
      <c r="Q82" s="33">
        <v>0</v>
      </c>
      <c r="R82" s="33">
        <v>0</v>
      </c>
      <c r="S82" s="33">
        <v>0</v>
      </c>
      <c r="T82" s="38">
        <f t="shared" si="14"/>
        <v>0</v>
      </c>
      <c r="U82" s="38">
        <f t="shared" si="15"/>
        <v>0</v>
      </c>
    </row>
    <row r="83" spans="1:21" ht="13" x14ac:dyDescent="0.3">
      <c r="A83" s="18" t="s">
        <v>44</v>
      </c>
      <c r="B83" s="12" t="s">
        <v>160</v>
      </c>
      <c r="C83" s="11" t="s">
        <v>161</v>
      </c>
      <c r="D83" s="33">
        <v>0</v>
      </c>
      <c r="E83" s="33">
        <v>0</v>
      </c>
      <c r="F83" s="33">
        <v>0</v>
      </c>
      <c r="G83" s="38">
        <f t="shared" si="8"/>
        <v>0</v>
      </c>
      <c r="H83" s="33">
        <v>0</v>
      </c>
      <c r="I83" s="38">
        <f t="shared" si="9"/>
        <v>0</v>
      </c>
      <c r="J83" s="33">
        <v>0</v>
      </c>
      <c r="K83" s="38">
        <f t="shared" si="10"/>
        <v>0</v>
      </c>
      <c r="L83" s="33">
        <v>0</v>
      </c>
      <c r="M83" s="38">
        <f t="shared" si="11"/>
        <v>0</v>
      </c>
      <c r="N83" s="33">
        <f t="shared" si="12"/>
        <v>0</v>
      </c>
      <c r="O83" s="38">
        <f t="shared" si="13"/>
        <v>0</v>
      </c>
      <c r="P83" s="33">
        <v>0</v>
      </c>
      <c r="Q83" s="33">
        <v>0</v>
      </c>
      <c r="R83" s="33">
        <v>0</v>
      </c>
      <c r="S83" s="33">
        <v>0</v>
      </c>
      <c r="T83" s="38">
        <f t="shared" si="14"/>
        <v>0</v>
      </c>
      <c r="U83" s="38">
        <f t="shared" si="15"/>
        <v>0</v>
      </c>
    </row>
    <row r="84" spans="1:21" ht="14" x14ac:dyDescent="0.3">
      <c r="A84" s="19" t="s">
        <v>0</v>
      </c>
      <c r="B84" s="14" t="s">
        <v>162</v>
      </c>
      <c r="C84" s="13" t="s">
        <v>0</v>
      </c>
      <c r="D84" s="34">
        <f>SUM(D79:D83)</f>
        <v>4374454</v>
      </c>
      <c r="E84" s="34">
        <f>SUM(E79:E83)</f>
        <v>4377454</v>
      </c>
      <c r="F84" s="34">
        <f>SUM(F79:F83)</f>
        <v>108774</v>
      </c>
      <c r="G84" s="39">
        <f t="shared" si="8"/>
        <v>2.4865731814759054E-2</v>
      </c>
      <c r="H84" s="34">
        <f>SUM(H79:H83)</f>
        <v>1735</v>
      </c>
      <c r="I84" s="39">
        <f t="shared" si="9"/>
        <v>3.9662092686310106E-4</v>
      </c>
      <c r="J84" s="34">
        <f>SUM(J79:J83)</f>
        <v>21570</v>
      </c>
      <c r="K84" s="39">
        <f t="shared" si="10"/>
        <v>4.9275217969166549E-3</v>
      </c>
      <c r="L84" s="34">
        <f>SUM(L79:L83)</f>
        <v>0</v>
      </c>
      <c r="M84" s="39">
        <f t="shared" si="11"/>
        <v>0</v>
      </c>
      <c r="N84" s="34">
        <f t="shared" si="12"/>
        <v>132079</v>
      </c>
      <c r="O84" s="39">
        <f t="shared" si="13"/>
        <v>3.0172561493507413E-2</v>
      </c>
      <c r="P84" s="34">
        <f>SUM(P79:P83)</f>
        <v>-13113</v>
      </c>
      <c r="Q84" s="34">
        <f>SUM(Q79:Q83)</f>
        <v>4003213</v>
      </c>
      <c r="R84" s="34">
        <f>SUM(R79:R83)</f>
        <v>4003213</v>
      </c>
      <c r="S84" s="34">
        <f>SUM(S79:S83)</f>
        <v>94885</v>
      </c>
      <c r="T84" s="39">
        <f t="shared" si="14"/>
        <v>2.370221119885452E-2</v>
      </c>
      <c r="U84" s="39">
        <f t="shared" si="15"/>
        <v>-2.6449325097231755</v>
      </c>
    </row>
    <row r="85" spans="1:21" ht="14" x14ac:dyDescent="0.3">
      <c r="A85" s="19" t="s">
        <v>0</v>
      </c>
      <c r="B85" s="14" t="s">
        <v>163</v>
      </c>
      <c r="C85" s="13" t="s">
        <v>0</v>
      </c>
      <c r="D85" s="34">
        <f>SUM(D57,D59:D62,D64:D69,D71:D77,D79:D83)</f>
        <v>74241579</v>
      </c>
      <c r="E85" s="34">
        <f>SUM(E57,E59:E62,E64:E69,E71:E77,E79:E83)</f>
        <v>85933959</v>
      </c>
      <c r="F85" s="34">
        <f>SUM(F57,F59:F62,F64:F69,F71:F77,F79:F83)</f>
        <v>20522053</v>
      </c>
      <c r="G85" s="39">
        <f t="shared" si="8"/>
        <v>0.27642263643126447</v>
      </c>
      <c r="H85" s="34">
        <f>SUM(H57,H59:H62,H64:H69,H71:H77,H79:H83)</f>
        <v>5263130</v>
      </c>
      <c r="I85" s="39">
        <f t="shared" si="9"/>
        <v>7.0891945873080092E-2</v>
      </c>
      <c r="J85" s="34">
        <f>SUM(J57,J59:J62,J64:J69,J71:J77,J79:J83)</f>
        <v>22107601</v>
      </c>
      <c r="K85" s="39">
        <f t="shared" si="10"/>
        <v>0.25726268470884717</v>
      </c>
      <c r="L85" s="34">
        <f>SUM(L57,L59:L62,L64:L69,L71:L77,L79:L83)</f>
        <v>0</v>
      </c>
      <c r="M85" s="39">
        <f t="shared" si="11"/>
        <v>0</v>
      </c>
      <c r="N85" s="34">
        <f t="shared" si="12"/>
        <v>47892784</v>
      </c>
      <c r="O85" s="39">
        <f t="shared" si="13"/>
        <v>0.55732081423130986</v>
      </c>
      <c r="P85" s="34">
        <f>SUM(P57,P59:P62,P64:P69,P71:P77,P79:P83)</f>
        <v>11695803</v>
      </c>
      <c r="Q85" s="34">
        <f>SUM(Q57,Q59:Q62,Q64:Q69,Q71:Q77,Q79:Q83)</f>
        <v>100080013</v>
      </c>
      <c r="R85" s="34">
        <f>SUM(R57,R59:R62,R64:R69,R71:R77,R79:R83)</f>
        <v>107640034</v>
      </c>
      <c r="S85" s="34">
        <f>SUM(S57,S59:S62,S64:S69,S71:S77,S79:S83)</f>
        <v>34509876</v>
      </c>
      <c r="T85" s="39">
        <f t="shared" si="14"/>
        <v>0.32060446952292859</v>
      </c>
      <c r="U85" s="39">
        <f t="shared" si="15"/>
        <v>0.89021660163051641</v>
      </c>
    </row>
    <row r="86" spans="1:21" ht="14.5" customHeight="1" x14ac:dyDescent="0.3">
      <c r="A86" s="17" t="s">
        <v>0</v>
      </c>
      <c r="B86" s="15" t="s">
        <v>618</v>
      </c>
      <c r="C86" s="10"/>
      <c r="D86" s="35"/>
      <c r="E86" s="35"/>
      <c r="F86" s="35"/>
      <c r="G86" s="40"/>
      <c r="H86" s="35"/>
      <c r="I86" s="40"/>
      <c r="J86" s="35"/>
      <c r="K86" s="40"/>
      <c r="L86" s="35"/>
      <c r="M86" s="40"/>
      <c r="N86" s="35"/>
      <c r="O86" s="40"/>
      <c r="P86" s="35"/>
      <c r="Q86" s="35"/>
      <c r="R86" s="35"/>
      <c r="S86" s="35"/>
      <c r="T86" s="40"/>
      <c r="U86" s="40"/>
    </row>
    <row r="87" spans="1:21" ht="14.5" customHeight="1" x14ac:dyDescent="0.3">
      <c r="A87" s="17" t="s">
        <v>0</v>
      </c>
      <c r="B87" s="9" t="s">
        <v>164</v>
      </c>
      <c r="C87" s="10"/>
      <c r="D87" s="35"/>
      <c r="E87" s="35"/>
      <c r="F87" s="35"/>
      <c r="G87" s="40"/>
      <c r="H87" s="35"/>
      <c r="I87" s="40"/>
      <c r="J87" s="35"/>
      <c r="K87" s="40"/>
      <c r="L87" s="35"/>
      <c r="M87" s="40"/>
      <c r="N87" s="35"/>
      <c r="O87" s="40"/>
      <c r="P87" s="35"/>
      <c r="Q87" s="35"/>
      <c r="R87" s="35"/>
      <c r="S87" s="35"/>
      <c r="T87" s="40"/>
      <c r="U87" s="40"/>
    </row>
    <row r="88" spans="1:21" ht="13" x14ac:dyDescent="0.3">
      <c r="A88" s="18" t="s">
        <v>23</v>
      </c>
      <c r="B88" s="12" t="s">
        <v>165</v>
      </c>
      <c r="C88" s="11" t="s">
        <v>166</v>
      </c>
      <c r="D88" s="33">
        <v>357664888</v>
      </c>
      <c r="E88" s="33">
        <v>442119888</v>
      </c>
      <c r="F88" s="33">
        <v>30077903</v>
      </c>
      <c r="G88" s="38">
        <f t="shared" ref="G88:G99" si="16">IF(($D88      =0),0,($F88      /$D88      ))</f>
        <v>8.409520757877692E-2</v>
      </c>
      <c r="H88" s="33">
        <v>105335688</v>
      </c>
      <c r="I88" s="38">
        <f t="shared" ref="I88:I99" si="17">IF(($D88      =0),0,($H88      /$D88      ))</f>
        <v>0.29450944594818601</v>
      </c>
      <c r="J88" s="33">
        <v>84757005</v>
      </c>
      <c r="K88" s="38">
        <f t="shared" ref="K88:K99" si="18">IF(($E88      =0),0,($J88      /$E88      ))</f>
        <v>0.19170593158206897</v>
      </c>
      <c r="L88" s="33">
        <v>0</v>
      </c>
      <c r="M88" s="38">
        <f t="shared" ref="M88:M99" si="19">IF(($E88      =0),0,($L88      /$E88      ))</f>
        <v>0</v>
      </c>
      <c r="N88" s="33">
        <f t="shared" ref="N88:N99" si="20">$F88      +$H88      +$J88</f>
        <v>220170596</v>
      </c>
      <c r="O88" s="38">
        <f t="shared" ref="O88:O99" si="21">IF(($E88      =0),0,($N88      /$E88      ))</f>
        <v>0.49798844606601367</v>
      </c>
      <c r="P88" s="33">
        <v>96182554</v>
      </c>
      <c r="Q88" s="33">
        <v>441587833</v>
      </c>
      <c r="R88" s="33">
        <v>397642205</v>
      </c>
      <c r="S88" s="33">
        <v>206864132</v>
      </c>
      <c r="T88" s="38">
        <f t="shared" ref="T88:T99" si="22">IF(($R88      =0),0,($S88      /$R88      ))</f>
        <v>0.52022680037195745</v>
      </c>
      <c r="U88" s="38">
        <f t="shared" ref="U88:U99" si="23">IF(($P88      =0),0,(($J88      /$P88      )-1))</f>
        <v>-0.11879024339486766</v>
      </c>
    </row>
    <row r="89" spans="1:21" ht="13" x14ac:dyDescent="0.3">
      <c r="A89" s="18" t="s">
        <v>23</v>
      </c>
      <c r="B89" s="12" t="s">
        <v>167</v>
      </c>
      <c r="C89" s="11" t="s">
        <v>168</v>
      </c>
      <c r="D89" s="33">
        <v>1110799647</v>
      </c>
      <c r="E89" s="33">
        <v>1122606299</v>
      </c>
      <c r="F89" s="33">
        <v>173762779</v>
      </c>
      <c r="G89" s="38">
        <f t="shared" si="16"/>
        <v>0.15643035129628557</v>
      </c>
      <c r="H89" s="33">
        <v>119457486</v>
      </c>
      <c r="I89" s="38">
        <f t="shared" si="17"/>
        <v>0.10754188329337847</v>
      </c>
      <c r="J89" s="33">
        <v>32273795</v>
      </c>
      <c r="K89" s="38">
        <f t="shared" si="18"/>
        <v>2.8748987983364237E-2</v>
      </c>
      <c r="L89" s="33">
        <v>0</v>
      </c>
      <c r="M89" s="38">
        <f t="shared" si="19"/>
        <v>0</v>
      </c>
      <c r="N89" s="33">
        <f t="shared" si="20"/>
        <v>325494060</v>
      </c>
      <c r="O89" s="38">
        <f t="shared" si="21"/>
        <v>0.28994497918811341</v>
      </c>
      <c r="P89" s="33">
        <v>251685156</v>
      </c>
      <c r="Q89" s="33">
        <v>1638096388</v>
      </c>
      <c r="R89" s="33">
        <v>486659339</v>
      </c>
      <c r="S89" s="33">
        <v>693004571</v>
      </c>
      <c r="T89" s="38">
        <f t="shared" si="22"/>
        <v>1.4240034362106426</v>
      </c>
      <c r="U89" s="38">
        <f t="shared" si="23"/>
        <v>-0.8717691757713355</v>
      </c>
    </row>
    <row r="90" spans="1:21" ht="13" x14ac:dyDescent="0.3">
      <c r="A90" s="18" t="s">
        <v>23</v>
      </c>
      <c r="B90" s="12" t="s">
        <v>169</v>
      </c>
      <c r="C90" s="11" t="s">
        <v>170</v>
      </c>
      <c r="D90" s="33">
        <v>595504768</v>
      </c>
      <c r="E90" s="33">
        <v>734612421</v>
      </c>
      <c r="F90" s="33">
        <v>75566871</v>
      </c>
      <c r="G90" s="38">
        <f t="shared" si="16"/>
        <v>0.12689549279981582</v>
      </c>
      <c r="H90" s="33">
        <v>126140020</v>
      </c>
      <c r="I90" s="38">
        <f t="shared" si="17"/>
        <v>0.2118203359204674</v>
      </c>
      <c r="J90" s="33">
        <v>153739971</v>
      </c>
      <c r="K90" s="38">
        <f t="shared" si="18"/>
        <v>0.20928038596287224</v>
      </c>
      <c r="L90" s="33">
        <v>0</v>
      </c>
      <c r="M90" s="38">
        <f t="shared" si="19"/>
        <v>0</v>
      </c>
      <c r="N90" s="33">
        <f t="shared" si="20"/>
        <v>355446862</v>
      </c>
      <c r="O90" s="38">
        <f t="shared" si="21"/>
        <v>0.48385631911334098</v>
      </c>
      <c r="P90" s="33">
        <v>112212691</v>
      </c>
      <c r="Q90" s="33">
        <v>594756987</v>
      </c>
      <c r="R90" s="33">
        <v>569084495</v>
      </c>
      <c r="S90" s="33">
        <v>342076457</v>
      </c>
      <c r="T90" s="38">
        <f t="shared" si="22"/>
        <v>0.60109959066799035</v>
      </c>
      <c r="U90" s="38">
        <f t="shared" si="23"/>
        <v>0.37007650052702146</v>
      </c>
    </row>
    <row r="91" spans="1:21" ht="14" x14ac:dyDescent="0.3">
      <c r="A91" s="19" t="s">
        <v>0</v>
      </c>
      <c r="B91" s="14" t="s">
        <v>28</v>
      </c>
      <c r="C91" s="13" t="s">
        <v>0</v>
      </c>
      <c r="D91" s="34">
        <f>SUM(D88:D90)</f>
        <v>2063969303</v>
      </c>
      <c r="E91" s="34">
        <f>SUM(E88:E90)</f>
        <v>2299338608</v>
      </c>
      <c r="F91" s="34">
        <f>SUM(F88:F90)</f>
        <v>279407553</v>
      </c>
      <c r="G91" s="39">
        <f t="shared" si="16"/>
        <v>0.1353738898121587</v>
      </c>
      <c r="H91" s="34">
        <f>SUM(H88:H90)</f>
        <v>350933194</v>
      </c>
      <c r="I91" s="39">
        <f t="shared" si="17"/>
        <v>0.17002830104590949</v>
      </c>
      <c r="J91" s="34">
        <f>SUM(J88:J90)</f>
        <v>270770771</v>
      </c>
      <c r="K91" s="39">
        <f t="shared" si="18"/>
        <v>0.11776028552641951</v>
      </c>
      <c r="L91" s="34">
        <f>SUM(L88:L90)</f>
        <v>0</v>
      </c>
      <c r="M91" s="39">
        <f t="shared" si="19"/>
        <v>0</v>
      </c>
      <c r="N91" s="34">
        <f t="shared" si="20"/>
        <v>901111518</v>
      </c>
      <c r="O91" s="39">
        <f t="shared" si="21"/>
        <v>0.39190031205704001</v>
      </c>
      <c r="P91" s="34">
        <f>SUM(P88:P90)</f>
        <v>460080401</v>
      </c>
      <c r="Q91" s="34">
        <f>SUM(Q88:Q90)</f>
        <v>2674441208</v>
      </c>
      <c r="R91" s="34">
        <f>SUM(R88:R90)</f>
        <v>1453386039</v>
      </c>
      <c r="S91" s="34">
        <f>SUM(S88:S90)</f>
        <v>1241945160</v>
      </c>
      <c r="T91" s="39">
        <f t="shared" si="22"/>
        <v>0.85451843259380589</v>
      </c>
      <c r="U91" s="39">
        <f t="shared" si="23"/>
        <v>-0.41147075508656583</v>
      </c>
    </row>
    <row r="92" spans="1:21" ht="13" x14ac:dyDescent="0.3">
      <c r="A92" s="18" t="s">
        <v>29</v>
      </c>
      <c r="B92" s="12" t="s">
        <v>171</v>
      </c>
      <c r="C92" s="11" t="s">
        <v>172</v>
      </c>
      <c r="D92" s="33">
        <v>0</v>
      </c>
      <c r="E92" s="33">
        <v>0</v>
      </c>
      <c r="F92" s="33">
        <v>0</v>
      </c>
      <c r="G92" s="38">
        <f t="shared" si="16"/>
        <v>0</v>
      </c>
      <c r="H92" s="33">
        <v>0</v>
      </c>
      <c r="I92" s="38">
        <f t="shared" si="17"/>
        <v>0</v>
      </c>
      <c r="J92" s="33">
        <v>0</v>
      </c>
      <c r="K92" s="38">
        <f t="shared" si="18"/>
        <v>0</v>
      </c>
      <c r="L92" s="33">
        <v>0</v>
      </c>
      <c r="M92" s="38">
        <f t="shared" si="19"/>
        <v>0</v>
      </c>
      <c r="N92" s="33">
        <f t="shared" si="20"/>
        <v>0</v>
      </c>
      <c r="O92" s="38">
        <f t="shared" si="21"/>
        <v>0</v>
      </c>
      <c r="P92" s="33">
        <v>0</v>
      </c>
      <c r="Q92" s="33">
        <v>0</v>
      </c>
      <c r="R92" s="33">
        <v>0</v>
      </c>
      <c r="S92" s="33">
        <v>0</v>
      </c>
      <c r="T92" s="38">
        <f t="shared" si="22"/>
        <v>0</v>
      </c>
      <c r="U92" s="38">
        <f t="shared" si="23"/>
        <v>0</v>
      </c>
    </row>
    <row r="93" spans="1:21" ht="13" x14ac:dyDescent="0.3">
      <c r="A93" s="18" t="s">
        <v>29</v>
      </c>
      <c r="B93" s="12" t="s">
        <v>173</v>
      </c>
      <c r="C93" s="11" t="s">
        <v>174</v>
      </c>
      <c r="D93" s="33">
        <v>0</v>
      </c>
      <c r="E93" s="33">
        <v>0</v>
      </c>
      <c r="F93" s="33">
        <v>0</v>
      </c>
      <c r="G93" s="38">
        <f t="shared" si="16"/>
        <v>0</v>
      </c>
      <c r="H93" s="33">
        <v>0</v>
      </c>
      <c r="I93" s="38">
        <f t="shared" si="17"/>
        <v>0</v>
      </c>
      <c r="J93" s="33">
        <v>0</v>
      </c>
      <c r="K93" s="38">
        <f t="shared" si="18"/>
        <v>0</v>
      </c>
      <c r="L93" s="33">
        <v>0</v>
      </c>
      <c r="M93" s="38">
        <f t="shared" si="19"/>
        <v>0</v>
      </c>
      <c r="N93" s="33">
        <f t="shared" si="20"/>
        <v>0</v>
      </c>
      <c r="O93" s="38">
        <f t="shared" si="21"/>
        <v>0</v>
      </c>
      <c r="P93" s="33">
        <v>0</v>
      </c>
      <c r="Q93" s="33">
        <v>0</v>
      </c>
      <c r="R93" s="33">
        <v>0</v>
      </c>
      <c r="S93" s="33">
        <v>0</v>
      </c>
      <c r="T93" s="38">
        <f t="shared" si="22"/>
        <v>0</v>
      </c>
      <c r="U93" s="38">
        <f t="shared" si="23"/>
        <v>0</v>
      </c>
    </row>
    <row r="94" spans="1:21" ht="13" x14ac:dyDescent="0.3">
      <c r="A94" s="18" t="s">
        <v>29</v>
      </c>
      <c r="B94" s="12" t="s">
        <v>175</v>
      </c>
      <c r="C94" s="11" t="s">
        <v>176</v>
      </c>
      <c r="D94" s="33">
        <v>0</v>
      </c>
      <c r="E94" s="33">
        <v>0</v>
      </c>
      <c r="F94" s="33">
        <v>0</v>
      </c>
      <c r="G94" s="38">
        <f t="shared" si="16"/>
        <v>0</v>
      </c>
      <c r="H94" s="33">
        <v>0</v>
      </c>
      <c r="I94" s="38">
        <f t="shared" si="17"/>
        <v>0</v>
      </c>
      <c r="J94" s="33">
        <v>0</v>
      </c>
      <c r="K94" s="38">
        <f t="shared" si="18"/>
        <v>0</v>
      </c>
      <c r="L94" s="33">
        <v>0</v>
      </c>
      <c r="M94" s="38">
        <f t="shared" si="19"/>
        <v>0</v>
      </c>
      <c r="N94" s="33">
        <f t="shared" si="20"/>
        <v>0</v>
      </c>
      <c r="O94" s="38">
        <f t="shared" si="21"/>
        <v>0</v>
      </c>
      <c r="P94" s="33">
        <v>0</v>
      </c>
      <c r="Q94" s="33">
        <v>0</v>
      </c>
      <c r="R94" s="33">
        <v>0</v>
      </c>
      <c r="S94" s="33">
        <v>0</v>
      </c>
      <c r="T94" s="38">
        <f t="shared" si="22"/>
        <v>0</v>
      </c>
      <c r="U94" s="38">
        <f t="shared" si="23"/>
        <v>0</v>
      </c>
    </row>
    <row r="95" spans="1:21" ht="13" x14ac:dyDescent="0.3">
      <c r="A95" s="18" t="s">
        <v>44</v>
      </c>
      <c r="B95" s="12" t="s">
        <v>177</v>
      </c>
      <c r="C95" s="11" t="s">
        <v>178</v>
      </c>
      <c r="D95" s="33">
        <v>71679896</v>
      </c>
      <c r="E95" s="33">
        <v>71679896</v>
      </c>
      <c r="F95" s="33">
        <v>11088950</v>
      </c>
      <c r="G95" s="38">
        <f t="shared" si="16"/>
        <v>0.15470097780275796</v>
      </c>
      <c r="H95" s="33">
        <v>17052283</v>
      </c>
      <c r="I95" s="38">
        <f t="shared" si="17"/>
        <v>0.23789491826271622</v>
      </c>
      <c r="J95" s="33">
        <v>23347406</v>
      </c>
      <c r="K95" s="38">
        <f t="shared" si="18"/>
        <v>0.32571763217960026</v>
      </c>
      <c r="L95" s="33">
        <v>0</v>
      </c>
      <c r="M95" s="38">
        <f t="shared" si="19"/>
        <v>0</v>
      </c>
      <c r="N95" s="33">
        <f t="shared" si="20"/>
        <v>51488639</v>
      </c>
      <c r="O95" s="38">
        <f t="shared" si="21"/>
        <v>0.71831352824507444</v>
      </c>
      <c r="P95" s="33">
        <v>15048879</v>
      </c>
      <c r="Q95" s="33">
        <v>75630400</v>
      </c>
      <c r="R95" s="33">
        <v>68266568</v>
      </c>
      <c r="S95" s="33">
        <v>44474759</v>
      </c>
      <c r="T95" s="38">
        <f t="shared" si="22"/>
        <v>0.65148666914088904</v>
      </c>
      <c r="U95" s="38">
        <f t="shared" si="23"/>
        <v>0.55143821676019855</v>
      </c>
    </row>
    <row r="96" spans="1:21" ht="14" x14ac:dyDescent="0.3">
      <c r="A96" s="19" t="s">
        <v>0</v>
      </c>
      <c r="B96" s="14" t="s">
        <v>179</v>
      </c>
      <c r="C96" s="13" t="s">
        <v>0</v>
      </c>
      <c r="D96" s="34">
        <f>SUM(D92:D95)</f>
        <v>71679896</v>
      </c>
      <c r="E96" s="34">
        <f>SUM(E92:E95)</f>
        <v>71679896</v>
      </c>
      <c r="F96" s="34">
        <f>SUM(F92:F95)</f>
        <v>11088950</v>
      </c>
      <c r="G96" s="39">
        <f t="shared" si="16"/>
        <v>0.15470097780275796</v>
      </c>
      <c r="H96" s="34">
        <f>SUM(H92:H95)</f>
        <v>17052283</v>
      </c>
      <c r="I96" s="39">
        <f t="shared" si="17"/>
        <v>0.23789491826271622</v>
      </c>
      <c r="J96" s="34">
        <f>SUM(J92:J95)</f>
        <v>23347406</v>
      </c>
      <c r="K96" s="39">
        <f t="shared" si="18"/>
        <v>0.32571763217960026</v>
      </c>
      <c r="L96" s="34">
        <f>SUM(L92:L95)</f>
        <v>0</v>
      </c>
      <c r="M96" s="39">
        <f t="shared" si="19"/>
        <v>0</v>
      </c>
      <c r="N96" s="34">
        <f t="shared" si="20"/>
        <v>51488639</v>
      </c>
      <c r="O96" s="39">
        <f t="shared" si="21"/>
        <v>0.71831352824507444</v>
      </c>
      <c r="P96" s="34">
        <f>SUM(P92:P95)</f>
        <v>15048879</v>
      </c>
      <c r="Q96" s="34">
        <f>SUM(Q92:Q95)</f>
        <v>75630400</v>
      </c>
      <c r="R96" s="34">
        <f>SUM(R92:R95)</f>
        <v>68266568</v>
      </c>
      <c r="S96" s="34">
        <f>SUM(S92:S95)</f>
        <v>44474759</v>
      </c>
      <c r="T96" s="39">
        <f t="shared" si="22"/>
        <v>0.65148666914088904</v>
      </c>
      <c r="U96" s="39">
        <f t="shared" si="23"/>
        <v>0.55143821676019855</v>
      </c>
    </row>
    <row r="97" spans="1:21" ht="13" x14ac:dyDescent="0.3">
      <c r="A97" s="18" t="s">
        <v>29</v>
      </c>
      <c r="B97" s="12" t="s">
        <v>180</v>
      </c>
      <c r="C97" s="11" t="s">
        <v>181</v>
      </c>
      <c r="D97" s="33">
        <v>32329301</v>
      </c>
      <c r="E97" s="33">
        <v>20759858</v>
      </c>
      <c r="F97" s="33">
        <v>13695939</v>
      </c>
      <c r="G97" s="38">
        <f t="shared" si="16"/>
        <v>0.42363857480246792</v>
      </c>
      <c r="H97" s="33">
        <v>-3235005</v>
      </c>
      <c r="I97" s="38">
        <f t="shared" si="17"/>
        <v>-0.10006418016894333</v>
      </c>
      <c r="J97" s="33">
        <v>5485747</v>
      </c>
      <c r="K97" s="38">
        <f t="shared" si="18"/>
        <v>0.26424780940216452</v>
      </c>
      <c r="L97" s="33">
        <v>0</v>
      </c>
      <c r="M97" s="38">
        <f t="shared" si="19"/>
        <v>0</v>
      </c>
      <c r="N97" s="33">
        <f t="shared" si="20"/>
        <v>15946681</v>
      </c>
      <c r="O97" s="38">
        <f t="shared" si="21"/>
        <v>0.76814981104398694</v>
      </c>
      <c r="P97" s="33">
        <v>-3159907</v>
      </c>
      <c r="Q97" s="33">
        <v>30510938</v>
      </c>
      <c r="R97" s="33">
        <v>30622336</v>
      </c>
      <c r="S97" s="33">
        <v>26709389</v>
      </c>
      <c r="T97" s="38">
        <f t="shared" si="22"/>
        <v>0.87221918667472009</v>
      </c>
      <c r="U97" s="38">
        <f t="shared" si="23"/>
        <v>-2.7360469785977877</v>
      </c>
    </row>
    <row r="98" spans="1:21" ht="13" x14ac:dyDescent="0.3">
      <c r="A98" s="18" t="s">
        <v>29</v>
      </c>
      <c r="B98" s="12" t="s">
        <v>182</v>
      </c>
      <c r="C98" s="11" t="s">
        <v>183</v>
      </c>
      <c r="D98" s="33">
        <v>3000320</v>
      </c>
      <c r="E98" s="33">
        <v>13800254</v>
      </c>
      <c r="F98" s="33">
        <v>860334</v>
      </c>
      <c r="G98" s="38">
        <f t="shared" si="16"/>
        <v>0.28674741360921502</v>
      </c>
      <c r="H98" s="33">
        <v>414701</v>
      </c>
      <c r="I98" s="38">
        <f t="shared" si="17"/>
        <v>0.13821892331484642</v>
      </c>
      <c r="J98" s="33">
        <v>1752828</v>
      </c>
      <c r="K98" s="38">
        <f t="shared" si="18"/>
        <v>0.12701418394183178</v>
      </c>
      <c r="L98" s="33">
        <v>0</v>
      </c>
      <c r="M98" s="38">
        <f t="shared" si="19"/>
        <v>0</v>
      </c>
      <c r="N98" s="33">
        <f t="shared" si="20"/>
        <v>3027863</v>
      </c>
      <c r="O98" s="38">
        <f t="shared" si="21"/>
        <v>0.21940632397055881</v>
      </c>
      <c r="P98" s="33">
        <v>646283</v>
      </c>
      <c r="Q98" s="33">
        <v>2235557</v>
      </c>
      <c r="R98" s="33">
        <v>2773148</v>
      </c>
      <c r="S98" s="33">
        <v>51441763</v>
      </c>
      <c r="T98" s="38">
        <f t="shared" si="22"/>
        <v>18.549952256424827</v>
      </c>
      <c r="U98" s="38">
        <f t="shared" si="23"/>
        <v>1.7121678892992698</v>
      </c>
    </row>
    <row r="99" spans="1:21" ht="13" x14ac:dyDescent="0.3">
      <c r="A99" s="18" t="s">
        <v>29</v>
      </c>
      <c r="B99" s="12" t="s">
        <v>184</v>
      </c>
      <c r="C99" s="11" t="s">
        <v>185</v>
      </c>
      <c r="D99" s="33">
        <v>22069560</v>
      </c>
      <c r="E99" s="33">
        <v>22069560</v>
      </c>
      <c r="F99" s="33">
        <v>8697024</v>
      </c>
      <c r="G99" s="38">
        <f t="shared" si="16"/>
        <v>0.3940732846508947</v>
      </c>
      <c r="H99" s="33">
        <v>6740821</v>
      </c>
      <c r="I99" s="38">
        <f t="shared" si="17"/>
        <v>0.30543522390115618</v>
      </c>
      <c r="J99" s="33">
        <v>5218227</v>
      </c>
      <c r="K99" s="38">
        <f t="shared" si="18"/>
        <v>0.23644454171265761</v>
      </c>
      <c r="L99" s="33">
        <v>0</v>
      </c>
      <c r="M99" s="38">
        <f t="shared" si="19"/>
        <v>0</v>
      </c>
      <c r="N99" s="33">
        <f t="shared" si="20"/>
        <v>20656072</v>
      </c>
      <c r="O99" s="38">
        <f t="shared" si="21"/>
        <v>0.93595305026470854</v>
      </c>
      <c r="P99" s="33">
        <v>0</v>
      </c>
      <c r="Q99" s="33">
        <v>0</v>
      </c>
      <c r="R99" s="33">
        <v>0</v>
      </c>
      <c r="S99" s="33">
        <v>0</v>
      </c>
      <c r="T99" s="38">
        <f t="shared" si="22"/>
        <v>0</v>
      </c>
      <c r="U99" s="38">
        <f t="shared" si="23"/>
        <v>0</v>
      </c>
    </row>
    <row r="100" spans="1:21" ht="13" x14ac:dyDescent="0.3">
      <c r="A100" s="18" t="s">
        <v>44</v>
      </c>
      <c r="B100" s="12" t="s">
        <v>186</v>
      </c>
      <c r="C100" s="11" t="s">
        <v>187</v>
      </c>
      <c r="D100" s="33">
        <v>0</v>
      </c>
      <c r="E100" s="33">
        <v>0</v>
      </c>
      <c r="F100" s="33">
        <v>0</v>
      </c>
      <c r="G100" s="38">
        <f>IF(($D100     =0),0,($F100     /$D100     ))</f>
        <v>0</v>
      </c>
      <c r="H100" s="33">
        <v>0</v>
      </c>
      <c r="I100" s="38">
        <f>IF(($D100     =0),0,($H100     /$D100     ))</f>
        <v>0</v>
      </c>
      <c r="J100" s="33">
        <v>0</v>
      </c>
      <c r="K100" s="38">
        <f>IF(($E100     =0),0,($J100     /$E100     ))</f>
        <v>0</v>
      </c>
      <c r="L100" s="33">
        <v>0</v>
      </c>
      <c r="M100" s="38">
        <f>IF(($E100     =0),0,($L100     /$E100     ))</f>
        <v>0</v>
      </c>
      <c r="N100" s="33">
        <f>$F100     +$H100     +$J100</f>
        <v>0</v>
      </c>
      <c r="O100" s="38">
        <f>IF(($E100     =0),0,($N100     /$E100     ))</f>
        <v>0</v>
      </c>
      <c r="P100" s="33">
        <v>0</v>
      </c>
      <c r="Q100" s="33">
        <v>0</v>
      </c>
      <c r="R100" s="33">
        <v>0</v>
      </c>
      <c r="S100" s="33">
        <v>0</v>
      </c>
      <c r="T100" s="38">
        <f>IF(($R100     =0),0,($S100     /$R100     ))</f>
        <v>0</v>
      </c>
      <c r="U100" s="38">
        <f>IF(($P100     =0),0,(($J100     /$P100     )-1))</f>
        <v>0</v>
      </c>
    </row>
    <row r="101" spans="1:21" ht="14" x14ac:dyDescent="0.3">
      <c r="A101" s="19" t="s">
        <v>0</v>
      </c>
      <c r="B101" s="14" t="s">
        <v>188</v>
      </c>
      <c r="C101" s="13" t="s">
        <v>0</v>
      </c>
      <c r="D101" s="34">
        <f>SUM(D97:D100)</f>
        <v>57399181</v>
      </c>
      <c r="E101" s="34">
        <f>SUM(E97:E100)</f>
        <v>56629672</v>
      </c>
      <c r="F101" s="34">
        <f>SUM(F97:F100)</f>
        <v>23253297</v>
      </c>
      <c r="G101" s="39">
        <f>IF(($D101     =0),0,($F101     /$D101     ))</f>
        <v>0.40511548413905069</v>
      </c>
      <c r="H101" s="34">
        <f>SUM(H97:H100)</f>
        <v>3920517</v>
      </c>
      <c r="I101" s="39">
        <f>IF(($D101     =0),0,($H101     /$D101     ))</f>
        <v>6.8302664457877887E-2</v>
      </c>
      <c r="J101" s="34">
        <f>SUM(J97:J100)</f>
        <v>12456802</v>
      </c>
      <c r="K101" s="39">
        <f>IF(($E101     =0),0,($J101     /$E101     ))</f>
        <v>0.21996952410390086</v>
      </c>
      <c r="L101" s="34">
        <f>SUM(L97:L100)</f>
        <v>0</v>
      </c>
      <c r="M101" s="39">
        <f>IF(($E101     =0),0,($L101     /$E101     ))</f>
        <v>0</v>
      </c>
      <c r="N101" s="34">
        <f>$F101     +$H101     +$J101</f>
        <v>39630616</v>
      </c>
      <c r="O101" s="39">
        <f>IF(($E101     =0),0,($N101     /$E101     ))</f>
        <v>0.69982068764233707</v>
      </c>
      <c r="P101" s="34">
        <f>SUM(P97:P100)</f>
        <v>-2513624</v>
      </c>
      <c r="Q101" s="34">
        <f>SUM(Q97:Q100)</f>
        <v>32746495</v>
      </c>
      <c r="R101" s="34">
        <f>SUM(R97:R100)</f>
        <v>33395484</v>
      </c>
      <c r="S101" s="34">
        <f>SUM(S97:S100)</f>
        <v>78151152</v>
      </c>
      <c r="T101" s="39">
        <f>IF(($R101     =0),0,($S101     /$R101     ))</f>
        <v>2.3401712638750798</v>
      </c>
      <c r="U101" s="39">
        <f>IF(($P101     =0),0,(($J101     /$P101     )-1))</f>
        <v>-5.9557141402214491</v>
      </c>
    </row>
    <row r="102" spans="1:21" ht="14" x14ac:dyDescent="0.3">
      <c r="A102" s="19" t="s">
        <v>0</v>
      </c>
      <c r="B102" s="14" t="s">
        <v>189</v>
      </c>
      <c r="C102" s="13" t="s">
        <v>0</v>
      </c>
      <c r="D102" s="34">
        <f>SUM(D88:D90,D92:D95,D97:D100)</f>
        <v>2193048380</v>
      </c>
      <c r="E102" s="34">
        <f>SUM(E88:E90,E92:E95,E97:E100)</f>
        <v>2427648176</v>
      </c>
      <c r="F102" s="34">
        <f>SUM(F88:F90,F92:F95,F97:F100)</f>
        <v>313749800</v>
      </c>
      <c r="G102" s="39">
        <f>IF(($D102     =0),0,($F102     /$D102     ))</f>
        <v>0.14306560806469759</v>
      </c>
      <c r="H102" s="34">
        <f>SUM(H88:H90,H92:H95,H97:H100)</f>
        <v>371905994</v>
      </c>
      <c r="I102" s="39">
        <f>IF(($D102     =0),0,($H102     /$D102     ))</f>
        <v>0.16958403535082978</v>
      </c>
      <c r="J102" s="34">
        <f>SUM(J88:J90,J92:J95,J97:J100)</f>
        <v>306574979</v>
      </c>
      <c r="K102" s="39">
        <f>IF(($E102     =0),0,($J102     /$E102     ))</f>
        <v>0.12628476483159065</v>
      </c>
      <c r="L102" s="34">
        <f>SUM(L88:L90,L92:L95,L97:L100)</f>
        <v>0</v>
      </c>
      <c r="M102" s="39">
        <f>IF(($E102     =0),0,($L102     /$E102     ))</f>
        <v>0</v>
      </c>
      <c r="N102" s="34">
        <f>$F102     +$H102     +$J102</f>
        <v>992230773</v>
      </c>
      <c r="O102" s="39">
        <f>IF(($E102     =0),0,($N102     /$E102     ))</f>
        <v>0.40872099293847597</v>
      </c>
      <c r="P102" s="34">
        <f>SUM(P88:P90,P92:P95,P97:P100)</f>
        <v>472615656</v>
      </c>
      <c r="Q102" s="34">
        <f>SUM(Q88:Q90,Q92:Q95,Q97:Q100)</f>
        <v>2782818103</v>
      </c>
      <c r="R102" s="34">
        <f>SUM(R88:R90,R92:R95,R97:R100)</f>
        <v>1555048091</v>
      </c>
      <c r="S102" s="34">
        <f>SUM(S88:S90,S92:S95,S97:S100)</f>
        <v>1364571071</v>
      </c>
      <c r="T102" s="39">
        <f>IF(($R102     =0),0,($S102     /$R102     ))</f>
        <v>0.87751052774354354</v>
      </c>
      <c r="U102" s="39">
        <f>IF(($P102     =0),0,(($J102     /$P102     )-1))</f>
        <v>-0.3513228453015953</v>
      </c>
    </row>
    <row r="103" spans="1:21" ht="14.5" customHeight="1" x14ac:dyDescent="0.3">
      <c r="A103" s="17" t="s">
        <v>0</v>
      </c>
      <c r="B103" s="15" t="s">
        <v>618</v>
      </c>
      <c r="C103" s="10"/>
      <c r="D103" s="35"/>
      <c r="E103" s="35"/>
      <c r="F103" s="35"/>
      <c r="G103" s="40"/>
      <c r="H103" s="35"/>
      <c r="I103" s="40"/>
      <c r="J103" s="35"/>
      <c r="K103" s="40"/>
      <c r="L103" s="35"/>
      <c r="M103" s="40"/>
      <c r="N103" s="35"/>
      <c r="O103" s="40"/>
      <c r="P103" s="35"/>
      <c r="Q103" s="35"/>
      <c r="R103" s="35"/>
      <c r="S103" s="35"/>
      <c r="T103" s="40"/>
      <c r="U103" s="40"/>
    </row>
    <row r="104" spans="1:21" ht="28.9" customHeight="1" x14ac:dyDescent="0.3">
      <c r="A104" s="17" t="s">
        <v>0</v>
      </c>
      <c r="B104" s="9" t="s">
        <v>190</v>
      </c>
      <c r="C104" s="10"/>
      <c r="D104" s="35"/>
      <c r="E104" s="35"/>
      <c r="F104" s="35"/>
      <c r="G104" s="40"/>
      <c r="H104" s="35"/>
      <c r="I104" s="40"/>
      <c r="J104" s="35"/>
      <c r="K104" s="40"/>
      <c r="L104" s="35"/>
      <c r="M104" s="40"/>
      <c r="N104" s="35"/>
      <c r="O104" s="40"/>
      <c r="P104" s="35"/>
      <c r="Q104" s="35"/>
      <c r="R104" s="35"/>
      <c r="S104" s="35"/>
      <c r="T104" s="40"/>
      <c r="U104" s="40"/>
    </row>
    <row r="105" spans="1:21" ht="13" x14ac:dyDescent="0.3">
      <c r="A105" s="18" t="s">
        <v>23</v>
      </c>
      <c r="B105" s="12" t="s">
        <v>191</v>
      </c>
      <c r="C105" s="11" t="s">
        <v>192</v>
      </c>
      <c r="D105" s="33">
        <v>506751650</v>
      </c>
      <c r="E105" s="33">
        <v>449052250</v>
      </c>
      <c r="F105" s="33">
        <v>47548725</v>
      </c>
      <c r="G105" s="38">
        <f t="shared" ref="G105:G136" si="24">IF(($D105     =0),0,($F105     /$D105     ))</f>
        <v>9.3830429560515488E-2</v>
      </c>
      <c r="H105" s="33">
        <v>77533781</v>
      </c>
      <c r="I105" s="38">
        <f t="shared" ref="I105:I136" si="25">IF(($D105     =0),0,($H105     /$D105     ))</f>
        <v>0.15300153635414901</v>
      </c>
      <c r="J105" s="33">
        <v>74437067</v>
      </c>
      <c r="K105" s="38">
        <f t="shared" ref="K105:K136" si="26">IF(($E105     =0),0,($J105     /$E105     ))</f>
        <v>0.16576482358122022</v>
      </c>
      <c r="L105" s="33">
        <v>0</v>
      </c>
      <c r="M105" s="38">
        <f t="shared" ref="M105:M136" si="27">IF(($E105     =0),0,($L105     /$E105     ))</f>
        <v>0</v>
      </c>
      <c r="N105" s="33">
        <f t="shared" ref="N105:N136" si="28">$F105     +$H105     +$J105</f>
        <v>199519573</v>
      </c>
      <c r="O105" s="38">
        <f t="shared" ref="O105:O136" si="29">IF(($E105     =0),0,($N105     /$E105     ))</f>
        <v>0.44431260059380617</v>
      </c>
      <c r="P105" s="33">
        <v>71985669</v>
      </c>
      <c r="Q105" s="33">
        <v>378323090</v>
      </c>
      <c r="R105" s="33">
        <v>351105090</v>
      </c>
      <c r="S105" s="33">
        <v>166276484</v>
      </c>
      <c r="T105" s="38">
        <f t="shared" ref="T105:T136" si="30">IF(($R105     =0),0,($S105     /$R105     ))</f>
        <v>0.47358038586111068</v>
      </c>
      <c r="U105" s="38">
        <f t="shared" ref="U105:U136" si="31">IF(($P105     =0),0,(($J105     /$P105     )-1))</f>
        <v>3.4053972603908189E-2</v>
      </c>
    </row>
    <row r="106" spans="1:21" ht="14" x14ac:dyDescent="0.3">
      <c r="A106" s="19" t="s">
        <v>0</v>
      </c>
      <c r="B106" s="14" t="s">
        <v>28</v>
      </c>
      <c r="C106" s="13" t="s">
        <v>0</v>
      </c>
      <c r="D106" s="34">
        <f>D105</f>
        <v>506751650</v>
      </c>
      <c r="E106" s="34">
        <f>E105</f>
        <v>449052250</v>
      </c>
      <c r="F106" s="34">
        <f>F105</f>
        <v>47548725</v>
      </c>
      <c r="G106" s="39">
        <f t="shared" si="24"/>
        <v>9.3830429560515488E-2</v>
      </c>
      <c r="H106" s="34">
        <f>H105</f>
        <v>77533781</v>
      </c>
      <c r="I106" s="39">
        <f t="shared" si="25"/>
        <v>0.15300153635414901</v>
      </c>
      <c r="J106" s="34">
        <f>J105</f>
        <v>74437067</v>
      </c>
      <c r="K106" s="39">
        <f t="shared" si="26"/>
        <v>0.16576482358122022</v>
      </c>
      <c r="L106" s="34">
        <f>L105</f>
        <v>0</v>
      </c>
      <c r="M106" s="39">
        <f t="shared" si="27"/>
        <v>0</v>
      </c>
      <c r="N106" s="34">
        <f t="shared" si="28"/>
        <v>199519573</v>
      </c>
      <c r="O106" s="39">
        <f t="shared" si="29"/>
        <v>0.44431260059380617</v>
      </c>
      <c r="P106" s="34">
        <f>P105</f>
        <v>71985669</v>
      </c>
      <c r="Q106" s="34">
        <f>Q105</f>
        <v>378323090</v>
      </c>
      <c r="R106" s="34">
        <f>R105</f>
        <v>351105090</v>
      </c>
      <c r="S106" s="34">
        <f>S105</f>
        <v>166276484</v>
      </c>
      <c r="T106" s="39">
        <f t="shared" si="30"/>
        <v>0.47358038586111068</v>
      </c>
      <c r="U106" s="39">
        <f t="shared" si="31"/>
        <v>3.4053972603908189E-2</v>
      </c>
    </row>
    <row r="107" spans="1:21" ht="13" x14ac:dyDescent="0.3">
      <c r="A107" s="18" t="s">
        <v>29</v>
      </c>
      <c r="B107" s="12" t="s">
        <v>193</v>
      </c>
      <c r="C107" s="11" t="s">
        <v>194</v>
      </c>
      <c r="D107" s="33">
        <v>12525465</v>
      </c>
      <c r="E107" s="33">
        <v>12095616</v>
      </c>
      <c r="F107" s="33">
        <v>627013</v>
      </c>
      <c r="G107" s="38">
        <f t="shared" si="24"/>
        <v>5.0059059683612545E-2</v>
      </c>
      <c r="H107" s="33">
        <v>2739058</v>
      </c>
      <c r="I107" s="38">
        <f t="shared" si="25"/>
        <v>0.21867914684205336</v>
      </c>
      <c r="J107" s="33">
        <v>5629220</v>
      </c>
      <c r="K107" s="38">
        <f t="shared" si="26"/>
        <v>0.46539341196016804</v>
      </c>
      <c r="L107" s="33">
        <v>0</v>
      </c>
      <c r="M107" s="38">
        <f t="shared" si="27"/>
        <v>0</v>
      </c>
      <c r="N107" s="33">
        <f t="shared" si="28"/>
        <v>8995291</v>
      </c>
      <c r="O107" s="38">
        <f t="shared" si="29"/>
        <v>0.74368192574896552</v>
      </c>
      <c r="P107" s="33">
        <v>2408265</v>
      </c>
      <c r="Q107" s="33">
        <v>21701761</v>
      </c>
      <c r="R107" s="33">
        <v>12009141</v>
      </c>
      <c r="S107" s="33">
        <v>7704708</v>
      </c>
      <c r="T107" s="38">
        <f t="shared" si="30"/>
        <v>0.64157028383628767</v>
      </c>
      <c r="U107" s="38">
        <f t="shared" si="31"/>
        <v>1.3374587099011115</v>
      </c>
    </row>
    <row r="108" spans="1:21" ht="13" x14ac:dyDescent="0.3">
      <c r="A108" s="18" t="s">
        <v>29</v>
      </c>
      <c r="B108" s="12" t="s">
        <v>195</v>
      </c>
      <c r="C108" s="11" t="s">
        <v>196</v>
      </c>
      <c r="D108" s="33">
        <v>29148190</v>
      </c>
      <c r="E108" s="33">
        <v>29148190</v>
      </c>
      <c r="F108" s="33">
        <v>0</v>
      </c>
      <c r="G108" s="38">
        <f t="shared" si="24"/>
        <v>0</v>
      </c>
      <c r="H108" s="33">
        <v>0</v>
      </c>
      <c r="I108" s="38">
        <f t="shared" si="25"/>
        <v>0</v>
      </c>
      <c r="J108" s="33">
        <v>0</v>
      </c>
      <c r="K108" s="38">
        <f t="shared" si="26"/>
        <v>0</v>
      </c>
      <c r="L108" s="33">
        <v>0</v>
      </c>
      <c r="M108" s="38">
        <f t="shared" si="27"/>
        <v>0</v>
      </c>
      <c r="N108" s="33">
        <f t="shared" si="28"/>
        <v>0</v>
      </c>
      <c r="O108" s="38">
        <f t="shared" si="29"/>
        <v>0</v>
      </c>
      <c r="P108" s="33">
        <v>0</v>
      </c>
      <c r="Q108" s="33">
        <v>9287165</v>
      </c>
      <c r="R108" s="33">
        <v>33059165</v>
      </c>
      <c r="S108" s="33">
        <v>0</v>
      </c>
      <c r="T108" s="38">
        <f t="shared" si="30"/>
        <v>0</v>
      </c>
      <c r="U108" s="38">
        <f t="shared" si="31"/>
        <v>0</v>
      </c>
    </row>
    <row r="109" spans="1:21" ht="13" x14ac:dyDescent="0.3">
      <c r="A109" s="18" t="s">
        <v>29</v>
      </c>
      <c r="B109" s="12" t="s">
        <v>197</v>
      </c>
      <c r="C109" s="11" t="s">
        <v>198</v>
      </c>
      <c r="D109" s="33">
        <v>15019188</v>
      </c>
      <c r="E109" s="33">
        <v>15019188</v>
      </c>
      <c r="F109" s="33">
        <v>387555</v>
      </c>
      <c r="G109" s="38">
        <f t="shared" si="24"/>
        <v>2.580399153402967E-2</v>
      </c>
      <c r="H109" s="33">
        <v>12993827</v>
      </c>
      <c r="I109" s="38">
        <f t="shared" si="25"/>
        <v>0.86514843545469966</v>
      </c>
      <c r="J109" s="33">
        <v>406084</v>
      </c>
      <c r="K109" s="38">
        <f t="shared" si="26"/>
        <v>2.7037680066325821E-2</v>
      </c>
      <c r="L109" s="33">
        <v>0</v>
      </c>
      <c r="M109" s="38">
        <f t="shared" si="27"/>
        <v>0</v>
      </c>
      <c r="N109" s="33">
        <f t="shared" si="28"/>
        <v>13787466</v>
      </c>
      <c r="O109" s="38">
        <f t="shared" si="29"/>
        <v>0.91799010705505513</v>
      </c>
      <c r="P109" s="33">
        <v>397920</v>
      </c>
      <c r="Q109" s="33">
        <v>15414900</v>
      </c>
      <c r="R109" s="33">
        <v>18004902</v>
      </c>
      <c r="S109" s="33">
        <v>13652792</v>
      </c>
      <c r="T109" s="38">
        <f t="shared" si="30"/>
        <v>0.75828193899639107</v>
      </c>
      <c r="U109" s="38">
        <f t="shared" si="31"/>
        <v>2.0516686771210324E-2</v>
      </c>
    </row>
    <row r="110" spans="1:21" ht="13" x14ac:dyDescent="0.3">
      <c r="A110" s="18" t="s">
        <v>29</v>
      </c>
      <c r="B110" s="12" t="s">
        <v>199</v>
      </c>
      <c r="C110" s="11" t="s">
        <v>200</v>
      </c>
      <c r="D110" s="33">
        <v>37578840</v>
      </c>
      <c r="E110" s="33">
        <v>34098320</v>
      </c>
      <c r="F110" s="33">
        <v>6507472</v>
      </c>
      <c r="G110" s="38">
        <f t="shared" si="24"/>
        <v>0.17316851717615553</v>
      </c>
      <c r="H110" s="33">
        <v>8728451</v>
      </c>
      <c r="I110" s="38">
        <f t="shared" si="25"/>
        <v>0.23227036811141588</v>
      </c>
      <c r="J110" s="33">
        <v>10192814</v>
      </c>
      <c r="K110" s="38">
        <f t="shared" si="26"/>
        <v>0.29892422852504169</v>
      </c>
      <c r="L110" s="33">
        <v>0</v>
      </c>
      <c r="M110" s="38">
        <f t="shared" si="27"/>
        <v>0</v>
      </c>
      <c r="N110" s="33">
        <f t="shared" si="28"/>
        <v>25428737</v>
      </c>
      <c r="O110" s="38">
        <f t="shared" si="29"/>
        <v>0.74574750310279214</v>
      </c>
      <c r="P110" s="33">
        <v>2682012</v>
      </c>
      <c r="Q110" s="33">
        <v>31143400</v>
      </c>
      <c r="R110" s="33">
        <v>34322260</v>
      </c>
      <c r="S110" s="33">
        <v>9967688</v>
      </c>
      <c r="T110" s="38">
        <f t="shared" si="30"/>
        <v>0.29041467549048344</v>
      </c>
      <c r="U110" s="38">
        <f t="shared" si="31"/>
        <v>2.800435643091828</v>
      </c>
    </row>
    <row r="111" spans="1:21" ht="13" x14ac:dyDescent="0.3">
      <c r="A111" s="18" t="s">
        <v>44</v>
      </c>
      <c r="B111" s="12" t="s">
        <v>201</v>
      </c>
      <c r="C111" s="11" t="s">
        <v>202</v>
      </c>
      <c r="D111" s="33">
        <v>0</v>
      </c>
      <c r="E111" s="33">
        <v>0</v>
      </c>
      <c r="F111" s="33">
        <v>0</v>
      </c>
      <c r="G111" s="38">
        <f t="shared" si="24"/>
        <v>0</v>
      </c>
      <c r="H111" s="33">
        <v>0</v>
      </c>
      <c r="I111" s="38">
        <f t="shared" si="25"/>
        <v>0</v>
      </c>
      <c r="J111" s="33">
        <v>0</v>
      </c>
      <c r="K111" s="38">
        <f t="shared" si="26"/>
        <v>0</v>
      </c>
      <c r="L111" s="33">
        <v>0</v>
      </c>
      <c r="M111" s="38">
        <f t="shared" si="27"/>
        <v>0</v>
      </c>
      <c r="N111" s="33">
        <f t="shared" si="28"/>
        <v>0</v>
      </c>
      <c r="O111" s="38">
        <f t="shared" si="29"/>
        <v>0</v>
      </c>
      <c r="P111" s="33">
        <v>0</v>
      </c>
      <c r="Q111" s="33">
        <v>0</v>
      </c>
      <c r="R111" s="33">
        <v>0</v>
      </c>
      <c r="S111" s="33">
        <v>0</v>
      </c>
      <c r="T111" s="38">
        <f t="shared" si="30"/>
        <v>0</v>
      </c>
      <c r="U111" s="38">
        <f t="shared" si="31"/>
        <v>0</v>
      </c>
    </row>
    <row r="112" spans="1:21" ht="14" x14ac:dyDescent="0.3">
      <c r="A112" s="19" t="s">
        <v>0</v>
      </c>
      <c r="B112" s="14" t="s">
        <v>203</v>
      </c>
      <c r="C112" s="13" t="s">
        <v>0</v>
      </c>
      <c r="D112" s="34">
        <f>SUM(D107:D111)</f>
        <v>94271683</v>
      </c>
      <c r="E112" s="34">
        <f>SUM(E107:E111)</f>
        <v>90361314</v>
      </c>
      <c r="F112" s="34">
        <f>SUM(F107:F111)</f>
        <v>7522040</v>
      </c>
      <c r="G112" s="39">
        <f t="shared" si="24"/>
        <v>7.9791086364714631E-2</v>
      </c>
      <c r="H112" s="34">
        <f>SUM(H107:H111)</f>
        <v>24461336</v>
      </c>
      <c r="I112" s="39">
        <f t="shared" si="25"/>
        <v>0.25947702662739136</v>
      </c>
      <c r="J112" s="34">
        <f>SUM(J107:J111)</f>
        <v>16228118</v>
      </c>
      <c r="K112" s="39">
        <f t="shared" si="26"/>
        <v>0.17959143444948134</v>
      </c>
      <c r="L112" s="34">
        <f>SUM(L107:L111)</f>
        <v>0</v>
      </c>
      <c r="M112" s="39">
        <f t="shared" si="27"/>
        <v>0</v>
      </c>
      <c r="N112" s="34">
        <f t="shared" si="28"/>
        <v>48211494</v>
      </c>
      <c r="O112" s="39">
        <f t="shared" si="29"/>
        <v>0.53354131171664898</v>
      </c>
      <c r="P112" s="34">
        <f>SUM(P107:P111)</f>
        <v>5488197</v>
      </c>
      <c r="Q112" s="34">
        <f>SUM(Q107:Q111)</f>
        <v>77547226</v>
      </c>
      <c r="R112" s="34">
        <f>SUM(R107:R111)</f>
        <v>97395468</v>
      </c>
      <c r="S112" s="34">
        <f>SUM(S107:S111)</f>
        <v>31325188</v>
      </c>
      <c r="T112" s="39">
        <f t="shared" si="30"/>
        <v>0.32162880515138548</v>
      </c>
      <c r="U112" s="39">
        <f t="shared" si="31"/>
        <v>1.9569124431940033</v>
      </c>
    </row>
    <row r="113" spans="1:21" ht="13" x14ac:dyDescent="0.3">
      <c r="A113" s="18" t="s">
        <v>29</v>
      </c>
      <c r="B113" s="12" t="s">
        <v>204</v>
      </c>
      <c r="C113" s="11" t="s">
        <v>205</v>
      </c>
      <c r="D113" s="33">
        <v>0</v>
      </c>
      <c r="E113" s="33">
        <v>0</v>
      </c>
      <c r="F113" s="33">
        <v>0</v>
      </c>
      <c r="G113" s="38">
        <f t="shared" si="24"/>
        <v>0</v>
      </c>
      <c r="H113" s="33">
        <v>0</v>
      </c>
      <c r="I113" s="38">
        <f t="shared" si="25"/>
        <v>0</v>
      </c>
      <c r="J113" s="33">
        <v>25612</v>
      </c>
      <c r="K113" s="38">
        <f t="shared" si="26"/>
        <v>0</v>
      </c>
      <c r="L113" s="33">
        <v>0</v>
      </c>
      <c r="M113" s="38">
        <f t="shared" si="27"/>
        <v>0</v>
      </c>
      <c r="N113" s="33">
        <f t="shared" si="28"/>
        <v>25612</v>
      </c>
      <c r="O113" s="38">
        <f t="shared" si="29"/>
        <v>0</v>
      </c>
      <c r="P113" s="33">
        <v>0</v>
      </c>
      <c r="Q113" s="33">
        <v>0</v>
      </c>
      <c r="R113" s="33">
        <v>0</v>
      </c>
      <c r="S113" s="33">
        <v>0</v>
      </c>
      <c r="T113" s="38">
        <f t="shared" si="30"/>
        <v>0</v>
      </c>
      <c r="U113" s="38">
        <f t="shared" si="31"/>
        <v>0</v>
      </c>
    </row>
    <row r="114" spans="1:21" ht="13" x14ac:dyDescent="0.3">
      <c r="A114" s="18" t="s">
        <v>29</v>
      </c>
      <c r="B114" s="12" t="s">
        <v>206</v>
      </c>
      <c r="C114" s="11" t="s">
        <v>207</v>
      </c>
      <c r="D114" s="33">
        <v>9267466</v>
      </c>
      <c r="E114" s="33">
        <v>6038411</v>
      </c>
      <c r="F114" s="33">
        <v>658626</v>
      </c>
      <c r="G114" s="38">
        <f t="shared" si="24"/>
        <v>7.1068617894039218E-2</v>
      </c>
      <c r="H114" s="33">
        <v>953823</v>
      </c>
      <c r="I114" s="38">
        <f t="shared" si="25"/>
        <v>0.10292166164947354</v>
      </c>
      <c r="J114" s="33">
        <v>1061312</v>
      </c>
      <c r="K114" s="38">
        <f t="shared" si="26"/>
        <v>0.17576014617090491</v>
      </c>
      <c r="L114" s="33">
        <v>0</v>
      </c>
      <c r="M114" s="38">
        <f t="shared" si="27"/>
        <v>0</v>
      </c>
      <c r="N114" s="33">
        <f t="shared" si="28"/>
        <v>2673761</v>
      </c>
      <c r="O114" s="38">
        <f t="shared" si="29"/>
        <v>0.44279215177635306</v>
      </c>
      <c r="P114" s="33">
        <v>2580252</v>
      </c>
      <c r="Q114" s="33">
        <v>6216348</v>
      </c>
      <c r="R114" s="33">
        <v>8722565</v>
      </c>
      <c r="S114" s="33">
        <v>6415722</v>
      </c>
      <c r="T114" s="38">
        <f t="shared" si="30"/>
        <v>0.73553157815390313</v>
      </c>
      <c r="U114" s="38">
        <f t="shared" si="31"/>
        <v>-0.58867893523578319</v>
      </c>
    </row>
    <row r="115" spans="1:21" ht="13" x14ac:dyDescent="0.3">
      <c r="A115" s="18" t="s">
        <v>29</v>
      </c>
      <c r="B115" s="12" t="s">
        <v>208</v>
      </c>
      <c r="C115" s="11" t="s">
        <v>209</v>
      </c>
      <c r="D115" s="33">
        <v>24007103</v>
      </c>
      <c r="E115" s="33">
        <v>22793058</v>
      </c>
      <c r="F115" s="33">
        <v>1120003</v>
      </c>
      <c r="G115" s="38">
        <f t="shared" si="24"/>
        <v>4.6652984327180166E-2</v>
      </c>
      <c r="H115" s="33">
        <v>8842490</v>
      </c>
      <c r="I115" s="38">
        <f t="shared" si="25"/>
        <v>0.36832807357055952</v>
      </c>
      <c r="J115" s="33">
        <v>3140628</v>
      </c>
      <c r="K115" s="38">
        <f t="shared" si="26"/>
        <v>0.13778879516737069</v>
      </c>
      <c r="L115" s="33">
        <v>0</v>
      </c>
      <c r="M115" s="38">
        <f t="shared" si="27"/>
        <v>0</v>
      </c>
      <c r="N115" s="33">
        <f t="shared" si="28"/>
        <v>13103121</v>
      </c>
      <c r="O115" s="38">
        <f t="shared" si="29"/>
        <v>0.57487332327237528</v>
      </c>
      <c r="P115" s="33">
        <v>902138</v>
      </c>
      <c r="Q115" s="33">
        <v>25000269</v>
      </c>
      <c r="R115" s="33">
        <v>25962111</v>
      </c>
      <c r="S115" s="33">
        <v>1603832</v>
      </c>
      <c r="T115" s="38">
        <f t="shared" si="30"/>
        <v>6.1775870228734479E-2</v>
      </c>
      <c r="U115" s="38">
        <f t="shared" si="31"/>
        <v>2.481316605663435</v>
      </c>
    </row>
    <row r="116" spans="1:21" ht="13" x14ac:dyDescent="0.3">
      <c r="A116" s="18" t="s">
        <v>29</v>
      </c>
      <c r="B116" s="12" t="s">
        <v>210</v>
      </c>
      <c r="C116" s="11" t="s">
        <v>211</v>
      </c>
      <c r="D116" s="33">
        <v>42600</v>
      </c>
      <c r="E116" s="33">
        <v>120000</v>
      </c>
      <c r="F116" s="33">
        <v>0</v>
      </c>
      <c r="G116" s="38">
        <f t="shared" si="24"/>
        <v>0</v>
      </c>
      <c r="H116" s="33">
        <v>80786</v>
      </c>
      <c r="I116" s="38">
        <f t="shared" si="25"/>
        <v>1.8963849765258216</v>
      </c>
      <c r="J116" s="33">
        <v>17987</v>
      </c>
      <c r="K116" s="38">
        <f t="shared" si="26"/>
        <v>0.14989166666666667</v>
      </c>
      <c r="L116" s="33">
        <v>0</v>
      </c>
      <c r="M116" s="38">
        <f t="shared" si="27"/>
        <v>0</v>
      </c>
      <c r="N116" s="33">
        <f t="shared" si="28"/>
        <v>98773</v>
      </c>
      <c r="O116" s="38">
        <f t="shared" si="29"/>
        <v>0.82310833333333333</v>
      </c>
      <c r="P116" s="33">
        <v>54626</v>
      </c>
      <c r="Q116" s="33">
        <v>45000</v>
      </c>
      <c r="R116" s="33">
        <v>45000</v>
      </c>
      <c r="S116" s="33">
        <v>60559</v>
      </c>
      <c r="T116" s="38">
        <f t="shared" si="30"/>
        <v>1.3457555555555556</v>
      </c>
      <c r="U116" s="38">
        <f t="shared" si="31"/>
        <v>-0.67072456339472053</v>
      </c>
    </row>
    <row r="117" spans="1:21" ht="13" x14ac:dyDescent="0.3">
      <c r="A117" s="18" t="s">
        <v>29</v>
      </c>
      <c r="B117" s="12" t="s">
        <v>212</v>
      </c>
      <c r="C117" s="11" t="s">
        <v>213</v>
      </c>
      <c r="D117" s="33">
        <v>0</v>
      </c>
      <c r="E117" s="33">
        <v>7030996</v>
      </c>
      <c r="F117" s="33">
        <v>0</v>
      </c>
      <c r="G117" s="38">
        <f t="shared" si="24"/>
        <v>0</v>
      </c>
      <c r="H117" s="33">
        <v>0</v>
      </c>
      <c r="I117" s="38">
        <f t="shared" si="25"/>
        <v>0</v>
      </c>
      <c r="J117" s="33">
        <v>0</v>
      </c>
      <c r="K117" s="38">
        <f t="shared" si="26"/>
        <v>0</v>
      </c>
      <c r="L117" s="33">
        <v>0</v>
      </c>
      <c r="M117" s="38">
        <f t="shared" si="27"/>
        <v>0</v>
      </c>
      <c r="N117" s="33">
        <f t="shared" si="28"/>
        <v>0</v>
      </c>
      <c r="O117" s="38">
        <f t="shared" si="29"/>
        <v>0</v>
      </c>
      <c r="P117" s="33">
        <v>16690582</v>
      </c>
      <c r="Q117" s="33">
        <v>0</v>
      </c>
      <c r="R117" s="33">
        <v>12009320</v>
      </c>
      <c r="S117" s="33">
        <v>34024545</v>
      </c>
      <c r="T117" s="38">
        <f t="shared" si="30"/>
        <v>2.8331783148421392</v>
      </c>
      <c r="U117" s="38">
        <f t="shared" si="31"/>
        <v>-1</v>
      </c>
    </row>
    <row r="118" spans="1:21" ht="13" x14ac:dyDescent="0.3">
      <c r="A118" s="18" t="s">
        <v>29</v>
      </c>
      <c r="B118" s="12" t="s">
        <v>214</v>
      </c>
      <c r="C118" s="11" t="s">
        <v>215</v>
      </c>
      <c r="D118" s="33">
        <v>31170</v>
      </c>
      <c r="E118" s="33">
        <v>0</v>
      </c>
      <c r="F118" s="33">
        <v>0</v>
      </c>
      <c r="G118" s="38">
        <f t="shared" si="24"/>
        <v>0</v>
      </c>
      <c r="H118" s="33">
        <v>0</v>
      </c>
      <c r="I118" s="38">
        <f t="shared" si="25"/>
        <v>0</v>
      </c>
      <c r="J118" s="33">
        <v>0</v>
      </c>
      <c r="K118" s="38">
        <f t="shared" si="26"/>
        <v>0</v>
      </c>
      <c r="L118" s="33">
        <v>0</v>
      </c>
      <c r="M118" s="38">
        <f t="shared" si="27"/>
        <v>0</v>
      </c>
      <c r="N118" s="33">
        <f t="shared" si="28"/>
        <v>0</v>
      </c>
      <c r="O118" s="38">
        <f t="shared" si="29"/>
        <v>0</v>
      </c>
      <c r="P118" s="33">
        <v>0</v>
      </c>
      <c r="Q118" s="33">
        <v>30000</v>
      </c>
      <c r="R118" s="33">
        <v>30000</v>
      </c>
      <c r="S118" s="33">
        <v>0</v>
      </c>
      <c r="T118" s="38">
        <f t="shared" si="30"/>
        <v>0</v>
      </c>
      <c r="U118" s="38">
        <f t="shared" si="31"/>
        <v>0</v>
      </c>
    </row>
    <row r="119" spans="1:21" ht="13" x14ac:dyDescent="0.3">
      <c r="A119" s="18" t="s">
        <v>29</v>
      </c>
      <c r="B119" s="12" t="s">
        <v>216</v>
      </c>
      <c r="C119" s="11" t="s">
        <v>217</v>
      </c>
      <c r="D119" s="33">
        <v>2098476</v>
      </c>
      <c r="E119" s="33">
        <v>2231476</v>
      </c>
      <c r="F119" s="33">
        <v>272231</v>
      </c>
      <c r="G119" s="38">
        <f t="shared" si="24"/>
        <v>0.12972795495397613</v>
      </c>
      <c r="H119" s="33">
        <v>460332</v>
      </c>
      <c r="I119" s="38">
        <f t="shared" si="25"/>
        <v>0.21936491053507404</v>
      </c>
      <c r="J119" s="33">
        <v>642696</v>
      </c>
      <c r="K119" s="38">
        <f t="shared" si="26"/>
        <v>0.28801385271452618</v>
      </c>
      <c r="L119" s="33">
        <v>0</v>
      </c>
      <c r="M119" s="38">
        <f t="shared" si="27"/>
        <v>0</v>
      </c>
      <c r="N119" s="33">
        <f t="shared" si="28"/>
        <v>1375259</v>
      </c>
      <c r="O119" s="38">
        <f t="shared" si="29"/>
        <v>0.61630015290328011</v>
      </c>
      <c r="P119" s="33">
        <v>288408</v>
      </c>
      <c r="Q119" s="33">
        <v>814937</v>
      </c>
      <c r="R119" s="33">
        <v>1297847</v>
      </c>
      <c r="S119" s="33">
        <v>916669</v>
      </c>
      <c r="T119" s="38">
        <f t="shared" si="30"/>
        <v>0.7062997410326487</v>
      </c>
      <c r="U119" s="38">
        <f t="shared" si="31"/>
        <v>1.2284263959390862</v>
      </c>
    </row>
    <row r="120" spans="1:21" ht="13" x14ac:dyDescent="0.3">
      <c r="A120" s="18" t="s">
        <v>44</v>
      </c>
      <c r="B120" s="12" t="s">
        <v>218</v>
      </c>
      <c r="C120" s="11" t="s">
        <v>219</v>
      </c>
      <c r="D120" s="33">
        <v>0</v>
      </c>
      <c r="E120" s="33">
        <v>0</v>
      </c>
      <c r="F120" s="33">
        <v>0</v>
      </c>
      <c r="G120" s="38">
        <f t="shared" si="24"/>
        <v>0</v>
      </c>
      <c r="H120" s="33">
        <v>0</v>
      </c>
      <c r="I120" s="38">
        <f t="shared" si="25"/>
        <v>0</v>
      </c>
      <c r="J120" s="33">
        <v>0</v>
      </c>
      <c r="K120" s="38">
        <f t="shared" si="26"/>
        <v>0</v>
      </c>
      <c r="L120" s="33">
        <v>0</v>
      </c>
      <c r="M120" s="38">
        <f t="shared" si="27"/>
        <v>0</v>
      </c>
      <c r="N120" s="33">
        <f t="shared" si="28"/>
        <v>0</v>
      </c>
      <c r="O120" s="38">
        <f t="shared" si="29"/>
        <v>0</v>
      </c>
      <c r="P120" s="33">
        <v>0</v>
      </c>
      <c r="Q120" s="33">
        <v>0</v>
      </c>
      <c r="R120" s="33">
        <v>0</v>
      </c>
      <c r="S120" s="33">
        <v>0</v>
      </c>
      <c r="T120" s="38">
        <f t="shared" si="30"/>
        <v>0</v>
      </c>
      <c r="U120" s="38">
        <f t="shared" si="31"/>
        <v>0</v>
      </c>
    </row>
    <row r="121" spans="1:21" ht="14" x14ac:dyDescent="0.3">
      <c r="A121" s="19" t="s">
        <v>0</v>
      </c>
      <c r="B121" s="14" t="s">
        <v>220</v>
      </c>
      <c r="C121" s="13" t="s">
        <v>0</v>
      </c>
      <c r="D121" s="34">
        <f>SUM(D113:D120)</f>
        <v>35446815</v>
      </c>
      <c r="E121" s="34">
        <f>SUM(E113:E120)</f>
        <v>38213941</v>
      </c>
      <c r="F121" s="34">
        <f>SUM(F113:F120)</f>
        <v>2050860</v>
      </c>
      <c r="G121" s="39">
        <f t="shared" si="24"/>
        <v>5.7857384365844998E-2</v>
      </c>
      <c r="H121" s="34">
        <f>SUM(H113:H120)</f>
        <v>10337431</v>
      </c>
      <c r="I121" s="39">
        <f t="shared" si="25"/>
        <v>0.29163215369279299</v>
      </c>
      <c r="J121" s="34">
        <f>SUM(J113:J120)</f>
        <v>4888235</v>
      </c>
      <c r="K121" s="39">
        <f t="shared" si="26"/>
        <v>0.12791758379487736</v>
      </c>
      <c r="L121" s="34">
        <f>SUM(L113:L120)</f>
        <v>0</v>
      </c>
      <c r="M121" s="39">
        <f t="shared" si="27"/>
        <v>0</v>
      </c>
      <c r="N121" s="34">
        <f t="shared" si="28"/>
        <v>17276526</v>
      </c>
      <c r="O121" s="39">
        <f t="shared" si="29"/>
        <v>0.45210008567292237</v>
      </c>
      <c r="P121" s="34">
        <f>SUM(P113:P120)</f>
        <v>20516006</v>
      </c>
      <c r="Q121" s="34">
        <f>SUM(Q113:Q120)</f>
        <v>32106554</v>
      </c>
      <c r="R121" s="34">
        <f>SUM(R113:R120)</f>
        <v>48066843</v>
      </c>
      <c r="S121" s="34">
        <f>SUM(S113:S120)</f>
        <v>43021327</v>
      </c>
      <c r="T121" s="39">
        <f t="shared" si="30"/>
        <v>0.89503125886590884</v>
      </c>
      <c r="U121" s="39">
        <f t="shared" si="31"/>
        <v>-0.76173554443296609</v>
      </c>
    </row>
    <row r="122" spans="1:21" ht="13" x14ac:dyDescent="0.3">
      <c r="A122" s="18" t="s">
        <v>29</v>
      </c>
      <c r="B122" s="12" t="s">
        <v>221</v>
      </c>
      <c r="C122" s="11" t="s">
        <v>222</v>
      </c>
      <c r="D122" s="33">
        <v>0</v>
      </c>
      <c r="E122" s="33">
        <v>0</v>
      </c>
      <c r="F122" s="33">
        <v>0</v>
      </c>
      <c r="G122" s="38">
        <f t="shared" si="24"/>
        <v>0</v>
      </c>
      <c r="H122" s="33">
        <v>0</v>
      </c>
      <c r="I122" s="38">
        <f t="shared" si="25"/>
        <v>0</v>
      </c>
      <c r="J122" s="33">
        <v>0</v>
      </c>
      <c r="K122" s="38">
        <f t="shared" si="26"/>
        <v>0</v>
      </c>
      <c r="L122" s="33">
        <v>0</v>
      </c>
      <c r="M122" s="38">
        <f t="shared" si="27"/>
        <v>0</v>
      </c>
      <c r="N122" s="33">
        <f t="shared" si="28"/>
        <v>0</v>
      </c>
      <c r="O122" s="38">
        <f t="shared" si="29"/>
        <v>0</v>
      </c>
      <c r="P122" s="33">
        <v>-250</v>
      </c>
      <c r="Q122" s="33">
        <v>0</v>
      </c>
      <c r="R122" s="33">
        <v>0</v>
      </c>
      <c r="S122" s="33">
        <v>0</v>
      </c>
      <c r="T122" s="38">
        <f t="shared" si="30"/>
        <v>0</v>
      </c>
      <c r="U122" s="38">
        <f t="shared" si="31"/>
        <v>-1</v>
      </c>
    </row>
    <row r="123" spans="1:21" ht="13" x14ac:dyDescent="0.3">
      <c r="A123" s="18" t="s">
        <v>29</v>
      </c>
      <c r="B123" s="12" t="s">
        <v>223</v>
      </c>
      <c r="C123" s="11" t="s">
        <v>224</v>
      </c>
      <c r="D123" s="33">
        <v>7371099</v>
      </c>
      <c r="E123" s="33">
        <v>8804439</v>
      </c>
      <c r="F123" s="33">
        <v>1023886</v>
      </c>
      <c r="G123" s="38">
        <f t="shared" si="24"/>
        <v>0.13890547393272021</v>
      </c>
      <c r="H123" s="33">
        <v>1343259</v>
      </c>
      <c r="I123" s="38">
        <f t="shared" si="25"/>
        <v>0.18223320565902046</v>
      </c>
      <c r="J123" s="33">
        <v>1826106</v>
      </c>
      <c r="K123" s="38">
        <f t="shared" si="26"/>
        <v>0.2074074225512835</v>
      </c>
      <c r="L123" s="33">
        <v>0</v>
      </c>
      <c r="M123" s="38">
        <f t="shared" si="27"/>
        <v>0</v>
      </c>
      <c r="N123" s="33">
        <f t="shared" si="28"/>
        <v>4193251</v>
      </c>
      <c r="O123" s="38">
        <f t="shared" si="29"/>
        <v>0.47626555195623482</v>
      </c>
      <c r="P123" s="33">
        <v>821992</v>
      </c>
      <c r="Q123" s="33">
        <v>6018052</v>
      </c>
      <c r="R123" s="33">
        <v>6429150</v>
      </c>
      <c r="S123" s="33">
        <v>2873740</v>
      </c>
      <c r="T123" s="38">
        <f t="shared" si="30"/>
        <v>0.44698599348280876</v>
      </c>
      <c r="U123" s="38">
        <f t="shared" si="31"/>
        <v>1.2215617670244967</v>
      </c>
    </row>
    <row r="124" spans="1:21" ht="13" x14ac:dyDescent="0.3">
      <c r="A124" s="18" t="s">
        <v>29</v>
      </c>
      <c r="B124" s="12" t="s">
        <v>225</v>
      </c>
      <c r="C124" s="11" t="s">
        <v>226</v>
      </c>
      <c r="D124" s="33">
        <v>5184996</v>
      </c>
      <c r="E124" s="33">
        <v>6272572</v>
      </c>
      <c r="F124" s="33">
        <v>1431913</v>
      </c>
      <c r="G124" s="38">
        <f t="shared" si="24"/>
        <v>0.27616472606729109</v>
      </c>
      <c r="H124" s="33">
        <v>1662001</v>
      </c>
      <c r="I124" s="38">
        <f t="shared" si="25"/>
        <v>0.3205404594333342</v>
      </c>
      <c r="J124" s="33">
        <v>1755488</v>
      </c>
      <c r="K124" s="38">
        <f t="shared" si="26"/>
        <v>0.27986733352761833</v>
      </c>
      <c r="L124" s="33">
        <v>0</v>
      </c>
      <c r="M124" s="38">
        <f t="shared" si="27"/>
        <v>0</v>
      </c>
      <c r="N124" s="33">
        <f t="shared" si="28"/>
        <v>4849402</v>
      </c>
      <c r="O124" s="38">
        <f t="shared" si="29"/>
        <v>0.77311220979209172</v>
      </c>
      <c r="P124" s="33">
        <v>1283650</v>
      </c>
      <c r="Q124" s="33">
        <v>6072504</v>
      </c>
      <c r="R124" s="33">
        <v>4980787</v>
      </c>
      <c r="S124" s="33">
        <v>4133600</v>
      </c>
      <c r="T124" s="38">
        <f t="shared" si="30"/>
        <v>0.82990900835550685</v>
      </c>
      <c r="U124" s="38">
        <f t="shared" si="31"/>
        <v>0.36757527363377873</v>
      </c>
    </row>
    <row r="125" spans="1:21" ht="13" x14ac:dyDescent="0.3">
      <c r="A125" s="18" t="s">
        <v>44</v>
      </c>
      <c r="B125" s="12" t="s">
        <v>227</v>
      </c>
      <c r="C125" s="11" t="s">
        <v>228</v>
      </c>
      <c r="D125" s="33">
        <v>0</v>
      </c>
      <c r="E125" s="33">
        <v>0</v>
      </c>
      <c r="F125" s="33">
        <v>0</v>
      </c>
      <c r="G125" s="38">
        <f t="shared" si="24"/>
        <v>0</v>
      </c>
      <c r="H125" s="33">
        <v>0</v>
      </c>
      <c r="I125" s="38">
        <f t="shared" si="25"/>
        <v>0</v>
      </c>
      <c r="J125" s="33">
        <v>0</v>
      </c>
      <c r="K125" s="38">
        <f t="shared" si="26"/>
        <v>0</v>
      </c>
      <c r="L125" s="33">
        <v>0</v>
      </c>
      <c r="M125" s="38">
        <f t="shared" si="27"/>
        <v>0</v>
      </c>
      <c r="N125" s="33">
        <f t="shared" si="28"/>
        <v>0</v>
      </c>
      <c r="O125" s="38">
        <f t="shared" si="29"/>
        <v>0</v>
      </c>
      <c r="P125" s="33">
        <v>0</v>
      </c>
      <c r="Q125" s="33">
        <v>0</v>
      </c>
      <c r="R125" s="33">
        <v>0</v>
      </c>
      <c r="S125" s="33">
        <v>0</v>
      </c>
      <c r="T125" s="38">
        <f t="shared" si="30"/>
        <v>0</v>
      </c>
      <c r="U125" s="38">
        <f t="shared" si="31"/>
        <v>0</v>
      </c>
    </row>
    <row r="126" spans="1:21" ht="14" x14ac:dyDescent="0.3">
      <c r="A126" s="19" t="s">
        <v>0</v>
      </c>
      <c r="B126" s="14" t="s">
        <v>229</v>
      </c>
      <c r="C126" s="13" t="s">
        <v>0</v>
      </c>
      <c r="D126" s="34">
        <f>SUM(D122:D125)</f>
        <v>12556095</v>
      </c>
      <c r="E126" s="34">
        <f>SUM(E122:E125)</f>
        <v>15077011</v>
      </c>
      <c r="F126" s="34">
        <f>SUM(F122:F125)</f>
        <v>2455799</v>
      </c>
      <c r="G126" s="39">
        <f t="shared" si="24"/>
        <v>0.19558620733595916</v>
      </c>
      <c r="H126" s="34">
        <f>SUM(H122:H125)</f>
        <v>3005260</v>
      </c>
      <c r="I126" s="39">
        <f t="shared" si="25"/>
        <v>0.23934670771446059</v>
      </c>
      <c r="J126" s="34">
        <f>SUM(J122:J125)</f>
        <v>3581594</v>
      </c>
      <c r="K126" s="39">
        <f t="shared" si="26"/>
        <v>0.23755331875794214</v>
      </c>
      <c r="L126" s="34">
        <f>SUM(L122:L125)</f>
        <v>0</v>
      </c>
      <c r="M126" s="39">
        <f t="shared" si="27"/>
        <v>0</v>
      </c>
      <c r="N126" s="34">
        <f t="shared" si="28"/>
        <v>9042653</v>
      </c>
      <c r="O126" s="39">
        <f t="shared" si="29"/>
        <v>0.59976430341531217</v>
      </c>
      <c r="P126" s="34">
        <f>SUM(P122:P125)</f>
        <v>2105392</v>
      </c>
      <c r="Q126" s="34">
        <f>SUM(Q122:Q125)</f>
        <v>12090556</v>
      </c>
      <c r="R126" s="34">
        <f>SUM(R122:R125)</f>
        <v>11409937</v>
      </c>
      <c r="S126" s="34">
        <f>SUM(S122:S125)</f>
        <v>7007340</v>
      </c>
      <c r="T126" s="39">
        <f t="shared" si="30"/>
        <v>0.61414361884732582</v>
      </c>
      <c r="U126" s="39">
        <f t="shared" si="31"/>
        <v>0.70115303943398666</v>
      </c>
    </row>
    <row r="127" spans="1:21" ht="13" x14ac:dyDescent="0.3">
      <c r="A127" s="18" t="s">
        <v>29</v>
      </c>
      <c r="B127" s="12" t="s">
        <v>230</v>
      </c>
      <c r="C127" s="11" t="s">
        <v>231</v>
      </c>
      <c r="D127" s="33">
        <v>8912200</v>
      </c>
      <c r="E127" s="33">
        <v>9329190</v>
      </c>
      <c r="F127" s="33">
        <v>563177</v>
      </c>
      <c r="G127" s="38">
        <f t="shared" si="24"/>
        <v>6.3191692286977408E-2</v>
      </c>
      <c r="H127" s="33">
        <v>621046</v>
      </c>
      <c r="I127" s="38">
        <f t="shared" si="25"/>
        <v>6.9684926280828521E-2</v>
      </c>
      <c r="J127" s="33">
        <v>846413</v>
      </c>
      <c r="K127" s="38">
        <f t="shared" si="26"/>
        <v>9.0727383620657312E-2</v>
      </c>
      <c r="L127" s="33">
        <v>0</v>
      </c>
      <c r="M127" s="38">
        <f t="shared" si="27"/>
        <v>0</v>
      </c>
      <c r="N127" s="33">
        <f t="shared" si="28"/>
        <v>2030636</v>
      </c>
      <c r="O127" s="38">
        <f t="shared" si="29"/>
        <v>0.21766477046774693</v>
      </c>
      <c r="P127" s="33">
        <v>614876</v>
      </c>
      <c r="Q127" s="33">
        <v>9056200</v>
      </c>
      <c r="R127" s="33">
        <v>5863879</v>
      </c>
      <c r="S127" s="33">
        <v>1298173</v>
      </c>
      <c r="T127" s="38">
        <f t="shared" si="30"/>
        <v>0.22138468409733558</v>
      </c>
      <c r="U127" s="38">
        <f t="shared" si="31"/>
        <v>0.37655885089026087</v>
      </c>
    </row>
    <row r="128" spans="1:21" ht="13" x14ac:dyDescent="0.3">
      <c r="A128" s="18" t="s">
        <v>29</v>
      </c>
      <c r="B128" s="12" t="s">
        <v>232</v>
      </c>
      <c r="C128" s="11" t="s">
        <v>233</v>
      </c>
      <c r="D128" s="33">
        <v>0</v>
      </c>
      <c r="E128" s="33">
        <v>0</v>
      </c>
      <c r="F128" s="33">
        <v>0</v>
      </c>
      <c r="G128" s="38">
        <f t="shared" si="24"/>
        <v>0</v>
      </c>
      <c r="H128" s="33">
        <v>0</v>
      </c>
      <c r="I128" s="38">
        <f t="shared" si="25"/>
        <v>0</v>
      </c>
      <c r="J128" s="33">
        <v>0</v>
      </c>
      <c r="K128" s="38">
        <f t="shared" si="26"/>
        <v>0</v>
      </c>
      <c r="L128" s="33">
        <v>0</v>
      </c>
      <c r="M128" s="38">
        <f t="shared" si="27"/>
        <v>0</v>
      </c>
      <c r="N128" s="33">
        <f t="shared" si="28"/>
        <v>0</v>
      </c>
      <c r="O128" s="38">
        <f t="shared" si="29"/>
        <v>0</v>
      </c>
      <c r="P128" s="33">
        <v>0</v>
      </c>
      <c r="Q128" s="33">
        <v>0</v>
      </c>
      <c r="R128" s="33">
        <v>0</v>
      </c>
      <c r="S128" s="33">
        <v>0</v>
      </c>
      <c r="T128" s="38">
        <f t="shared" si="30"/>
        <v>0</v>
      </c>
      <c r="U128" s="38">
        <f t="shared" si="31"/>
        <v>0</v>
      </c>
    </row>
    <row r="129" spans="1:21" ht="13" x14ac:dyDescent="0.3">
      <c r="A129" s="18" t="s">
        <v>29</v>
      </c>
      <c r="B129" s="12" t="s">
        <v>234</v>
      </c>
      <c r="C129" s="11" t="s">
        <v>235</v>
      </c>
      <c r="D129" s="33">
        <v>0</v>
      </c>
      <c r="E129" s="33">
        <v>0</v>
      </c>
      <c r="F129" s="33">
        <v>313000</v>
      </c>
      <c r="G129" s="38">
        <f t="shared" si="24"/>
        <v>0</v>
      </c>
      <c r="H129" s="33">
        <v>163875</v>
      </c>
      <c r="I129" s="38">
        <f t="shared" si="25"/>
        <v>0</v>
      </c>
      <c r="J129" s="33">
        <v>660380</v>
      </c>
      <c r="K129" s="38">
        <f t="shared" si="26"/>
        <v>0</v>
      </c>
      <c r="L129" s="33">
        <v>0</v>
      </c>
      <c r="M129" s="38">
        <f t="shared" si="27"/>
        <v>0</v>
      </c>
      <c r="N129" s="33">
        <f t="shared" si="28"/>
        <v>1137255</v>
      </c>
      <c r="O129" s="38">
        <f t="shared" si="29"/>
        <v>0</v>
      </c>
      <c r="P129" s="33">
        <v>555795</v>
      </c>
      <c r="Q129" s="33">
        <v>0</v>
      </c>
      <c r="R129" s="33">
        <v>0</v>
      </c>
      <c r="S129" s="33">
        <v>1813964</v>
      </c>
      <c r="T129" s="38">
        <f t="shared" si="30"/>
        <v>0</v>
      </c>
      <c r="U129" s="38">
        <f t="shared" si="31"/>
        <v>0.18817189791199995</v>
      </c>
    </row>
    <row r="130" spans="1:21" ht="13" x14ac:dyDescent="0.3">
      <c r="A130" s="18" t="s">
        <v>29</v>
      </c>
      <c r="B130" s="12" t="s">
        <v>236</v>
      </c>
      <c r="C130" s="11" t="s">
        <v>237</v>
      </c>
      <c r="D130" s="33">
        <v>0</v>
      </c>
      <c r="E130" s="33">
        <v>0</v>
      </c>
      <c r="F130" s="33">
        <v>0</v>
      </c>
      <c r="G130" s="38">
        <f t="shared" si="24"/>
        <v>0</v>
      </c>
      <c r="H130" s="33">
        <v>0</v>
      </c>
      <c r="I130" s="38">
        <f t="shared" si="25"/>
        <v>0</v>
      </c>
      <c r="J130" s="33">
        <v>0</v>
      </c>
      <c r="K130" s="38">
        <f t="shared" si="26"/>
        <v>0</v>
      </c>
      <c r="L130" s="33">
        <v>0</v>
      </c>
      <c r="M130" s="38">
        <f t="shared" si="27"/>
        <v>0</v>
      </c>
      <c r="N130" s="33">
        <f t="shared" si="28"/>
        <v>0</v>
      </c>
      <c r="O130" s="38">
        <f t="shared" si="29"/>
        <v>0</v>
      </c>
      <c r="P130" s="33">
        <v>1085000</v>
      </c>
      <c r="Q130" s="33">
        <v>1447000</v>
      </c>
      <c r="R130" s="33">
        <v>1447000</v>
      </c>
      <c r="S130" s="33">
        <v>1447000</v>
      </c>
      <c r="T130" s="38">
        <f t="shared" si="30"/>
        <v>1</v>
      </c>
      <c r="U130" s="38">
        <f t="shared" si="31"/>
        <v>-1</v>
      </c>
    </row>
    <row r="131" spans="1:21" ht="13" x14ac:dyDescent="0.3">
      <c r="A131" s="18" t="s">
        <v>44</v>
      </c>
      <c r="B131" s="12" t="s">
        <v>238</v>
      </c>
      <c r="C131" s="11" t="s">
        <v>239</v>
      </c>
      <c r="D131" s="33">
        <v>0</v>
      </c>
      <c r="E131" s="33">
        <v>0</v>
      </c>
      <c r="F131" s="33">
        <v>0</v>
      </c>
      <c r="G131" s="38">
        <f t="shared" si="24"/>
        <v>0</v>
      </c>
      <c r="H131" s="33">
        <v>0</v>
      </c>
      <c r="I131" s="38">
        <f t="shared" si="25"/>
        <v>0</v>
      </c>
      <c r="J131" s="33">
        <v>0</v>
      </c>
      <c r="K131" s="38">
        <f t="shared" si="26"/>
        <v>0</v>
      </c>
      <c r="L131" s="33">
        <v>0</v>
      </c>
      <c r="M131" s="38">
        <f t="shared" si="27"/>
        <v>0</v>
      </c>
      <c r="N131" s="33">
        <f t="shared" si="28"/>
        <v>0</v>
      </c>
      <c r="O131" s="38">
        <f t="shared" si="29"/>
        <v>0</v>
      </c>
      <c r="P131" s="33">
        <v>0</v>
      </c>
      <c r="Q131" s="33">
        <v>0</v>
      </c>
      <c r="R131" s="33">
        <v>0</v>
      </c>
      <c r="S131" s="33">
        <v>0</v>
      </c>
      <c r="T131" s="38">
        <f t="shared" si="30"/>
        <v>0</v>
      </c>
      <c r="U131" s="38">
        <f t="shared" si="31"/>
        <v>0</v>
      </c>
    </row>
    <row r="132" spans="1:21" ht="14" x14ac:dyDescent="0.3">
      <c r="A132" s="19" t="s">
        <v>0</v>
      </c>
      <c r="B132" s="14" t="s">
        <v>240</v>
      </c>
      <c r="C132" s="13" t="s">
        <v>0</v>
      </c>
      <c r="D132" s="34">
        <f>SUM(D127:D131)</f>
        <v>8912200</v>
      </c>
      <c r="E132" s="34">
        <f>SUM(E127:E131)</f>
        <v>9329190</v>
      </c>
      <c r="F132" s="34">
        <f>SUM(F127:F131)</f>
        <v>876177</v>
      </c>
      <c r="G132" s="39">
        <f t="shared" si="24"/>
        <v>9.831208904647562E-2</v>
      </c>
      <c r="H132" s="34">
        <f>SUM(H127:H131)</f>
        <v>784921</v>
      </c>
      <c r="I132" s="39">
        <f t="shared" si="25"/>
        <v>8.807264199636454E-2</v>
      </c>
      <c r="J132" s="34">
        <f>SUM(J127:J131)</f>
        <v>1506793</v>
      </c>
      <c r="K132" s="39">
        <f t="shared" si="26"/>
        <v>0.16151380773679172</v>
      </c>
      <c r="L132" s="34">
        <f>SUM(L127:L131)</f>
        <v>0</v>
      </c>
      <c r="M132" s="39">
        <f t="shared" si="27"/>
        <v>0</v>
      </c>
      <c r="N132" s="34">
        <f t="shared" si="28"/>
        <v>3167891</v>
      </c>
      <c r="O132" s="39">
        <f t="shared" si="29"/>
        <v>0.33956763663297673</v>
      </c>
      <c r="P132" s="34">
        <f>SUM(P127:P131)</f>
        <v>2255671</v>
      </c>
      <c r="Q132" s="34">
        <f>SUM(Q127:Q131)</f>
        <v>10503200</v>
      </c>
      <c r="R132" s="34">
        <f>SUM(R127:R131)</f>
        <v>7310879</v>
      </c>
      <c r="S132" s="34">
        <f>SUM(S127:S131)</f>
        <v>4559137</v>
      </c>
      <c r="T132" s="39">
        <f t="shared" si="30"/>
        <v>0.62360996536804947</v>
      </c>
      <c r="U132" s="39">
        <f t="shared" si="31"/>
        <v>-0.3319978844432544</v>
      </c>
    </row>
    <row r="133" spans="1:21" ht="13" x14ac:dyDescent="0.3">
      <c r="A133" s="18" t="s">
        <v>29</v>
      </c>
      <c r="B133" s="12" t="s">
        <v>241</v>
      </c>
      <c r="C133" s="11" t="s">
        <v>242</v>
      </c>
      <c r="D133" s="33">
        <v>12840000</v>
      </c>
      <c r="E133" s="33">
        <v>8040000</v>
      </c>
      <c r="F133" s="33">
        <v>0</v>
      </c>
      <c r="G133" s="38">
        <f t="shared" si="24"/>
        <v>0</v>
      </c>
      <c r="H133" s="33">
        <v>2199066</v>
      </c>
      <c r="I133" s="38">
        <f t="shared" si="25"/>
        <v>0.17126682242990654</v>
      </c>
      <c r="J133" s="33">
        <v>3563399</v>
      </c>
      <c r="K133" s="38">
        <f t="shared" si="26"/>
        <v>0.44320883084577112</v>
      </c>
      <c r="L133" s="33">
        <v>0</v>
      </c>
      <c r="M133" s="38">
        <f t="shared" si="27"/>
        <v>0</v>
      </c>
      <c r="N133" s="33">
        <f t="shared" si="28"/>
        <v>5762465</v>
      </c>
      <c r="O133" s="38">
        <f t="shared" si="29"/>
        <v>0.71672450248756214</v>
      </c>
      <c r="P133" s="33">
        <v>8806956</v>
      </c>
      <c r="Q133" s="33">
        <v>0</v>
      </c>
      <c r="R133" s="33">
        <v>35266268</v>
      </c>
      <c r="S133" s="33">
        <v>33315157</v>
      </c>
      <c r="T133" s="38">
        <f t="shared" si="30"/>
        <v>0.94467486607882634</v>
      </c>
      <c r="U133" s="38">
        <f t="shared" si="31"/>
        <v>-0.59538812275206099</v>
      </c>
    </row>
    <row r="134" spans="1:21" ht="13" x14ac:dyDescent="0.3">
      <c r="A134" s="18" t="s">
        <v>29</v>
      </c>
      <c r="B134" s="12" t="s">
        <v>243</v>
      </c>
      <c r="C134" s="11" t="s">
        <v>244</v>
      </c>
      <c r="D134" s="33">
        <v>124813</v>
      </c>
      <c r="E134" s="33">
        <v>124813</v>
      </c>
      <c r="F134" s="33">
        <v>2715</v>
      </c>
      <c r="G134" s="38">
        <f t="shared" si="24"/>
        <v>2.1752541802536596E-2</v>
      </c>
      <c r="H134" s="33">
        <v>2426520</v>
      </c>
      <c r="I134" s="38">
        <f t="shared" si="25"/>
        <v>19.441244101175357</v>
      </c>
      <c r="J134" s="33">
        <v>3101568</v>
      </c>
      <c r="K134" s="38">
        <f t="shared" si="26"/>
        <v>24.849719179893121</v>
      </c>
      <c r="L134" s="33">
        <v>0</v>
      </c>
      <c r="M134" s="38">
        <f t="shared" si="27"/>
        <v>0</v>
      </c>
      <c r="N134" s="33">
        <f t="shared" si="28"/>
        <v>5530803</v>
      </c>
      <c r="O134" s="38">
        <f t="shared" si="29"/>
        <v>44.312715822871013</v>
      </c>
      <c r="P134" s="33">
        <v>2115</v>
      </c>
      <c r="Q134" s="33">
        <v>120020</v>
      </c>
      <c r="R134" s="33">
        <v>120020</v>
      </c>
      <c r="S134" s="33">
        <v>42871</v>
      </c>
      <c r="T134" s="38">
        <f t="shared" si="30"/>
        <v>0.35719880019996669</v>
      </c>
      <c r="U134" s="38">
        <f t="shared" si="31"/>
        <v>1465.4624113475177</v>
      </c>
    </row>
    <row r="135" spans="1:21" ht="13" x14ac:dyDescent="0.3">
      <c r="A135" s="18" t="s">
        <v>29</v>
      </c>
      <c r="B135" s="12" t="s">
        <v>245</v>
      </c>
      <c r="C135" s="11" t="s">
        <v>246</v>
      </c>
      <c r="D135" s="33">
        <v>0</v>
      </c>
      <c r="E135" s="33">
        <v>0</v>
      </c>
      <c r="F135" s="33">
        <v>0</v>
      </c>
      <c r="G135" s="38">
        <f t="shared" si="24"/>
        <v>0</v>
      </c>
      <c r="H135" s="33">
        <v>0</v>
      </c>
      <c r="I135" s="38">
        <f t="shared" si="25"/>
        <v>0</v>
      </c>
      <c r="J135" s="33">
        <v>0</v>
      </c>
      <c r="K135" s="38">
        <f t="shared" si="26"/>
        <v>0</v>
      </c>
      <c r="L135" s="33">
        <v>0</v>
      </c>
      <c r="M135" s="38">
        <f t="shared" si="27"/>
        <v>0</v>
      </c>
      <c r="N135" s="33">
        <f t="shared" si="28"/>
        <v>0</v>
      </c>
      <c r="O135" s="38">
        <f t="shared" si="29"/>
        <v>0</v>
      </c>
      <c r="P135" s="33">
        <v>0</v>
      </c>
      <c r="Q135" s="33">
        <v>0</v>
      </c>
      <c r="R135" s="33">
        <v>0</v>
      </c>
      <c r="S135" s="33">
        <v>0</v>
      </c>
      <c r="T135" s="38">
        <f t="shared" si="30"/>
        <v>0</v>
      </c>
      <c r="U135" s="38">
        <f t="shared" si="31"/>
        <v>0</v>
      </c>
    </row>
    <row r="136" spans="1:21" ht="13" x14ac:dyDescent="0.3">
      <c r="A136" s="18" t="s">
        <v>44</v>
      </c>
      <c r="B136" s="12" t="s">
        <v>247</v>
      </c>
      <c r="C136" s="11" t="s">
        <v>248</v>
      </c>
      <c r="D136" s="33">
        <v>0</v>
      </c>
      <c r="E136" s="33">
        <v>0</v>
      </c>
      <c r="F136" s="33">
        <v>0</v>
      </c>
      <c r="G136" s="38">
        <f t="shared" si="24"/>
        <v>0</v>
      </c>
      <c r="H136" s="33">
        <v>0</v>
      </c>
      <c r="I136" s="38">
        <f t="shared" si="25"/>
        <v>0</v>
      </c>
      <c r="J136" s="33">
        <v>0</v>
      </c>
      <c r="K136" s="38">
        <f t="shared" si="26"/>
        <v>0</v>
      </c>
      <c r="L136" s="33">
        <v>0</v>
      </c>
      <c r="M136" s="38">
        <f t="shared" si="27"/>
        <v>0</v>
      </c>
      <c r="N136" s="33">
        <f t="shared" si="28"/>
        <v>0</v>
      </c>
      <c r="O136" s="38">
        <f t="shared" si="29"/>
        <v>0</v>
      </c>
      <c r="P136" s="33">
        <v>0</v>
      </c>
      <c r="Q136" s="33">
        <v>2223000</v>
      </c>
      <c r="R136" s="33">
        <v>2223000</v>
      </c>
      <c r="S136" s="33">
        <v>0</v>
      </c>
      <c r="T136" s="38">
        <f t="shared" si="30"/>
        <v>0</v>
      </c>
      <c r="U136" s="38">
        <f t="shared" si="31"/>
        <v>0</v>
      </c>
    </row>
    <row r="137" spans="1:21" ht="14" x14ac:dyDescent="0.3">
      <c r="A137" s="19" t="s">
        <v>0</v>
      </c>
      <c r="B137" s="14" t="s">
        <v>249</v>
      </c>
      <c r="C137" s="13" t="s">
        <v>0</v>
      </c>
      <c r="D137" s="34">
        <f>SUM(D133:D136)</f>
        <v>12964813</v>
      </c>
      <c r="E137" s="34">
        <f>SUM(E133:E136)</f>
        <v>8164813</v>
      </c>
      <c r="F137" s="34">
        <f>SUM(F133:F136)</f>
        <v>2715</v>
      </c>
      <c r="G137" s="39">
        <f t="shared" ref="G137:G170" si="32">IF(($D137     =0),0,($F137     /$D137     ))</f>
        <v>2.0941297032205555E-4</v>
      </c>
      <c r="H137" s="34">
        <f>SUM(H133:H136)</f>
        <v>4625586</v>
      </c>
      <c r="I137" s="39">
        <f t="shared" ref="I137:I170" si="33">IF(($D137     =0),0,($H137     /$D137     ))</f>
        <v>0.35678000137757482</v>
      </c>
      <c r="J137" s="34">
        <f>SUM(J133:J136)</f>
        <v>6664967</v>
      </c>
      <c r="K137" s="39">
        <f t="shared" ref="K137:K170" si="34">IF(($E137     =0),0,($J137     /$E137     ))</f>
        <v>0.8163036924421907</v>
      </c>
      <c r="L137" s="34">
        <f>SUM(L133:L136)</f>
        <v>0</v>
      </c>
      <c r="M137" s="39">
        <f t="shared" ref="M137:M170" si="35">IF(($E137     =0),0,($L137     /$E137     ))</f>
        <v>0</v>
      </c>
      <c r="N137" s="34">
        <f t="shared" ref="N137:N170" si="36">$F137     +$H137     +$J137</f>
        <v>11293268</v>
      </c>
      <c r="O137" s="39">
        <f t="shared" ref="O137:O170" si="37">IF(($E137     =0),0,($N137     /$E137     ))</f>
        <v>1.3831630926513565</v>
      </c>
      <c r="P137" s="34">
        <f>SUM(P133:P136)</f>
        <v>8809071</v>
      </c>
      <c r="Q137" s="34">
        <f>SUM(Q133:Q136)</f>
        <v>2343020</v>
      </c>
      <c r="R137" s="34">
        <f>SUM(R133:R136)</f>
        <v>37609288</v>
      </c>
      <c r="S137" s="34">
        <f>SUM(S133:S136)</f>
        <v>33358028</v>
      </c>
      <c r="T137" s="39">
        <f t="shared" ref="T137:T170" si="38">IF(($R137     =0),0,($S137     /$R137     ))</f>
        <v>0.88696249713634567</v>
      </c>
      <c r="U137" s="39">
        <f t="shared" ref="U137:U170" si="39">IF(($P137     =0),0,(($J137     /$P137     )-1))</f>
        <v>-0.2433972889990329</v>
      </c>
    </row>
    <row r="138" spans="1:21" ht="13" x14ac:dyDescent="0.3">
      <c r="A138" s="18" t="s">
        <v>29</v>
      </c>
      <c r="B138" s="12" t="s">
        <v>250</v>
      </c>
      <c r="C138" s="11" t="s">
        <v>251</v>
      </c>
      <c r="D138" s="33">
        <v>1050221</v>
      </c>
      <c r="E138" s="33">
        <v>1435984</v>
      </c>
      <c r="F138" s="33">
        <v>222898</v>
      </c>
      <c r="G138" s="38">
        <f t="shared" si="32"/>
        <v>0.21223913823852314</v>
      </c>
      <c r="H138" s="33">
        <v>128757</v>
      </c>
      <c r="I138" s="38">
        <f t="shared" si="33"/>
        <v>0.12259990992372082</v>
      </c>
      <c r="J138" s="33">
        <v>208985</v>
      </c>
      <c r="K138" s="38">
        <f t="shared" si="34"/>
        <v>0.14553435135767528</v>
      </c>
      <c r="L138" s="33">
        <v>0</v>
      </c>
      <c r="M138" s="38">
        <f t="shared" si="35"/>
        <v>0</v>
      </c>
      <c r="N138" s="33">
        <f t="shared" si="36"/>
        <v>560640</v>
      </c>
      <c r="O138" s="38">
        <f t="shared" si="37"/>
        <v>0.39042217740587637</v>
      </c>
      <c r="P138" s="33">
        <v>4133836</v>
      </c>
      <c r="Q138" s="33">
        <v>823547</v>
      </c>
      <c r="R138" s="33">
        <v>823547</v>
      </c>
      <c r="S138" s="33">
        <v>4554071</v>
      </c>
      <c r="T138" s="38">
        <f t="shared" si="38"/>
        <v>5.5298252558748926</v>
      </c>
      <c r="U138" s="38">
        <f t="shared" si="39"/>
        <v>-0.94944526101180604</v>
      </c>
    </row>
    <row r="139" spans="1:21" ht="13" x14ac:dyDescent="0.3">
      <c r="A139" s="18" t="s">
        <v>29</v>
      </c>
      <c r="B139" s="12" t="s">
        <v>252</v>
      </c>
      <c r="C139" s="11" t="s">
        <v>253</v>
      </c>
      <c r="D139" s="33">
        <v>22382873</v>
      </c>
      <c r="E139" s="33">
        <v>19454976</v>
      </c>
      <c r="F139" s="33">
        <v>8902070</v>
      </c>
      <c r="G139" s="38">
        <f t="shared" si="32"/>
        <v>0.39771793370761654</v>
      </c>
      <c r="H139" s="33">
        <v>7140416</v>
      </c>
      <c r="I139" s="38">
        <f t="shared" si="33"/>
        <v>0.31901248780708358</v>
      </c>
      <c r="J139" s="33">
        <v>5395716</v>
      </c>
      <c r="K139" s="38">
        <f t="shared" si="34"/>
        <v>0.27734375</v>
      </c>
      <c r="L139" s="33">
        <v>0</v>
      </c>
      <c r="M139" s="38">
        <f t="shared" si="35"/>
        <v>0</v>
      </c>
      <c r="N139" s="33">
        <f t="shared" si="36"/>
        <v>21438202</v>
      </c>
      <c r="O139" s="38">
        <f t="shared" si="37"/>
        <v>1.1019392673627559</v>
      </c>
      <c r="P139" s="33">
        <v>30590993</v>
      </c>
      <c r="Q139" s="33">
        <v>4325990</v>
      </c>
      <c r="R139" s="33">
        <v>4325990</v>
      </c>
      <c r="S139" s="33">
        <v>30589363</v>
      </c>
      <c r="T139" s="38">
        <f t="shared" si="38"/>
        <v>7.0710665073197116</v>
      </c>
      <c r="U139" s="38">
        <f t="shared" si="39"/>
        <v>-0.82361749420818087</v>
      </c>
    </row>
    <row r="140" spans="1:21" ht="13" x14ac:dyDescent="0.3">
      <c r="A140" s="18" t="s">
        <v>29</v>
      </c>
      <c r="B140" s="12" t="s">
        <v>254</v>
      </c>
      <c r="C140" s="11" t="s">
        <v>255</v>
      </c>
      <c r="D140" s="33">
        <v>2310000</v>
      </c>
      <c r="E140" s="33">
        <v>7192546</v>
      </c>
      <c r="F140" s="33">
        <v>2400927</v>
      </c>
      <c r="G140" s="38">
        <f t="shared" si="32"/>
        <v>1.0393623376623378</v>
      </c>
      <c r="H140" s="33">
        <v>1213762</v>
      </c>
      <c r="I140" s="38">
        <f t="shared" si="33"/>
        <v>0.52543809523809526</v>
      </c>
      <c r="J140" s="33">
        <v>1507724</v>
      </c>
      <c r="K140" s="38">
        <f t="shared" si="34"/>
        <v>0.20962312927856144</v>
      </c>
      <c r="L140" s="33">
        <v>0</v>
      </c>
      <c r="M140" s="38">
        <f t="shared" si="35"/>
        <v>0</v>
      </c>
      <c r="N140" s="33">
        <f t="shared" si="36"/>
        <v>5122413</v>
      </c>
      <c r="O140" s="38">
        <f t="shared" si="37"/>
        <v>0.71218355781110054</v>
      </c>
      <c r="P140" s="33">
        <v>666093</v>
      </c>
      <c r="Q140" s="33">
        <v>2310000</v>
      </c>
      <c r="R140" s="33">
        <v>2310000</v>
      </c>
      <c r="S140" s="33">
        <v>2215222</v>
      </c>
      <c r="T140" s="38">
        <f t="shared" si="38"/>
        <v>0.95897056277056281</v>
      </c>
      <c r="U140" s="38">
        <f t="shared" si="39"/>
        <v>1.263533770809782</v>
      </c>
    </row>
    <row r="141" spans="1:21" ht="13" x14ac:dyDescent="0.3">
      <c r="A141" s="18" t="s">
        <v>29</v>
      </c>
      <c r="B141" s="12" t="s">
        <v>256</v>
      </c>
      <c r="C141" s="11" t="s">
        <v>257</v>
      </c>
      <c r="D141" s="33">
        <v>4769181</v>
      </c>
      <c r="E141" s="33">
        <v>3898516</v>
      </c>
      <c r="F141" s="33">
        <v>1503230</v>
      </c>
      <c r="G141" s="38">
        <f t="shared" si="32"/>
        <v>0.3151966763266062</v>
      </c>
      <c r="H141" s="33">
        <v>1178093</v>
      </c>
      <c r="I141" s="38">
        <f t="shared" si="33"/>
        <v>0.24702207779490859</v>
      </c>
      <c r="J141" s="33">
        <v>397608</v>
      </c>
      <c r="K141" s="38">
        <f t="shared" si="34"/>
        <v>0.10198957757259429</v>
      </c>
      <c r="L141" s="33">
        <v>0</v>
      </c>
      <c r="M141" s="38">
        <f t="shared" si="35"/>
        <v>0</v>
      </c>
      <c r="N141" s="33">
        <f t="shared" si="36"/>
        <v>3078931</v>
      </c>
      <c r="O141" s="38">
        <f t="shared" si="37"/>
        <v>0.78977000479156689</v>
      </c>
      <c r="P141" s="33">
        <v>595362</v>
      </c>
      <c r="Q141" s="33">
        <v>2991835</v>
      </c>
      <c r="R141" s="33">
        <v>3090835</v>
      </c>
      <c r="S141" s="33">
        <v>2674260</v>
      </c>
      <c r="T141" s="38">
        <f t="shared" si="38"/>
        <v>0.86522250459827199</v>
      </c>
      <c r="U141" s="38">
        <f t="shared" si="39"/>
        <v>-0.33215757807854718</v>
      </c>
    </row>
    <row r="142" spans="1:21" ht="13" x14ac:dyDescent="0.3">
      <c r="A142" s="18" t="s">
        <v>29</v>
      </c>
      <c r="B142" s="12" t="s">
        <v>258</v>
      </c>
      <c r="C142" s="11" t="s">
        <v>259</v>
      </c>
      <c r="D142" s="33">
        <v>3941767</v>
      </c>
      <c r="E142" s="33">
        <v>3941767</v>
      </c>
      <c r="F142" s="33">
        <v>0</v>
      </c>
      <c r="G142" s="38">
        <f t="shared" si="32"/>
        <v>0</v>
      </c>
      <c r="H142" s="33">
        <v>0</v>
      </c>
      <c r="I142" s="38">
        <f t="shared" si="33"/>
        <v>0</v>
      </c>
      <c r="J142" s="33">
        <v>0</v>
      </c>
      <c r="K142" s="38">
        <f t="shared" si="34"/>
        <v>0</v>
      </c>
      <c r="L142" s="33">
        <v>0</v>
      </c>
      <c r="M142" s="38">
        <f t="shared" si="35"/>
        <v>0</v>
      </c>
      <c r="N142" s="33">
        <f t="shared" si="36"/>
        <v>0</v>
      </c>
      <c r="O142" s="38">
        <f t="shared" si="37"/>
        <v>0</v>
      </c>
      <c r="P142" s="33">
        <v>0</v>
      </c>
      <c r="Q142" s="33">
        <v>3620000</v>
      </c>
      <c r="R142" s="33">
        <v>2000000</v>
      </c>
      <c r="S142" s="33">
        <v>0</v>
      </c>
      <c r="T142" s="38">
        <f t="shared" si="38"/>
        <v>0</v>
      </c>
      <c r="U142" s="38">
        <f t="shared" si="39"/>
        <v>0</v>
      </c>
    </row>
    <row r="143" spans="1:21" ht="13" x14ac:dyDescent="0.3">
      <c r="A143" s="18" t="s">
        <v>44</v>
      </c>
      <c r="B143" s="12" t="s">
        <v>260</v>
      </c>
      <c r="C143" s="11" t="s">
        <v>261</v>
      </c>
      <c r="D143" s="33">
        <v>0</v>
      </c>
      <c r="E143" s="33">
        <v>0</v>
      </c>
      <c r="F143" s="33">
        <v>0</v>
      </c>
      <c r="G143" s="38">
        <f t="shared" si="32"/>
        <v>0</v>
      </c>
      <c r="H143" s="33">
        <v>0</v>
      </c>
      <c r="I143" s="38">
        <f t="shared" si="33"/>
        <v>0</v>
      </c>
      <c r="J143" s="33">
        <v>0</v>
      </c>
      <c r="K143" s="38">
        <f t="shared" si="34"/>
        <v>0</v>
      </c>
      <c r="L143" s="33">
        <v>0</v>
      </c>
      <c r="M143" s="38">
        <f t="shared" si="35"/>
        <v>0</v>
      </c>
      <c r="N143" s="33">
        <f t="shared" si="36"/>
        <v>0</v>
      </c>
      <c r="O143" s="38">
        <f t="shared" si="37"/>
        <v>0</v>
      </c>
      <c r="P143" s="33">
        <v>0</v>
      </c>
      <c r="Q143" s="33">
        <v>0</v>
      </c>
      <c r="R143" s="33">
        <v>0</v>
      </c>
      <c r="S143" s="33">
        <v>0</v>
      </c>
      <c r="T143" s="38">
        <f t="shared" si="38"/>
        <v>0</v>
      </c>
      <c r="U143" s="38">
        <f t="shared" si="39"/>
        <v>0</v>
      </c>
    </row>
    <row r="144" spans="1:21" ht="14" x14ac:dyDescent="0.3">
      <c r="A144" s="19" t="s">
        <v>0</v>
      </c>
      <c r="B144" s="14" t="s">
        <v>262</v>
      </c>
      <c r="C144" s="13" t="s">
        <v>0</v>
      </c>
      <c r="D144" s="34">
        <f>SUM(D138:D143)</f>
        <v>34454042</v>
      </c>
      <c r="E144" s="34">
        <f>SUM(E138:E143)</f>
        <v>35923789</v>
      </c>
      <c r="F144" s="34">
        <f>SUM(F138:F143)</f>
        <v>13029125</v>
      </c>
      <c r="G144" s="39">
        <f t="shared" si="32"/>
        <v>0.37815954946592334</v>
      </c>
      <c r="H144" s="34">
        <f>SUM(H138:H143)</f>
        <v>9661028</v>
      </c>
      <c r="I144" s="39">
        <f t="shared" si="33"/>
        <v>0.28040332684333524</v>
      </c>
      <c r="J144" s="34">
        <f>SUM(J138:J143)</f>
        <v>7510033</v>
      </c>
      <c r="K144" s="39">
        <f t="shared" si="34"/>
        <v>0.20905459053887662</v>
      </c>
      <c r="L144" s="34">
        <f>SUM(L138:L143)</f>
        <v>0</v>
      </c>
      <c r="M144" s="39">
        <f t="shared" si="35"/>
        <v>0</v>
      </c>
      <c r="N144" s="34">
        <f t="shared" si="36"/>
        <v>30200186</v>
      </c>
      <c r="O144" s="39">
        <f t="shared" si="37"/>
        <v>0.84067373850792859</v>
      </c>
      <c r="P144" s="34">
        <f>SUM(P138:P143)</f>
        <v>35986284</v>
      </c>
      <c r="Q144" s="34">
        <f>SUM(Q138:Q143)</f>
        <v>14071372</v>
      </c>
      <c r="R144" s="34">
        <f>SUM(R138:R143)</f>
        <v>12550372</v>
      </c>
      <c r="S144" s="34">
        <f>SUM(S138:S143)</f>
        <v>40032916</v>
      </c>
      <c r="T144" s="39">
        <f t="shared" si="38"/>
        <v>3.1897792352290435</v>
      </c>
      <c r="U144" s="39">
        <f t="shared" si="39"/>
        <v>-0.79130846074576633</v>
      </c>
    </row>
    <row r="145" spans="1:21" ht="13" x14ac:dyDescent="0.3">
      <c r="A145" s="18" t="s">
        <v>29</v>
      </c>
      <c r="B145" s="12" t="s">
        <v>263</v>
      </c>
      <c r="C145" s="11" t="s">
        <v>264</v>
      </c>
      <c r="D145" s="33">
        <v>9644022</v>
      </c>
      <c r="E145" s="33">
        <v>4354107</v>
      </c>
      <c r="F145" s="33">
        <v>837853</v>
      </c>
      <c r="G145" s="38">
        <f t="shared" si="32"/>
        <v>8.6877964401159594E-2</v>
      </c>
      <c r="H145" s="33">
        <v>1245867</v>
      </c>
      <c r="I145" s="38">
        <f t="shared" si="33"/>
        <v>0.12918541662389404</v>
      </c>
      <c r="J145" s="33">
        <v>806812</v>
      </c>
      <c r="K145" s="38">
        <f t="shared" si="34"/>
        <v>0.1852990751031153</v>
      </c>
      <c r="L145" s="33">
        <v>0</v>
      </c>
      <c r="M145" s="38">
        <f t="shared" si="35"/>
        <v>0</v>
      </c>
      <c r="N145" s="33">
        <f t="shared" si="36"/>
        <v>2890532</v>
      </c>
      <c r="O145" s="38">
        <f t="shared" si="37"/>
        <v>0.663863336385624</v>
      </c>
      <c r="P145" s="33">
        <v>1072518</v>
      </c>
      <c r="Q145" s="33">
        <v>8839939</v>
      </c>
      <c r="R145" s="33">
        <v>3850133</v>
      </c>
      <c r="S145" s="33">
        <v>2404035</v>
      </c>
      <c r="T145" s="38">
        <f t="shared" si="38"/>
        <v>0.62440310503559227</v>
      </c>
      <c r="U145" s="38">
        <f t="shared" si="39"/>
        <v>-0.2477403642642827</v>
      </c>
    </row>
    <row r="146" spans="1:21" ht="13" x14ac:dyDescent="0.3">
      <c r="A146" s="18" t="s">
        <v>29</v>
      </c>
      <c r="B146" s="12" t="s">
        <v>265</v>
      </c>
      <c r="C146" s="11" t="s">
        <v>266</v>
      </c>
      <c r="D146" s="33">
        <v>30775400</v>
      </c>
      <c r="E146" s="33">
        <v>31225400</v>
      </c>
      <c r="F146" s="33">
        <v>178330</v>
      </c>
      <c r="G146" s="38">
        <f t="shared" si="32"/>
        <v>5.7945631900803889E-3</v>
      </c>
      <c r="H146" s="33">
        <v>38460</v>
      </c>
      <c r="I146" s="38">
        <f t="shared" si="33"/>
        <v>1.2496994352632297E-3</v>
      </c>
      <c r="J146" s="33">
        <v>15034371</v>
      </c>
      <c r="K146" s="38">
        <f t="shared" si="34"/>
        <v>0.4814788921839272</v>
      </c>
      <c r="L146" s="33">
        <v>0</v>
      </c>
      <c r="M146" s="38">
        <f t="shared" si="35"/>
        <v>0</v>
      </c>
      <c r="N146" s="33">
        <f t="shared" si="36"/>
        <v>15251161</v>
      </c>
      <c r="O146" s="38">
        <f t="shared" si="37"/>
        <v>0.48842163751305029</v>
      </c>
      <c r="P146" s="33">
        <v>0</v>
      </c>
      <c r="Q146" s="33">
        <v>0</v>
      </c>
      <c r="R146" s="33">
        <v>0</v>
      </c>
      <c r="S146" s="33">
        <v>78450</v>
      </c>
      <c r="T146" s="38">
        <f t="shared" si="38"/>
        <v>0</v>
      </c>
      <c r="U146" s="38">
        <f t="shared" si="39"/>
        <v>0</v>
      </c>
    </row>
    <row r="147" spans="1:21" ht="13" x14ac:dyDescent="0.3">
      <c r="A147" s="18" t="s">
        <v>29</v>
      </c>
      <c r="B147" s="12" t="s">
        <v>267</v>
      </c>
      <c r="C147" s="11" t="s">
        <v>268</v>
      </c>
      <c r="D147" s="33">
        <v>21109550</v>
      </c>
      <c r="E147" s="33">
        <v>21109550</v>
      </c>
      <c r="F147" s="33">
        <v>1146009</v>
      </c>
      <c r="G147" s="38">
        <f t="shared" si="32"/>
        <v>5.4288651345007356E-2</v>
      </c>
      <c r="H147" s="33">
        <v>5618540</v>
      </c>
      <c r="I147" s="38">
        <f t="shared" si="33"/>
        <v>0.26616105033030074</v>
      </c>
      <c r="J147" s="33">
        <v>3656024</v>
      </c>
      <c r="K147" s="38">
        <f t="shared" si="34"/>
        <v>0.17319289136907229</v>
      </c>
      <c r="L147" s="33">
        <v>0</v>
      </c>
      <c r="M147" s="38">
        <f t="shared" si="35"/>
        <v>0</v>
      </c>
      <c r="N147" s="33">
        <f t="shared" si="36"/>
        <v>10420573</v>
      </c>
      <c r="O147" s="38">
        <f t="shared" si="37"/>
        <v>0.49364259304438041</v>
      </c>
      <c r="P147" s="33">
        <v>349692</v>
      </c>
      <c r="Q147" s="33">
        <v>3522850</v>
      </c>
      <c r="R147" s="33">
        <v>3522850</v>
      </c>
      <c r="S147" s="33">
        <v>1218472</v>
      </c>
      <c r="T147" s="38">
        <f t="shared" si="38"/>
        <v>0.34587677590587168</v>
      </c>
      <c r="U147" s="38">
        <f t="shared" si="39"/>
        <v>9.4549832423961657</v>
      </c>
    </row>
    <row r="148" spans="1:21" ht="13" x14ac:dyDescent="0.3">
      <c r="A148" s="18" t="s">
        <v>29</v>
      </c>
      <c r="B148" s="12" t="s">
        <v>269</v>
      </c>
      <c r="C148" s="11" t="s">
        <v>270</v>
      </c>
      <c r="D148" s="33">
        <v>2288570</v>
      </c>
      <c r="E148" s="33">
        <v>2288570</v>
      </c>
      <c r="F148" s="33">
        <v>413267</v>
      </c>
      <c r="G148" s="38">
        <f t="shared" si="32"/>
        <v>0.18057870198420847</v>
      </c>
      <c r="H148" s="33">
        <v>415510</v>
      </c>
      <c r="I148" s="38">
        <f t="shared" si="33"/>
        <v>0.18155878998676028</v>
      </c>
      <c r="J148" s="33">
        <v>511553</v>
      </c>
      <c r="K148" s="38">
        <f t="shared" si="34"/>
        <v>0.22352517073980696</v>
      </c>
      <c r="L148" s="33">
        <v>0</v>
      </c>
      <c r="M148" s="38">
        <f t="shared" si="35"/>
        <v>0</v>
      </c>
      <c r="N148" s="33">
        <f t="shared" si="36"/>
        <v>1340330</v>
      </c>
      <c r="O148" s="38">
        <f t="shared" si="37"/>
        <v>0.58566266271077572</v>
      </c>
      <c r="P148" s="33">
        <v>542275</v>
      </c>
      <c r="Q148" s="33">
        <v>2188668</v>
      </c>
      <c r="R148" s="33">
        <v>2188668</v>
      </c>
      <c r="S148" s="33">
        <v>1805566</v>
      </c>
      <c r="T148" s="38">
        <f t="shared" si="38"/>
        <v>0.82496111790367477</v>
      </c>
      <c r="U148" s="38">
        <f t="shared" si="39"/>
        <v>-5.6653911760638054E-2</v>
      </c>
    </row>
    <row r="149" spans="1:21" ht="13" x14ac:dyDescent="0.3">
      <c r="A149" s="18" t="s">
        <v>44</v>
      </c>
      <c r="B149" s="12" t="s">
        <v>271</v>
      </c>
      <c r="C149" s="11" t="s">
        <v>272</v>
      </c>
      <c r="D149" s="33">
        <v>2682000</v>
      </c>
      <c r="E149" s="33">
        <v>2682000</v>
      </c>
      <c r="F149" s="33">
        <v>0</v>
      </c>
      <c r="G149" s="38">
        <f t="shared" si="32"/>
        <v>0</v>
      </c>
      <c r="H149" s="33">
        <v>0</v>
      </c>
      <c r="I149" s="38">
        <f t="shared" si="33"/>
        <v>0</v>
      </c>
      <c r="J149" s="33">
        <v>0</v>
      </c>
      <c r="K149" s="38">
        <f t="shared" si="34"/>
        <v>0</v>
      </c>
      <c r="L149" s="33">
        <v>0</v>
      </c>
      <c r="M149" s="38">
        <f t="shared" si="35"/>
        <v>0</v>
      </c>
      <c r="N149" s="33">
        <f t="shared" si="36"/>
        <v>0</v>
      </c>
      <c r="O149" s="38">
        <f t="shared" si="37"/>
        <v>0</v>
      </c>
      <c r="P149" s="33">
        <v>45389</v>
      </c>
      <c r="Q149" s="33">
        <v>2645000</v>
      </c>
      <c r="R149" s="33">
        <v>2645000</v>
      </c>
      <c r="S149" s="33">
        <v>802513</v>
      </c>
      <c r="T149" s="38">
        <f t="shared" si="38"/>
        <v>0.30340756143667297</v>
      </c>
      <c r="U149" s="38">
        <f t="shared" si="39"/>
        <v>-1</v>
      </c>
    </row>
    <row r="150" spans="1:21" ht="14" x14ac:dyDescent="0.3">
      <c r="A150" s="19" t="s">
        <v>0</v>
      </c>
      <c r="B150" s="14" t="s">
        <v>273</v>
      </c>
      <c r="C150" s="13" t="s">
        <v>0</v>
      </c>
      <c r="D150" s="34">
        <f>SUM(D145:D149)</f>
        <v>66499542</v>
      </c>
      <c r="E150" s="34">
        <f>SUM(E145:E149)</f>
        <v>61659627</v>
      </c>
      <c r="F150" s="34">
        <f>SUM(F145:F149)</f>
        <v>2575459</v>
      </c>
      <c r="G150" s="39">
        <f t="shared" si="32"/>
        <v>3.8728973501802461E-2</v>
      </c>
      <c r="H150" s="34">
        <f>SUM(H145:H149)</f>
        <v>7318377</v>
      </c>
      <c r="I150" s="39">
        <f t="shared" si="33"/>
        <v>0.11005153990383873</v>
      </c>
      <c r="J150" s="34">
        <f>SUM(J145:J149)</f>
        <v>20008760</v>
      </c>
      <c r="K150" s="39">
        <f t="shared" si="34"/>
        <v>0.32450342263666304</v>
      </c>
      <c r="L150" s="34">
        <f>SUM(L145:L149)</f>
        <v>0</v>
      </c>
      <c r="M150" s="39">
        <f t="shared" si="35"/>
        <v>0</v>
      </c>
      <c r="N150" s="34">
        <f t="shared" si="36"/>
        <v>29902596</v>
      </c>
      <c r="O150" s="39">
        <f t="shared" si="37"/>
        <v>0.48496232388820648</v>
      </c>
      <c r="P150" s="34">
        <f>SUM(P145:P149)</f>
        <v>2009874</v>
      </c>
      <c r="Q150" s="34">
        <f>SUM(Q145:Q149)</f>
        <v>17196457</v>
      </c>
      <c r="R150" s="34">
        <f>SUM(R145:R149)</f>
        <v>12206651</v>
      </c>
      <c r="S150" s="34">
        <f>SUM(S145:S149)</f>
        <v>6309036</v>
      </c>
      <c r="T150" s="39">
        <f t="shared" si="38"/>
        <v>0.5168523291114</v>
      </c>
      <c r="U150" s="39">
        <f t="shared" si="39"/>
        <v>8.9552310244323774</v>
      </c>
    </row>
    <row r="151" spans="1:21" ht="13" x14ac:dyDescent="0.3">
      <c r="A151" s="18" t="s">
        <v>29</v>
      </c>
      <c r="B151" s="12" t="s">
        <v>274</v>
      </c>
      <c r="C151" s="11" t="s">
        <v>275</v>
      </c>
      <c r="D151" s="33">
        <v>130000</v>
      </c>
      <c r="E151" s="33">
        <v>200000</v>
      </c>
      <c r="F151" s="33">
        <v>0</v>
      </c>
      <c r="G151" s="38">
        <f t="shared" si="32"/>
        <v>0</v>
      </c>
      <c r="H151" s="33">
        <v>113570</v>
      </c>
      <c r="I151" s="38">
        <f t="shared" si="33"/>
        <v>0.87361538461538457</v>
      </c>
      <c r="J151" s="33">
        <v>168579</v>
      </c>
      <c r="K151" s="38">
        <f t="shared" si="34"/>
        <v>0.84289499999999995</v>
      </c>
      <c r="L151" s="33">
        <v>0</v>
      </c>
      <c r="M151" s="38">
        <f t="shared" si="35"/>
        <v>0</v>
      </c>
      <c r="N151" s="33">
        <f t="shared" si="36"/>
        <v>282149</v>
      </c>
      <c r="O151" s="38">
        <f t="shared" si="37"/>
        <v>1.4107449999999999</v>
      </c>
      <c r="P151" s="33">
        <v>0</v>
      </c>
      <c r="Q151" s="33">
        <v>280800</v>
      </c>
      <c r="R151" s="33">
        <v>160000</v>
      </c>
      <c r="S151" s="33">
        <v>14469</v>
      </c>
      <c r="T151" s="38">
        <f t="shared" si="38"/>
        <v>9.0431250000000005E-2</v>
      </c>
      <c r="U151" s="38">
        <f t="shared" si="39"/>
        <v>0</v>
      </c>
    </row>
    <row r="152" spans="1:21" ht="13" x14ac:dyDescent="0.3">
      <c r="A152" s="18" t="s">
        <v>29</v>
      </c>
      <c r="B152" s="12" t="s">
        <v>276</v>
      </c>
      <c r="C152" s="11" t="s">
        <v>277</v>
      </c>
      <c r="D152" s="33">
        <v>13913100</v>
      </c>
      <c r="E152" s="33">
        <v>13153897</v>
      </c>
      <c r="F152" s="33">
        <v>2301759</v>
      </c>
      <c r="G152" s="38">
        <f t="shared" si="32"/>
        <v>0.16543825603208487</v>
      </c>
      <c r="H152" s="33">
        <v>2031369</v>
      </c>
      <c r="I152" s="38">
        <f t="shared" si="33"/>
        <v>0.1460040537335317</v>
      </c>
      <c r="J152" s="33">
        <v>174452</v>
      </c>
      <c r="K152" s="38">
        <f t="shared" si="34"/>
        <v>1.3262381482841168E-2</v>
      </c>
      <c r="L152" s="33">
        <v>0</v>
      </c>
      <c r="M152" s="38">
        <f t="shared" si="35"/>
        <v>0</v>
      </c>
      <c r="N152" s="33">
        <f t="shared" si="36"/>
        <v>4507580</v>
      </c>
      <c r="O152" s="38">
        <f t="shared" si="37"/>
        <v>0.34268019583854126</v>
      </c>
      <c r="P152" s="33">
        <v>4226387</v>
      </c>
      <c r="Q152" s="33">
        <v>13042700</v>
      </c>
      <c r="R152" s="33">
        <v>10310400</v>
      </c>
      <c r="S152" s="33">
        <v>8618329</v>
      </c>
      <c r="T152" s="38">
        <f t="shared" si="38"/>
        <v>0.8358869684978274</v>
      </c>
      <c r="U152" s="38">
        <f t="shared" si="39"/>
        <v>-0.95872313633370532</v>
      </c>
    </row>
    <row r="153" spans="1:21" ht="13" x14ac:dyDescent="0.3">
      <c r="A153" s="18" t="s">
        <v>29</v>
      </c>
      <c r="B153" s="12" t="s">
        <v>278</v>
      </c>
      <c r="C153" s="11" t="s">
        <v>279</v>
      </c>
      <c r="D153" s="33">
        <v>18313110</v>
      </c>
      <c r="E153" s="33">
        <v>17313110</v>
      </c>
      <c r="F153" s="33">
        <v>449676</v>
      </c>
      <c r="G153" s="38">
        <f t="shared" si="32"/>
        <v>2.4554868069923678E-2</v>
      </c>
      <c r="H153" s="33">
        <v>468855</v>
      </c>
      <c r="I153" s="38">
        <f t="shared" si="33"/>
        <v>2.5602150590478625E-2</v>
      </c>
      <c r="J153" s="33">
        <v>2375006</v>
      </c>
      <c r="K153" s="38">
        <f t="shared" si="34"/>
        <v>0.13717962861669566</v>
      </c>
      <c r="L153" s="33">
        <v>0</v>
      </c>
      <c r="M153" s="38">
        <f t="shared" si="35"/>
        <v>0</v>
      </c>
      <c r="N153" s="33">
        <f t="shared" si="36"/>
        <v>3293537</v>
      </c>
      <c r="O153" s="38">
        <f t="shared" si="37"/>
        <v>0.19023370151289976</v>
      </c>
      <c r="P153" s="33">
        <v>407868</v>
      </c>
      <c r="Q153" s="33">
        <v>14693130</v>
      </c>
      <c r="R153" s="33">
        <v>19778220</v>
      </c>
      <c r="S153" s="33">
        <v>2844112</v>
      </c>
      <c r="T153" s="38">
        <f t="shared" si="38"/>
        <v>0.14380020042248493</v>
      </c>
      <c r="U153" s="38">
        <f t="shared" si="39"/>
        <v>4.822977041591888</v>
      </c>
    </row>
    <row r="154" spans="1:21" ht="13" x14ac:dyDescent="0.3">
      <c r="A154" s="18" t="s">
        <v>29</v>
      </c>
      <c r="B154" s="12" t="s">
        <v>280</v>
      </c>
      <c r="C154" s="11" t="s">
        <v>281</v>
      </c>
      <c r="D154" s="33">
        <v>5008600</v>
      </c>
      <c r="E154" s="33">
        <v>5008600</v>
      </c>
      <c r="F154" s="33">
        <v>862980</v>
      </c>
      <c r="G154" s="38">
        <f t="shared" si="32"/>
        <v>0.17229964461126862</v>
      </c>
      <c r="H154" s="33">
        <v>682576</v>
      </c>
      <c r="I154" s="38">
        <f t="shared" si="33"/>
        <v>0.13628079702910992</v>
      </c>
      <c r="J154" s="33">
        <v>-288783</v>
      </c>
      <c r="K154" s="38">
        <f t="shared" si="34"/>
        <v>-5.765742922173861E-2</v>
      </c>
      <c r="L154" s="33">
        <v>0</v>
      </c>
      <c r="M154" s="38">
        <f t="shared" si="35"/>
        <v>0</v>
      </c>
      <c r="N154" s="33">
        <f t="shared" si="36"/>
        <v>1256773</v>
      </c>
      <c r="O154" s="38">
        <f t="shared" si="37"/>
        <v>0.25092301241863996</v>
      </c>
      <c r="P154" s="33">
        <v>1241281</v>
      </c>
      <c r="Q154" s="33">
        <v>4733000</v>
      </c>
      <c r="R154" s="33">
        <v>8233000</v>
      </c>
      <c r="S154" s="33">
        <v>2034724</v>
      </c>
      <c r="T154" s="38">
        <f t="shared" si="38"/>
        <v>0.2471424754038625</v>
      </c>
      <c r="U154" s="38">
        <f t="shared" si="39"/>
        <v>-1.2326491745221269</v>
      </c>
    </row>
    <row r="155" spans="1:21" ht="13" x14ac:dyDescent="0.3">
      <c r="A155" s="18" t="s">
        <v>29</v>
      </c>
      <c r="B155" s="12" t="s">
        <v>282</v>
      </c>
      <c r="C155" s="11" t="s">
        <v>283</v>
      </c>
      <c r="D155" s="33">
        <v>0</v>
      </c>
      <c r="E155" s="33">
        <v>0</v>
      </c>
      <c r="F155" s="33">
        <v>21542</v>
      </c>
      <c r="G155" s="38">
        <f t="shared" si="32"/>
        <v>0</v>
      </c>
      <c r="H155" s="33">
        <v>2829</v>
      </c>
      <c r="I155" s="38">
        <f t="shared" si="33"/>
        <v>0</v>
      </c>
      <c r="J155" s="33">
        <v>25372</v>
      </c>
      <c r="K155" s="38">
        <f t="shared" si="34"/>
        <v>0</v>
      </c>
      <c r="L155" s="33">
        <v>0</v>
      </c>
      <c r="M155" s="38">
        <f t="shared" si="35"/>
        <v>0</v>
      </c>
      <c r="N155" s="33">
        <f t="shared" si="36"/>
        <v>49743</v>
      </c>
      <c r="O155" s="38">
        <f t="shared" si="37"/>
        <v>0</v>
      </c>
      <c r="P155" s="33">
        <v>9079</v>
      </c>
      <c r="Q155" s="33">
        <v>0</v>
      </c>
      <c r="R155" s="33">
        <v>0</v>
      </c>
      <c r="S155" s="33">
        <v>16911</v>
      </c>
      <c r="T155" s="38">
        <f t="shared" si="38"/>
        <v>0</v>
      </c>
      <c r="U155" s="38">
        <f t="shared" si="39"/>
        <v>1.794580900980284</v>
      </c>
    </row>
    <row r="156" spans="1:21" ht="13" x14ac:dyDescent="0.3">
      <c r="A156" s="18" t="s">
        <v>44</v>
      </c>
      <c r="B156" s="12" t="s">
        <v>284</v>
      </c>
      <c r="C156" s="11" t="s">
        <v>285</v>
      </c>
      <c r="D156" s="33">
        <v>0</v>
      </c>
      <c r="E156" s="33">
        <v>0</v>
      </c>
      <c r="F156" s="33">
        <v>0</v>
      </c>
      <c r="G156" s="38">
        <f t="shared" si="32"/>
        <v>0</v>
      </c>
      <c r="H156" s="33">
        <v>0</v>
      </c>
      <c r="I156" s="38">
        <f t="shared" si="33"/>
        <v>0</v>
      </c>
      <c r="J156" s="33">
        <v>0</v>
      </c>
      <c r="K156" s="38">
        <f t="shared" si="34"/>
        <v>0</v>
      </c>
      <c r="L156" s="33">
        <v>0</v>
      </c>
      <c r="M156" s="38">
        <f t="shared" si="35"/>
        <v>0</v>
      </c>
      <c r="N156" s="33">
        <f t="shared" si="36"/>
        <v>0</v>
      </c>
      <c r="O156" s="38">
        <f t="shared" si="37"/>
        <v>0</v>
      </c>
      <c r="P156" s="33">
        <v>0</v>
      </c>
      <c r="Q156" s="33">
        <v>0</v>
      </c>
      <c r="R156" s="33">
        <v>0</v>
      </c>
      <c r="S156" s="33">
        <v>0</v>
      </c>
      <c r="T156" s="38">
        <f t="shared" si="38"/>
        <v>0</v>
      </c>
      <c r="U156" s="38">
        <f t="shared" si="39"/>
        <v>0</v>
      </c>
    </row>
    <row r="157" spans="1:21" ht="14" x14ac:dyDescent="0.3">
      <c r="A157" s="19" t="s">
        <v>0</v>
      </c>
      <c r="B157" s="14" t="s">
        <v>286</v>
      </c>
      <c r="C157" s="13" t="s">
        <v>0</v>
      </c>
      <c r="D157" s="34">
        <f>SUM(D151:D156)</f>
        <v>37364810</v>
      </c>
      <c r="E157" s="34">
        <f>SUM(E151:E156)</f>
        <v>35675607</v>
      </c>
      <c r="F157" s="34">
        <f>SUM(F151:F156)</f>
        <v>3635957</v>
      </c>
      <c r="G157" s="39">
        <f t="shared" si="32"/>
        <v>9.730966114908654E-2</v>
      </c>
      <c r="H157" s="34">
        <f>SUM(H151:H156)</f>
        <v>3299199</v>
      </c>
      <c r="I157" s="39">
        <f t="shared" si="33"/>
        <v>8.8296956414337449E-2</v>
      </c>
      <c r="J157" s="34">
        <f>SUM(J151:J156)</f>
        <v>2454626</v>
      </c>
      <c r="K157" s="39">
        <f t="shared" si="34"/>
        <v>6.8804043053843481E-2</v>
      </c>
      <c r="L157" s="34">
        <f>SUM(L151:L156)</f>
        <v>0</v>
      </c>
      <c r="M157" s="39">
        <f t="shared" si="35"/>
        <v>0</v>
      </c>
      <c r="N157" s="34">
        <f t="shared" si="36"/>
        <v>9389782</v>
      </c>
      <c r="O157" s="39">
        <f t="shared" si="37"/>
        <v>0.26319894150644724</v>
      </c>
      <c r="P157" s="34">
        <f>SUM(P151:P156)</f>
        <v>5884615</v>
      </c>
      <c r="Q157" s="34">
        <f>SUM(Q151:Q156)</f>
        <v>32749630</v>
      </c>
      <c r="R157" s="34">
        <f>SUM(R151:R156)</f>
        <v>38481620</v>
      </c>
      <c r="S157" s="34">
        <f>SUM(S151:S156)</f>
        <v>13528545</v>
      </c>
      <c r="T157" s="39">
        <f t="shared" si="38"/>
        <v>0.35155861421634538</v>
      </c>
      <c r="U157" s="39">
        <f t="shared" si="39"/>
        <v>-0.58287398580875727</v>
      </c>
    </row>
    <row r="158" spans="1:21" ht="13" x14ac:dyDescent="0.3">
      <c r="A158" s="18" t="s">
        <v>29</v>
      </c>
      <c r="B158" s="12" t="s">
        <v>287</v>
      </c>
      <c r="C158" s="11" t="s">
        <v>288</v>
      </c>
      <c r="D158" s="33">
        <v>950000</v>
      </c>
      <c r="E158" s="33">
        <v>915000</v>
      </c>
      <c r="F158" s="33">
        <v>257354</v>
      </c>
      <c r="G158" s="38">
        <f t="shared" si="32"/>
        <v>0.27089894736842107</v>
      </c>
      <c r="H158" s="33">
        <v>725193</v>
      </c>
      <c r="I158" s="38">
        <f t="shared" si="33"/>
        <v>0.76336105263157894</v>
      </c>
      <c r="J158" s="33">
        <v>-310239</v>
      </c>
      <c r="K158" s="38">
        <f t="shared" si="34"/>
        <v>-0.3390590163934426</v>
      </c>
      <c r="L158" s="33">
        <v>0</v>
      </c>
      <c r="M158" s="38">
        <f t="shared" si="35"/>
        <v>0</v>
      </c>
      <c r="N158" s="33">
        <f t="shared" si="36"/>
        <v>672308</v>
      </c>
      <c r="O158" s="38">
        <f t="shared" si="37"/>
        <v>0.73476284153005467</v>
      </c>
      <c r="P158" s="33">
        <v>964385</v>
      </c>
      <c r="Q158" s="33">
        <v>4122720</v>
      </c>
      <c r="R158" s="33">
        <v>4122720</v>
      </c>
      <c r="S158" s="33">
        <v>1233933</v>
      </c>
      <c r="T158" s="38">
        <f t="shared" si="38"/>
        <v>0.2993007043893352</v>
      </c>
      <c r="U158" s="38">
        <f t="shared" si="39"/>
        <v>-1.3216962105383223</v>
      </c>
    </row>
    <row r="159" spans="1:21" ht="13" x14ac:dyDescent="0.3">
      <c r="A159" s="18" t="s">
        <v>29</v>
      </c>
      <c r="B159" s="12" t="s">
        <v>289</v>
      </c>
      <c r="C159" s="11" t="s">
        <v>290</v>
      </c>
      <c r="D159" s="33">
        <v>27510754</v>
      </c>
      <c r="E159" s="33">
        <v>28031379</v>
      </c>
      <c r="F159" s="33">
        <v>4214637</v>
      </c>
      <c r="G159" s="38">
        <f t="shared" si="32"/>
        <v>0.15319961786579894</v>
      </c>
      <c r="H159" s="33">
        <v>4195298</v>
      </c>
      <c r="I159" s="38">
        <f t="shared" si="33"/>
        <v>0.15249665639843968</v>
      </c>
      <c r="J159" s="33">
        <v>14352607</v>
      </c>
      <c r="K159" s="38">
        <f t="shared" si="34"/>
        <v>0.51201929808733282</v>
      </c>
      <c r="L159" s="33">
        <v>0</v>
      </c>
      <c r="M159" s="38">
        <f t="shared" si="35"/>
        <v>0</v>
      </c>
      <c r="N159" s="33">
        <f t="shared" si="36"/>
        <v>22762542</v>
      </c>
      <c r="O159" s="38">
        <f t="shared" si="37"/>
        <v>0.81203789510319846</v>
      </c>
      <c r="P159" s="33">
        <v>11632650</v>
      </c>
      <c r="Q159" s="33">
        <v>26075940</v>
      </c>
      <c r="R159" s="33">
        <v>26050932</v>
      </c>
      <c r="S159" s="33">
        <v>21162210</v>
      </c>
      <c r="T159" s="38">
        <f t="shared" si="38"/>
        <v>0.81233984258221548</v>
      </c>
      <c r="U159" s="38">
        <f t="shared" si="39"/>
        <v>0.23382092644410335</v>
      </c>
    </row>
    <row r="160" spans="1:21" ht="13" x14ac:dyDescent="0.3">
      <c r="A160" s="18" t="s">
        <v>29</v>
      </c>
      <c r="B160" s="12" t="s">
        <v>291</v>
      </c>
      <c r="C160" s="11" t="s">
        <v>292</v>
      </c>
      <c r="D160" s="33">
        <v>2412000</v>
      </c>
      <c r="E160" s="33">
        <v>2412000</v>
      </c>
      <c r="F160" s="33">
        <v>578099</v>
      </c>
      <c r="G160" s="38">
        <f t="shared" si="32"/>
        <v>0.23967620232172471</v>
      </c>
      <c r="H160" s="33">
        <v>754571</v>
      </c>
      <c r="I160" s="38">
        <f t="shared" si="33"/>
        <v>0.3128403814262023</v>
      </c>
      <c r="J160" s="33">
        <v>739068</v>
      </c>
      <c r="K160" s="38">
        <f t="shared" si="34"/>
        <v>0.3064129353233831</v>
      </c>
      <c r="L160" s="33">
        <v>0</v>
      </c>
      <c r="M160" s="38">
        <f t="shared" si="35"/>
        <v>0</v>
      </c>
      <c r="N160" s="33">
        <f t="shared" si="36"/>
        <v>2071738</v>
      </c>
      <c r="O160" s="38">
        <f t="shared" si="37"/>
        <v>0.8589295190713101</v>
      </c>
      <c r="P160" s="33">
        <v>623424</v>
      </c>
      <c r="Q160" s="33">
        <v>1760000</v>
      </c>
      <c r="R160" s="33">
        <v>1760000</v>
      </c>
      <c r="S160" s="33">
        <v>2048381</v>
      </c>
      <c r="T160" s="38">
        <f t="shared" si="38"/>
        <v>1.1638528409090909</v>
      </c>
      <c r="U160" s="38">
        <f t="shared" si="39"/>
        <v>0.1854981521404373</v>
      </c>
    </row>
    <row r="161" spans="1:21" ht="13" x14ac:dyDescent="0.3">
      <c r="A161" s="18" t="s">
        <v>29</v>
      </c>
      <c r="B161" s="12" t="s">
        <v>293</v>
      </c>
      <c r="C161" s="11" t="s">
        <v>294</v>
      </c>
      <c r="D161" s="33">
        <v>0</v>
      </c>
      <c r="E161" s="33">
        <v>0</v>
      </c>
      <c r="F161" s="33">
        <v>0</v>
      </c>
      <c r="G161" s="38">
        <f t="shared" si="32"/>
        <v>0</v>
      </c>
      <c r="H161" s="33">
        <v>0</v>
      </c>
      <c r="I161" s="38">
        <f t="shared" si="33"/>
        <v>0</v>
      </c>
      <c r="J161" s="33">
        <v>0</v>
      </c>
      <c r="K161" s="38">
        <f t="shared" si="34"/>
        <v>0</v>
      </c>
      <c r="L161" s="33">
        <v>0</v>
      </c>
      <c r="M161" s="38">
        <f t="shared" si="35"/>
        <v>0</v>
      </c>
      <c r="N161" s="33">
        <f t="shared" si="36"/>
        <v>0</v>
      </c>
      <c r="O161" s="38">
        <f t="shared" si="37"/>
        <v>0</v>
      </c>
      <c r="P161" s="33">
        <v>0</v>
      </c>
      <c r="Q161" s="33">
        <v>0</v>
      </c>
      <c r="R161" s="33">
        <v>0</v>
      </c>
      <c r="S161" s="33">
        <v>0</v>
      </c>
      <c r="T161" s="38">
        <f t="shared" si="38"/>
        <v>0</v>
      </c>
      <c r="U161" s="38">
        <f t="shared" si="39"/>
        <v>0</v>
      </c>
    </row>
    <row r="162" spans="1:21" ht="13" x14ac:dyDescent="0.3">
      <c r="A162" s="18" t="s">
        <v>44</v>
      </c>
      <c r="B162" s="12" t="s">
        <v>295</v>
      </c>
      <c r="C162" s="11" t="s">
        <v>296</v>
      </c>
      <c r="D162" s="33">
        <v>0</v>
      </c>
      <c r="E162" s="33">
        <v>0</v>
      </c>
      <c r="F162" s="33">
        <v>0</v>
      </c>
      <c r="G162" s="38">
        <f t="shared" si="32"/>
        <v>0</v>
      </c>
      <c r="H162" s="33">
        <v>0</v>
      </c>
      <c r="I162" s="38">
        <f t="shared" si="33"/>
        <v>0</v>
      </c>
      <c r="J162" s="33">
        <v>0</v>
      </c>
      <c r="K162" s="38">
        <f t="shared" si="34"/>
        <v>0</v>
      </c>
      <c r="L162" s="33">
        <v>0</v>
      </c>
      <c r="M162" s="38">
        <f t="shared" si="35"/>
        <v>0</v>
      </c>
      <c r="N162" s="33">
        <f t="shared" si="36"/>
        <v>0</v>
      </c>
      <c r="O162" s="38">
        <f t="shared" si="37"/>
        <v>0</v>
      </c>
      <c r="P162" s="33">
        <v>0</v>
      </c>
      <c r="Q162" s="33">
        <v>0</v>
      </c>
      <c r="R162" s="33">
        <v>0</v>
      </c>
      <c r="S162" s="33">
        <v>0</v>
      </c>
      <c r="T162" s="38">
        <f t="shared" si="38"/>
        <v>0</v>
      </c>
      <c r="U162" s="38">
        <f t="shared" si="39"/>
        <v>0</v>
      </c>
    </row>
    <row r="163" spans="1:21" ht="14" x14ac:dyDescent="0.3">
      <c r="A163" s="19" t="s">
        <v>0</v>
      </c>
      <c r="B163" s="14" t="s">
        <v>297</v>
      </c>
      <c r="C163" s="13" t="s">
        <v>0</v>
      </c>
      <c r="D163" s="34">
        <f>SUM(D158:D162)</f>
        <v>30872754</v>
      </c>
      <c r="E163" s="34">
        <f>SUM(E158:E162)</f>
        <v>31358379</v>
      </c>
      <c r="F163" s="34">
        <f>SUM(F158:F162)</f>
        <v>5050090</v>
      </c>
      <c r="G163" s="39">
        <f t="shared" si="32"/>
        <v>0.16357756745640509</v>
      </c>
      <c r="H163" s="34">
        <f>SUM(H158:H162)</f>
        <v>5675062</v>
      </c>
      <c r="I163" s="39">
        <f t="shared" si="33"/>
        <v>0.18382104816434583</v>
      </c>
      <c r="J163" s="34">
        <f>SUM(J158:J162)</f>
        <v>14781436</v>
      </c>
      <c r="K163" s="39">
        <f t="shared" si="34"/>
        <v>0.47137117642464876</v>
      </c>
      <c r="L163" s="34">
        <f>SUM(L158:L162)</f>
        <v>0</v>
      </c>
      <c r="M163" s="39">
        <f t="shared" si="35"/>
        <v>0</v>
      </c>
      <c r="N163" s="34">
        <f t="shared" si="36"/>
        <v>25506588</v>
      </c>
      <c r="O163" s="39">
        <f t="shared" si="37"/>
        <v>0.81338987579683253</v>
      </c>
      <c r="P163" s="34">
        <f>SUM(P158:P162)</f>
        <v>13220459</v>
      </c>
      <c r="Q163" s="34">
        <f>SUM(Q158:Q162)</f>
        <v>31958660</v>
      </c>
      <c r="R163" s="34">
        <f>SUM(R158:R162)</f>
        <v>31933652</v>
      </c>
      <c r="S163" s="34">
        <f>SUM(S158:S162)</f>
        <v>24444524</v>
      </c>
      <c r="T163" s="39">
        <f t="shared" si="38"/>
        <v>0.76547849898282849</v>
      </c>
      <c r="U163" s="39">
        <f t="shared" si="39"/>
        <v>0.11807282939268604</v>
      </c>
    </row>
    <row r="164" spans="1:21" ht="13" x14ac:dyDescent="0.3">
      <c r="A164" s="18" t="s">
        <v>29</v>
      </c>
      <c r="B164" s="12" t="s">
        <v>298</v>
      </c>
      <c r="C164" s="11" t="s">
        <v>299</v>
      </c>
      <c r="D164" s="33">
        <v>539</v>
      </c>
      <c r="E164" s="33">
        <v>539</v>
      </c>
      <c r="F164" s="33">
        <v>0</v>
      </c>
      <c r="G164" s="38">
        <f t="shared" si="32"/>
        <v>0</v>
      </c>
      <c r="H164" s="33">
        <v>0</v>
      </c>
      <c r="I164" s="38">
        <f t="shared" si="33"/>
        <v>0</v>
      </c>
      <c r="J164" s="33">
        <v>0</v>
      </c>
      <c r="K164" s="38">
        <f t="shared" si="34"/>
        <v>0</v>
      </c>
      <c r="L164" s="33">
        <v>0</v>
      </c>
      <c r="M164" s="38">
        <f t="shared" si="35"/>
        <v>0</v>
      </c>
      <c r="N164" s="33">
        <f t="shared" si="36"/>
        <v>0</v>
      </c>
      <c r="O164" s="38">
        <f t="shared" si="37"/>
        <v>0</v>
      </c>
      <c r="P164" s="33">
        <v>0</v>
      </c>
      <c r="Q164" s="33">
        <v>5000</v>
      </c>
      <c r="R164" s="33">
        <v>5000</v>
      </c>
      <c r="S164" s="33">
        <v>539</v>
      </c>
      <c r="T164" s="38">
        <f t="shared" si="38"/>
        <v>0.10780000000000001</v>
      </c>
      <c r="U164" s="38">
        <f t="shared" si="39"/>
        <v>0</v>
      </c>
    </row>
    <row r="165" spans="1:21" ht="13" x14ac:dyDescent="0.3">
      <c r="A165" s="18" t="s">
        <v>29</v>
      </c>
      <c r="B165" s="12" t="s">
        <v>300</v>
      </c>
      <c r="C165" s="11" t="s">
        <v>301</v>
      </c>
      <c r="D165" s="33">
        <v>79195</v>
      </c>
      <c r="E165" s="33">
        <v>107753</v>
      </c>
      <c r="F165" s="33">
        <v>11402</v>
      </c>
      <c r="G165" s="38">
        <f t="shared" si="32"/>
        <v>0.14397373571563862</v>
      </c>
      <c r="H165" s="33">
        <v>8025</v>
      </c>
      <c r="I165" s="38">
        <f t="shared" si="33"/>
        <v>0.10133215480775301</v>
      </c>
      <c r="J165" s="33">
        <v>62197</v>
      </c>
      <c r="K165" s="38">
        <f t="shared" si="34"/>
        <v>0.57721826770484352</v>
      </c>
      <c r="L165" s="33">
        <v>0</v>
      </c>
      <c r="M165" s="38">
        <f t="shared" si="35"/>
        <v>0</v>
      </c>
      <c r="N165" s="33">
        <f t="shared" si="36"/>
        <v>81624</v>
      </c>
      <c r="O165" s="38">
        <f t="shared" si="37"/>
        <v>0.75751023173368726</v>
      </c>
      <c r="P165" s="33">
        <v>41697</v>
      </c>
      <c r="Q165" s="33">
        <v>66655</v>
      </c>
      <c r="R165" s="33">
        <v>46655</v>
      </c>
      <c r="S165" s="33">
        <v>59247</v>
      </c>
      <c r="T165" s="38">
        <f t="shared" si="38"/>
        <v>1.2698960454399315</v>
      </c>
      <c r="U165" s="38">
        <f t="shared" si="39"/>
        <v>0.49164208456243852</v>
      </c>
    </row>
    <row r="166" spans="1:21" ht="13" x14ac:dyDescent="0.3">
      <c r="A166" s="18" t="s">
        <v>29</v>
      </c>
      <c r="B166" s="12" t="s">
        <v>302</v>
      </c>
      <c r="C166" s="11" t="s">
        <v>303</v>
      </c>
      <c r="D166" s="33">
        <v>77615281</v>
      </c>
      <c r="E166" s="33">
        <v>76296680</v>
      </c>
      <c r="F166" s="33">
        <v>31369084</v>
      </c>
      <c r="G166" s="38">
        <f t="shared" si="32"/>
        <v>0.40416118573351556</v>
      </c>
      <c r="H166" s="33">
        <v>25425075</v>
      </c>
      <c r="I166" s="38">
        <f t="shared" si="33"/>
        <v>0.32757821233682061</v>
      </c>
      <c r="J166" s="33">
        <v>19188749</v>
      </c>
      <c r="K166" s="38">
        <f t="shared" si="34"/>
        <v>0.25150175603971237</v>
      </c>
      <c r="L166" s="33">
        <v>0</v>
      </c>
      <c r="M166" s="38">
        <f t="shared" si="35"/>
        <v>0</v>
      </c>
      <c r="N166" s="33">
        <f t="shared" si="36"/>
        <v>75982908</v>
      </c>
      <c r="O166" s="38">
        <f t="shared" si="37"/>
        <v>0.99588747505133901</v>
      </c>
      <c r="P166" s="33">
        <v>9656467</v>
      </c>
      <c r="Q166" s="33">
        <v>72289152</v>
      </c>
      <c r="R166" s="33">
        <v>72352152</v>
      </c>
      <c r="S166" s="33">
        <v>71705565</v>
      </c>
      <c r="T166" s="38">
        <f t="shared" si="38"/>
        <v>0.99106333423227</v>
      </c>
      <c r="U166" s="38">
        <f t="shared" si="39"/>
        <v>0.9871397064785703</v>
      </c>
    </row>
    <row r="167" spans="1:21" ht="13" x14ac:dyDescent="0.3">
      <c r="A167" s="18" t="s">
        <v>29</v>
      </c>
      <c r="B167" s="12" t="s">
        <v>304</v>
      </c>
      <c r="C167" s="11" t="s">
        <v>305</v>
      </c>
      <c r="D167" s="33">
        <v>2323000</v>
      </c>
      <c r="E167" s="33">
        <v>2323000</v>
      </c>
      <c r="F167" s="33">
        <v>581000</v>
      </c>
      <c r="G167" s="38">
        <f t="shared" si="32"/>
        <v>0.25010761945759791</v>
      </c>
      <c r="H167" s="33">
        <v>1380795</v>
      </c>
      <c r="I167" s="38">
        <f t="shared" si="33"/>
        <v>0.59440163581575545</v>
      </c>
      <c r="J167" s="33">
        <v>365393</v>
      </c>
      <c r="K167" s="38">
        <f t="shared" si="34"/>
        <v>0.15729358588032716</v>
      </c>
      <c r="L167" s="33">
        <v>0</v>
      </c>
      <c r="M167" s="38">
        <f t="shared" si="35"/>
        <v>0</v>
      </c>
      <c r="N167" s="33">
        <f t="shared" si="36"/>
        <v>2327188</v>
      </c>
      <c r="O167" s="38">
        <f t="shared" si="37"/>
        <v>1.0018028411536806</v>
      </c>
      <c r="P167" s="33">
        <v>793376</v>
      </c>
      <c r="Q167" s="33">
        <v>2513000</v>
      </c>
      <c r="R167" s="33">
        <v>2513000</v>
      </c>
      <c r="S167" s="33">
        <v>2850480</v>
      </c>
      <c r="T167" s="38">
        <f t="shared" si="38"/>
        <v>1.1342936729009152</v>
      </c>
      <c r="U167" s="38">
        <f t="shared" si="39"/>
        <v>-0.53944535756060175</v>
      </c>
    </row>
    <row r="168" spans="1:21" ht="13" x14ac:dyDescent="0.3">
      <c r="A168" s="18" t="s">
        <v>44</v>
      </c>
      <c r="B168" s="12" t="s">
        <v>306</v>
      </c>
      <c r="C168" s="11" t="s">
        <v>307</v>
      </c>
      <c r="D168" s="33">
        <v>0</v>
      </c>
      <c r="E168" s="33">
        <v>0</v>
      </c>
      <c r="F168" s="33">
        <v>0</v>
      </c>
      <c r="G168" s="38">
        <f t="shared" si="32"/>
        <v>0</v>
      </c>
      <c r="H168" s="33">
        <v>0</v>
      </c>
      <c r="I168" s="38">
        <f t="shared" si="33"/>
        <v>0</v>
      </c>
      <c r="J168" s="33">
        <v>0</v>
      </c>
      <c r="K168" s="38">
        <f t="shared" si="34"/>
        <v>0</v>
      </c>
      <c r="L168" s="33">
        <v>0</v>
      </c>
      <c r="M168" s="38">
        <f t="shared" si="35"/>
        <v>0</v>
      </c>
      <c r="N168" s="33">
        <f t="shared" si="36"/>
        <v>0</v>
      </c>
      <c r="O168" s="38">
        <f t="shared" si="37"/>
        <v>0</v>
      </c>
      <c r="P168" s="33">
        <v>0</v>
      </c>
      <c r="Q168" s="33">
        <v>0</v>
      </c>
      <c r="R168" s="33">
        <v>0</v>
      </c>
      <c r="S168" s="33">
        <v>0</v>
      </c>
      <c r="T168" s="38">
        <f t="shared" si="38"/>
        <v>0</v>
      </c>
      <c r="U168" s="38">
        <f t="shared" si="39"/>
        <v>0</v>
      </c>
    </row>
    <row r="169" spans="1:21" ht="14" x14ac:dyDescent="0.3">
      <c r="A169" s="19" t="s">
        <v>0</v>
      </c>
      <c r="B169" s="14" t="s">
        <v>308</v>
      </c>
      <c r="C169" s="13" t="s">
        <v>0</v>
      </c>
      <c r="D169" s="34">
        <f>SUM(D164:D168)</f>
        <v>80018015</v>
      </c>
      <c r="E169" s="34">
        <f>SUM(E164:E168)</f>
        <v>78727972</v>
      </c>
      <c r="F169" s="34">
        <f>SUM(F164:F168)</f>
        <v>31961486</v>
      </c>
      <c r="G169" s="39">
        <f t="shared" si="32"/>
        <v>0.39942862866568235</v>
      </c>
      <c r="H169" s="34">
        <f>SUM(H164:H168)</f>
        <v>26813895</v>
      </c>
      <c r="I169" s="39">
        <f t="shared" si="33"/>
        <v>0.33509822756787955</v>
      </c>
      <c r="J169" s="34">
        <f>SUM(J164:J168)</f>
        <v>19616339</v>
      </c>
      <c r="K169" s="39">
        <f t="shared" si="34"/>
        <v>0.24916606514391099</v>
      </c>
      <c r="L169" s="34">
        <f>SUM(L164:L168)</f>
        <v>0</v>
      </c>
      <c r="M169" s="39">
        <f t="shared" si="35"/>
        <v>0</v>
      </c>
      <c r="N169" s="34">
        <f t="shared" si="36"/>
        <v>78391720</v>
      </c>
      <c r="O169" s="39">
        <f t="shared" si="37"/>
        <v>0.99572893862933498</v>
      </c>
      <c r="P169" s="34">
        <f>SUM(P164:P168)</f>
        <v>10491540</v>
      </c>
      <c r="Q169" s="34">
        <f>SUM(Q164:Q168)</f>
        <v>74873807</v>
      </c>
      <c r="R169" s="34">
        <f>SUM(R164:R168)</f>
        <v>74916807</v>
      </c>
      <c r="S169" s="34">
        <f>SUM(S164:S168)</f>
        <v>74615831</v>
      </c>
      <c r="T169" s="39">
        <f t="shared" si="38"/>
        <v>0.9959825303286084</v>
      </c>
      <c r="U169" s="39">
        <f t="shared" si="39"/>
        <v>0.86972922945535158</v>
      </c>
    </row>
    <row r="170" spans="1:21" ht="14" x14ac:dyDescent="0.3">
      <c r="A170" s="19" t="s">
        <v>0</v>
      </c>
      <c r="B170" s="14" t="s">
        <v>309</v>
      </c>
      <c r="C170" s="13" t="s">
        <v>0</v>
      </c>
      <c r="D170" s="34">
        <f>SUM(D105,D107:D111,D113:D120,D122:D125,D127:D131,D133:D136,D138:D143,D145:D149,D151:D156,D158:D162,D164:D168)</f>
        <v>920112419</v>
      </c>
      <c r="E170" s="34">
        <f>SUM(E105,E107:E111,E113:E120,E122:E125,E127:E131,E133:E136,E138:E143,E145:E149,E151:E156,E158:E162,E164:E168)</f>
        <v>853543893</v>
      </c>
      <c r="F170" s="34">
        <f>SUM(F105,F107:F111,F113:F120,F122:F125,F127:F131,F133:F136,F138:F143,F145:F149,F151:F156,F158:F162,F164:F168)</f>
        <v>116708433</v>
      </c>
      <c r="G170" s="39">
        <f t="shared" si="32"/>
        <v>0.12684149305020956</v>
      </c>
      <c r="H170" s="34">
        <f>SUM(H105,H107:H111,H113:H120,H122:H125,H127:H131,H133:H136,H138:H143,H145:H149,H151:H156,H158:H162,H164:H168)</f>
        <v>173515876</v>
      </c>
      <c r="I170" s="39">
        <f t="shared" si="33"/>
        <v>0.1885811694494692</v>
      </c>
      <c r="J170" s="34">
        <f>SUM(J105,J107:J111,J113:J120,J122:J125,J127:J131,J133:J136,J138:J143,J145:J149,J151:J156,J158:J162,J164:J168)</f>
        <v>171677968</v>
      </c>
      <c r="K170" s="39">
        <f t="shared" si="34"/>
        <v>0.20113548864674496</v>
      </c>
      <c r="L170" s="34">
        <f>SUM(L105,L107:L111,L113:L120,L122:L125,L127:L131,L133:L136,L138:L143,L145:L149,L151:L156,L158:L162,L164:L168)</f>
        <v>0</v>
      </c>
      <c r="M170" s="39">
        <f t="shared" si="35"/>
        <v>0</v>
      </c>
      <c r="N170" s="34">
        <f t="shared" si="36"/>
        <v>461902277</v>
      </c>
      <c r="O170" s="39">
        <f t="shared" si="37"/>
        <v>0.54115820028484463</v>
      </c>
      <c r="P170" s="34">
        <f>SUM(P105,P107:P111,P113:P120,P122:P125,P127:P131,P133:P136,P138:P143,P145:P149,P151:P156,P158:P162,P164:P168)</f>
        <v>178752778</v>
      </c>
      <c r="Q170" s="34">
        <f>SUM(Q105,Q107:Q111,Q113:Q120,Q122:Q125,Q127:Q131,Q133:Q136,Q138:Q143,Q145:Q149,Q151:Q156,Q158:Q162,Q164:Q168)</f>
        <v>683763572</v>
      </c>
      <c r="R170" s="34">
        <f>SUM(R105,R107:R111,R113:R120,R122:R125,R127:R131,R133:R136,R138:R143,R145:R149,R151:R156,R158:R162,R164:R168)</f>
        <v>722986607</v>
      </c>
      <c r="S170" s="34">
        <f>SUM(S105,S107:S111,S113:S120,S122:S125,S127:S131,S133:S136,S138:S143,S145:S149,S151:S156,S158:S162,S164:S168)</f>
        <v>444478356</v>
      </c>
      <c r="T170" s="39">
        <f t="shared" si="38"/>
        <v>0.61478089870065877</v>
      </c>
      <c r="U170" s="39">
        <f t="shared" si="39"/>
        <v>-3.9578741539893714E-2</v>
      </c>
    </row>
    <row r="171" spans="1:21" ht="14.5" customHeight="1" x14ac:dyDescent="0.3">
      <c r="A171" s="17" t="s">
        <v>0</v>
      </c>
      <c r="B171" s="15" t="s">
        <v>618</v>
      </c>
      <c r="C171" s="10"/>
      <c r="D171" s="35"/>
      <c r="E171" s="35"/>
      <c r="F171" s="35"/>
      <c r="G171" s="40"/>
      <c r="H171" s="35"/>
      <c r="I171" s="40"/>
      <c r="J171" s="35"/>
      <c r="K171" s="40"/>
      <c r="L171" s="35"/>
      <c r="M171" s="40"/>
      <c r="N171" s="35"/>
      <c r="O171" s="40"/>
      <c r="P171" s="35"/>
      <c r="Q171" s="35"/>
      <c r="R171" s="35"/>
      <c r="S171" s="35"/>
      <c r="T171" s="40"/>
      <c r="U171" s="40"/>
    </row>
    <row r="172" spans="1:21" ht="14.5" customHeight="1" x14ac:dyDescent="0.3">
      <c r="A172" s="17" t="s">
        <v>0</v>
      </c>
      <c r="B172" s="9" t="s">
        <v>310</v>
      </c>
      <c r="C172" s="10"/>
      <c r="D172" s="35"/>
      <c r="E172" s="35"/>
      <c r="F172" s="35"/>
      <c r="G172" s="40"/>
      <c r="H172" s="35"/>
      <c r="I172" s="40"/>
      <c r="J172" s="35"/>
      <c r="K172" s="40"/>
      <c r="L172" s="35"/>
      <c r="M172" s="40"/>
      <c r="N172" s="35"/>
      <c r="O172" s="40"/>
      <c r="P172" s="35"/>
      <c r="Q172" s="35"/>
      <c r="R172" s="35"/>
      <c r="S172" s="35"/>
      <c r="T172" s="40"/>
      <c r="U172" s="40"/>
    </row>
    <row r="173" spans="1:21" ht="13" x14ac:dyDescent="0.3">
      <c r="A173" s="18" t="s">
        <v>29</v>
      </c>
      <c r="B173" s="12" t="s">
        <v>311</v>
      </c>
      <c r="C173" s="11" t="s">
        <v>312</v>
      </c>
      <c r="D173" s="33">
        <v>18626000</v>
      </c>
      <c r="E173" s="33">
        <v>8890000</v>
      </c>
      <c r="F173" s="33">
        <v>4041953</v>
      </c>
      <c r="G173" s="38">
        <f t="shared" ref="G173:G205" si="40">IF(($D173     =0),0,($F173     /$D173     ))</f>
        <v>0.21700595941157522</v>
      </c>
      <c r="H173" s="33">
        <v>66389</v>
      </c>
      <c r="I173" s="38">
        <f t="shared" ref="I173:I205" si="41">IF(($D173     =0),0,($H173     /$D173     ))</f>
        <v>3.5643186942982928E-3</v>
      </c>
      <c r="J173" s="33">
        <v>-2008330</v>
      </c>
      <c r="K173" s="38">
        <f t="shared" ref="K173:K205" si="42">IF(($E173     =0),0,($J173     /$E173     ))</f>
        <v>-0.22590888638920134</v>
      </c>
      <c r="L173" s="33">
        <v>0</v>
      </c>
      <c r="M173" s="38">
        <f t="shared" ref="M173:M205" si="43">IF(($E173     =0),0,($L173     /$E173     ))</f>
        <v>0</v>
      </c>
      <c r="N173" s="33">
        <f t="shared" ref="N173:N205" si="44">$F173     +$H173     +$J173</f>
        <v>2100012</v>
      </c>
      <c r="O173" s="38">
        <f t="shared" ref="O173:O205" si="45">IF(($E173     =0),0,($N173     /$E173     ))</f>
        <v>0.23622182227221597</v>
      </c>
      <c r="P173" s="33">
        <v>1333963</v>
      </c>
      <c r="Q173" s="33">
        <v>15816080</v>
      </c>
      <c r="R173" s="33">
        <v>8163928</v>
      </c>
      <c r="S173" s="33">
        <v>3363581</v>
      </c>
      <c r="T173" s="38">
        <f t="shared" ref="T173:T205" si="46">IF(($R173     =0),0,($S173     /$R173     ))</f>
        <v>0.41200522591576016</v>
      </c>
      <c r="U173" s="38">
        <f t="shared" ref="U173:U205" si="47">IF(($P173     =0),0,(($J173     /$P173     )-1))</f>
        <v>-2.5055365103829716</v>
      </c>
    </row>
    <row r="174" spans="1:21" ht="13" x14ac:dyDescent="0.3">
      <c r="A174" s="18" t="s">
        <v>29</v>
      </c>
      <c r="B174" s="12" t="s">
        <v>313</v>
      </c>
      <c r="C174" s="11" t="s">
        <v>314</v>
      </c>
      <c r="D174" s="33">
        <v>18824405</v>
      </c>
      <c r="E174" s="33">
        <v>18824405</v>
      </c>
      <c r="F174" s="33">
        <v>5395547</v>
      </c>
      <c r="G174" s="38">
        <f t="shared" si="40"/>
        <v>0.28662510182924772</v>
      </c>
      <c r="H174" s="33">
        <v>4153455</v>
      </c>
      <c r="I174" s="38">
        <f t="shared" si="41"/>
        <v>0.2206420335729071</v>
      </c>
      <c r="J174" s="33">
        <v>5784474</v>
      </c>
      <c r="K174" s="38">
        <f t="shared" si="42"/>
        <v>0.30728588765488207</v>
      </c>
      <c r="L174" s="33">
        <v>0</v>
      </c>
      <c r="M174" s="38">
        <f t="shared" si="43"/>
        <v>0</v>
      </c>
      <c r="N174" s="33">
        <f t="shared" si="44"/>
        <v>15333476</v>
      </c>
      <c r="O174" s="38">
        <f t="shared" si="45"/>
        <v>0.81455302305703692</v>
      </c>
      <c r="P174" s="33">
        <v>6463112</v>
      </c>
      <c r="Q174" s="33">
        <v>18568265</v>
      </c>
      <c r="R174" s="33">
        <v>18117811</v>
      </c>
      <c r="S174" s="33">
        <v>14233702</v>
      </c>
      <c r="T174" s="38">
        <f t="shared" si="46"/>
        <v>0.7856193002565266</v>
      </c>
      <c r="U174" s="38">
        <f t="shared" si="47"/>
        <v>-0.1050017391002972</v>
      </c>
    </row>
    <row r="175" spans="1:21" ht="13" x14ac:dyDescent="0.3">
      <c r="A175" s="18" t="s">
        <v>29</v>
      </c>
      <c r="B175" s="12" t="s">
        <v>315</v>
      </c>
      <c r="C175" s="11" t="s">
        <v>316</v>
      </c>
      <c r="D175" s="33">
        <v>27668442</v>
      </c>
      <c r="E175" s="33">
        <v>27668442</v>
      </c>
      <c r="F175" s="33">
        <v>4809993</v>
      </c>
      <c r="G175" s="38">
        <f t="shared" si="40"/>
        <v>0.1738440133347588</v>
      </c>
      <c r="H175" s="33">
        <v>1930575</v>
      </c>
      <c r="I175" s="38">
        <f t="shared" si="41"/>
        <v>6.9775341885892961E-2</v>
      </c>
      <c r="J175" s="33">
        <v>34162</v>
      </c>
      <c r="K175" s="38">
        <f t="shared" si="42"/>
        <v>1.2346918557973015E-3</v>
      </c>
      <c r="L175" s="33">
        <v>0</v>
      </c>
      <c r="M175" s="38">
        <f t="shared" si="43"/>
        <v>0</v>
      </c>
      <c r="N175" s="33">
        <f t="shared" si="44"/>
        <v>6774730</v>
      </c>
      <c r="O175" s="38">
        <f t="shared" si="45"/>
        <v>0.24485404707644903</v>
      </c>
      <c r="P175" s="33">
        <v>10510262</v>
      </c>
      <c r="Q175" s="33">
        <v>63362341</v>
      </c>
      <c r="R175" s="33">
        <v>27779892</v>
      </c>
      <c r="S175" s="33">
        <v>37041511</v>
      </c>
      <c r="T175" s="38">
        <f t="shared" si="46"/>
        <v>1.3333929087989256</v>
      </c>
      <c r="U175" s="38">
        <f t="shared" si="47"/>
        <v>-0.99674965286307804</v>
      </c>
    </row>
    <row r="176" spans="1:21" ht="13" x14ac:dyDescent="0.3">
      <c r="A176" s="18" t="s">
        <v>29</v>
      </c>
      <c r="B176" s="12" t="s">
        <v>317</v>
      </c>
      <c r="C176" s="11" t="s">
        <v>318</v>
      </c>
      <c r="D176" s="33">
        <v>3607139</v>
      </c>
      <c r="E176" s="33">
        <v>4876279</v>
      </c>
      <c r="F176" s="33">
        <v>529721</v>
      </c>
      <c r="G176" s="38">
        <f t="shared" si="40"/>
        <v>0.14685350356612262</v>
      </c>
      <c r="H176" s="33">
        <v>958748</v>
      </c>
      <c r="I176" s="38">
        <f t="shared" si="41"/>
        <v>0.2657918089654987</v>
      </c>
      <c r="J176" s="33">
        <v>2916728</v>
      </c>
      <c r="K176" s="38">
        <f t="shared" si="42"/>
        <v>0.5981462504503946</v>
      </c>
      <c r="L176" s="33">
        <v>0</v>
      </c>
      <c r="M176" s="38">
        <f t="shared" si="43"/>
        <v>0</v>
      </c>
      <c r="N176" s="33">
        <f t="shared" si="44"/>
        <v>4405197</v>
      </c>
      <c r="O176" s="38">
        <f t="shared" si="45"/>
        <v>0.90339314054835662</v>
      </c>
      <c r="P176" s="33">
        <v>-51768</v>
      </c>
      <c r="Q176" s="33">
        <v>3389770</v>
      </c>
      <c r="R176" s="33">
        <v>3389770</v>
      </c>
      <c r="S176" s="33">
        <v>622297</v>
      </c>
      <c r="T176" s="38">
        <f t="shared" si="46"/>
        <v>0.18358089191892074</v>
      </c>
      <c r="U176" s="38">
        <f t="shared" si="47"/>
        <v>-57.342296399320041</v>
      </c>
    </row>
    <row r="177" spans="1:21" ht="13" x14ac:dyDescent="0.3">
      <c r="A177" s="18" t="s">
        <v>29</v>
      </c>
      <c r="B177" s="12" t="s">
        <v>319</v>
      </c>
      <c r="C177" s="11" t="s">
        <v>320</v>
      </c>
      <c r="D177" s="33">
        <v>18224930</v>
      </c>
      <c r="E177" s="33">
        <v>16057438</v>
      </c>
      <c r="F177" s="33">
        <v>4022474</v>
      </c>
      <c r="G177" s="38">
        <f t="shared" si="40"/>
        <v>0.22071272701733285</v>
      </c>
      <c r="H177" s="33">
        <v>1646405</v>
      </c>
      <c r="I177" s="38">
        <f t="shared" si="41"/>
        <v>9.0338069885590788E-2</v>
      </c>
      <c r="J177" s="33">
        <v>4869219</v>
      </c>
      <c r="K177" s="38">
        <f t="shared" si="42"/>
        <v>0.30323760241204106</v>
      </c>
      <c r="L177" s="33">
        <v>0</v>
      </c>
      <c r="M177" s="38">
        <f t="shared" si="43"/>
        <v>0</v>
      </c>
      <c r="N177" s="33">
        <f t="shared" si="44"/>
        <v>10538098</v>
      </c>
      <c r="O177" s="38">
        <f t="shared" si="45"/>
        <v>0.6562751791412802</v>
      </c>
      <c r="P177" s="33">
        <v>2743667</v>
      </c>
      <c r="Q177" s="33">
        <v>14643030</v>
      </c>
      <c r="R177" s="33">
        <v>17132548</v>
      </c>
      <c r="S177" s="33">
        <v>10093453</v>
      </c>
      <c r="T177" s="38">
        <f t="shared" si="46"/>
        <v>0.58913904691818175</v>
      </c>
      <c r="U177" s="38">
        <f t="shared" si="47"/>
        <v>0.77471209151839493</v>
      </c>
    </row>
    <row r="178" spans="1:21" ht="13" x14ac:dyDescent="0.3">
      <c r="A178" s="18" t="s">
        <v>44</v>
      </c>
      <c r="B178" s="12" t="s">
        <v>321</v>
      </c>
      <c r="C178" s="11" t="s">
        <v>322</v>
      </c>
      <c r="D178" s="33">
        <v>0</v>
      </c>
      <c r="E178" s="33">
        <v>0</v>
      </c>
      <c r="F178" s="33">
        <v>0</v>
      </c>
      <c r="G178" s="38">
        <f t="shared" si="40"/>
        <v>0</v>
      </c>
      <c r="H178" s="33">
        <v>0</v>
      </c>
      <c r="I178" s="38">
        <f t="shared" si="41"/>
        <v>0</v>
      </c>
      <c r="J178" s="33">
        <v>3</v>
      </c>
      <c r="K178" s="38">
        <f t="shared" si="42"/>
        <v>0</v>
      </c>
      <c r="L178" s="33">
        <v>0</v>
      </c>
      <c r="M178" s="38">
        <f t="shared" si="43"/>
        <v>0</v>
      </c>
      <c r="N178" s="33">
        <f t="shared" si="44"/>
        <v>3</v>
      </c>
      <c r="O178" s="38">
        <f t="shared" si="45"/>
        <v>0</v>
      </c>
      <c r="P178" s="33">
        <v>0</v>
      </c>
      <c r="Q178" s="33">
        <v>0</v>
      </c>
      <c r="R178" s="33">
        <v>0</v>
      </c>
      <c r="S178" s="33">
        <v>0</v>
      </c>
      <c r="T178" s="38">
        <f t="shared" si="46"/>
        <v>0</v>
      </c>
      <c r="U178" s="38">
        <f t="shared" si="47"/>
        <v>0</v>
      </c>
    </row>
    <row r="179" spans="1:21" ht="14" x14ac:dyDescent="0.3">
      <c r="A179" s="19" t="s">
        <v>0</v>
      </c>
      <c r="B179" s="14" t="s">
        <v>323</v>
      </c>
      <c r="C179" s="13" t="s">
        <v>0</v>
      </c>
      <c r="D179" s="34">
        <f>SUM(D173:D178)</f>
        <v>86950916</v>
      </c>
      <c r="E179" s="34">
        <f>SUM(E173:E178)</f>
        <v>76316564</v>
      </c>
      <c r="F179" s="34">
        <f>SUM(F173:F178)</f>
        <v>18799688</v>
      </c>
      <c r="G179" s="39">
        <f t="shared" si="40"/>
        <v>0.21621035021643706</v>
      </c>
      <c r="H179" s="34">
        <f>SUM(H173:H178)</f>
        <v>8755572</v>
      </c>
      <c r="I179" s="39">
        <f t="shared" si="41"/>
        <v>0.10069556944057956</v>
      </c>
      <c r="J179" s="34">
        <f>SUM(J173:J178)</f>
        <v>11596256</v>
      </c>
      <c r="K179" s="39">
        <f t="shared" si="42"/>
        <v>0.15194939856044881</v>
      </c>
      <c r="L179" s="34">
        <f>SUM(L173:L178)</f>
        <v>0</v>
      </c>
      <c r="M179" s="39">
        <f t="shared" si="43"/>
        <v>0</v>
      </c>
      <c r="N179" s="34">
        <f t="shared" si="44"/>
        <v>39151516</v>
      </c>
      <c r="O179" s="39">
        <f t="shared" si="45"/>
        <v>0.51301465825950965</v>
      </c>
      <c r="P179" s="34">
        <f>SUM(P173:P178)</f>
        <v>20999236</v>
      </c>
      <c r="Q179" s="34">
        <f>SUM(Q173:Q178)</f>
        <v>115779486</v>
      </c>
      <c r="R179" s="34">
        <f>SUM(R173:R178)</f>
        <v>74583949</v>
      </c>
      <c r="S179" s="34">
        <f>SUM(S173:S178)</f>
        <v>65354544</v>
      </c>
      <c r="T179" s="39">
        <f t="shared" si="46"/>
        <v>0.87625480919493814</v>
      </c>
      <c r="U179" s="39">
        <f t="shared" si="47"/>
        <v>-0.44777724294350518</v>
      </c>
    </row>
    <row r="180" spans="1:21" ht="13" x14ac:dyDescent="0.3">
      <c r="A180" s="18" t="s">
        <v>29</v>
      </c>
      <c r="B180" s="12" t="s">
        <v>324</v>
      </c>
      <c r="C180" s="11" t="s">
        <v>325</v>
      </c>
      <c r="D180" s="33">
        <v>0</v>
      </c>
      <c r="E180" s="33">
        <v>0</v>
      </c>
      <c r="F180" s="33">
        <v>0</v>
      </c>
      <c r="G180" s="38">
        <f t="shared" si="40"/>
        <v>0</v>
      </c>
      <c r="H180" s="33">
        <v>0</v>
      </c>
      <c r="I180" s="38">
        <f t="shared" si="41"/>
        <v>0</v>
      </c>
      <c r="J180" s="33">
        <v>0</v>
      </c>
      <c r="K180" s="38">
        <f t="shared" si="42"/>
        <v>0</v>
      </c>
      <c r="L180" s="33">
        <v>0</v>
      </c>
      <c r="M180" s="38">
        <f t="shared" si="43"/>
        <v>0</v>
      </c>
      <c r="N180" s="33">
        <f t="shared" si="44"/>
        <v>0</v>
      </c>
      <c r="O180" s="38">
        <f t="shared" si="45"/>
        <v>0</v>
      </c>
      <c r="P180" s="33">
        <v>0</v>
      </c>
      <c r="Q180" s="33">
        <v>0</v>
      </c>
      <c r="R180" s="33">
        <v>3091000</v>
      </c>
      <c r="S180" s="33">
        <v>0</v>
      </c>
      <c r="T180" s="38">
        <f t="shared" si="46"/>
        <v>0</v>
      </c>
      <c r="U180" s="38">
        <f t="shared" si="47"/>
        <v>0</v>
      </c>
    </row>
    <row r="181" spans="1:21" ht="13" x14ac:dyDescent="0.3">
      <c r="A181" s="18" t="s">
        <v>29</v>
      </c>
      <c r="B181" s="12" t="s">
        <v>326</v>
      </c>
      <c r="C181" s="11" t="s">
        <v>327</v>
      </c>
      <c r="D181" s="33">
        <v>25952100</v>
      </c>
      <c r="E181" s="33">
        <v>24260300</v>
      </c>
      <c r="F181" s="33">
        <v>3458503</v>
      </c>
      <c r="G181" s="38">
        <f t="shared" si="40"/>
        <v>0.13326486103244053</v>
      </c>
      <c r="H181" s="33">
        <v>7524011</v>
      </c>
      <c r="I181" s="38">
        <f t="shared" si="41"/>
        <v>0.28991915875786545</v>
      </c>
      <c r="J181" s="33">
        <v>4435069</v>
      </c>
      <c r="K181" s="38">
        <f t="shared" si="42"/>
        <v>0.18281179540236517</v>
      </c>
      <c r="L181" s="33">
        <v>0</v>
      </c>
      <c r="M181" s="38">
        <f t="shared" si="43"/>
        <v>0</v>
      </c>
      <c r="N181" s="33">
        <f t="shared" si="44"/>
        <v>15417583</v>
      </c>
      <c r="O181" s="38">
        <f t="shared" si="45"/>
        <v>0.63550669200298426</v>
      </c>
      <c r="P181" s="33">
        <v>4765562</v>
      </c>
      <c r="Q181" s="33">
        <v>41884004</v>
      </c>
      <c r="R181" s="33">
        <v>30218000</v>
      </c>
      <c r="S181" s="33">
        <v>15634378</v>
      </c>
      <c r="T181" s="38">
        <f t="shared" si="46"/>
        <v>0.51738625984512543</v>
      </c>
      <c r="U181" s="38">
        <f t="shared" si="47"/>
        <v>-6.9350267607472094E-2</v>
      </c>
    </row>
    <row r="182" spans="1:21" ht="13" x14ac:dyDescent="0.3">
      <c r="A182" s="18" t="s">
        <v>29</v>
      </c>
      <c r="B182" s="12" t="s">
        <v>328</v>
      </c>
      <c r="C182" s="11" t="s">
        <v>329</v>
      </c>
      <c r="D182" s="33">
        <v>67310893</v>
      </c>
      <c r="E182" s="33">
        <v>91312389</v>
      </c>
      <c r="F182" s="33">
        <v>2251602</v>
      </c>
      <c r="G182" s="38">
        <f t="shared" si="40"/>
        <v>3.3450781881619068E-2</v>
      </c>
      <c r="H182" s="33">
        <v>2579301</v>
      </c>
      <c r="I182" s="38">
        <f t="shared" si="41"/>
        <v>3.8319221229170142E-2</v>
      </c>
      <c r="J182" s="33">
        <v>4998360</v>
      </c>
      <c r="K182" s="38">
        <f t="shared" si="42"/>
        <v>5.4739121982669843E-2</v>
      </c>
      <c r="L182" s="33">
        <v>0</v>
      </c>
      <c r="M182" s="38">
        <f t="shared" si="43"/>
        <v>0</v>
      </c>
      <c r="N182" s="33">
        <f t="shared" si="44"/>
        <v>9829263</v>
      </c>
      <c r="O182" s="38">
        <f t="shared" si="45"/>
        <v>0.1076443526190077</v>
      </c>
      <c r="P182" s="33">
        <v>2679576</v>
      </c>
      <c r="Q182" s="33">
        <v>77006208</v>
      </c>
      <c r="R182" s="33">
        <v>89955712</v>
      </c>
      <c r="S182" s="33">
        <v>8290555</v>
      </c>
      <c r="T182" s="38">
        <f t="shared" si="46"/>
        <v>9.216262998396367E-2</v>
      </c>
      <c r="U182" s="38">
        <f t="shared" si="47"/>
        <v>0.86535481732930886</v>
      </c>
    </row>
    <row r="183" spans="1:21" ht="13" x14ac:dyDescent="0.3">
      <c r="A183" s="18" t="s">
        <v>29</v>
      </c>
      <c r="B183" s="12" t="s">
        <v>330</v>
      </c>
      <c r="C183" s="11" t="s">
        <v>331</v>
      </c>
      <c r="D183" s="33">
        <v>6932772</v>
      </c>
      <c r="E183" s="33">
        <v>9760334</v>
      </c>
      <c r="F183" s="33">
        <v>1295996</v>
      </c>
      <c r="G183" s="38">
        <f t="shared" si="40"/>
        <v>0.18693763475850642</v>
      </c>
      <c r="H183" s="33">
        <v>2310923</v>
      </c>
      <c r="I183" s="38">
        <f t="shared" si="41"/>
        <v>0.333333189090886</v>
      </c>
      <c r="J183" s="33">
        <v>1784411</v>
      </c>
      <c r="K183" s="38">
        <f t="shared" si="42"/>
        <v>0.18282273946772723</v>
      </c>
      <c r="L183" s="33">
        <v>0</v>
      </c>
      <c r="M183" s="38">
        <f t="shared" si="43"/>
        <v>0</v>
      </c>
      <c r="N183" s="33">
        <f t="shared" si="44"/>
        <v>5391330</v>
      </c>
      <c r="O183" s="38">
        <f t="shared" si="45"/>
        <v>0.55237146597647169</v>
      </c>
      <c r="P183" s="33">
        <v>3435875</v>
      </c>
      <c r="Q183" s="33">
        <v>7932768</v>
      </c>
      <c r="R183" s="33">
        <v>7932768</v>
      </c>
      <c r="S183" s="33">
        <v>3435875</v>
      </c>
      <c r="T183" s="38">
        <f t="shared" si="46"/>
        <v>0.43312435205466743</v>
      </c>
      <c r="U183" s="38">
        <f t="shared" si="47"/>
        <v>-0.48065310874231459</v>
      </c>
    </row>
    <row r="184" spans="1:21" ht="13" x14ac:dyDescent="0.3">
      <c r="A184" s="18" t="s">
        <v>44</v>
      </c>
      <c r="B184" s="12" t="s">
        <v>332</v>
      </c>
      <c r="C184" s="11" t="s">
        <v>333</v>
      </c>
      <c r="D184" s="33">
        <v>2299000</v>
      </c>
      <c r="E184" s="33">
        <v>2299000</v>
      </c>
      <c r="F184" s="33">
        <v>0</v>
      </c>
      <c r="G184" s="38">
        <f t="shared" si="40"/>
        <v>0</v>
      </c>
      <c r="H184" s="33">
        <v>1172897</v>
      </c>
      <c r="I184" s="38">
        <f t="shared" si="41"/>
        <v>0.51017703349282295</v>
      </c>
      <c r="J184" s="33">
        <v>1118045</v>
      </c>
      <c r="K184" s="38">
        <f t="shared" si="42"/>
        <v>0.48631796433231839</v>
      </c>
      <c r="L184" s="33">
        <v>0</v>
      </c>
      <c r="M184" s="38">
        <f t="shared" si="43"/>
        <v>0</v>
      </c>
      <c r="N184" s="33">
        <f t="shared" si="44"/>
        <v>2290942</v>
      </c>
      <c r="O184" s="38">
        <f t="shared" si="45"/>
        <v>0.99649499782514139</v>
      </c>
      <c r="P184" s="33">
        <v>0</v>
      </c>
      <c r="Q184" s="33">
        <v>0</v>
      </c>
      <c r="R184" s="33">
        <v>0</v>
      </c>
      <c r="S184" s="33">
        <v>0</v>
      </c>
      <c r="T184" s="38">
        <f t="shared" si="46"/>
        <v>0</v>
      </c>
      <c r="U184" s="38">
        <f t="shared" si="47"/>
        <v>0</v>
      </c>
    </row>
    <row r="185" spans="1:21" ht="14" x14ac:dyDescent="0.3">
      <c r="A185" s="19" t="s">
        <v>0</v>
      </c>
      <c r="B185" s="14" t="s">
        <v>334</v>
      </c>
      <c r="C185" s="13" t="s">
        <v>0</v>
      </c>
      <c r="D185" s="34">
        <f>SUM(D180:D184)</f>
        <v>102494765</v>
      </c>
      <c r="E185" s="34">
        <f>SUM(E180:E184)</f>
        <v>127632023</v>
      </c>
      <c r="F185" s="34">
        <f>SUM(F180:F184)</f>
        <v>7006101</v>
      </c>
      <c r="G185" s="39">
        <f t="shared" si="40"/>
        <v>6.83556960201821E-2</v>
      </c>
      <c r="H185" s="34">
        <f>SUM(H180:H184)</f>
        <v>13587132</v>
      </c>
      <c r="I185" s="39">
        <f t="shared" si="41"/>
        <v>0.13256415583761766</v>
      </c>
      <c r="J185" s="34">
        <f>SUM(J180:J184)</f>
        <v>12335885</v>
      </c>
      <c r="K185" s="39">
        <f t="shared" si="42"/>
        <v>9.665195857625794E-2</v>
      </c>
      <c r="L185" s="34">
        <f>SUM(L180:L184)</f>
        <v>0</v>
      </c>
      <c r="M185" s="39">
        <f t="shared" si="43"/>
        <v>0</v>
      </c>
      <c r="N185" s="34">
        <f t="shared" si="44"/>
        <v>32929118</v>
      </c>
      <c r="O185" s="39">
        <f t="shared" si="45"/>
        <v>0.25800043927847166</v>
      </c>
      <c r="P185" s="34">
        <f>SUM(P180:P184)</f>
        <v>10881013</v>
      </c>
      <c r="Q185" s="34">
        <f>SUM(Q180:Q184)</f>
        <v>126822980</v>
      </c>
      <c r="R185" s="34">
        <f>SUM(R180:R184)</f>
        <v>131197480</v>
      </c>
      <c r="S185" s="34">
        <f>SUM(S180:S184)</f>
        <v>27360808</v>
      </c>
      <c r="T185" s="39">
        <f t="shared" si="46"/>
        <v>0.20854674952598176</v>
      </c>
      <c r="U185" s="39">
        <f t="shared" si="47"/>
        <v>0.13370740389704516</v>
      </c>
    </row>
    <row r="186" spans="1:21" ht="13" x14ac:dyDescent="0.3">
      <c r="A186" s="18" t="s">
        <v>29</v>
      </c>
      <c r="B186" s="12" t="s">
        <v>335</v>
      </c>
      <c r="C186" s="11" t="s">
        <v>336</v>
      </c>
      <c r="D186" s="33">
        <v>0</v>
      </c>
      <c r="E186" s="33">
        <v>6900000</v>
      </c>
      <c r="F186" s="33">
        <v>0</v>
      </c>
      <c r="G186" s="38">
        <f t="shared" si="40"/>
        <v>0</v>
      </c>
      <c r="H186" s="33">
        <v>0</v>
      </c>
      <c r="I186" s="38">
        <f t="shared" si="41"/>
        <v>0</v>
      </c>
      <c r="J186" s="33">
        <v>6821343</v>
      </c>
      <c r="K186" s="38">
        <f t="shared" si="42"/>
        <v>0.98860043478260873</v>
      </c>
      <c r="L186" s="33">
        <v>0</v>
      </c>
      <c r="M186" s="38">
        <f t="shared" si="43"/>
        <v>0</v>
      </c>
      <c r="N186" s="33">
        <f t="shared" si="44"/>
        <v>6821343</v>
      </c>
      <c r="O186" s="38">
        <f t="shared" si="45"/>
        <v>0.98860043478260873</v>
      </c>
      <c r="P186" s="33">
        <v>0</v>
      </c>
      <c r="Q186" s="33">
        <v>0</v>
      </c>
      <c r="R186" s="33">
        <v>0</v>
      </c>
      <c r="S186" s="33">
        <v>0</v>
      </c>
      <c r="T186" s="38">
        <f t="shared" si="46"/>
        <v>0</v>
      </c>
      <c r="U186" s="38">
        <f t="shared" si="47"/>
        <v>0</v>
      </c>
    </row>
    <row r="187" spans="1:21" ht="13" x14ac:dyDescent="0.3">
      <c r="A187" s="18" t="s">
        <v>29</v>
      </c>
      <c r="B187" s="12" t="s">
        <v>337</v>
      </c>
      <c r="C187" s="11" t="s">
        <v>338</v>
      </c>
      <c r="D187" s="33">
        <v>0</v>
      </c>
      <c r="E187" s="33">
        <v>0</v>
      </c>
      <c r="F187" s="33">
        <v>0</v>
      </c>
      <c r="G187" s="38">
        <f t="shared" si="40"/>
        <v>0</v>
      </c>
      <c r="H187" s="33">
        <v>0</v>
      </c>
      <c r="I187" s="38">
        <f t="shared" si="41"/>
        <v>0</v>
      </c>
      <c r="J187" s="33">
        <v>0</v>
      </c>
      <c r="K187" s="38">
        <f t="shared" si="42"/>
        <v>0</v>
      </c>
      <c r="L187" s="33">
        <v>0</v>
      </c>
      <c r="M187" s="38">
        <f t="shared" si="43"/>
        <v>0</v>
      </c>
      <c r="N187" s="33">
        <f t="shared" si="44"/>
        <v>0</v>
      </c>
      <c r="O187" s="38">
        <f t="shared" si="45"/>
        <v>0</v>
      </c>
      <c r="P187" s="33">
        <v>0</v>
      </c>
      <c r="Q187" s="33">
        <v>0</v>
      </c>
      <c r="R187" s="33">
        <v>0</v>
      </c>
      <c r="S187" s="33">
        <v>0</v>
      </c>
      <c r="T187" s="38">
        <f t="shared" si="46"/>
        <v>0</v>
      </c>
      <c r="U187" s="38">
        <f t="shared" si="47"/>
        <v>0</v>
      </c>
    </row>
    <row r="188" spans="1:21" ht="13" x14ac:dyDescent="0.3">
      <c r="A188" s="18" t="s">
        <v>29</v>
      </c>
      <c r="B188" s="12" t="s">
        <v>339</v>
      </c>
      <c r="C188" s="11" t="s">
        <v>340</v>
      </c>
      <c r="D188" s="33">
        <v>86849300</v>
      </c>
      <c r="E188" s="33">
        <v>80849300</v>
      </c>
      <c r="F188" s="33">
        <v>45523269</v>
      </c>
      <c r="G188" s="38">
        <f t="shared" si="40"/>
        <v>0.52416391381392824</v>
      </c>
      <c r="H188" s="33">
        <v>38795644</v>
      </c>
      <c r="I188" s="38">
        <f t="shared" si="41"/>
        <v>0.44670071031084879</v>
      </c>
      <c r="J188" s="33">
        <v>47058570</v>
      </c>
      <c r="K188" s="38">
        <f t="shared" si="42"/>
        <v>0.5820529058383932</v>
      </c>
      <c r="L188" s="33">
        <v>0</v>
      </c>
      <c r="M188" s="38">
        <f t="shared" si="43"/>
        <v>0</v>
      </c>
      <c r="N188" s="33">
        <f t="shared" si="44"/>
        <v>131377483</v>
      </c>
      <c r="O188" s="38">
        <f t="shared" si="45"/>
        <v>1.6249674765273168</v>
      </c>
      <c r="P188" s="33">
        <v>31901936</v>
      </c>
      <c r="Q188" s="33">
        <v>87293975</v>
      </c>
      <c r="R188" s="33">
        <v>83507975</v>
      </c>
      <c r="S188" s="33">
        <v>89368866</v>
      </c>
      <c r="T188" s="38">
        <f t="shared" si="46"/>
        <v>1.0701836082122695</v>
      </c>
      <c r="U188" s="38">
        <f t="shared" si="47"/>
        <v>0.4751007587752667</v>
      </c>
    </row>
    <row r="189" spans="1:21" ht="13" x14ac:dyDescent="0.3">
      <c r="A189" s="18" t="s">
        <v>29</v>
      </c>
      <c r="B189" s="12" t="s">
        <v>341</v>
      </c>
      <c r="C189" s="11" t="s">
        <v>342</v>
      </c>
      <c r="D189" s="33">
        <v>5756805</v>
      </c>
      <c r="E189" s="33">
        <v>5756805</v>
      </c>
      <c r="F189" s="33">
        <v>34367168</v>
      </c>
      <c r="G189" s="38">
        <f t="shared" si="40"/>
        <v>5.9698336143051574</v>
      </c>
      <c r="H189" s="33">
        <v>-21101607</v>
      </c>
      <c r="I189" s="38">
        <f t="shared" si="41"/>
        <v>-3.6655066482189338</v>
      </c>
      <c r="J189" s="33">
        <v>21173101</v>
      </c>
      <c r="K189" s="38">
        <f t="shared" si="42"/>
        <v>3.6779256896837742</v>
      </c>
      <c r="L189" s="33">
        <v>0</v>
      </c>
      <c r="M189" s="38">
        <f t="shared" si="43"/>
        <v>0</v>
      </c>
      <c r="N189" s="33">
        <f t="shared" si="44"/>
        <v>34438662</v>
      </c>
      <c r="O189" s="38">
        <f t="shared" si="45"/>
        <v>5.9822526557699973</v>
      </c>
      <c r="P189" s="33">
        <v>28257702</v>
      </c>
      <c r="Q189" s="33">
        <v>8430450</v>
      </c>
      <c r="R189" s="33">
        <v>8428108</v>
      </c>
      <c r="S189" s="33">
        <v>81935425</v>
      </c>
      <c r="T189" s="38">
        <f t="shared" si="46"/>
        <v>9.7216866466352823</v>
      </c>
      <c r="U189" s="38">
        <f t="shared" si="47"/>
        <v>-0.25071398233302911</v>
      </c>
    </row>
    <row r="190" spans="1:21" ht="13" x14ac:dyDescent="0.3">
      <c r="A190" s="18" t="s">
        <v>44</v>
      </c>
      <c r="B190" s="12" t="s">
        <v>343</v>
      </c>
      <c r="C190" s="11" t="s">
        <v>344</v>
      </c>
      <c r="D190" s="33">
        <v>5769000</v>
      </c>
      <c r="E190" s="33">
        <v>6460000</v>
      </c>
      <c r="F190" s="33">
        <v>2092171</v>
      </c>
      <c r="G190" s="38">
        <f t="shared" si="40"/>
        <v>0.36265747963251865</v>
      </c>
      <c r="H190" s="33">
        <v>2120044</v>
      </c>
      <c r="I190" s="38">
        <f t="shared" si="41"/>
        <v>0.36748899289304904</v>
      </c>
      <c r="J190" s="33">
        <v>1562378</v>
      </c>
      <c r="K190" s="38">
        <f t="shared" si="42"/>
        <v>0.24185417956656347</v>
      </c>
      <c r="L190" s="33">
        <v>0</v>
      </c>
      <c r="M190" s="38">
        <f t="shared" si="43"/>
        <v>0</v>
      </c>
      <c r="N190" s="33">
        <f t="shared" si="44"/>
        <v>5774593</v>
      </c>
      <c r="O190" s="38">
        <f t="shared" si="45"/>
        <v>0.89389984520123844</v>
      </c>
      <c r="P190" s="33">
        <v>411290</v>
      </c>
      <c r="Q190" s="33">
        <v>3212000</v>
      </c>
      <c r="R190" s="33">
        <v>5775000</v>
      </c>
      <c r="S190" s="33">
        <v>1799236</v>
      </c>
      <c r="T190" s="38">
        <f t="shared" si="46"/>
        <v>0.31155601731601734</v>
      </c>
      <c r="U190" s="38">
        <f t="shared" si="47"/>
        <v>2.7987259597850667</v>
      </c>
    </row>
    <row r="191" spans="1:21" ht="14" x14ac:dyDescent="0.3">
      <c r="A191" s="19" t="s">
        <v>0</v>
      </c>
      <c r="B191" s="14" t="s">
        <v>345</v>
      </c>
      <c r="C191" s="13" t="s">
        <v>0</v>
      </c>
      <c r="D191" s="34">
        <f>SUM(D186:D190)</f>
        <v>98375105</v>
      </c>
      <c r="E191" s="34">
        <f>SUM(E186:E190)</f>
        <v>99966105</v>
      </c>
      <c r="F191" s="34">
        <f>SUM(F186:F190)</f>
        <v>81982608</v>
      </c>
      <c r="G191" s="39">
        <f t="shared" si="40"/>
        <v>0.83336742563070199</v>
      </c>
      <c r="H191" s="34">
        <f>SUM(H186:H190)</f>
        <v>19814081</v>
      </c>
      <c r="I191" s="39">
        <f t="shared" si="41"/>
        <v>0.20141356901220081</v>
      </c>
      <c r="J191" s="34">
        <f>SUM(J186:J190)</f>
        <v>76615392</v>
      </c>
      <c r="K191" s="39">
        <f t="shared" si="42"/>
        <v>0.76641369592223285</v>
      </c>
      <c r="L191" s="34">
        <f>SUM(L186:L190)</f>
        <v>0</v>
      </c>
      <c r="M191" s="39">
        <f t="shared" si="43"/>
        <v>0</v>
      </c>
      <c r="N191" s="34">
        <f t="shared" si="44"/>
        <v>178412081</v>
      </c>
      <c r="O191" s="39">
        <f t="shared" si="45"/>
        <v>1.7847257427905188</v>
      </c>
      <c r="P191" s="34">
        <f>SUM(P186:P190)</f>
        <v>60570928</v>
      </c>
      <c r="Q191" s="34">
        <f>SUM(Q186:Q190)</f>
        <v>98936425</v>
      </c>
      <c r="R191" s="34">
        <f>SUM(R186:R190)</f>
        <v>97711083</v>
      </c>
      <c r="S191" s="34">
        <f>SUM(S186:S190)</f>
        <v>173103527</v>
      </c>
      <c r="T191" s="39">
        <f t="shared" si="46"/>
        <v>1.7715853891415778</v>
      </c>
      <c r="U191" s="39">
        <f t="shared" si="47"/>
        <v>0.26488720793579379</v>
      </c>
    </row>
    <row r="192" spans="1:21" ht="13" x14ac:dyDescent="0.3">
      <c r="A192" s="18" t="s">
        <v>29</v>
      </c>
      <c r="B192" s="12" t="s">
        <v>346</v>
      </c>
      <c r="C192" s="11" t="s">
        <v>347</v>
      </c>
      <c r="D192" s="33">
        <v>3004004</v>
      </c>
      <c r="E192" s="33">
        <v>3004004</v>
      </c>
      <c r="F192" s="33">
        <v>0</v>
      </c>
      <c r="G192" s="38">
        <f t="shared" si="40"/>
        <v>0</v>
      </c>
      <c r="H192" s="33">
        <v>0</v>
      </c>
      <c r="I192" s="38">
        <f t="shared" si="41"/>
        <v>0</v>
      </c>
      <c r="J192" s="33">
        <v>942000</v>
      </c>
      <c r="K192" s="38">
        <f t="shared" si="42"/>
        <v>0.31358147326035518</v>
      </c>
      <c r="L192" s="33">
        <v>0</v>
      </c>
      <c r="M192" s="38">
        <f t="shared" si="43"/>
        <v>0</v>
      </c>
      <c r="N192" s="33">
        <f t="shared" si="44"/>
        <v>942000</v>
      </c>
      <c r="O192" s="38">
        <f t="shared" si="45"/>
        <v>0.31358147326035518</v>
      </c>
      <c r="P192" s="33">
        <v>0</v>
      </c>
      <c r="Q192" s="33">
        <v>999996</v>
      </c>
      <c r="R192" s="33">
        <v>999996</v>
      </c>
      <c r="S192" s="33">
        <v>0</v>
      </c>
      <c r="T192" s="38">
        <f t="shared" si="46"/>
        <v>0</v>
      </c>
      <c r="U192" s="38">
        <f t="shared" si="47"/>
        <v>0</v>
      </c>
    </row>
    <row r="193" spans="1:21" ht="13" x14ac:dyDescent="0.3">
      <c r="A193" s="18" t="s">
        <v>29</v>
      </c>
      <c r="B193" s="12" t="s">
        <v>348</v>
      </c>
      <c r="C193" s="11" t="s">
        <v>349</v>
      </c>
      <c r="D193" s="33">
        <v>698097</v>
      </c>
      <c r="E193" s="33">
        <v>660216</v>
      </c>
      <c r="F193" s="33">
        <v>45995</v>
      </c>
      <c r="G193" s="38">
        <f t="shared" si="40"/>
        <v>6.5886259359372701E-2</v>
      </c>
      <c r="H193" s="33">
        <v>21098</v>
      </c>
      <c r="I193" s="38">
        <f t="shared" si="41"/>
        <v>3.0222161103686165E-2</v>
      </c>
      <c r="J193" s="33">
        <v>68047</v>
      </c>
      <c r="K193" s="38">
        <f t="shared" si="42"/>
        <v>0.10306778387679184</v>
      </c>
      <c r="L193" s="33">
        <v>0</v>
      </c>
      <c r="M193" s="38">
        <f t="shared" si="43"/>
        <v>0</v>
      </c>
      <c r="N193" s="33">
        <f t="shared" si="44"/>
        <v>135140</v>
      </c>
      <c r="O193" s="38">
        <f t="shared" si="45"/>
        <v>0.20469058611121208</v>
      </c>
      <c r="P193" s="33">
        <v>26832</v>
      </c>
      <c r="Q193" s="33">
        <v>671893</v>
      </c>
      <c r="R193" s="33">
        <v>671893</v>
      </c>
      <c r="S193" s="33">
        <v>66254</v>
      </c>
      <c r="T193" s="38">
        <f t="shared" si="46"/>
        <v>9.8607962875041116E-2</v>
      </c>
      <c r="U193" s="38">
        <f t="shared" si="47"/>
        <v>1.5360390578413834</v>
      </c>
    </row>
    <row r="194" spans="1:21" ht="13" x14ac:dyDescent="0.3">
      <c r="A194" s="18" t="s">
        <v>29</v>
      </c>
      <c r="B194" s="12" t="s">
        <v>350</v>
      </c>
      <c r="C194" s="11" t="s">
        <v>351</v>
      </c>
      <c r="D194" s="33">
        <v>0</v>
      </c>
      <c r="E194" s="33">
        <v>0</v>
      </c>
      <c r="F194" s="33">
        <v>0</v>
      </c>
      <c r="G194" s="38">
        <f t="shared" si="40"/>
        <v>0</v>
      </c>
      <c r="H194" s="33">
        <v>0</v>
      </c>
      <c r="I194" s="38">
        <f t="shared" si="41"/>
        <v>0</v>
      </c>
      <c r="J194" s="33">
        <v>0</v>
      </c>
      <c r="K194" s="38">
        <f t="shared" si="42"/>
        <v>0</v>
      </c>
      <c r="L194" s="33">
        <v>0</v>
      </c>
      <c r="M194" s="38">
        <f t="shared" si="43"/>
        <v>0</v>
      </c>
      <c r="N194" s="33">
        <f t="shared" si="44"/>
        <v>0</v>
      </c>
      <c r="O194" s="38">
        <f t="shared" si="45"/>
        <v>0</v>
      </c>
      <c r="P194" s="33">
        <v>0</v>
      </c>
      <c r="Q194" s="33">
        <v>0</v>
      </c>
      <c r="R194" s="33">
        <v>0</v>
      </c>
      <c r="S194" s="33">
        <v>0</v>
      </c>
      <c r="T194" s="38">
        <f t="shared" si="46"/>
        <v>0</v>
      </c>
      <c r="U194" s="38">
        <f t="shared" si="47"/>
        <v>0</v>
      </c>
    </row>
    <row r="195" spans="1:21" ht="13" x14ac:dyDescent="0.3">
      <c r="A195" s="18" t="s">
        <v>29</v>
      </c>
      <c r="B195" s="12" t="s">
        <v>352</v>
      </c>
      <c r="C195" s="11" t="s">
        <v>353</v>
      </c>
      <c r="D195" s="33">
        <v>14698917</v>
      </c>
      <c r="E195" s="33">
        <v>14698917</v>
      </c>
      <c r="F195" s="33">
        <v>2154547</v>
      </c>
      <c r="G195" s="38">
        <f t="shared" si="40"/>
        <v>0.14657862208487876</v>
      </c>
      <c r="H195" s="33">
        <v>4357644</v>
      </c>
      <c r="I195" s="38">
        <f t="shared" si="41"/>
        <v>0.29646020859904171</v>
      </c>
      <c r="J195" s="33">
        <v>2833471</v>
      </c>
      <c r="K195" s="38">
        <f t="shared" si="42"/>
        <v>0.19276733108976668</v>
      </c>
      <c r="L195" s="33">
        <v>0</v>
      </c>
      <c r="M195" s="38">
        <f t="shared" si="43"/>
        <v>0</v>
      </c>
      <c r="N195" s="33">
        <f t="shared" si="44"/>
        <v>9345662</v>
      </c>
      <c r="O195" s="38">
        <f t="shared" si="45"/>
        <v>0.6358061617736871</v>
      </c>
      <c r="P195" s="33">
        <v>2737883</v>
      </c>
      <c r="Q195" s="33">
        <v>14087870</v>
      </c>
      <c r="R195" s="33">
        <v>14147175</v>
      </c>
      <c r="S195" s="33">
        <v>8334055</v>
      </c>
      <c r="T195" s="38">
        <f t="shared" si="46"/>
        <v>0.58909676313468939</v>
      </c>
      <c r="U195" s="38">
        <f t="shared" si="47"/>
        <v>3.4913106221120538E-2</v>
      </c>
    </row>
    <row r="196" spans="1:21" ht="13" x14ac:dyDescent="0.3">
      <c r="A196" s="18" t="s">
        <v>29</v>
      </c>
      <c r="B196" s="12" t="s">
        <v>354</v>
      </c>
      <c r="C196" s="11" t="s">
        <v>355</v>
      </c>
      <c r="D196" s="33">
        <v>525136</v>
      </c>
      <c r="E196" s="33">
        <v>525136</v>
      </c>
      <c r="F196" s="33">
        <v>149597</v>
      </c>
      <c r="G196" s="38">
        <f t="shared" si="40"/>
        <v>0.28487287102769571</v>
      </c>
      <c r="H196" s="33">
        <v>261733</v>
      </c>
      <c r="I196" s="38">
        <f t="shared" si="41"/>
        <v>0.49840993571189179</v>
      </c>
      <c r="J196" s="33">
        <v>53225</v>
      </c>
      <c r="K196" s="38">
        <f t="shared" si="42"/>
        <v>0.10135469668809603</v>
      </c>
      <c r="L196" s="33">
        <v>0</v>
      </c>
      <c r="M196" s="38">
        <f t="shared" si="43"/>
        <v>0</v>
      </c>
      <c r="N196" s="33">
        <f t="shared" si="44"/>
        <v>464555</v>
      </c>
      <c r="O196" s="38">
        <f t="shared" si="45"/>
        <v>0.88463750342768355</v>
      </c>
      <c r="P196" s="33">
        <v>60940</v>
      </c>
      <c r="Q196" s="33">
        <v>461856</v>
      </c>
      <c r="R196" s="33">
        <v>461856</v>
      </c>
      <c r="S196" s="33">
        <v>163373</v>
      </c>
      <c r="T196" s="38">
        <f t="shared" si="46"/>
        <v>0.3537314660846671</v>
      </c>
      <c r="U196" s="38">
        <f t="shared" si="47"/>
        <v>-0.12659993436166717</v>
      </c>
    </row>
    <row r="197" spans="1:21" ht="13" x14ac:dyDescent="0.3">
      <c r="A197" s="18" t="s">
        <v>44</v>
      </c>
      <c r="B197" s="12" t="s">
        <v>356</v>
      </c>
      <c r="C197" s="11" t="s">
        <v>357</v>
      </c>
      <c r="D197" s="33">
        <v>2179000</v>
      </c>
      <c r="E197" s="33">
        <v>2179000</v>
      </c>
      <c r="F197" s="33">
        <v>0</v>
      </c>
      <c r="G197" s="38">
        <f t="shared" si="40"/>
        <v>0</v>
      </c>
      <c r="H197" s="33">
        <v>560364</v>
      </c>
      <c r="I197" s="38">
        <f t="shared" si="41"/>
        <v>0.25716567232675541</v>
      </c>
      <c r="J197" s="33">
        <v>1026772</v>
      </c>
      <c r="K197" s="38">
        <f t="shared" si="42"/>
        <v>0.47121248279027078</v>
      </c>
      <c r="L197" s="33">
        <v>0</v>
      </c>
      <c r="M197" s="38">
        <f t="shared" si="43"/>
        <v>0</v>
      </c>
      <c r="N197" s="33">
        <f t="shared" si="44"/>
        <v>1587136</v>
      </c>
      <c r="O197" s="38">
        <f t="shared" si="45"/>
        <v>0.72837815511702619</v>
      </c>
      <c r="P197" s="33">
        <v>0</v>
      </c>
      <c r="Q197" s="33">
        <v>999996</v>
      </c>
      <c r="R197" s="33">
        <v>999996</v>
      </c>
      <c r="S197" s="33">
        <v>0</v>
      </c>
      <c r="T197" s="38">
        <f t="shared" si="46"/>
        <v>0</v>
      </c>
      <c r="U197" s="38">
        <f t="shared" si="47"/>
        <v>0</v>
      </c>
    </row>
    <row r="198" spans="1:21" ht="14" x14ac:dyDescent="0.3">
      <c r="A198" s="19" t="s">
        <v>0</v>
      </c>
      <c r="B198" s="14" t="s">
        <v>358</v>
      </c>
      <c r="C198" s="13" t="s">
        <v>0</v>
      </c>
      <c r="D198" s="34">
        <f>SUM(D192:D197)</f>
        <v>21105154</v>
      </c>
      <c r="E198" s="34">
        <f>SUM(E192:E197)</f>
        <v>21067273</v>
      </c>
      <c r="F198" s="34">
        <f>SUM(F192:F197)</f>
        <v>2350139</v>
      </c>
      <c r="G198" s="39">
        <f t="shared" si="40"/>
        <v>0.1113537953809766</v>
      </c>
      <c r="H198" s="34">
        <f>SUM(H192:H197)</f>
        <v>5200839</v>
      </c>
      <c r="I198" s="39">
        <f t="shared" si="41"/>
        <v>0.24642506754511245</v>
      </c>
      <c r="J198" s="34">
        <f>SUM(J192:J197)</f>
        <v>4923515</v>
      </c>
      <c r="K198" s="39">
        <f t="shared" si="42"/>
        <v>0.23370442866525726</v>
      </c>
      <c r="L198" s="34">
        <f>SUM(L192:L197)</f>
        <v>0</v>
      </c>
      <c r="M198" s="39">
        <f t="shared" si="43"/>
        <v>0</v>
      </c>
      <c r="N198" s="34">
        <f t="shared" si="44"/>
        <v>12474493</v>
      </c>
      <c r="O198" s="39">
        <f t="shared" si="45"/>
        <v>0.59212661268499245</v>
      </c>
      <c r="P198" s="34">
        <f>SUM(P192:P197)</f>
        <v>2825655</v>
      </c>
      <c r="Q198" s="34">
        <f>SUM(Q192:Q197)</f>
        <v>17221611</v>
      </c>
      <c r="R198" s="34">
        <f>SUM(R192:R197)</f>
        <v>17280916</v>
      </c>
      <c r="S198" s="34">
        <f>SUM(S192:S197)</f>
        <v>8563682</v>
      </c>
      <c r="T198" s="39">
        <f t="shared" si="46"/>
        <v>0.49555717995504406</v>
      </c>
      <c r="U198" s="39">
        <f t="shared" si="47"/>
        <v>0.74243317036226997</v>
      </c>
    </row>
    <row r="199" spans="1:21" ht="13" x14ac:dyDescent="0.3">
      <c r="A199" s="18" t="s">
        <v>29</v>
      </c>
      <c r="B199" s="12" t="s">
        <v>359</v>
      </c>
      <c r="C199" s="11" t="s">
        <v>360</v>
      </c>
      <c r="D199" s="33">
        <v>0</v>
      </c>
      <c r="E199" s="33">
        <v>0</v>
      </c>
      <c r="F199" s="33">
        <v>0</v>
      </c>
      <c r="G199" s="38">
        <f t="shared" si="40"/>
        <v>0</v>
      </c>
      <c r="H199" s="33">
        <v>0</v>
      </c>
      <c r="I199" s="38">
        <f t="shared" si="41"/>
        <v>0</v>
      </c>
      <c r="J199" s="33">
        <v>0</v>
      </c>
      <c r="K199" s="38">
        <f t="shared" si="42"/>
        <v>0</v>
      </c>
      <c r="L199" s="33">
        <v>0</v>
      </c>
      <c r="M199" s="38">
        <f t="shared" si="43"/>
        <v>0</v>
      </c>
      <c r="N199" s="33">
        <f t="shared" si="44"/>
        <v>0</v>
      </c>
      <c r="O199" s="38">
        <f t="shared" si="45"/>
        <v>0</v>
      </c>
      <c r="P199" s="33">
        <v>0</v>
      </c>
      <c r="Q199" s="33">
        <v>0</v>
      </c>
      <c r="R199" s="33">
        <v>0</v>
      </c>
      <c r="S199" s="33">
        <v>0</v>
      </c>
      <c r="T199" s="38">
        <f t="shared" si="46"/>
        <v>0</v>
      </c>
      <c r="U199" s="38">
        <f t="shared" si="47"/>
        <v>0</v>
      </c>
    </row>
    <row r="200" spans="1:21" ht="13" x14ac:dyDescent="0.3">
      <c r="A200" s="18" t="s">
        <v>29</v>
      </c>
      <c r="B200" s="12" t="s">
        <v>361</v>
      </c>
      <c r="C200" s="11" t="s">
        <v>362</v>
      </c>
      <c r="D200" s="33">
        <v>41189022</v>
      </c>
      <c r="E200" s="33">
        <v>41930157</v>
      </c>
      <c r="F200" s="33">
        <v>16379037</v>
      </c>
      <c r="G200" s="38">
        <f t="shared" si="40"/>
        <v>0.39765539953825563</v>
      </c>
      <c r="H200" s="33">
        <v>14773628</v>
      </c>
      <c r="I200" s="38">
        <f t="shared" si="41"/>
        <v>0.35867877610689569</v>
      </c>
      <c r="J200" s="33">
        <v>9453003</v>
      </c>
      <c r="K200" s="38">
        <f t="shared" si="42"/>
        <v>0.22544640126198431</v>
      </c>
      <c r="L200" s="33">
        <v>0</v>
      </c>
      <c r="M200" s="38">
        <f t="shared" si="43"/>
        <v>0</v>
      </c>
      <c r="N200" s="33">
        <f t="shared" si="44"/>
        <v>40605668</v>
      </c>
      <c r="O200" s="38">
        <f t="shared" si="45"/>
        <v>0.96841201906303376</v>
      </c>
      <c r="P200" s="33">
        <v>8841539</v>
      </c>
      <c r="Q200" s="33">
        <v>42292212</v>
      </c>
      <c r="R200" s="33">
        <v>46065824</v>
      </c>
      <c r="S200" s="33">
        <v>44584878</v>
      </c>
      <c r="T200" s="38">
        <f t="shared" si="46"/>
        <v>0.96785152480936842</v>
      </c>
      <c r="U200" s="38">
        <f t="shared" si="47"/>
        <v>6.9158095666376651E-2</v>
      </c>
    </row>
    <row r="201" spans="1:21" ht="13" x14ac:dyDescent="0.3">
      <c r="A201" s="18" t="s">
        <v>29</v>
      </c>
      <c r="B201" s="12" t="s">
        <v>363</v>
      </c>
      <c r="C201" s="11" t="s">
        <v>364</v>
      </c>
      <c r="D201" s="33">
        <v>0</v>
      </c>
      <c r="E201" s="33">
        <v>0</v>
      </c>
      <c r="F201" s="33">
        <v>0</v>
      </c>
      <c r="G201" s="38">
        <f t="shared" si="40"/>
        <v>0</v>
      </c>
      <c r="H201" s="33">
        <v>0</v>
      </c>
      <c r="I201" s="38">
        <f t="shared" si="41"/>
        <v>0</v>
      </c>
      <c r="J201" s="33">
        <v>0</v>
      </c>
      <c r="K201" s="38">
        <f t="shared" si="42"/>
        <v>0</v>
      </c>
      <c r="L201" s="33">
        <v>0</v>
      </c>
      <c r="M201" s="38">
        <f t="shared" si="43"/>
        <v>0</v>
      </c>
      <c r="N201" s="33">
        <f t="shared" si="44"/>
        <v>0</v>
      </c>
      <c r="O201" s="38">
        <f t="shared" si="45"/>
        <v>0</v>
      </c>
      <c r="P201" s="33">
        <v>0</v>
      </c>
      <c r="Q201" s="33">
        <v>0</v>
      </c>
      <c r="R201" s="33">
        <v>0</v>
      </c>
      <c r="S201" s="33">
        <v>0</v>
      </c>
      <c r="T201" s="38">
        <f t="shared" si="46"/>
        <v>0</v>
      </c>
      <c r="U201" s="38">
        <f t="shared" si="47"/>
        <v>0</v>
      </c>
    </row>
    <row r="202" spans="1:21" ht="13" x14ac:dyDescent="0.3">
      <c r="A202" s="18" t="s">
        <v>29</v>
      </c>
      <c r="B202" s="12" t="s">
        <v>365</v>
      </c>
      <c r="C202" s="11" t="s">
        <v>366</v>
      </c>
      <c r="D202" s="33">
        <v>0</v>
      </c>
      <c r="E202" s="33">
        <v>0</v>
      </c>
      <c r="F202" s="33">
        <v>1671136</v>
      </c>
      <c r="G202" s="38">
        <f t="shared" si="40"/>
        <v>0</v>
      </c>
      <c r="H202" s="33">
        <v>1292443</v>
      </c>
      <c r="I202" s="38">
        <f t="shared" si="41"/>
        <v>0</v>
      </c>
      <c r="J202" s="33">
        <v>1644319</v>
      </c>
      <c r="K202" s="38">
        <f t="shared" si="42"/>
        <v>0</v>
      </c>
      <c r="L202" s="33">
        <v>0</v>
      </c>
      <c r="M202" s="38">
        <f t="shared" si="43"/>
        <v>0</v>
      </c>
      <c r="N202" s="33">
        <f t="shared" si="44"/>
        <v>4607898</v>
      </c>
      <c r="O202" s="38">
        <f t="shared" si="45"/>
        <v>0</v>
      </c>
      <c r="P202" s="33">
        <v>0</v>
      </c>
      <c r="Q202" s="33">
        <v>0</v>
      </c>
      <c r="R202" s="33">
        <v>0</v>
      </c>
      <c r="S202" s="33">
        <v>0</v>
      </c>
      <c r="T202" s="38">
        <f t="shared" si="46"/>
        <v>0</v>
      </c>
      <c r="U202" s="38">
        <f t="shared" si="47"/>
        <v>0</v>
      </c>
    </row>
    <row r="203" spans="1:21" ht="13" x14ac:dyDescent="0.3">
      <c r="A203" s="18" t="s">
        <v>44</v>
      </c>
      <c r="B203" s="12" t="s">
        <v>367</v>
      </c>
      <c r="C203" s="11" t="s">
        <v>368</v>
      </c>
      <c r="D203" s="33">
        <v>0</v>
      </c>
      <c r="E203" s="33">
        <v>0</v>
      </c>
      <c r="F203" s="33">
        <v>0</v>
      </c>
      <c r="G203" s="38">
        <f t="shared" si="40"/>
        <v>0</v>
      </c>
      <c r="H203" s="33">
        <v>0</v>
      </c>
      <c r="I203" s="38">
        <f t="shared" si="41"/>
        <v>0</v>
      </c>
      <c r="J203" s="33">
        <v>0</v>
      </c>
      <c r="K203" s="38">
        <f t="shared" si="42"/>
        <v>0</v>
      </c>
      <c r="L203" s="33">
        <v>0</v>
      </c>
      <c r="M203" s="38">
        <f t="shared" si="43"/>
        <v>0</v>
      </c>
      <c r="N203" s="33">
        <f t="shared" si="44"/>
        <v>0</v>
      </c>
      <c r="O203" s="38">
        <f t="shared" si="45"/>
        <v>0</v>
      </c>
      <c r="P203" s="33">
        <v>0</v>
      </c>
      <c r="Q203" s="33">
        <v>0</v>
      </c>
      <c r="R203" s="33">
        <v>0</v>
      </c>
      <c r="S203" s="33">
        <v>0</v>
      </c>
      <c r="T203" s="38">
        <f t="shared" si="46"/>
        <v>0</v>
      </c>
      <c r="U203" s="38">
        <f t="shared" si="47"/>
        <v>0</v>
      </c>
    </row>
    <row r="204" spans="1:21" ht="14" x14ac:dyDescent="0.3">
      <c r="A204" s="19" t="s">
        <v>0</v>
      </c>
      <c r="B204" s="14" t="s">
        <v>369</v>
      </c>
      <c r="C204" s="13" t="s">
        <v>0</v>
      </c>
      <c r="D204" s="34">
        <f>SUM(D199:D203)</f>
        <v>41189022</v>
      </c>
      <c r="E204" s="34">
        <f>SUM(E199:E203)</f>
        <v>41930157</v>
      </c>
      <c r="F204" s="34">
        <f>SUM(F199:F203)</f>
        <v>18050173</v>
      </c>
      <c r="G204" s="39">
        <f t="shared" si="40"/>
        <v>0.43822776369878363</v>
      </c>
      <c r="H204" s="34">
        <f>SUM(H199:H203)</f>
        <v>16066071</v>
      </c>
      <c r="I204" s="39">
        <f t="shared" si="41"/>
        <v>0.39005711279087907</v>
      </c>
      <c r="J204" s="34">
        <f>SUM(J199:J203)</f>
        <v>11097322</v>
      </c>
      <c r="K204" s="39">
        <f t="shared" si="42"/>
        <v>0.26466206649309709</v>
      </c>
      <c r="L204" s="34">
        <f>SUM(L199:L203)</f>
        <v>0</v>
      </c>
      <c r="M204" s="39">
        <f t="shared" si="43"/>
        <v>0</v>
      </c>
      <c r="N204" s="34">
        <f t="shared" si="44"/>
        <v>45213566</v>
      </c>
      <c r="O204" s="39">
        <f t="shared" si="45"/>
        <v>1.0783066230827612</v>
      </c>
      <c r="P204" s="34">
        <f>SUM(P199:P203)</f>
        <v>8841539</v>
      </c>
      <c r="Q204" s="34">
        <f>SUM(Q199:Q203)</f>
        <v>42292212</v>
      </c>
      <c r="R204" s="34">
        <f>SUM(R199:R203)</f>
        <v>46065824</v>
      </c>
      <c r="S204" s="34">
        <f>SUM(S199:S203)</f>
        <v>44584878</v>
      </c>
      <c r="T204" s="39">
        <f t="shared" si="46"/>
        <v>0.96785152480936842</v>
      </c>
      <c r="U204" s="39">
        <f t="shared" si="47"/>
        <v>0.25513465472470354</v>
      </c>
    </row>
    <row r="205" spans="1:21" ht="14" x14ac:dyDescent="0.3">
      <c r="A205" s="19" t="s">
        <v>0</v>
      </c>
      <c r="B205" s="14" t="s">
        <v>370</v>
      </c>
      <c r="C205" s="13" t="s">
        <v>0</v>
      </c>
      <c r="D205" s="34">
        <f>SUM(D173:D178,D180:D184,D186:D190,D192:D197,D199:D203)</f>
        <v>350114962</v>
      </c>
      <c r="E205" s="34">
        <f>SUM(E173:E178,E180:E184,E186:E190,E192:E197,E199:E203)</f>
        <v>366912122</v>
      </c>
      <c r="F205" s="34">
        <f>SUM(F173:F178,F180:F184,F186:F190,F192:F197,F199:F203)</f>
        <v>128188709</v>
      </c>
      <c r="G205" s="39">
        <f t="shared" si="40"/>
        <v>0.36613319313100362</v>
      </c>
      <c r="H205" s="34">
        <f>SUM(H173:H178,H180:H184,H186:H190,H192:H197,H199:H203)</f>
        <v>63423695</v>
      </c>
      <c r="I205" s="39">
        <f t="shared" si="41"/>
        <v>0.18115105574951121</v>
      </c>
      <c r="J205" s="34">
        <f>SUM(J173:J178,J180:J184,J186:J190,J192:J197,J199:J203)</f>
        <v>116568370</v>
      </c>
      <c r="K205" s="39">
        <f t="shared" si="42"/>
        <v>0.31770105976493196</v>
      </c>
      <c r="L205" s="34">
        <f>SUM(L173:L178,L180:L184,L186:L190,L192:L197,L199:L203)</f>
        <v>0</v>
      </c>
      <c r="M205" s="39">
        <f t="shared" si="43"/>
        <v>0</v>
      </c>
      <c r="N205" s="34">
        <f t="shared" si="44"/>
        <v>308180774</v>
      </c>
      <c r="O205" s="39">
        <f t="shared" si="45"/>
        <v>0.83993075050270483</v>
      </c>
      <c r="P205" s="34">
        <f>SUM(P173:P178,P180:P184,P186:P190,P192:P197,P199:P203)</f>
        <v>104118371</v>
      </c>
      <c r="Q205" s="34">
        <f>SUM(Q173:Q178,Q180:Q184,Q186:Q190,Q192:Q197,Q199:Q203)</f>
        <v>401052714</v>
      </c>
      <c r="R205" s="34">
        <f>SUM(R173:R178,R180:R184,R186:R190,R192:R197,R199:R203)</f>
        <v>366839252</v>
      </c>
      <c r="S205" s="34">
        <f>SUM(S173:S178,S180:S184,S186:S190,S192:S197,S199:S203)</f>
        <v>318967439</v>
      </c>
      <c r="T205" s="39">
        <f t="shared" si="46"/>
        <v>0.86950193377888585</v>
      </c>
      <c r="U205" s="39">
        <f t="shared" si="47"/>
        <v>0.11957543016111916</v>
      </c>
    </row>
    <row r="206" spans="1:21" ht="14.5" customHeight="1" x14ac:dyDescent="0.3">
      <c r="A206" s="17" t="s">
        <v>0</v>
      </c>
      <c r="B206" s="15" t="s">
        <v>618</v>
      </c>
      <c r="C206" s="10"/>
      <c r="D206" s="35"/>
      <c r="E206" s="35"/>
      <c r="F206" s="35"/>
      <c r="G206" s="40"/>
      <c r="H206" s="35"/>
      <c r="I206" s="40"/>
      <c r="J206" s="35"/>
      <c r="K206" s="40"/>
      <c r="L206" s="35"/>
      <c r="M206" s="40"/>
      <c r="N206" s="35"/>
      <c r="O206" s="40"/>
      <c r="P206" s="35"/>
      <c r="Q206" s="35"/>
      <c r="R206" s="35"/>
      <c r="S206" s="35"/>
      <c r="T206" s="40"/>
      <c r="U206" s="40"/>
    </row>
    <row r="207" spans="1:21" ht="14.5" customHeight="1" x14ac:dyDescent="0.3">
      <c r="A207" s="17" t="s">
        <v>0</v>
      </c>
      <c r="B207" s="9" t="s">
        <v>371</v>
      </c>
      <c r="C207" s="10"/>
      <c r="D207" s="35"/>
      <c r="E207" s="35"/>
      <c r="F207" s="35"/>
      <c r="G207" s="40"/>
      <c r="H207" s="35"/>
      <c r="I207" s="40"/>
      <c r="J207" s="35"/>
      <c r="K207" s="40"/>
      <c r="L207" s="35"/>
      <c r="M207" s="40"/>
      <c r="N207" s="35"/>
      <c r="O207" s="40"/>
      <c r="P207" s="35"/>
      <c r="Q207" s="35"/>
      <c r="R207" s="35"/>
      <c r="S207" s="35"/>
      <c r="T207" s="40"/>
      <c r="U207" s="40"/>
    </row>
    <row r="208" spans="1:21" ht="13" x14ac:dyDescent="0.3">
      <c r="A208" s="18" t="s">
        <v>29</v>
      </c>
      <c r="B208" s="12" t="s">
        <v>372</v>
      </c>
      <c r="C208" s="11" t="s">
        <v>373</v>
      </c>
      <c r="D208" s="33">
        <v>0</v>
      </c>
      <c r="E208" s="33">
        <v>0</v>
      </c>
      <c r="F208" s="33">
        <v>0</v>
      </c>
      <c r="G208" s="38">
        <f t="shared" ref="G208:G231" si="48">IF(($D208     =0),0,($F208     /$D208     ))</f>
        <v>0</v>
      </c>
      <c r="H208" s="33">
        <v>0</v>
      </c>
      <c r="I208" s="38">
        <f t="shared" ref="I208:I231" si="49">IF(($D208     =0),0,($H208     /$D208     ))</f>
        <v>0</v>
      </c>
      <c r="J208" s="33">
        <v>0</v>
      </c>
      <c r="K208" s="38">
        <f t="shared" ref="K208:K231" si="50">IF(($E208     =0),0,($J208     /$E208     ))</f>
        <v>0</v>
      </c>
      <c r="L208" s="33">
        <v>0</v>
      </c>
      <c r="M208" s="38">
        <f t="shared" ref="M208:M231" si="51">IF(($E208     =0),0,($L208     /$E208     ))</f>
        <v>0</v>
      </c>
      <c r="N208" s="33">
        <f t="shared" ref="N208:N231" si="52">$F208     +$H208     +$J208</f>
        <v>0</v>
      </c>
      <c r="O208" s="38">
        <f t="shared" ref="O208:O231" si="53">IF(($E208     =0),0,($N208     /$E208     ))</f>
        <v>0</v>
      </c>
      <c r="P208" s="33">
        <v>0</v>
      </c>
      <c r="Q208" s="33">
        <v>0</v>
      </c>
      <c r="R208" s="33">
        <v>0</v>
      </c>
      <c r="S208" s="33">
        <v>0</v>
      </c>
      <c r="T208" s="38">
        <f t="shared" ref="T208:T231" si="54">IF(($R208     =0),0,($S208     /$R208     ))</f>
        <v>0</v>
      </c>
      <c r="U208" s="38">
        <f t="shared" ref="U208:U231" si="55">IF(($P208     =0),0,(($J208     /$P208     )-1))</f>
        <v>0</v>
      </c>
    </row>
    <row r="209" spans="1:21" ht="13" x14ac:dyDescent="0.3">
      <c r="A209" s="18" t="s">
        <v>29</v>
      </c>
      <c r="B209" s="12" t="s">
        <v>374</v>
      </c>
      <c r="C209" s="11" t="s">
        <v>375</v>
      </c>
      <c r="D209" s="33">
        <v>10510456</v>
      </c>
      <c r="E209" s="33">
        <v>11109830</v>
      </c>
      <c r="F209" s="33">
        <v>2552327</v>
      </c>
      <c r="G209" s="38">
        <f t="shared" si="48"/>
        <v>0.24283694256462326</v>
      </c>
      <c r="H209" s="33">
        <v>3244210</v>
      </c>
      <c r="I209" s="38">
        <f t="shared" si="49"/>
        <v>0.30866500939635733</v>
      </c>
      <c r="J209" s="33">
        <v>3710853</v>
      </c>
      <c r="K209" s="38">
        <f t="shared" si="50"/>
        <v>0.33401528196201025</v>
      </c>
      <c r="L209" s="33">
        <v>0</v>
      </c>
      <c r="M209" s="38">
        <f t="shared" si="51"/>
        <v>0</v>
      </c>
      <c r="N209" s="33">
        <f t="shared" si="52"/>
        <v>9507390</v>
      </c>
      <c r="O209" s="38">
        <f t="shared" si="53"/>
        <v>0.85576376956263056</v>
      </c>
      <c r="P209" s="33">
        <v>0</v>
      </c>
      <c r="Q209" s="33">
        <v>16283000</v>
      </c>
      <c r="R209" s="33">
        <v>9532310</v>
      </c>
      <c r="S209" s="33">
        <v>3012493</v>
      </c>
      <c r="T209" s="38">
        <f t="shared" si="54"/>
        <v>0.31602969269778258</v>
      </c>
      <c r="U209" s="38">
        <f t="shared" si="55"/>
        <v>0</v>
      </c>
    </row>
    <row r="210" spans="1:21" ht="13" x14ac:dyDescent="0.3">
      <c r="A210" s="18" t="s">
        <v>29</v>
      </c>
      <c r="B210" s="12" t="s">
        <v>376</v>
      </c>
      <c r="C210" s="11" t="s">
        <v>377</v>
      </c>
      <c r="D210" s="33">
        <v>2241995</v>
      </c>
      <c r="E210" s="33">
        <v>2292591</v>
      </c>
      <c r="F210" s="33">
        <v>559733</v>
      </c>
      <c r="G210" s="38">
        <f t="shared" si="48"/>
        <v>0.24965845151304977</v>
      </c>
      <c r="H210" s="33">
        <v>1007285</v>
      </c>
      <c r="I210" s="38">
        <f t="shared" si="49"/>
        <v>0.44928066298096114</v>
      </c>
      <c r="J210" s="33">
        <v>110212</v>
      </c>
      <c r="K210" s="38">
        <f t="shared" si="50"/>
        <v>4.8073119016867817E-2</v>
      </c>
      <c r="L210" s="33">
        <v>0</v>
      </c>
      <c r="M210" s="38">
        <f t="shared" si="51"/>
        <v>0</v>
      </c>
      <c r="N210" s="33">
        <f t="shared" si="52"/>
        <v>1677230</v>
      </c>
      <c r="O210" s="38">
        <f t="shared" si="53"/>
        <v>0.73158709948699963</v>
      </c>
      <c r="P210" s="33">
        <v>702935</v>
      </c>
      <c r="Q210" s="33">
        <v>2137104</v>
      </c>
      <c r="R210" s="33">
        <v>2157853</v>
      </c>
      <c r="S210" s="33">
        <v>2175382</v>
      </c>
      <c r="T210" s="38">
        <f t="shared" si="54"/>
        <v>1.0081233522394715</v>
      </c>
      <c r="U210" s="38">
        <f t="shared" si="55"/>
        <v>-0.84321167675531883</v>
      </c>
    </row>
    <row r="211" spans="1:21" ht="13" x14ac:dyDescent="0.3">
      <c r="A211" s="18" t="s">
        <v>29</v>
      </c>
      <c r="B211" s="12" t="s">
        <v>378</v>
      </c>
      <c r="C211" s="11" t="s">
        <v>379</v>
      </c>
      <c r="D211" s="33">
        <v>0</v>
      </c>
      <c r="E211" s="33">
        <v>0</v>
      </c>
      <c r="F211" s="33">
        <v>6976063</v>
      </c>
      <c r="G211" s="38">
        <f t="shared" si="48"/>
        <v>0</v>
      </c>
      <c r="H211" s="33">
        <v>3307771</v>
      </c>
      <c r="I211" s="38">
        <f t="shared" si="49"/>
        <v>0</v>
      </c>
      <c r="J211" s="33">
        <v>152869</v>
      </c>
      <c r="K211" s="38">
        <f t="shared" si="50"/>
        <v>0</v>
      </c>
      <c r="L211" s="33">
        <v>0</v>
      </c>
      <c r="M211" s="38">
        <f t="shared" si="51"/>
        <v>0</v>
      </c>
      <c r="N211" s="33">
        <f t="shared" si="52"/>
        <v>10436703</v>
      </c>
      <c r="O211" s="38">
        <f t="shared" si="53"/>
        <v>0</v>
      </c>
      <c r="P211" s="33">
        <v>6661898</v>
      </c>
      <c r="Q211" s="33">
        <v>0</v>
      </c>
      <c r="R211" s="33">
        <v>0</v>
      </c>
      <c r="S211" s="33">
        <v>15417464</v>
      </c>
      <c r="T211" s="38">
        <f t="shared" si="54"/>
        <v>0</v>
      </c>
      <c r="U211" s="38">
        <f t="shared" si="55"/>
        <v>-0.97705323617983941</v>
      </c>
    </row>
    <row r="212" spans="1:21" ht="13" x14ac:dyDescent="0.3">
      <c r="A212" s="18" t="s">
        <v>29</v>
      </c>
      <c r="B212" s="12" t="s">
        <v>380</v>
      </c>
      <c r="C212" s="11" t="s">
        <v>381</v>
      </c>
      <c r="D212" s="33">
        <v>6136350</v>
      </c>
      <c r="E212" s="33">
        <v>5289273</v>
      </c>
      <c r="F212" s="33">
        <v>1050234</v>
      </c>
      <c r="G212" s="38">
        <f t="shared" si="48"/>
        <v>0.17114962477694395</v>
      </c>
      <c r="H212" s="33">
        <v>437546</v>
      </c>
      <c r="I212" s="38">
        <f t="shared" si="49"/>
        <v>7.1303951045817132E-2</v>
      </c>
      <c r="J212" s="33">
        <v>436581</v>
      </c>
      <c r="K212" s="38">
        <f t="shared" si="50"/>
        <v>8.2540833116384799E-2</v>
      </c>
      <c r="L212" s="33">
        <v>0</v>
      </c>
      <c r="M212" s="38">
        <f t="shared" si="51"/>
        <v>0</v>
      </c>
      <c r="N212" s="33">
        <f t="shared" si="52"/>
        <v>1924361</v>
      </c>
      <c r="O212" s="38">
        <f t="shared" si="53"/>
        <v>0.36382334585490295</v>
      </c>
      <c r="P212" s="33">
        <v>417797</v>
      </c>
      <c r="Q212" s="33">
        <v>6505600</v>
      </c>
      <c r="R212" s="33">
        <v>1940294</v>
      </c>
      <c r="S212" s="33">
        <v>1549636</v>
      </c>
      <c r="T212" s="38">
        <f t="shared" si="54"/>
        <v>0.79866040919571979</v>
      </c>
      <c r="U212" s="38">
        <f t="shared" si="55"/>
        <v>4.4959633506224339E-2</v>
      </c>
    </row>
    <row r="213" spans="1:21" ht="13" x14ac:dyDescent="0.3">
      <c r="A213" s="18" t="s">
        <v>29</v>
      </c>
      <c r="B213" s="12" t="s">
        <v>382</v>
      </c>
      <c r="C213" s="11" t="s">
        <v>383</v>
      </c>
      <c r="D213" s="33">
        <v>0</v>
      </c>
      <c r="E213" s="33">
        <v>0</v>
      </c>
      <c r="F213" s="33">
        <v>0</v>
      </c>
      <c r="G213" s="38">
        <f t="shared" si="48"/>
        <v>0</v>
      </c>
      <c r="H213" s="33">
        <v>0</v>
      </c>
      <c r="I213" s="38">
        <f t="shared" si="49"/>
        <v>0</v>
      </c>
      <c r="J213" s="33">
        <v>0</v>
      </c>
      <c r="K213" s="38">
        <f t="shared" si="50"/>
        <v>0</v>
      </c>
      <c r="L213" s="33">
        <v>0</v>
      </c>
      <c r="M213" s="38">
        <f t="shared" si="51"/>
        <v>0</v>
      </c>
      <c r="N213" s="33">
        <f t="shared" si="52"/>
        <v>0</v>
      </c>
      <c r="O213" s="38">
        <f t="shared" si="53"/>
        <v>0</v>
      </c>
      <c r="P213" s="33">
        <v>0</v>
      </c>
      <c r="Q213" s="33">
        <v>0</v>
      </c>
      <c r="R213" s="33">
        <v>0</v>
      </c>
      <c r="S213" s="33">
        <v>0</v>
      </c>
      <c r="T213" s="38">
        <f t="shared" si="54"/>
        <v>0</v>
      </c>
      <c r="U213" s="38">
        <f t="shared" si="55"/>
        <v>0</v>
      </c>
    </row>
    <row r="214" spans="1:21" ht="13" x14ac:dyDescent="0.3">
      <c r="A214" s="18" t="s">
        <v>29</v>
      </c>
      <c r="B214" s="12" t="s">
        <v>384</v>
      </c>
      <c r="C214" s="11" t="s">
        <v>385</v>
      </c>
      <c r="D214" s="33">
        <v>1677000</v>
      </c>
      <c r="E214" s="33">
        <v>1677000</v>
      </c>
      <c r="F214" s="33">
        <v>1677000</v>
      </c>
      <c r="G214" s="38">
        <f t="shared" si="48"/>
        <v>1</v>
      </c>
      <c r="H214" s="33">
        <v>0</v>
      </c>
      <c r="I214" s="38">
        <f t="shared" si="49"/>
        <v>0</v>
      </c>
      <c r="J214" s="33">
        <v>0</v>
      </c>
      <c r="K214" s="38">
        <f t="shared" si="50"/>
        <v>0</v>
      </c>
      <c r="L214" s="33">
        <v>0</v>
      </c>
      <c r="M214" s="38">
        <f t="shared" si="51"/>
        <v>0</v>
      </c>
      <c r="N214" s="33">
        <f t="shared" si="52"/>
        <v>1677000</v>
      </c>
      <c r="O214" s="38">
        <f t="shared" si="53"/>
        <v>1</v>
      </c>
      <c r="P214" s="33">
        <v>0</v>
      </c>
      <c r="Q214" s="33">
        <v>999996</v>
      </c>
      <c r="R214" s="33">
        <v>999996</v>
      </c>
      <c r="S214" s="33">
        <v>1223121</v>
      </c>
      <c r="T214" s="38">
        <f t="shared" si="54"/>
        <v>1.22312589250357</v>
      </c>
      <c r="U214" s="38">
        <f t="shared" si="55"/>
        <v>0</v>
      </c>
    </row>
    <row r="215" spans="1:21" ht="13" x14ac:dyDescent="0.3">
      <c r="A215" s="18" t="s">
        <v>44</v>
      </c>
      <c r="B215" s="12" t="s">
        <v>386</v>
      </c>
      <c r="C215" s="11" t="s">
        <v>387</v>
      </c>
      <c r="D215" s="33">
        <v>0</v>
      </c>
      <c r="E215" s="33">
        <v>0</v>
      </c>
      <c r="F215" s="33">
        <v>0</v>
      </c>
      <c r="G215" s="38">
        <f t="shared" si="48"/>
        <v>0</v>
      </c>
      <c r="H215" s="33">
        <v>0</v>
      </c>
      <c r="I215" s="38">
        <f t="shared" si="49"/>
        <v>0</v>
      </c>
      <c r="J215" s="33">
        <v>0</v>
      </c>
      <c r="K215" s="38">
        <f t="shared" si="50"/>
        <v>0</v>
      </c>
      <c r="L215" s="33">
        <v>0</v>
      </c>
      <c r="M215" s="38">
        <f t="shared" si="51"/>
        <v>0</v>
      </c>
      <c r="N215" s="33">
        <f t="shared" si="52"/>
        <v>0</v>
      </c>
      <c r="O215" s="38">
        <f t="shared" si="53"/>
        <v>0</v>
      </c>
      <c r="P215" s="33">
        <v>0</v>
      </c>
      <c r="Q215" s="33">
        <v>0</v>
      </c>
      <c r="R215" s="33">
        <v>0</v>
      </c>
      <c r="S215" s="33">
        <v>0</v>
      </c>
      <c r="T215" s="38">
        <f t="shared" si="54"/>
        <v>0</v>
      </c>
      <c r="U215" s="38">
        <f t="shared" si="55"/>
        <v>0</v>
      </c>
    </row>
    <row r="216" spans="1:21" ht="14" x14ac:dyDescent="0.3">
      <c r="A216" s="19" t="s">
        <v>0</v>
      </c>
      <c r="B216" s="14" t="s">
        <v>388</v>
      </c>
      <c r="C216" s="13" t="s">
        <v>0</v>
      </c>
      <c r="D216" s="34">
        <f>SUM(D208:D215)</f>
        <v>20565801</v>
      </c>
      <c r="E216" s="34">
        <f>SUM(E208:E215)</f>
        <v>20368694</v>
      </c>
      <c r="F216" s="34">
        <f>SUM(F208:F215)</f>
        <v>12815357</v>
      </c>
      <c r="G216" s="39">
        <f t="shared" si="48"/>
        <v>0.62313921057584876</v>
      </c>
      <c r="H216" s="34">
        <f>SUM(H208:H215)</f>
        <v>7996812</v>
      </c>
      <c r="I216" s="39">
        <f t="shared" si="49"/>
        <v>0.38884028878816829</v>
      </c>
      <c r="J216" s="34">
        <f>SUM(J208:J215)</f>
        <v>4410515</v>
      </c>
      <c r="K216" s="39">
        <f t="shared" si="50"/>
        <v>0.21653401047705856</v>
      </c>
      <c r="L216" s="34">
        <f>SUM(L208:L215)</f>
        <v>0</v>
      </c>
      <c r="M216" s="39">
        <f t="shared" si="51"/>
        <v>0</v>
      </c>
      <c r="N216" s="34">
        <f t="shared" si="52"/>
        <v>25222684</v>
      </c>
      <c r="O216" s="39">
        <f t="shared" si="53"/>
        <v>1.2383063931344838</v>
      </c>
      <c r="P216" s="34">
        <f>SUM(P208:P215)</f>
        <v>7782630</v>
      </c>
      <c r="Q216" s="34">
        <f>SUM(Q208:Q215)</f>
        <v>25925700</v>
      </c>
      <c r="R216" s="34">
        <f>SUM(R208:R215)</f>
        <v>14630453</v>
      </c>
      <c r="S216" s="34">
        <f>SUM(S208:S215)</f>
        <v>23378096</v>
      </c>
      <c r="T216" s="39">
        <f t="shared" si="54"/>
        <v>1.5979065036468796</v>
      </c>
      <c r="U216" s="39">
        <f t="shared" si="55"/>
        <v>-0.43328733345925474</v>
      </c>
    </row>
    <row r="217" spans="1:21" ht="13" x14ac:dyDescent="0.3">
      <c r="A217" s="18" t="s">
        <v>29</v>
      </c>
      <c r="B217" s="12" t="s">
        <v>389</v>
      </c>
      <c r="C217" s="11" t="s">
        <v>390</v>
      </c>
      <c r="D217" s="33">
        <v>3219996</v>
      </c>
      <c r="E217" s="33">
        <v>3219996</v>
      </c>
      <c r="F217" s="33">
        <v>0</v>
      </c>
      <c r="G217" s="38">
        <f t="shared" si="48"/>
        <v>0</v>
      </c>
      <c r="H217" s="33">
        <v>0</v>
      </c>
      <c r="I217" s="38">
        <f t="shared" si="49"/>
        <v>0</v>
      </c>
      <c r="J217" s="33">
        <v>0</v>
      </c>
      <c r="K217" s="38">
        <f t="shared" si="50"/>
        <v>0</v>
      </c>
      <c r="L217" s="33">
        <v>0</v>
      </c>
      <c r="M217" s="38">
        <f t="shared" si="51"/>
        <v>0</v>
      </c>
      <c r="N217" s="33">
        <f t="shared" si="52"/>
        <v>0</v>
      </c>
      <c r="O217" s="38">
        <f t="shared" si="53"/>
        <v>0</v>
      </c>
      <c r="P217" s="33">
        <v>0</v>
      </c>
      <c r="Q217" s="33">
        <v>0</v>
      </c>
      <c r="R217" s="33">
        <v>0</v>
      </c>
      <c r="S217" s="33">
        <v>18300</v>
      </c>
      <c r="T217" s="38">
        <f t="shared" si="54"/>
        <v>0</v>
      </c>
      <c r="U217" s="38">
        <f t="shared" si="55"/>
        <v>0</v>
      </c>
    </row>
    <row r="218" spans="1:21" ht="13" x14ac:dyDescent="0.3">
      <c r="A218" s="18" t="s">
        <v>29</v>
      </c>
      <c r="B218" s="12" t="s">
        <v>391</v>
      </c>
      <c r="C218" s="11" t="s">
        <v>392</v>
      </c>
      <c r="D218" s="33">
        <v>211414</v>
      </c>
      <c r="E218" s="33">
        <v>22360</v>
      </c>
      <c r="F218" s="33">
        <v>0</v>
      </c>
      <c r="G218" s="38">
        <f t="shared" si="48"/>
        <v>0</v>
      </c>
      <c r="H218" s="33">
        <v>4348</v>
      </c>
      <c r="I218" s="38">
        <f t="shared" si="49"/>
        <v>2.0566282270805151E-2</v>
      </c>
      <c r="J218" s="33">
        <v>47827</v>
      </c>
      <c r="K218" s="38">
        <f t="shared" si="50"/>
        <v>2.1389534883720929</v>
      </c>
      <c r="L218" s="33">
        <v>0</v>
      </c>
      <c r="M218" s="38">
        <f t="shared" si="51"/>
        <v>0</v>
      </c>
      <c r="N218" s="33">
        <f t="shared" si="52"/>
        <v>52175</v>
      </c>
      <c r="O218" s="38">
        <f t="shared" si="53"/>
        <v>2.3334078711985691</v>
      </c>
      <c r="P218" s="33">
        <v>73913</v>
      </c>
      <c r="Q218" s="33">
        <v>448008</v>
      </c>
      <c r="R218" s="33">
        <v>448008</v>
      </c>
      <c r="S218" s="33">
        <v>169565</v>
      </c>
      <c r="T218" s="38">
        <f t="shared" si="54"/>
        <v>0.37848654488312711</v>
      </c>
      <c r="U218" s="38">
        <f t="shared" si="55"/>
        <v>-0.35292844289908409</v>
      </c>
    </row>
    <row r="219" spans="1:21" ht="13" x14ac:dyDescent="0.3">
      <c r="A219" s="18" t="s">
        <v>29</v>
      </c>
      <c r="B219" s="12" t="s">
        <v>393</v>
      </c>
      <c r="C219" s="11" t="s">
        <v>394</v>
      </c>
      <c r="D219" s="33">
        <v>1133741</v>
      </c>
      <c r="E219" s="33">
        <v>1133741</v>
      </c>
      <c r="F219" s="33">
        <v>274064</v>
      </c>
      <c r="G219" s="38">
        <f t="shared" si="48"/>
        <v>0.24173422324851973</v>
      </c>
      <c r="H219" s="33">
        <v>156754</v>
      </c>
      <c r="I219" s="38">
        <f t="shared" si="49"/>
        <v>0.1382626190637897</v>
      </c>
      <c r="J219" s="33">
        <v>276536</v>
      </c>
      <c r="K219" s="38">
        <f t="shared" si="50"/>
        <v>0.24391461541921833</v>
      </c>
      <c r="L219" s="33">
        <v>0</v>
      </c>
      <c r="M219" s="38">
        <f t="shared" si="51"/>
        <v>0</v>
      </c>
      <c r="N219" s="33">
        <f t="shared" si="52"/>
        <v>707354</v>
      </c>
      <c r="O219" s="38">
        <f t="shared" si="53"/>
        <v>0.62391145773152779</v>
      </c>
      <c r="P219" s="33">
        <v>-306890</v>
      </c>
      <c r="Q219" s="33">
        <v>1015295</v>
      </c>
      <c r="R219" s="33">
        <v>1500295</v>
      </c>
      <c r="S219" s="33">
        <v>973918</v>
      </c>
      <c r="T219" s="38">
        <f t="shared" si="54"/>
        <v>0.64915100030327366</v>
      </c>
      <c r="U219" s="38">
        <f t="shared" si="55"/>
        <v>-1.90109159633745</v>
      </c>
    </row>
    <row r="220" spans="1:21" ht="13" x14ac:dyDescent="0.3">
      <c r="A220" s="18" t="s">
        <v>29</v>
      </c>
      <c r="B220" s="12" t="s">
        <v>395</v>
      </c>
      <c r="C220" s="11" t="s">
        <v>396</v>
      </c>
      <c r="D220" s="33">
        <v>40524</v>
      </c>
      <c r="E220" s="33">
        <v>40524</v>
      </c>
      <c r="F220" s="33">
        <v>0</v>
      </c>
      <c r="G220" s="38">
        <f t="shared" si="48"/>
        <v>0</v>
      </c>
      <c r="H220" s="33">
        <v>2267</v>
      </c>
      <c r="I220" s="38">
        <f t="shared" si="49"/>
        <v>5.5942157733688679E-2</v>
      </c>
      <c r="J220" s="33">
        <v>1705</v>
      </c>
      <c r="K220" s="38">
        <f t="shared" si="50"/>
        <v>4.2073832790445166E-2</v>
      </c>
      <c r="L220" s="33">
        <v>0</v>
      </c>
      <c r="M220" s="38">
        <f t="shared" si="51"/>
        <v>0</v>
      </c>
      <c r="N220" s="33">
        <f t="shared" si="52"/>
        <v>3972</v>
      </c>
      <c r="O220" s="38">
        <f t="shared" si="53"/>
        <v>9.8015990524133845E-2</v>
      </c>
      <c r="P220" s="33">
        <v>1342</v>
      </c>
      <c r="Q220" s="33">
        <v>24768</v>
      </c>
      <c r="R220" s="33">
        <v>24768</v>
      </c>
      <c r="S220" s="33">
        <v>2507</v>
      </c>
      <c r="T220" s="38">
        <f t="shared" si="54"/>
        <v>0.10121931524547803</v>
      </c>
      <c r="U220" s="38">
        <f t="shared" si="55"/>
        <v>0.27049180327868849</v>
      </c>
    </row>
    <row r="221" spans="1:21" ht="13" x14ac:dyDescent="0.3">
      <c r="A221" s="18" t="s">
        <v>29</v>
      </c>
      <c r="B221" s="12" t="s">
        <v>397</v>
      </c>
      <c r="C221" s="11" t="s">
        <v>398</v>
      </c>
      <c r="D221" s="33">
        <v>19734792</v>
      </c>
      <c r="E221" s="33">
        <v>23971199</v>
      </c>
      <c r="F221" s="33">
        <v>628290</v>
      </c>
      <c r="G221" s="38">
        <f t="shared" si="48"/>
        <v>3.1836666938268213E-2</v>
      </c>
      <c r="H221" s="33">
        <v>373892</v>
      </c>
      <c r="I221" s="38">
        <f t="shared" si="49"/>
        <v>1.8945829274511737E-2</v>
      </c>
      <c r="J221" s="33">
        <v>2461537</v>
      </c>
      <c r="K221" s="38">
        <f t="shared" si="50"/>
        <v>0.10268727067010708</v>
      </c>
      <c r="L221" s="33">
        <v>0</v>
      </c>
      <c r="M221" s="38">
        <f t="shared" si="51"/>
        <v>0</v>
      </c>
      <c r="N221" s="33">
        <f t="shared" si="52"/>
        <v>3463719</v>
      </c>
      <c r="O221" s="38">
        <f t="shared" si="53"/>
        <v>0.14449502505068687</v>
      </c>
      <c r="P221" s="33">
        <v>312835</v>
      </c>
      <c r="Q221" s="33">
        <v>17978892</v>
      </c>
      <c r="R221" s="33">
        <v>19121768</v>
      </c>
      <c r="S221" s="33">
        <v>1416077</v>
      </c>
      <c r="T221" s="38">
        <f t="shared" si="54"/>
        <v>7.405575676893475E-2</v>
      </c>
      <c r="U221" s="38">
        <f t="shared" si="55"/>
        <v>6.8684833858104115</v>
      </c>
    </row>
    <row r="222" spans="1:21" ht="13" x14ac:dyDescent="0.3">
      <c r="A222" s="18" t="s">
        <v>29</v>
      </c>
      <c r="B222" s="12" t="s">
        <v>399</v>
      </c>
      <c r="C222" s="11" t="s">
        <v>400</v>
      </c>
      <c r="D222" s="33">
        <v>0</v>
      </c>
      <c r="E222" s="33">
        <v>0</v>
      </c>
      <c r="F222" s="33">
        <v>0</v>
      </c>
      <c r="G222" s="38">
        <f t="shared" si="48"/>
        <v>0</v>
      </c>
      <c r="H222" s="33">
        <v>0</v>
      </c>
      <c r="I222" s="38">
        <f t="shared" si="49"/>
        <v>0</v>
      </c>
      <c r="J222" s="33">
        <v>1280</v>
      </c>
      <c r="K222" s="38">
        <f t="shared" si="50"/>
        <v>0</v>
      </c>
      <c r="L222" s="33">
        <v>0</v>
      </c>
      <c r="M222" s="38">
        <f t="shared" si="51"/>
        <v>0</v>
      </c>
      <c r="N222" s="33">
        <f t="shared" si="52"/>
        <v>1280</v>
      </c>
      <c r="O222" s="38">
        <f t="shared" si="53"/>
        <v>0</v>
      </c>
      <c r="P222" s="33">
        <v>905</v>
      </c>
      <c r="Q222" s="33">
        <v>0</v>
      </c>
      <c r="R222" s="33">
        <v>0</v>
      </c>
      <c r="S222" s="33">
        <v>905</v>
      </c>
      <c r="T222" s="38">
        <f t="shared" si="54"/>
        <v>0</v>
      </c>
      <c r="U222" s="38">
        <f t="shared" si="55"/>
        <v>0.41436464088397784</v>
      </c>
    </row>
    <row r="223" spans="1:21" ht="13" x14ac:dyDescent="0.3">
      <c r="A223" s="18" t="s">
        <v>44</v>
      </c>
      <c r="B223" s="12" t="s">
        <v>401</v>
      </c>
      <c r="C223" s="11" t="s">
        <v>402</v>
      </c>
      <c r="D223" s="33">
        <v>0</v>
      </c>
      <c r="E223" s="33">
        <v>0</v>
      </c>
      <c r="F223" s="33">
        <v>0</v>
      </c>
      <c r="G223" s="38">
        <f t="shared" si="48"/>
        <v>0</v>
      </c>
      <c r="H223" s="33">
        <v>0</v>
      </c>
      <c r="I223" s="38">
        <f t="shared" si="49"/>
        <v>0</v>
      </c>
      <c r="J223" s="33">
        <v>0</v>
      </c>
      <c r="K223" s="38">
        <f t="shared" si="50"/>
        <v>0</v>
      </c>
      <c r="L223" s="33">
        <v>0</v>
      </c>
      <c r="M223" s="38">
        <f t="shared" si="51"/>
        <v>0</v>
      </c>
      <c r="N223" s="33">
        <f t="shared" si="52"/>
        <v>0</v>
      </c>
      <c r="O223" s="38">
        <f t="shared" si="53"/>
        <v>0</v>
      </c>
      <c r="P223" s="33">
        <v>0</v>
      </c>
      <c r="Q223" s="33">
        <v>0</v>
      </c>
      <c r="R223" s="33">
        <v>0</v>
      </c>
      <c r="S223" s="33">
        <v>0</v>
      </c>
      <c r="T223" s="38">
        <f t="shared" si="54"/>
        <v>0</v>
      </c>
      <c r="U223" s="38">
        <f t="shared" si="55"/>
        <v>0</v>
      </c>
    </row>
    <row r="224" spans="1:21" ht="14" x14ac:dyDescent="0.3">
      <c r="A224" s="19" t="s">
        <v>0</v>
      </c>
      <c r="B224" s="14" t="s">
        <v>403</v>
      </c>
      <c r="C224" s="13" t="s">
        <v>0</v>
      </c>
      <c r="D224" s="34">
        <f>SUM(D217:D223)</f>
        <v>24340467</v>
      </c>
      <c r="E224" s="34">
        <f>SUM(E217:E223)</f>
        <v>28387820</v>
      </c>
      <c r="F224" s="34">
        <f>SUM(F217:F223)</f>
        <v>902354</v>
      </c>
      <c r="G224" s="39">
        <f t="shared" si="48"/>
        <v>3.7072172855188032E-2</v>
      </c>
      <c r="H224" s="34">
        <f>SUM(H217:H223)</f>
        <v>537261</v>
      </c>
      <c r="I224" s="39">
        <f t="shared" si="49"/>
        <v>2.2072748234452527E-2</v>
      </c>
      <c r="J224" s="34">
        <f>SUM(J217:J223)</f>
        <v>2788885</v>
      </c>
      <c r="K224" s="39">
        <f t="shared" si="50"/>
        <v>9.8242309553886145E-2</v>
      </c>
      <c r="L224" s="34">
        <f>SUM(L217:L223)</f>
        <v>0</v>
      </c>
      <c r="M224" s="39">
        <f t="shared" si="51"/>
        <v>0</v>
      </c>
      <c r="N224" s="34">
        <f t="shared" si="52"/>
        <v>4228500</v>
      </c>
      <c r="O224" s="39">
        <f t="shared" si="53"/>
        <v>0.14895472776704938</v>
      </c>
      <c r="P224" s="34">
        <f>SUM(P217:P223)</f>
        <v>82105</v>
      </c>
      <c r="Q224" s="34">
        <f>SUM(Q217:Q223)</f>
        <v>19466963</v>
      </c>
      <c r="R224" s="34">
        <f>SUM(R217:R223)</f>
        <v>21094839</v>
      </c>
      <c r="S224" s="34">
        <f>SUM(S217:S223)</f>
        <v>2581272</v>
      </c>
      <c r="T224" s="39">
        <f t="shared" si="54"/>
        <v>0.12236509603130889</v>
      </c>
      <c r="U224" s="39">
        <f t="shared" si="55"/>
        <v>32.967297972108888</v>
      </c>
    </row>
    <row r="225" spans="1:21" ht="13" x14ac:dyDescent="0.3">
      <c r="A225" s="18" t="s">
        <v>29</v>
      </c>
      <c r="B225" s="12" t="s">
        <v>404</v>
      </c>
      <c r="C225" s="11" t="s">
        <v>405</v>
      </c>
      <c r="D225" s="33">
        <v>1430314</v>
      </c>
      <c r="E225" s="33">
        <v>1430314</v>
      </c>
      <c r="F225" s="33">
        <v>232905</v>
      </c>
      <c r="G225" s="38">
        <f t="shared" si="48"/>
        <v>0.1628348740206696</v>
      </c>
      <c r="H225" s="33">
        <v>353475</v>
      </c>
      <c r="I225" s="38">
        <f t="shared" si="49"/>
        <v>0.24713104954576406</v>
      </c>
      <c r="J225" s="33">
        <v>277202</v>
      </c>
      <c r="K225" s="38">
        <f t="shared" si="50"/>
        <v>0.19380499666506795</v>
      </c>
      <c r="L225" s="33">
        <v>0</v>
      </c>
      <c r="M225" s="38">
        <f t="shared" si="51"/>
        <v>0</v>
      </c>
      <c r="N225" s="33">
        <f t="shared" si="52"/>
        <v>863582</v>
      </c>
      <c r="O225" s="38">
        <f t="shared" si="53"/>
        <v>0.60377092023150158</v>
      </c>
      <c r="P225" s="33">
        <v>241137</v>
      </c>
      <c r="Q225" s="33">
        <v>3102216</v>
      </c>
      <c r="R225" s="33">
        <v>3102216</v>
      </c>
      <c r="S225" s="33">
        <v>822665</v>
      </c>
      <c r="T225" s="38">
        <f t="shared" si="54"/>
        <v>0.26518624106122851</v>
      </c>
      <c r="U225" s="38">
        <f t="shared" si="55"/>
        <v>0.14956228202225286</v>
      </c>
    </row>
    <row r="226" spans="1:21" ht="13" x14ac:dyDescent="0.3">
      <c r="A226" s="18" t="s">
        <v>29</v>
      </c>
      <c r="B226" s="12" t="s">
        <v>406</v>
      </c>
      <c r="C226" s="11" t="s">
        <v>407</v>
      </c>
      <c r="D226" s="33">
        <v>722</v>
      </c>
      <c r="E226" s="33">
        <v>722</v>
      </c>
      <c r="F226" s="33">
        <v>0</v>
      </c>
      <c r="G226" s="38">
        <f t="shared" si="48"/>
        <v>0</v>
      </c>
      <c r="H226" s="33">
        <v>0</v>
      </c>
      <c r="I226" s="38">
        <f t="shared" si="49"/>
        <v>0</v>
      </c>
      <c r="J226" s="33">
        <v>0</v>
      </c>
      <c r="K226" s="38">
        <f t="shared" si="50"/>
        <v>0</v>
      </c>
      <c r="L226" s="33">
        <v>0</v>
      </c>
      <c r="M226" s="38">
        <f t="shared" si="51"/>
        <v>0</v>
      </c>
      <c r="N226" s="33">
        <f t="shared" si="52"/>
        <v>0</v>
      </c>
      <c r="O226" s="38">
        <f t="shared" si="53"/>
        <v>0</v>
      </c>
      <c r="P226" s="33">
        <v>0</v>
      </c>
      <c r="Q226" s="33">
        <v>0</v>
      </c>
      <c r="R226" s="33">
        <v>1108</v>
      </c>
      <c r="S226" s="33">
        <v>568</v>
      </c>
      <c r="T226" s="38">
        <f t="shared" si="54"/>
        <v>0.5126353790613718</v>
      </c>
      <c r="U226" s="38">
        <f t="shared" si="55"/>
        <v>0</v>
      </c>
    </row>
    <row r="227" spans="1:21" ht="13" x14ac:dyDescent="0.3">
      <c r="A227" s="18" t="s">
        <v>29</v>
      </c>
      <c r="B227" s="12" t="s">
        <v>408</v>
      </c>
      <c r="C227" s="11" t="s">
        <v>409</v>
      </c>
      <c r="D227" s="33">
        <v>26671584</v>
      </c>
      <c r="E227" s="33">
        <v>23945303</v>
      </c>
      <c r="F227" s="33">
        <v>1290426</v>
      </c>
      <c r="G227" s="38">
        <f t="shared" si="48"/>
        <v>4.8382053349362381E-2</v>
      </c>
      <c r="H227" s="33">
        <v>1503073</v>
      </c>
      <c r="I227" s="38">
        <f t="shared" si="49"/>
        <v>5.6354845666459104E-2</v>
      </c>
      <c r="J227" s="33">
        <v>2713318</v>
      </c>
      <c r="K227" s="38">
        <f t="shared" si="50"/>
        <v>0.11331316208443885</v>
      </c>
      <c r="L227" s="33">
        <v>0</v>
      </c>
      <c r="M227" s="38">
        <f t="shared" si="51"/>
        <v>0</v>
      </c>
      <c r="N227" s="33">
        <f t="shared" si="52"/>
        <v>5506817</v>
      </c>
      <c r="O227" s="38">
        <f t="shared" si="53"/>
        <v>0.22997483055445153</v>
      </c>
      <c r="P227" s="33">
        <v>3769</v>
      </c>
      <c r="Q227" s="33">
        <v>17932878</v>
      </c>
      <c r="R227" s="33">
        <v>11007427</v>
      </c>
      <c r="S227" s="33">
        <v>105173</v>
      </c>
      <c r="T227" s="38">
        <f t="shared" si="54"/>
        <v>9.554730637777566E-3</v>
      </c>
      <c r="U227" s="38">
        <f t="shared" si="55"/>
        <v>718.90395330326351</v>
      </c>
    </row>
    <row r="228" spans="1:21" ht="13" x14ac:dyDescent="0.3">
      <c r="A228" s="18" t="s">
        <v>29</v>
      </c>
      <c r="B228" s="12" t="s">
        <v>410</v>
      </c>
      <c r="C228" s="11" t="s">
        <v>411</v>
      </c>
      <c r="D228" s="33">
        <v>54247187</v>
      </c>
      <c r="E228" s="33">
        <v>54247187</v>
      </c>
      <c r="F228" s="33">
        <v>6426650</v>
      </c>
      <c r="G228" s="38">
        <f t="shared" si="48"/>
        <v>0.11846973742620055</v>
      </c>
      <c r="H228" s="33">
        <v>8199617</v>
      </c>
      <c r="I228" s="38">
        <f t="shared" si="49"/>
        <v>0.15115285148334051</v>
      </c>
      <c r="J228" s="33">
        <v>15693127</v>
      </c>
      <c r="K228" s="38">
        <f t="shared" si="50"/>
        <v>0.2892892307945848</v>
      </c>
      <c r="L228" s="33">
        <v>0</v>
      </c>
      <c r="M228" s="38">
        <f t="shared" si="51"/>
        <v>0</v>
      </c>
      <c r="N228" s="33">
        <f t="shared" si="52"/>
        <v>30319394</v>
      </c>
      <c r="O228" s="38">
        <f t="shared" si="53"/>
        <v>0.55891181970412585</v>
      </c>
      <c r="P228" s="33">
        <v>9306080</v>
      </c>
      <c r="Q228" s="33">
        <v>7663988</v>
      </c>
      <c r="R228" s="33">
        <v>51663988</v>
      </c>
      <c r="S228" s="33">
        <v>30467247</v>
      </c>
      <c r="T228" s="38">
        <f t="shared" si="54"/>
        <v>0.58971922570127566</v>
      </c>
      <c r="U228" s="38">
        <f t="shared" si="55"/>
        <v>0.68633054949022565</v>
      </c>
    </row>
    <row r="229" spans="1:21" ht="13" x14ac:dyDescent="0.3">
      <c r="A229" s="18" t="s">
        <v>44</v>
      </c>
      <c r="B229" s="12" t="s">
        <v>412</v>
      </c>
      <c r="C229" s="11" t="s">
        <v>413</v>
      </c>
      <c r="D229" s="33">
        <v>0</v>
      </c>
      <c r="E229" s="33">
        <v>0</v>
      </c>
      <c r="F229" s="33">
        <v>0</v>
      </c>
      <c r="G229" s="38">
        <f t="shared" si="48"/>
        <v>0</v>
      </c>
      <c r="H229" s="33">
        <v>0</v>
      </c>
      <c r="I229" s="38">
        <f t="shared" si="49"/>
        <v>0</v>
      </c>
      <c r="J229" s="33">
        <v>0</v>
      </c>
      <c r="K229" s="38">
        <f t="shared" si="50"/>
        <v>0</v>
      </c>
      <c r="L229" s="33">
        <v>0</v>
      </c>
      <c r="M229" s="38">
        <f t="shared" si="51"/>
        <v>0</v>
      </c>
      <c r="N229" s="33">
        <f t="shared" si="52"/>
        <v>0</v>
      </c>
      <c r="O229" s="38">
        <f t="shared" si="53"/>
        <v>0</v>
      </c>
      <c r="P229" s="33">
        <v>0</v>
      </c>
      <c r="Q229" s="33">
        <v>0</v>
      </c>
      <c r="R229" s="33">
        <v>0</v>
      </c>
      <c r="S229" s="33">
        <v>0</v>
      </c>
      <c r="T229" s="38">
        <f t="shared" si="54"/>
        <v>0</v>
      </c>
      <c r="U229" s="38">
        <f t="shared" si="55"/>
        <v>0</v>
      </c>
    </row>
    <row r="230" spans="1:21" ht="14" x14ac:dyDescent="0.3">
      <c r="A230" s="19" t="s">
        <v>0</v>
      </c>
      <c r="B230" s="14" t="s">
        <v>414</v>
      </c>
      <c r="C230" s="13" t="s">
        <v>0</v>
      </c>
      <c r="D230" s="34">
        <f>SUM(D225:D229)</f>
        <v>82349807</v>
      </c>
      <c r="E230" s="34">
        <f>SUM(E225:E229)</f>
        <v>79623526</v>
      </c>
      <c r="F230" s="34">
        <f>SUM(F225:F229)</f>
        <v>7949981</v>
      </c>
      <c r="G230" s="39">
        <f t="shared" si="48"/>
        <v>9.6539157644898912E-2</v>
      </c>
      <c r="H230" s="34">
        <f>SUM(H225:H229)</f>
        <v>10056165</v>
      </c>
      <c r="I230" s="39">
        <f t="shared" si="49"/>
        <v>0.12211522244369073</v>
      </c>
      <c r="J230" s="34">
        <f>SUM(J225:J229)</f>
        <v>18683647</v>
      </c>
      <c r="K230" s="39">
        <f t="shared" si="50"/>
        <v>0.23464983201070497</v>
      </c>
      <c r="L230" s="34">
        <f>SUM(L225:L229)</f>
        <v>0</v>
      </c>
      <c r="M230" s="39">
        <f t="shared" si="51"/>
        <v>0</v>
      </c>
      <c r="N230" s="34">
        <f t="shared" si="52"/>
        <v>36689793</v>
      </c>
      <c r="O230" s="39">
        <f t="shared" si="53"/>
        <v>0.4607908597265587</v>
      </c>
      <c r="P230" s="34">
        <f>SUM(P225:P229)</f>
        <v>9550986</v>
      </c>
      <c r="Q230" s="34">
        <f>SUM(Q225:Q229)</f>
        <v>28699082</v>
      </c>
      <c r="R230" s="34">
        <f>SUM(R225:R229)</f>
        <v>65774739</v>
      </c>
      <c r="S230" s="34">
        <f>SUM(S225:S229)</f>
        <v>31395653</v>
      </c>
      <c r="T230" s="39">
        <f t="shared" si="54"/>
        <v>0.47732082980975415</v>
      </c>
      <c r="U230" s="39">
        <f t="shared" si="55"/>
        <v>0.95620085716804537</v>
      </c>
    </row>
    <row r="231" spans="1:21" ht="14" x14ac:dyDescent="0.3">
      <c r="A231" s="19" t="s">
        <v>0</v>
      </c>
      <c r="B231" s="14" t="s">
        <v>415</v>
      </c>
      <c r="C231" s="13" t="s">
        <v>0</v>
      </c>
      <c r="D231" s="34">
        <f>SUM(D208:D215,D217:D223,D225:D229)</f>
        <v>127256075</v>
      </c>
      <c r="E231" s="34">
        <f>SUM(E208:E215,E217:E223,E225:E229)</f>
        <v>128380040</v>
      </c>
      <c r="F231" s="34">
        <f>SUM(F208:F215,F217:F223,F225:F229)</f>
        <v>21667692</v>
      </c>
      <c r="G231" s="39">
        <f t="shared" si="48"/>
        <v>0.17026842922823135</v>
      </c>
      <c r="H231" s="34">
        <f>SUM(H208:H215,H217:H223,H225:H229)</f>
        <v>18590238</v>
      </c>
      <c r="I231" s="39">
        <f t="shared" si="49"/>
        <v>0.14608526940658825</v>
      </c>
      <c r="J231" s="34">
        <f>SUM(J208:J215,J217:J223,J225:J229)</f>
        <v>25883047</v>
      </c>
      <c r="K231" s="39">
        <f t="shared" si="50"/>
        <v>0.20161270396862316</v>
      </c>
      <c r="L231" s="34">
        <f>SUM(L208:L215,L217:L223,L225:L229)</f>
        <v>0</v>
      </c>
      <c r="M231" s="39">
        <f t="shared" si="51"/>
        <v>0</v>
      </c>
      <c r="N231" s="34">
        <f t="shared" si="52"/>
        <v>66140977</v>
      </c>
      <c r="O231" s="39">
        <f t="shared" si="53"/>
        <v>0.51519673151683076</v>
      </c>
      <c r="P231" s="34">
        <f>SUM(P208:P215,P217:P223,P225:P229)</f>
        <v>17415721</v>
      </c>
      <c r="Q231" s="34">
        <f>SUM(Q208:Q215,Q217:Q223,Q225:Q229)</f>
        <v>74091745</v>
      </c>
      <c r="R231" s="34">
        <f>SUM(R208:R215,R217:R223,R225:R229)</f>
        <v>101500031</v>
      </c>
      <c r="S231" s="34">
        <f>SUM(S208:S215,S217:S223,S225:S229)</f>
        <v>57355021</v>
      </c>
      <c r="T231" s="39">
        <f t="shared" si="54"/>
        <v>0.56507392593801276</v>
      </c>
      <c r="U231" s="39">
        <f t="shared" si="55"/>
        <v>0.48618865678888623</v>
      </c>
    </row>
    <row r="232" spans="1:21" ht="14.5" customHeight="1" x14ac:dyDescent="0.3">
      <c r="A232" s="17" t="s">
        <v>0</v>
      </c>
      <c r="B232" s="15" t="s">
        <v>618</v>
      </c>
      <c r="C232" s="10"/>
      <c r="D232" s="35"/>
      <c r="E232" s="35"/>
      <c r="F232" s="35"/>
      <c r="G232" s="40"/>
      <c r="H232" s="35"/>
      <c r="I232" s="40"/>
      <c r="J232" s="35"/>
      <c r="K232" s="40"/>
      <c r="L232" s="35"/>
      <c r="M232" s="40"/>
      <c r="N232" s="35"/>
      <c r="O232" s="40"/>
      <c r="P232" s="35"/>
      <c r="Q232" s="35"/>
      <c r="R232" s="35"/>
      <c r="S232" s="35"/>
      <c r="T232" s="40"/>
      <c r="U232" s="40"/>
    </row>
    <row r="233" spans="1:21" ht="14.5" customHeight="1" x14ac:dyDescent="0.3">
      <c r="A233" s="17" t="s">
        <v>0</v>
      </c>
      <c r="B233" s="9" t="s">
        <v>416</v>
      </c>
      <c r="C233" s="10"/>
      <c r="D233" s="35"/>
      <c r="E233" s="35"/>
      <c r="F233" s="35"/>
      <c r="G233" s="40"/>
      <c r="H233" s="35"/>
      <c r="I233" s="40"/>
      <c r="J233" s="35"/>
      <c r="K233" s="40"/>
      <c r="L233" s="35"/>
      <c r="M233" s="40"/>
      <c r="N233" s="35"/>
      <c r="O233" s="40"/>
      <c r="P233" s="35"/>
      <c r="Q233" s="35"/>
      <c r="R233" s="35"/>
      <c r="S233" s="35"/>
      <c r="T233" s="40"/>
      <c r="U233" s="40"/>
    </row>
    <row r="234" spans="1:21" ht="13" x14ac:dyDescent="0.3">
      <c r="A234" s="18" t="s">
        <v>29</v>
      </c>
      <c r="B234" s="12" t="s">
        <v>417</v>
      </c>
      <c r="C234" s="11" t="s">
        <v>418</v>
      </c>
      <c r="D234" s="33">
        <v>751382</v>
      </c>
      <c r="E234" s="33">
        <v>751382</v>
      </c>
      <c r="F234" s="33">
        <v>0</v>
      </c>
      <c r="G234" s="38">
        <f t="shared" ref="G234:G260" si="56">IF(($D234     =0),0,($F234     /$D234     ))</f>
        <v>0</v>
      </c>
      <c r="H234" s="33">
        <v>0</v>
      </c>
      <c r="I234" s="38">
        <f t="shared" ref="I234:I260" si="57">IF(($D234     =0),0,($H234     /$D234     ))</f>
        <v>0</v>
      </c>
      <c r="J234" s="33">
        <v>0</v>
      </c>
      <c r="K234" s="38">
        <f t="shared" ref="K234:K260" si="58">IF(($E234     =0),0,($J234     /$E234     ))</f>
        <v>0</v>
      </c>
      <c r="L234" s="33">
        <v>0</v>
      </c>
      <c r="M234" s="38">
        <f t="shared" ref="M234:M260" si="59">IF(($E234     =0),0,($L234     /$E234     ))</f>
        <v>0</v>
      </c>
      <c r="N234" s="33">
        <f t="shared" ref="N234:N260" si="60">$F234     +$H234     +$J234</f>
        <v>0</v>
      </c>
      <c r="O234" s="38">
        <f t="shared" ref="O234:O260" si="61">IF(($E234     =0),0,($N234     /$E234     ))</f>
        <v>0</v>
      </c>
      <c r="P234" s="33">
        <v>0</v>
      </c>
      <c r="Q234" s="33">
        <v>723178</v>
      </c>
      <c r="R234" s="33">
        <v>723178</v>
      </c>
      <c r="S234" s="33">
        <v>0</v>
      </c>
      <c r="T234" s="38">
        <f t="shared" ref="T234:T260" si="62">IF(($R234     =0),0,($S234     /$R234     ))</f>
        <v>0</v>
      </c>
      <c r="U234" s="38">
        <f t="shared" ref="U234:U260" si="63">IF(($P234     =0),0,(($J234     /$P234     )-1))</f>
        <v>0</v>
      </c>
    </row>
    <row r="235" spans="1:21" ht="13" x14ac:dyDescent="0.3">
      <c r="A235" s="18" t="s">
        <v>29</v>
      </c>
      <c r="B235" s="12" t="s">
        <v>419</v>
      </c>
      <c r="C235" s="11" t="s">
        <v>420</v>
      </c>
      <c r="D235" s="33">
        <v>12434714</v>
      </c>
      <c r="E235" s="33">
        <v>12434714</v>
      </c>
      <c r="F235" s="33">
        <v>0</v>
      </c>
      <c r="G235" s="38">
        <f t="shared" si="56"/>
        <v>0</v>
      </c>
      <c r="H235" s="33">
        <v>0</v>
      </c>
      <c r="I235" s="38">
        <f t="shared" si="57"/>
        <v>0</v>
      </c>
      <c r="J235" s="33">
        <v>0</v>
      </c>
      <c r="K235" s="38">
        <f t="shared" si="58"/>
        <v>0</v>
      </c>
      <c r="L235" s="33">
        <v>0</v>
      </c>
      <c r="M235" s="38">
        <f t="shared" si="59"/>
        <v>0</v>
      </c>
      <c r="N235" s="33">
        <f t="shared" si="60"/>
        <v>0</v>
      </c>
      <c r="O235" s="38">
        <f t="shared" si="61"/>
        <v>0</v>
      </c>
      <c r="P235" s="33">
        <v>0</v>
      </c>
      <c r="Q235" s="33">
        <v>13000000</v>
      </c>
      <c r="R235" s="33">
        <v>13000000</v>
      </c>
      <c r="S235" s="33">
        <v>278931</v>
      </c>
      <c r="T235" s="38">
        <f t="shared" si="62"/>
        <v>2.1456230769230769E-2</v>
      </c>
      <c r="U235" s="38">
        <f t="shared" si="63"/>
        <v>0</v>
      </c>
    </row>
    <row r="236" spans="1:21" ht="13" x14ac:dyDescent="0.3">
      <c r="A236" s="18" t="s">
        <v>29</v>
      </c>
      <c r="B236" s="12" t="s">
        <v>421</v>
      </c>
      <c r="C236" s="11" t="s">
        <v>422</v>
      </c>
      <c r="D236" s="33">
        <v>112174724</v>
      </c>
      <c r="E236" s="33">
        <v>112174724</v>
      </c>
      <c r="F236" s="33">
        <v>0</v>
      </c>
      <c r="G236" s="38">
        <f t="shared" si="56"/>
        <v>0</v>
      </c>
      <c r="H236" s="33">
        <v>0</v>
      </c>
      <c r="I236" s="38">
        <f t="shared" si="57"/>
        <v>0</v>
      </c>
      <c r="J236" s="33">
        <v>22809313</v>
      </c>
      <c r="K236" s="38">
        <f t="shared" si="58"/>
        <v>0.20333736680288156</v>
      </c>
      <c r="L236" s="33">
        <v>0</v>
      </c>
      <c r="M236" s="38">
        <f t="shared" si="59"/>
        <v>0</v>
      </c>
      <c r="N236" s="33">
        <f t="shared" si="60"/>
        <v>22809313</v>
      </c>
      <c r="O236" s="38">
        <f t="shared" si="61"/>
        <v>0.20333736680288156</v>
      </c>
      <c r="P236" s="33">
        <v>0</v>
      </c>
      <c r="Q236" s="33">
        <v>85226346</v>
      </c>
      <c r="R236" s="33">
        <v>80569346</v>
      </c>
      <c r="S236" s="33">
        <v>2676204</v>
      </c>
      <c r="T236" s="38">
        <f t="shared" si="62"/>
        <v>3.3216156427532624E-2</v>
      </c>
      <c r="U236" s="38">
        <f t="shared" si="63"/>
        <v>0</v>
      </c>
    </row>
    <row r="237" spans="1:21" ht="13" x14ac:dyDescent="0.3">
      <c r="A237" s="18" t="s">
        <v>29</v>
      </c>
      <c r="B237" s="12" t="s">
        <v>423</v>
      </c>
      <c r="C237" s="11" t="s">
        <v>424</v>
      </c>
      <c r="D237" s="33">
        <v>44605785</v>
      </c>
      <c r="E237" s="33">
        <v>44605785</v>
      </c>
      <c r="F237" s="33">
        <v>521</v>
      </c>
      <c r="G237" s="38">
        <f t="shared" si="56"/>
        <v>1.1680099341374667E-5</v>
      </c>
      <c r="H237" s="33">
        <v>0</v>
      </c>
      <c r="I237" s="38">
        <f t="shared" si="57"/>
        <v>0</v>
      </c>
      <c r="J237" s="33">
        <v>3564</v>
      </c>
      <c r="K237" s="38">
        <f t="shared" si="58"/>
        <v>7.9899950197042822E-5</v>
      </c>
      <c r="L237" s="33">
        <v>0</v>
      </c>
      <c r="M237" s="38">
        <f t="shared" si="59"/>
        <v>0</v>
      </c>
      <c r="N237" s="33">
        <f t="shared" si="60"/>
        <v>4085</v>
      </c>
      <c r="O237" s="38">
        <f t="shared" si="61"/>
        <v>9.158004953841749E-5</v>
      </c>
      <c r="P237" s="33">
        <v>0</v>
      </c>
      <c r="Q237" s="33">
        <v>50430167</v>
      </c>
      <c r="R237" s="33">
        <v>50430167</v>
      </c>
      <c r="S237" s="33">
        <v>1458</v>
      </c>
      <c r="T237" s="38">
        <f t="shared" si="62"/>
        <v>2.8911266544090562E-5</v>
      </c>
      <c r="U237" s="38">
        <f t="shared" si="63"/>
        <v>0</v>
      </c>
    </row>
    <row r="238" spans="1:21" ht="13" x14ac:dyDescent="0.3">
      <c r="A238" s="18" t="s">
        <v>29</v>
      </c>
      <c r="B238" s="12" t="s">
        <v>425</v>
      </c>
      <c r="C238" s="11" t="s">
        <v>426</v>
      </c>
      <c r="D238" s="33">
        <v>0</v>
      </c>
      <c r="E238" s="33">
        <v>0</v>
      </c>
      <c r="F238" s="33">
        <v>0</v>
      </c>
      <c r="G238" s="38">
        <f t="shared" si="56"/>
        <v>0</v>
      </c>
      <c r="H238" s="33">
        <v>0</v>
      </c>
      <c r="I238" s="38">
        <f t="shared" si="57"/>
        <v>0</v>
      </c>
      <c r="J238" s="33">
        <v>0</v>
      </c>
      <c r="K238" s="38">
        <f t="shared" si="58"/>
        <v>0</v>
      </c>
      <c r="L238" s="33">
        <v>0</v>
      </c>
      <c r="M238" s="38">
        <f t="shared" si="59"/>
        <v>0</v>
      </c>
      <c r="N238" s="33">
        <f t="shared" si="60"/>
        <v>0</v>
      </c>
      <c r="O238" s="38">
        <f t="shared" si="61"/>
        <v>0</v>
      </c>
      <c r="P238" s="33">
        <v>0</v>
      </c>
      <c r="Q238" s="33">
        <v>0</v>
      </c>
      <c r="R238" s="33">
        <v>0</v>
      </c>
      <c r="S238" s="33">
        <v>0</v>
      </c>
      <c r="T238" s="38">
        <f t="shared" si="62"/>
        <v>0</v>
      </c>
      <c r="U238" s="38">
        <f t="shared" si="63"/>
        <v>0</v>
      </c>
    </row>
    <row r="239" spans="1:21" ht="13" x14ac:dyDescent="0.3">
      <c r="A239" s="18" t="s">
        <v>44</v>
      </c>
      <c r="B239" s="12" t="s">
        <v>427</v>
      </c>
      <c r="C239" s="11" t="s">
        <v>428</v>
      </c>
      <c r="D239" s="33">
        <v>1468000</v>
      </c>
      <c r="E239" s="33">
        <v>1468000</v>
      </c>
      <c r="F239" s="33">
        <v>0</v>
      </c>
      <c r="G239" s="38">
        <f t="shared" si="56"/>
        <v>0</v>
      </c>
      <c r="H239" s="33">
        <v>0</v>
      </c>
      <c r="I239" s="38">
        <f t="shared" si="57"/>
        <v>0</v>
      </c>
      <c r="J239" s="33">
        <v>0</v>
      </c>
      <c r="K239" s="38">
        <f t="shared" si="58"/>
        <v>0</v>
      </c>
      <c r="L239" s="33">
        <v>0</v>
      </c>
      <c r="M239" s="38">
        <f t="shared" si="59"/>
        <v>0</v>
      </c>
      <c r="N239" s="33">
        <f t="shared" si="60"/>
        <v>0</v>
      </c>
      <c r="O239" s="38">
        <f t="shared" si="61"/>
        <v>0</v>
      </c>
      <c r="P239" s="33">
        <v>0</v>
      </c>
      <c r="Q239" s="33">
        <v>1789000</v>
      </c>
      <c r="R239" s="33">
        <v>1789000</v>
      </c>
      <c r="S239" s="33">
        <v>0</v>
      </c>
      <c r="T239" s="38">
        <f t="shared" si="62"/>
        <v>0</v>
      </c>
      <c r="U239" s="38">
        <f t="shared" si="63"/>
        <v>0</v>
      </c>
    </row>
    <row r="240" spans="1:21" ht="14" x14ac:dyDescent="0.3">
      <c r="A240" s="19" t="s">
        <v>0</v>
      </c>
      <c r="B240" s="14" t="s">
        <v>429</v>
      </c>
      <c r="C240" s="13" t="s">
        <v>0</v>
      </c>
      <c r="D240" s="34">
        <f>SUM(D234:D239)</f>
        <v>171434605</v>
      </c>
      <c r="E240" s="34">
        <f>SUM(E234:E239)</f>
        <v>171434605</v>
      </c>
      <c r="F240" s="34">
        <f>SUM(F234:F239)</f>
        <v>521</v>
      </c>
      <c r="G240" s="39">
        <f t="shared" si="56"/>
        <v>3.0390597044278196E-6</v>
      </c>
      <c r="H240" s="34">
        <f>SUM(H234:H239)</f>
        <v>0</v>
      </c>
      <c r="I240" s="39">
        <f t="shared" si="57"/>
        <v>0</v>
      </c>
      <c r="J240" s="34">
        <f>SUM(J234:J239)</f>
        <v>22812877</v>
      </c>
      <c r="K240" s="39">
        <f t="shared" si="58"/>
        <v>0.13307043230857621</v>
      </c>
      <c r="L240" s="34">
        <f>SUM(L234:L239)</f>
        <v>0</v>
      </c>
      <c r="M240" s="39">
        <f t="shared" si="59"/>
        <v>0</v>
      </c>
      <c r="N240" s="34">
        <f t="shared" si="60"/>
        <v>22813398</v>
      </c>
      <c r="O240" s="39">
        <f t="shared" si="61"/>
        <v>0.13307347136828063</v>
      </c>
      <c r="P240" s="34">
        <f>SUM(P234:P239)</f>
        <v>0</v>
      </c>
      <c r="Q240" s="34">
        <f>SUM(Q234:Q239)</f>
        <v>151168691</v>
      </c>
      <c r="R240" s="34">
        <f>SUM(R234:R239)</f>
        <v>146511691</v>
      </c>
      <c r="S240" s="34">
        <f>SUM(S234:S239)</f>
        <v>2956593</v>
      </c>
      <c r="T240" s="39">
        <f t="shared" si="62"/>
        <v>2.0179911786015765E-2</v>
      </c>
      <c r="U240" s="39">
        <f t="shared" si="63"/>
        <v>0</v>
      </c>
    </row>
    <row r="241" spans="1:21" ht="13" x14ac:dyDescent="0.3">
      <c r="A241" s="18" t="s">
        <v>29</v>
      </c>
      <c r="B241" s="12" t="s">
        <v>430</v>
      </c>
      <c r="C241" s="11" t="s">
        <v>431</v>
      </c>
      <c r="D241" s="33">
        <v>0</v>
      </c>
      <c r="E241" s="33">
        <v>0</v>
      </c>
      <c r="F241" s="33">
        <v>0</v>
      </c>
      <c r="G241" s="38">
        <f t="shared" si="56"/>
        <v>0</v>
      </c>
      <c r="H241" s="33">
        <v>0</v>
      </c>
      <c r="I241" s="38">
        <f t="shared" si="57"/>
        <v>0</v>
      </c>
      <c r="J241" s="33">
        <v>0</v>
      </c>
      <c r="K241" s="38">
        <f t="shared" si="58"/>
        <v>0</v>
      </c>
      <c r="L241" s="33">
        <v>0</v>
      </c>
      <c r="M241" s="38">
        <f t="shared" si="59"/>
        <v>0</v>
      </c>
      <c r="N241" s="33">
        <f t="shared" si="60"/>
        <v>0</v>
      </c>
      <c r="O241" s="38">
        <f t="shared" si="61"/>
        <v>0</v>
      </c>
      <c r="P241" s="33">
        <v>0</v>
      </c>
      <c r="Q241" s="33">
        <v>0</v>
      </c>
      <c r="R241" s="33">
        <v>0</v>
      </c>
      <c r="S241" s="33">
        <v>0</v>
      </c>
      <c r="T241" s="38">
        <f t="shared" si="62"/>
        <v>0</v>
      </c>
      <c r="U241" s="38">
        <f t="shared" si="63"/>
        <v>0</v>
      </c>
    </row>
    <row r="242" spans="1:21" ht="13" x14ac:dyDescent="0.3">
      <c r="A242" s="18" t="s">
        <v>29</v>
      </c>
      <c r="B242" s="12" t="s">
        <v>432</v>
      </c>
      <c r="C242" s="11" t="s">
        <v>433</v>
      </c>
      <c r="D242" s="33">
        <v>0</v>
      </c>
      <c r="E242" s="33">
        <v>0</v>
      </c>
      <c r="F242" s="33">
        <v>0</v>
      </c>
      <c r="G242" s="38">
        <f t="shared" si="56"/>
        <v>0</v>
      </c>
      <c r="H242" s="33">
        <v>0</v>
      </c>
      <c r="I242" s="38">
        <f t="shared" si="57"/>
        <v>0</v>
      </c>
      <c r="J242" s="33">
        <v>0</v>
      </c>
      <c r="K242" s="38">
        <f t="shared" si="58"/>
        <v>0</v>
      </c>
      <c r="L242" s="33">
        <v>0</v>
      </c>
      <c r="M242" s="38">
        <f t="shared" si="59"/>
        <v>0</v>
      </c>
      <c r="N242" s="33">
        <f t="shared" si="60"/>
        <v>0</v>
      </c>
      <c r="O242" s="38">
        <f t="shared" si="61"/>
        <v>0</v>
      </c>
      <c r="P242" s="33">
        <v>0</v>
      </c>
      <c r="Q242" s="33">
        <v>0</v>
      </c>
      <c r="R242" s="33">
        <v>0</v>
      </c>
      <c r="S242" s="33">
        <v>0</v>
      </c>
      <c r="T242" s="38">
        <f t="shared" si="62"/>
        <v>0</v>
      </c>
      <c r="U242" s="38">
        <f t="shared" si="63"/>
        <v>0</v>
      </c>
    </row>
    <row r="243" spans="1:21" ht="13" x14ac:dyDescent="0.3">
      <c r="A243" s="18" t="s">
        <v>29</v>
      </c>
      <c r="B243" s="12" t="s">
        <v>434</v>
      </c>
      <c r="C243" s="11" t="s">
        <v>435</v>
      </c>
      <c r="D243" s="33">
        <v>4927092</v>
      </c>
      <c r="E243" s="33">
        <v>4927092</v>
      </c>
      <c r="F243" s="33">
        <v>3638</v>
      </c>
      <c r="G243" s="38">
        <f t="shared" si="56"/>
        <v>7.383665659175838E-4</v>
      </c>
      <c r="H243" s="33">
        <v>515337</v>
      </c>
      <c r="I243" s="38">
        <f t="shared" si="57"/>
        <v>0.10459252638270201</v>
      </c>
      <c r="J243" s="33">
        <v>1636851</v>
      </c>
      <c r="K243" s="38">
        <f t="shared" si="58"/>
        <v>0.33221441775392058</v>
      </c>
      <c r="L243" s="33">
        <v>0</v>
      </c>
      <c r="M243" s="38">
        <f t="shared" si="59"/>
        <v>0</v>
      </c>
      <c r="N243" s="33">
        <f t="shared" si="60"/>
        <v>2155826</v>
      </c>
      <c r="O243" s="38">
        <f t="shared" si="61"/>
        <v>0.43754531070254016</v>
      </c>
      <c r="P243" s="33">
        <v>1237185</v>
      </c>
      <c r="Q243" s="33">
        <v>2350116</v>
      </c>
      <c r="R243" s="33">
        <v>2350116</v>
      </c>
      <c r="S243" s="33">
        <v>2669221</v>
      </c>
      <c r="T243" s="38">
        <f t="shared" si="62"/>
        <v>1.1357826592389482</v>
      </c>
      <c r="U243" s="38">
        <f t="shared" si="63"/>
        <v>0.32304465379066194</v>
      </c>
    </row>
    <row r="244" spans="1:21" ht="13" x14ac:dyDescent="0.3">
      <c r="A244" s="18" t="s">
        <v>29</v>
      </c>
      <c r="B244" s="12" t="s">
        <v>436</v>
      </c>
      <c r="C244" s="11" t="s">
        <v>437</v>
      </c>
      <c r="D244" s="33">
        <v>10510325</v>
      </c>
      <c r="E244" s="33">
        <v>10510325</v>
      </c>
      <c r="F244" s="33">
        <v>0</v>
      </c>
      <c r="G244" s="38">
        <f t="shared" si="56"/>
        <v>0</v>
      </c>
      <c r="H244" s="33">
        <v>0</v>
      </c>
      <c r="I244" s="38">
        <f t="shared" si="57"/>
        <v>0</v>
      </c>
      <c r="J244" s="33">
        <v>0</v>
      </c>
      <c r="K244" s="38">
        <f t="shared" si="58"/>
        <v>0</v>
      </c>
      <c r="L244" s="33">
        <v>0</v>
      </c>
      <c r="M244" s="38">
        <f t="shared" si="59"/>
        <v>0</v>
      </c>
      <c r="N244" s="33">
        <f t="shared" si="60"/>
        <v>0</v>
      </c>
      <c r="O244" s="38">
        <f t="shared" si="61"/>
        <v>0</v>
      </c>
      <c r="P244" s="33">
        <v>0</v>
      </c>
      <c r="Q244" s="33">
        <v>20505000</v>
      </c>
      <c r="R244" s="33">
        <v>20505000</v>
      </c>
      <c r="S244" s="33">
        <v>3051</v>
      </c>
      <c r="T244" s="38">
        <f t="shared" si="62"/>
        <v>1.4879297732260424E-4</v>
      </c>
      <c r="U244" s="38">
        <f t="shared" si="63"/>
        <v>0</v>
      </c>
    </row>
    <row r="245" spans="1:21" ht="13" x14ac:dyDescent="0.3">
      <c r="A245" s="18" t="s">
        <v>29</v>
      </c>
      <c r="B245" s="12" t="s">
        <v>438</v>
      </c>
      <c r="C245" s="11" t="s">
        <v>439</v>
      </c>
      <c r="D245" s="33">
        <v>44077586</v>
      </c>
      <c r="E245" s="33">
        <v>43059666</v>
      </c>
      <c r="F245" s="33">
        <v>12545400</v>
      </c>
      <c r="G245" s="38">
        <f t="shared" si="56"/>
        <v>0.28462085015272842</v>
      </c>
      <c r="H245" s="33">
        <v>9700703</v>
      </c>
      <c r="I245" s="38">
        <f t="shared" si="57"/>
        <v>0.22008244734636784</v>
      </c>
      <c r="J245" s="33">
        <v>7811485</v>
      </c>
      <c r="K245" s="38">
        <f t="shared" si="58"/>
        <v>0.18141071972086362</v>
      </c>
      <c r="L245" s="33">
        <v>0</v>
      </c>
      <c r="M245" s="38">
        <f t="shared" si="59"/>
        <v>0</v>
      </c>
      <c r="N245" s="33">
        <f t="shared" si="60"/>
        <v>30057588</v>
      </c>
      <c r="O245" s="38">
        <f t="shared" si="61"/>
        <v>0.69804508005240917</v>
      </c>
      <c r="P245" s="33">
        <v>23410104</v>
      </c>
      <c r="Q245" s="33">
        <v>53755200</v>
      </c>
      <c r="R245" s="33">
        <v>53755200</v>
      </c>
      <c r="S245" s="33">
        <v>23998217</v>
      </c>
      <c r="T245" s="38">
        <f t="shared" si="62"/>
        <v>0.44643526579754145</v>
      </c>
      <c r="U245" s="38">
        <f t="shared" si="63"/>
        <v>-0.66631993604129225</v>
      </c>
    </row>
    <row r="246" spans="1:21" ht="13" x14ac:dyDescent="0.3">
      <c r="A246" s="18" t="s">
        <v>44</v>
      </c>
      <c r="B246" s="12" t="s">
        <v>440</v>
      </c>
      <c r="C246" s="11" t="s">
        <v>441</v>
      </c>
      <c r="D246" s="33">
        <v>0</v>
      </c>
      <c r="E246" s="33">
        <v>0</v>
      </c>
      <c r="F246" s="33">
        <v>0</v>
      </c>
      <c r="G246" s="38">
        <f t="shared" si="56"/>
        <v>0</v>
      </c>
      <c r="H246" s="33">
        <v>0</v>
      </c>
      <c r="I246" s="38">
        <f t="shared" si="57"/>
        <v>0</v>
      </c>
      <c r="J246" s="33">
        <v>0</v>
      </c>
      <c r="K246" s="38">
        <f t="shared" si="58"/>
        <v>0</v>
      </c>
      <c r="L246" s="33">
        <v>0</v>
      </c>
      <c r="M246" s="38">
        <f t="shared" si="59"/>
        <v>0</v>
      </c>
      <c r="N246" s="33">
        <f t="shared" si="60"/>
        <v>0</v>
      </c>
      <c r="O246" s="38">
        <f t="shared" si="61"/>
        <v>0</v>
      </c>
      <c r="P246" s="33">
        <v>0</v>
      </c>
      <c r="Q246" s="33">
        <v>0</v>
      </c>
      <c r="R246" s="33">
        <v>0</v>
      </c>
      <c r="S246" s="33">
        <v>0</v>
      </c>
      <c r="T246" s="38">
        <f t="shared" si="62"/>
        <v>0</v>
      </c>
      <c r="U246" s="38">
        <f t="shared" si="63"/>
        <v>0</v>
      </c>
    </row>
    <row r="247" spans="1:21" ht="14" x14ac:dyDescent="0.3">
      <c r="A247" s="19" t="s">
        <v>0</v>
      </c>
      <c r="B247" s="14" t="s">
        <v>442</v>
      </c>
      <c r="C247" s="13" t="s">
        <v>0</v>
      </c>
      <c r="D247" s="34">
        <f>SUM(D241:D246)</f>
        <v>59515003</v>
      </c>
      <c r="E247" s="34">
        <f>SUM(E241:E246)</f>
        <v>58497083</v>
      </c>
      <c r="F247" s="34">
        <f>SUM(F241:F246)</f>
        <v>12549038</v>
      </c>
      <c r="G247" s="39">
        <f t="shared" si="56"/>
        <v>0.21085503431798533</v>
      </c>
      <c r="H247" s="34">
        <f>SUM(H241:H246)</f>
        <v>10216040</v>
      </c>
      <c r="I247" s="39">
        <f t="shared" si="57"/>
        <v>0.17165486826909845</v>
      </c>
      <c r="J247" s="34">
        <f>SUM(J241:J246)</f>
        <v>9448336</v>
      </c>
      <c r="K247" s="39">
        <f t="shared" si="58"/>
        <v>0.16151807090962125</v>
      </c>
      <c r="L247" s="34">
        <f>SUM(L241:L246)</f>
        <v>0</v>
      </c>
      <c r="M247" s="39">
        <f t="shared" si="59"/>
        <v>0</v>
      </c>
      <c r="N247" s="34">
        <f t="shared" si="60"/>
        <v>32213414</v>
      </c>
      <c r="O247" s="39">
        <f t="shared" si="61"/>
        <v>0.55068410847084459</v>
      </c>
      <c r="P247" s="34">
        <f>SUM(P241:P246)</f>
        <v>24647289</v>
      </c>
      <c r="Q247" s="34">
        <f>SUM(Q241:Q246)</f>
        <v>76610316</v>
      </c>
      <c r="R247" s="34">
        <f>SUM(R241:R246)</f>
        <v>76610316</v>
      </c>
      <c r="S247" s="34">
        <f>SUM(S241:S246)</f>
        <v>26670489</v>
      </c>
      <c r="T247" s="39">
        <f t="shared" si="62"/>
        <v>0.34813182339568993</v>
      </c>
      <c r="U247" s="39">
        <f t="shared" si="63"/>
        <v>-0.61665820528983939</v>
      </c>
    </row>
    <row r="248" spans="1:21" ht="13" x14ac:dyDescent="0.3">
      <c r="A248" s="18" t="s">
        <v>29</v>
      </c>
      <c r="B248" s="12" t="s">
        <v>443</v>
      </c>
      <c r="C248" s="11" t="s">
        <v>444</v>
      </c>
      <c r="D248" s="33">
        <v>6710825</v>
      </c>
      <c r="E248" s="33">
        <v>6818325</v>
      </c>
      <c r="F248" s="33">
        <v>294321</v>
      </c>
      <c r="G248" s="38">
        <f t="shared" si="56"/>
        <v>4.3857647904691301E-2</v>
      </c>
      <c r="H248" s="33">
        <v>506960</v>
      </c>
      <c r="I248" s="38">
        <f t="shared" si="57"/>
        <v>7.554361796053391E-2</v>
      </c>
      <c r="J248" s="33">
        <v>248560</v>
      </c>
      <c r="K248" s="38">
        <f t="shared" si="58"/>
        <v>3.6454701117943189E-2</v>
      </c>
      <c r="L248" s="33">
        <v>0</v>
      </c>
      <c r="M248" s="38">
        <f t="shared" si="59"/>
        <v>0</v>
      </c>
      <c r="N248" s="33">
        <f t="shared" si="60"/>
        <v>1049841</v>
      </c>
      <c r="O248" s="38">
        <f t="shared" si="61"/>
        <v>0.1539734465576223</v>
      </c>
      <c r="P248" s="33">
        <v>3225361</v>
      </c>
      <c r="Q248" s="33">
        <v>7613179</v>
      </c>
      <c r="R248" s="33">
        <v>7613179</v>
      </c>
      <c r="S248" s="33">
        <v>4334878</v>
      </c>
      <c r="T248" s="38">
        <f t="shared" si="62"/>
        <v>0.56939131471885795</v>
      </c>
      <c r="U248" s="38">
        <f t="shared" si="63"/>
        <v>-0.92293575819884965</v>
      </c>
    </row>
    <row r="249" spans="1:21" ht="13" x14ac:dyDescent="0.3">
      <c r="A249" s="18" t="s">
        <v>29</v>
      </c>
      <c r="B249" s="12" t="s">
        <v>445</v>
      </c>
      <c r="C249" s="11" t="s">
        <v>446</v>
      </c>
      <c r="D249" s="33">
        <v>0</v>
      </c>
      <c r="E249" s="33">
        <v>0</v>
      </c>
      <c r="F249" s="33">
        <v>0</v>
      </c>
      <c r="G249" s="38">
        <f t="shared" si="56"/>
        <v>0</v>
      </c>
      <c r="H249" s="33">
        <v>0</v>
      </c>
      <c r="I249" s="38">
        <f t="shared" si="57"/>
        <v>0</v>
      </c>
      <c r="J249" s="33">
        <v>0</v>
      </c>
      <c r="K249" s="38">
        <f t="shared" si="58"/>
        <v>0</v>
      </c>
      <c r="L249" s="33">
        <v>0</v>
      </c>
      <c r="M249" s="38">
        <f t="shared" si="59"/>
        <v>0</v>
      </c>
      <c r="N249" s="33">
        <f t="shared" si="60"/>
        <v>0</v>
      </c>
      <c r="O249" s="38">
        <f t="shared" si="61"/>
        <v>0</v>
      </c>
      <c r="P249" s="33">
        <v>0</v>
      </c>
      <c r="Q249" s="33">
        <v>0</v>
      </c>
      <c r="R249" s="33">
        <v>0</v>
      </c>
      <c r="S249" s="33">
        <v>0</v>
      </c>
      <c r="T249" s="38">
        <f t="shared" si="62"/>
        <v>0</v>
      </c>
      <c r="U249" s="38">
        <f t="shared" si="63"/>
        <v>0</v>
      </c>
    </row>
    <row r="250" spans="1:21" ht="13" x14ac:dyDescent="0.3">
      <c r="A250" s="18" t="s">
        <v>29</v>
      </c>
      <c r="B250" s="12" t="s">
        <v>447</v>
      </c>
      <c r="C250" s="11" t="s">
        <v>448</v>
      </c>
      <c r="D250" s="33">
        <v>1709000</v>
      </c>
      <c r="E250" s="33">
        <v>1709000</v>
      </c>
      <c r="F250" s="33">
        <v>0</v>
      </c>
      <c r="G250" s="38">
        <f t="shared" si="56"/>
        <v>0</v>
      </c>
      <c r="H250" s="33">
        <v>0</v>
      </c>
      <c r="I250" s="38">
        <f t="shared" si="57"/>
        <v>0</v>
      </c>
      <c r="J250" s="33">
        <v>0</v>
      </c>
      <c r="K250" s="38">
        <f t="shared" si="58"/>
        <v>0</v>
      </c>
      <c r="L250" s="33">
        <v>0</v>
      </c>
      <c r="M250" s="38">
        <f t="shared" si="59"/>
        <v>0</v>
      </c>
      <c r="N250" s="33">
        <f t="shared" si="60"/>
        <v>0</v>
      </c>
      <c r="O250" s="38">
        <f t="shared" si="61"/>
        <v>0</v>
      </c>
      <c r="P250" s="33">
        <v>0</v>
      </c>
      <c r="Q250" s="33">
        <v>1797000</v>
      </c>
      <c r="R250" s="33">
        <v>1797000</v>
      </c>
      <c r="S250" s="33">
        <v>0</v>
      </c>
      <c r="T250" s="38">
        <f t="shared" si="62"/>
        <v>0</v>
      </c>
      <c r="U250" s="38">
        <f t="shared" si="63"/>
        <v>0</v>
      </c>
    </row>
    <row r="251" spans="1:21" ht="13" x14ac:dyDescent="0.3">
      <c r="A251" s="18" t="s">
        <v>29</v>
      </c>
      <c r="B251" s="12" t="s">
        <v>449</v>
      </c>
      <c r="C251" s="11" t="s">
        <v>450</v>
      </c>
      <c r="D251" s="33">
        <v>4480626</v>
      </c>
      <c r="E251" s="33">
        <v>4480626</v>
      </c>
      <c r="F251" s="33">
        <v>438124</v>
      </c>
      <c r="G251" s="38">
        <f t="shared" si="56"/>
        <v>9.7781872443716569E-2</v>
      </c>
      <c r="H251" s="33">
        <v>104613</v>
      </c>
      <c r="I251" s="38">
        <f t="shared" si="57"/>
        <v>2.3347853625810322E-2</v>
      </c>
      <c r="J251" s="33">
        <v>74399</v>
      </c>
      <c r="K251" s="38">
        <f t="shared" si="58"/>
        <v>1.6604599446595186E-2</v>
      </c>
      <c r="L251" s="33">
        <v>0</v>
      </c>
      <c r="M251" s="38">
        <f t="shared" si="59"/>
        <v>0</v>
      </c>
      <c r="N251" s="33">
        <f t="shared" si="60"/>
        <v>617136</v>
      </c>
      <c r="O251" s="38">
        <f t="shared" si="61"/>
        <v>0.13773432551612208</v>
      </c>
      <c r="P251" s="33">
        <v>1673987</v>
      </c>
      <c r="Q251" s="33">
        <v>5480770</v>
      </c>
      <c r="R251" s="33">
        <v>4312441</v>
      </c>
      <c r="S251" s="33">
        <v>2396771</v>
      </c>
      <c r="T251" s="38">
        <f t="shared" si="62"/>
        <v>0.55578058923009033</v>
      </c>
      <c r="U251" s="38">
        <f t="shared" si="63"/>
        <v>-0.95555580778106397</v>
      </c>
    </row>
    <row r="252" spans="1:21" ht="13" x14ac:dyDescent="0.3">
      <c r="A252" s="18" t="s">
        <v>29</v>
      </c>
      <c r="B252" s="12" t="s">
        <v>451</v>
      </c>
      <c r="C252" s="11" t="s">
        <v>452</v>
      </c>
      <c r="D252" s="33">
        <v>0</v>
      </c>
      <c r="E252" s="33">
        <v>0</v>
      </c>
      <c r="F252" s="33">
        <v>0</v>
      </c>
      <c r="G252" s="38">
        <f t="shared" si="56"/>
        <v>0</v>
      </c>
      <c r="H252" s="33">
        <v>0</v>
      </c>
      <c r="I252" s="38">
        <f t="shared" si="57"/>
        <v>0</v>
      </c>
      <c r="J252" s="33">
        <v>0</v>
      </c>
      <c r="K252" s="38">
        <f t="shared" si="58"/>
        <v>0</v>
      </c>
      <c r="L252" s="33">
        <v>0</v>
      </c>
      <c r="M252" s="38">
        <f t="shared" si="59"/>
        <v>0</v>
      </c>
      <c r="N252" s="33">
        <f t="shared" si="60"/>
        <v>0</v>
      </c>
      <c r="O252" s="38">
        <f t="shared" si="61"/>
        <v>0</v>
      </c>
      <c r="P252" s="33">
        <v>0</v>
      </c>
      <c r="Q252" s="33">
        <v>0</v>
      </c>
      <c r="R252" s="33">
        <v>0</v>
      </c>
      <c r="S252" s="33">
        <v>0</v>
      </c>
      <c r="T252" s="38">
        <f t="shared" si="62"/>
        <v>0</v>
      </c>
      <c r="U252" s="38">
        <f t="shared" si="63"/>
        <v>0</v>
      </c>
    </row>
    <row r="253" spans="1:21" ht="13" x14ac:dyDescent="0.3">
      <c r="A253" s="18" t="s">
        <v>44</v>
      </c>
      <c r="B253" s="12" t="s">
        <v>453</v>
      </c>
      <c r="C253" s="11" t="s">
        <v>454</v>
      </c>
      <c r="D253" s="33">
        <v>0</v>
      </c>
      <c r="E253" s="33">
        <v>0</v>
      </c>
      <c r="F253" s="33">
        <v>0</v>
      </c>
      <c r="G253" s="38">
        <f t="shared" si="56"/>
        <v>0</v>
      </c>
      <c r="H253" s="33">
        <v>0</v>
      </c>
      <c r="I253" s="38">
        <f t="shared" si="57"/>
        <v>0</v>
      </c>
      <c r="J253" s="33">
        <v>0</v>
      </c>
      <c r="K253" s="38">
        <f t="shared" si="58"/>
        <v>0</v>
      </c>
      <c r="L253" s="33">
        <v>0</v>
      </c>
      <c r="M253" s="38">
        <f t="shared" si="59"/>
        <v>0</v>
      </c>
      <c r="N253" s="33">
        <f t="shared" si="60"/>
        <v>0</v>
      </c>
      <c r="O253" s="38">
        <f t="shared" si="61"/>
        <v>0</v>
      </c>
      <c r="P253" s="33">
        <v>0</v>
      </c>
      <c r="Q253" s="33">
        <v>0</v>
      </c>
      <c r="R253" s="33">
        <v>0</v>
      </c>
      <c r="S253" s="33">
        <v>0</v>
      </c>
      <c r="T253" s="38">
        <f t="shared" si="62"/>
        <v>0</v>
      </c>
      <c r="U253" s="38">
        <f t="shared" si="63"/>
        <v>0</v>
      </c>
    </row>
    <row r="254" spans="1:21" ht="14" x14ac:dyDescent="0.3">
      <c r="A254" s="19" t="s">
        <v>0</v>
      </c>
      <c r="B254" s="14" t="s">
        <v>455</v>
      </c>
      <c r="C254" s="13" t="s">
        <v>0</v>
      </c>
      <c r="D254" s="34">
        <f>SUM(D248:D253)</f>
        <v>12900451</v>
      </c>
      <c r="E254" s="34">
        <f>SUM(E248:E253)</f>
        <v>13007951</v>
      </c>
      <c r="F254" s="34">
        <f>SUM(F248:F253)</f>
        <v>732445</v>
      </c>
      <c r="G254" s="39">
        <f t="shared" si="56"/>
        <v>5.6776697186788273E-2</v>
      </c>
      <c r="H254" s="34">
        <f>SUM(H248:H253)</f>
        <v>611573</v>
      </c>
      <c r="I254" s="39">
        <f t="shared" si="57"/>
        <v>4.7407102278827308E-2</v>
      </c>
      <c r="J254" s="34">
        <f>SUM(J248:J253)</f>
        <v>322959</v>
      </c>
      <c r="K254" s="39">
        <f t="shared" si="58"/>
        <v>2.4827814926424614E-2</v>
      </c>
      <c r="L254" s="34">
        <f>SUM(L248:L253)</f>
        <v>0</v>
      </c>
      <c r="M254" s="39">
        <f t="shared" si="59"/>
        <v>0</v>
      </c>
      <c r="N254" s="34">
        <f t="shared" si="60"/>
        <v>1666977</v>
      </c>
      <c r="O254" s="39">
        <f t="shared" si="61"/>
        <v>0.12815062110858197</v>
      </c>
      <c r="P254" s="34">
        <f>SUM(P248:P253)</f>
        <v>4899348</v>
      </c>
      <c r="Q254" s="34">
        <f>SUM(Q248:Q253)</f>
        <v>14890949</v>
      </c>
      <c r="R254" s="34">
        <f>SUM(R248:R253)</f>
        <v>13722620</v>
      </c>
      <c r="S254" s="34">
        <f>SUM(S248:S253)</f>
        <v>6731649</v>
      </c>
      <c r="T254" s="39">
        <f t="shared" si="62"/>
        <v>0.49055129414062332</v>
      </c>
      <c r="U254" s="39">
        <f t="shared" si="63"/>
        <v>-0.93408122876758293</v>
      </c>
    </row>
    <row r="255" spans="1:21" ht="13" x14ac:dyDescent="0.3">
      <c r="A255" s="18" t="s">
        <v>29</v>
      </c>
      <c r="B255" s="12" t="s">
        <v>456</v>
      </c>
      <c r="C255" s="11" t="s">
        <v>457</v>
      </c>
      <c r="D255" s="33">
        <v>1786000</v>
      </c>
      <c r="E255" s="33">
        <v>2198852</v>
      </c>
      <c r="F255" s="33">
        <v>356028</v>
      </c>
      <c r="G255" s="38">
        <f t="shared" si="56"/>
        <v>0.19934378499440089</v>
      </c>
      <c r="H255" s="33">
        <v>577805</v>
      </c>
      <c r="I255" s="38">
        <f t="shared" si="57"/>
        <v>0.32351903695408735</v>
      </c>
      <c r="J255" s="33">
        <v>652740</v>
      </c>
      <c r="K255" s="38">
        <f t="shared" si="58"/>
        <v>0.29685490428641853</v>
      </c>
      <c r="L255" s="33">
        <v>0</v>
      </c>
      <c r="M255" s="38">
        <f t="shared" si="59"/>
        <v>0</v>
      </c>
      <c r="N255" s="33">
        <f t="shared" si="60"/>
        <v>1586573</v>
      </c>
      <c r="O255" s="38">
        <f t="shared" si="61"/>
        <v>0.72154606130835541</v>
      </c>
      <c r="P255" s="33">
        <v>1045124</v>
      </c>
      <c r="Q255" s="33">
        <v>2092000</v>
      </c>
      <c r="R255" s="33">
        <v>2557186</v>
      </c>
      <c r="S255" s="33">
        <v>2000641</v>
      </c>
      <c r="T255" s="38">
        <f t="shared" si="62"/>
        <v>0.78236037581935769</v>
      </c>
      <c r="U255" s="38">
        <f t="shared" si="63"/>
        <v>-0.37544253122117566</v>
      </c>
    </row>
    <row r="256" spans="1:21" ht="13" x14ac:dyDescent="0.3">
      <c r="A256" s="18" t="s">
        <v>29</v>
      </c>
      <c r="B256" s="12" t="s">
        <v>458</v>
      </c>
      <c r="C256" s="11" t="s">
        <v>459</v>
      </c>
      <c r="D256" s="33">
        <v>24893780</v>
      </c>
      <c r="E256" s="33">
        <v>26593780</v>
      </c>
      <c r="F256" s="33">
        <v>1263384</v>
      </c>
      <c r="G256" s="38">
        <f t="shared" si="56"/>
        <v>5.0750990809752476E-2</v>
      </c>
      <c r="H256" s="33">
        <v>4760581</v>
      </c>
      <c r="I256" s="38">
        <f t="shared" si="57"/>
        <v>0.19123576250774291</v>
      </c>
      <c r="J256" s="33">
        <v>-219918</v>
      </c>
      <c r="K256" s="38">
        <f t="shared" si="58"/>
        <v>-8.2695276865492606E-3</v>
      </c>
      <c r="L256" s="33">
        <v>0</v>
      </c>
      <c r="M256" s="38">
        <f t="shared" si="59"/>
        <v>0</v>
      </c>
      <c r="N256" s="33">
        <f t="shared" si="60"/>
        <v>5804047</v>
      </c>
      <c r="O256" s="38">
        <f t="shared" si="61"/>
        <v>0.21824828963765211</v>
      </c>
      <c r="P256" s="33">
        <v>8622241</v>
      </c>
      <c r="Q256" s="33">
        <v>24850000</v>
      </c>
      <c r="R256" s="33">
        <v>26878618</v>
      </c>
      <c r="S256" s="33">
        <v>8643717</v>
      </c>
      <c r="T256" s="38">
        <f t="shared" si="62"/>
        <v>0.32158338646726553</v>
      </c>
      <c r="U256" s="38">
        <f t="shared" si="63"/>
        <v>-1.0255058980606087</v>
      </c>
    </row>
    <row r="257" spans="1:21" ht="13" x14ac:dyDescent="0.3">
      <c r="A257" s="18" t="s">
        <v>29</v>
      </c>
      <c r="B257" s="12" t="s">
        <v>460</v>
      </c>
      <c r="C257" s="11" t="s">
        <v>461</v>
      </c>
      <c r="D257" s="33">
        <v>11180000</v>
      </c>
      <c r="E257" s="33">
        <v>11180000</v>
      </c>
      <c r="F257" s="33">
        <v>6166818</v>
      </c>
      <c r="G257" s="38">
        <f t="shared" si="56"/>
        <v>0.55159373881932017</v>
      </c>
      <c r="H257" s="33">
        <v>349145</v>
      </c>
      <c r="I257" s="38">
        <f t="shared" si="57"/>
        <v>3.1229427549194992E-2</v>
      </c>
      <c r="J257" s="33">
        <v>3754186</v>
      </c>
      <c r="K257" s="38">
        <f t="shared" si="58"/>
        <v>0.33579481216457963</v>
      </c>
      <c r="L257" s="33">
        <v>0</v>
      </c>
      <c r="M257" s="38">
        <f t="shared" si="59"/>
        <v>0</v>
      </c>
      <c r="N257" s="33">
        <f t="shared" si="60"/>
        <v>10270149</v>
      </c>
      <c r="O257" s="38">
        <f t="shared" si="61"/>
        <v>0.91861797853309479</v>
      </c>
      <c r="P257" s="33">
        <v>303093</v>
      </c>
      <c r="Q257" s="33">
        <v>11992000</v>
      </c>
      <c r="R257" s="33">
        <v>11992000</v>
      </c>
      <c r="S257" s="33">
        <v>3851746</v>
      </c>
      <c r="T257" s="38">
        <f t="shared" si="62"/>
        <v>0.32119296197464975</v>
      </c>
      <c r="U257" s="38">
        <f t="shared" si="63"/>
        <v>11.386251084650587</v>
      </c>
    </row>
    <row r="258" spans="1:21" ht="13" x14ac:dyDescent="0.3">
      <c r="A258" s="18" t="s">
        <v>44</v>
      </c>
      <c r="B258" s="12" t="s">
        <v>462</v>
      </c>
      <c r="C258" s="11" t="s">
        <v>463</v>
      </c>
      <c r="D258" s="33">
        <v>0</v>
      </c>
      <c r="E258" s="33">
        <v>0</v>
      </c>
      <c r="F258" s="33">
        <v>0</v>
      </c>
      <c r="G258" s="38">
        <f t="shared" si="56"/>
        <v>0</v>
      </c>
      <c r="H258" s="33">
        <v>0</v>
      </c>
      <c r="I258" s="38">
        <f t="shared" si="57"/>
        <v>0</v>
      </c>
      <c r="J258" s="33">
        <v>0</v>
      </c>
      <c r="K258" s="38">
        <f t="shared" si="58"/>
        <v>0</v>
      </c>
      <c r="L258" s="33">
        <v>0</v>
      </c>
      <c r="M258" s="38">
        <f t="shared" si="59"/>
        <v>0</v>
      </c>
      <c r="N258" s="33">
        <f t="shared" si="60"/>
        <v>0</v>
      </c>
      <c r="O258" s="38">
        <f t="shared" si="61"/>
        <v>0</v>
      </c>
      <c r="P258" s="33">
        <v>0</v>
      </c>
      <c r="Q258" s="33">
        <v>0</v>
      </c>
      <c r="R258" s="33">
        <v>0</v>
      </c>
      <c r="S258" s="33">
        <v>0</v>
      </c>
      <c r="T258" s="38">
        <f t="shared" si="62"/>
        <v>0</v>
      </c>
      <c r="U258" s="38">
        <f t="shared" si="63"/>
        <v>0</v>
      </c>
    </row>
    <row r="259" spans="1:21" ht="14" x14ac:dyDescent="0.3">
      <c r="A259" s="19" t="s">
        <v>0</v>
      </c>
      <c r="B259" s="14" t="s">
        <v>464</v>
      </c>
      <c r="C259" s="13" t="s">
        <v>0</v>
      </c>
      <c r="D259" s="34">
        <f>SUM(D255:D258)</f>
        <v>37859780</v>
      </c>
      <c r="E259" s="34">
        <f>SUM(E255:E258)</f>
        <v>39972632</v>
      </c>
      <c r="F259" s="34">
        <f>SUM(F255:F258)</f>
        <v>7786230</v>
      </c>
      <c r="G259" s="39">
        <f t="shared" si="56"/>
        <v>0.20565967366952476</v>
      </c>
      <c r="H259" s="34">
        <f>SUM(H255:H258)</f>
        <v>5687531</v>
      </c>
      <c r="I259" s="39">
        <f t="shared" si="57"/>
        <v>0.15022620311053048</v>
      </c>
      <c r="J259" s="34">
        <f>SUM(J255:J258)</f>
        <v>4187008</v>
      </c>
      <c r="K259" s="39">
        <f t="shared" si="58"/>
        <v>0.10474686780695351</v>
      </c>
      <c r="L259" s="34">
        <f>SUM(L255:L258)</f>
        <v>0</v>
      </c>
      <c r="M259" s="39">
        <f t="shared" si="59"/>
        <v>0</v>
      </c>
      <c r="N259" s="34">
        <f t="shared" si="60"/>
        <v>17660769</v>
      </c>
      <c r="O259" s="39">
        <f t="shared" si="61"/>
        <v>0.44182151928349378</v>
      </c>
      <c r="P259" s="34">
        <f>SUM(P255:P258)</f>
        <v>9970458</v>
      </c>
      <c r="Q259" s="34">
        <f>SUM(Q255:Q258)</f>
        <v>38934000</v>
      </c>
      <c r="R259" s="34">
        <f>SUM(R255:R258)</f>
        <v>41427804</v>
      </c>
      <c r="S259" s="34">
        <f>SUM(S255:S258)</f>
        <v>14496104</v>
      </c>
      <c r="T259" s="39">
        <f t="shared" si="62"/>
        <v>0.34991244044700026</v>
      </c>
      <c r="U259" s="39">
        <f t="shared" si="63"/>
        <v>-0.58005860914313057</v>
      </c>
    </row>
    <row r="260" spans="1:21" ht="14" x14ac:dyDescent="0.3">
      <c r="A260" s="19" t="s">
        <v>0</v>
      </c>
      <c r="B260" s="14" t="s">
        <v>465</v>
      </c>
      <c r="C260" s="13" t="s">
        <v>0</v>
      </c>
      <c r="D260" s="34">
        <f>SUM(D234:D239,D241:D246,D248:D253,D255:D258)</f>
        <v>281709839</v>
      </c>
      <c r="E260" s="34">
        <f>SUM(E234:E239,E241:E246,E248:E253,E255:E258)</f>
        <v>282912271</v>
      </c>
      <c r="F260" s="34">
        <f>SUM(F234:F239,F241:F246,F248:F253,F255:F258)</f>
        <v>21068234</v>
      </c>
      <c r="G260" s="39">
        <f t="shared" si="56"/>
        <v>7.4787000960942651E-2</v>
      </c>
      <c r="H260" s="34">
        <f>SUM(H234:H239,H241:H246,H248:H253,H255:H258)</f>
        <v>16515144</v>
      </c>
      <c r="I260" s="39">
        <f t="shared" si="57"/>
        <v>5.8624661668277761E-2</v>
      </c>
      <c r="J260" s="34">
        <f>SUM(J234:J239,J241:J246,J248:J253,J255:J258)</f>
        <v>36771180</v>
      </c>
      <c r="K260" s="39">
        <f t="shared" si="58"/>
        <v>0.12997378964873532</v>
      </c>
      <c r="L260" s="34">
        <f>SUM(L234:L239,L241:L246,L248:L253,L255:L258)</f>
        <v>0</v>
      </c>
      <c r="M260" s="39">
        <f t="shared" si="59"/>
        <v>0</v>
      </c>
      <c r="N260" s="34">
        <f t="shared" si="60"/>
        <v>74354558</v>
      </c>
      <c r="O260" s="39">
        <f t="shared" si="61"/>
        <v>0.26281842684723988</v>
      </c>
      <c r="P260" s="34">
        <f>SUM(P234:P239,P241:P246,P248:P253,P255:P258)</f>
        <v>39517095</v>
      </c>
      <c r="Q260" s="34">
        <f>SUM(Q234:Q239,Q241:Q246,Q248:Q253,Q255:Q258)</f>
        <v>281603956</v>
      </c>
      <c r="R260" s="34">
        <f>SUM(R234:R239,R241:R246,R248:R253,R255:R258)</f>
        <v>278272431</v>
      </c>
      <c r="S260" s="34">
        <f>SUM(S234:S239,S241:S246,S248:S253,S255:S258)</f>
        <v>50854835</v>
      </c>
      <c r="T260" s="39">
        <f t="shared" si="62"/>
        <v>0.18275197013677577</v>
      </c>
      <c r="U260" s="39">
        <f t="shared" si="63"/>
        <v>-6.9486762627667842E-2</v>
      </c>
    </row>
    <row r="261" spans="1:21" ht="14.5" customHeight="1" x14ac:dyDescent="0.3">
      <c r="A261" s="17" t="s">
        <v>0</v>
      </c>
      <c r="B261" s="15" t="s">
        <v>618</v>
      </c>
      <c r="C261" s="10"/>
      <c r="D261" s="35"/>
      <c r="E261" s="35"/>
      <c r="F261" s="35"/>
      <c r="G261" s="40"/>
      <c r="H261" s="35"/>
      <c r="I261" s="40"/>
      <c r="J261" s="35"/>
      <c r="K261" s="40"/>
      <c r="L261" s="35"/>
      <c r="M261" s="40"/>
      <c r="N261" s="35"/>
      <c r="O261" s="40"/>
      <c r="P261" s="35"/>
      <c r="Q261" s="35"/>
      <c r="R261" s="35"/>
      <c r="S261" s="35"/>
      <c r="T261" s="40"/>
      <c r="U261" s="40"/>
    </row>
    <row r="262" spans="1:21" ht="28.9" customHeight="1" x14ac:dyDescent="0.3">
      <c r="A262" s="17" t="s">
        <v>0</v>
      </c>
      <c r="B262" s="9" t="s">
        <v>466</v>
      </c>
      <c r="C262" s="10"/>
      <c r="D262" s="35"/>
      <c r="E262" s="35"/>
      <c r="F262" s="35"/>
      <c r="G262" s="40"/>
      <c r="H262" s="35"/>
      <c r="I262" s="40"/>
      <c r="J262" s="35"/>
      <c r="K262" s="40"/>
      <c r="L262" s="35"/>
      <c r="M262" s="40"/>
      <c r="N262" s="35"/>
      <c r="O262" s="40"/>
      <c r="P262" s="35"/>
      <c r="Q262" s="35"/>
      <c r="R262" s="35"/>
      <c r="S262" s="35"/>
      <c r="T262" s="40"/>
      <c r="U262" s="40"/>
    </row>
    <row r="263" spans="1:21" ht="13" x14ac:dyDescent="0.3">
      <c r="A263" s="18" t="s">
        <v>29</v>
      </c>
      <c r="B263" s="12" t="s">
        <v>467</v>
      </c>
      <c r="C263" s="11" t="s">
        <v>468</v>
      </c>
      <c r="D263" s="33">
        <v>0</v>
      </c>
      <c r="E263" s="33">
        <v>0</v>
      </c>
      <c r="F263" s="33">
        <v>0</v>
      </c>
      <c r="G263" s="38">
        <f t="shared" ref="G263:G299" si="64">IF(($D263     =0),0,($F263     /$D263     ))</f>
        <v>0</v>
      </c>
      <c r="H263" s="33">
        <v>0</v>
      </c>
      <c r="I263" s="38">
        <f t="shared" ref="I263:I299" si="65">IF(($D263     =0),0,($H263     /$D263     ))</f>
        <v>0</v>
      </c>
      <c r="J263" s="33">
        <v>0</v>
      </c>
      <c r="K263" s="38">
        <f t="shared" ref="K263:K299" si="66">IF(($E263     =0),0,($J263     /$E263     ))</f>
        <v>0</v>
      </c>
      <c r="L263" s="33">
        <v>0</v>
      </c>
      <c r="M263" s="38">
        <f t="shared" ref="M263:M299" si="67">IF(($E263     =0),0,($L263     /$E263     ))</f>
        <v>0</v>
      </c>
      <c r="N263" s="33">
        <f t="shared" ref="N263:N299" si="68">$F263     +$H263     +$J263</f>
        <v>0</v>
      </c>
      <c r="O263" s="38">
        <f t="shared" ref="O263:O299" si="69">IF(($E263     =0),0,($N263     /$E263     ))</f>
        <v>0</v>
      </c>
      <c r="P263" s="33">
        <v>0</v>
      </c>
      <c r="Q263" s="33">
        <v>0</v>
      </c>
      <c r="R263" s="33">
        <v>0</v>
      </c>
      <c r="S263" s="33">
        <v>0</v>
      </c>
      <c r="T263" s="38">
        <f t="shared" ref="T263:T299" si="70">IF(($R263     =0),0,($S263     /$R263     ))</f>
        <v>0</v>
      </c>
      <c r="U263" s="38">
        <f t="shared" ref="U263:U299" si="71">IF(($P263     =0),0,(($J263     /$P263     )-1))</f>
        <v>0</v>
      </c>
    </row>
    <row r="264" spans="1:21" ht="13" x14ac:dyDescent="0.3">
      <c r="A264" s="18" t="s">
        <v>29</v>
      </c>
      <c r="B264" s="12" t="s">
        <v>469</v>
      </c>
      <c r="C264" s="11" t="s">
        <v>470</v>
      </c>
      <c r="D264" s="33">
        <v>1359800</v>
      </c>
      <c r="E264" s="33">
        <v>1359800</v>
      </c>
      <c r="F264" s="33">
        <v>566582</v>
      </c>
      <c r="G264" s="38">
        <f t="shared" si="64"/>
        <v>0.4166656861303133</v>
      </c>
      <c r="H264" s="33">
        <v>445667</v>
      </c>
      <c r="I264" s="38">
        <f t="shared" si="65"/>
        <v>0.32774452125312548</v>
      </c>
      <c r="J264" s="33">
        <v>339952</v>
      </c>
      <c r="K264" s="38">
        <f t="shared" si="66"/>
        <v>0.25000147080453006</v>
      </c>
      <c r="L264" s="33">
        <v>0</v>
      </c>
      <c r="M264" s="38">
        <f t="shared" si="67"/>
        <v>0</v>
      </c>
      <c r="N264" s="33">
        <f t="shared" si="68"/>
        <v>1352201</v>
      </c>
      <c r="O264" s="38">
        <f t="shared" si="69"/>
        <v>0.99441167818796883</v>
      </c>
      <c r="P264" s="33">
        <v>95659</v>
      </c>
      <c r="Q264" s="33">
        <v>1299996</v>
      </c>
      <c r="R264" s="33">
        <v>6299996</v>
      </c>
      <c r="S264" s="33">
        <v>1299996</v>
      </c>
      <c r="T264" s="38">
        <f t="shared" si="70"/>
        <v>0.20634870244362061</v>
      </c>
      <c r="U264" s="38">
        <f t="shared" si="71"/>
        <v>2.5537900249845809</v>
      </c>
    </row>
    <row r="265" spans="1:21" ht="13" x14ac:dyDescent="0.3">
      <c r="A265" s="18" t="s">
        <v>29</v>
      </c>
      <c r="B265" s="12" t="s">
        <v>471</v>
      </c>
      <c r="C265" s="11" t="s">
        <v>472</v>
      </c>
      <c r="D265" s="33">
        <v>2631731</v>
      </c>
      <c r="E265" s="33">
        <v>5285347</v>
      </c>
      <c r="F265" s="33">
        <v>456342</v>
      </c>
      <c r="G265" s="38">
        <f t="shared" si="64"/>
        <v>0.17339994095141184</v>
      </c>
      <c r="H265" s="33">
        <v>485337</v>
      </c>
      <c r="I265" s="38">
        <f t="shared" si="65"/>
        <v>0.18441740436237594</v>
      </c>
      <c r="J265" s="33">
        <v>422788</v>
      </c>
      <c r="K265" s="38">
        <f t="shared" si="66"/>
        <v>7.99924773151129E-2</v>
      </c>
      <c r="L265" s="33">
        <v>0</v>
      </c>
      <c r="M265" s="38">
        <f t="shared" si="67"/>
        <v>0</v>
      </c>
      <c r="N265" s="33">
        <f t="shared" si="68"/>
        <v>1364467</v>
      </c>
      <c r="O265" s="38">
        <f t="shared" si="69"/>
        <v>0.25816034406066435</v>
      </c>
      <c r="P265" s="33">
        <v>586356</v>
      </c>
      <c r="Q265" s="33">
        <v>1691463</v>
      </c>
      <c r="R265" s="33">
        <v>2764899</v>
      </c>
      <c r="S265" s="33">
        <v>1306260</v>
      </c>
      <c r="T265" s="38">
        <f t="shared" si="70"/>
        <v>0.47244402055915968</v>
      </c>
      <c r="U265" s="38">
        <f t="shared" si="71"/>
        <v>-0.27895681122048721</v>
      </c>
    </row>
    <row r="266" spans="1:21" ht="13" x14ac:dyDescent="0.3">
      <c r="A266" s="18" t="s">
        <v>44</v>
      </c>
      <c r="B266" s="12" t="s">
        <v>473</v>
      </c>
      <c r="C266" s="11" t="s">
        <v>474</v>
      </c>
      <c r="D266" s="33">
        <v>0</v>
      </c>
      <c r="E266" s="33">
        <v>0</v>
      </c>
      <c r="F266" s="33">
        <v>0</v>
      </c>
      <c r="G266" s="38">
        <f t="shared" si="64"/>
        <v>0</v>
      </c>
      <c r="H266" s="33">
        <v>0</v>
      </c>
      <c r="I266" s="38">
        <f t="shared" si="65"/>
        <v>0</v>
      </c>
      <c r="J266" s="33">
        <v>0</v>
      </c>
      <c r="K266" s="38">
        <f t="shared" si="66"/>
        <v>0</v>
      </c>
      <c r="L266" s="33">
        <v>0</v>
      </c>
      <c r="M266" s="38">
        <f t="shared" si="67"/>
        <v>0</v>
      </c>
      <c r="N266" s="33">
        <f t="shared" si="68"/>
        <v>0</v>
      </c>
      <c r="O266" s="38">
        <f t="shared" si="69"/>
        <v>0</v>
      </c>
      <c r="P266" s="33">
        <v>0</v>
      </c>
      <c r="Q266" s="33">
        <v>0</v>
      </c>
      <c r="R266" s="33">
        <v>0</v>
      </c>
      <c r="S266" s="33">
        <v>0</v>
      </c>
      <c r="T266" s="38">
        <f t="shared" si="70"/>
        <v>0</v>
      </c>
      <c r="U266" s="38">
        <f t="shared" si="71"/>
        <v>0</v>
      </c>
    </row>
    <row r="267" spans="1:21" ht="14" x14ac:dyDescent="0.3">
      <c r="A267" s="19" t="s">
        <v>0</v>
      </c>
      <c r="B267" s="14" t="s">
        <v>475</v>
      </c>
      <c r="C267" s="13" t="s">
        <v>0</v>
      </c>
      <c r="D267" s="34">
        <f>SUM(D263:D266)</f>
        <v>3991531</v>
      </c>
      <c r="E267" s="34">
        <f>SUM(E263:E266)</f>
        <v>6645147</v>
      </c>
      <c r="F267" s="34">
        <f>SUM(F263:F266)</f>
        <v>1022924</v>
      </c>
      <c r="G267" s="39">
        <f t="shared" si="64"/>
        <v>0.25627359526958454</v>
      </c>
      <c r="H267" s="34">
        <f>SUM(H263:H266)</f>
        <v>931004</v>
      </c>
      <c r="I267" s="39">
        <f t="shared" si="65"/>
        <v>0.23324483763247736</v>
      </c>
      <c r="J267" s="34">
        <f>SUM(J263:J266)</f>
        <v>762740</v>
      </c>
      <c r="K267" s="39">
        <f t="shared" si="66"/>
        <v>0.1147815089718858</v>
      </c>
      <c r="L267" s="34">
        <f>SUM(L263:L266)</f>
        <v>0</v>
      </c>
      <c r="M267" s="39">
        <f t="shared" si="67"/>
        <v>0</v>
      </c>
      <c r="N267" s="34">
        <f t="shared" si="68"/>
        <v>2716668</v>
      </c>
      <c r="O267" s="39">
        <f t="shared" si="69"/>
        <v>0.40881985003492022</v>
      </c>
      <c r="P267" s="34">
        <f>SUM(P263:P266)</f>
        <v>682015</v>
      </c>
      <c r="Q267" s="34">
        <f>SUM(Q263:Q266)</f>
        <v>2991459</v>
      </c>
      <c r="R267" s="34">
        <f>SUM(R263:R266)</f>
        <v>9064895</v>
      </c>
      <c r="S267" s="34">
        <f>SUM(S263:S266)</f>
        <v>2606256</v>
      </c>
      <c r="T267" s="39">
        <f t="shared" si="70"/>
        <v>0.28751088677805975</v>
      </c>
      <c r="U267" s="39">
        <f t="shared" si="71"/>
        <v>0.11836249935851861</v>
      </c>
    </row>
    <row r="268" spans="1:21" ht="13" x14ac:dyDescent="0.3">
      <c r="A268" s="18" t="s">
        <v>29</v>
      </c>
      <c r="B268" s="12" t="s">
        <v>476</v>
      </c>
      <c r="C268" s="11" t="s">
        <v>477</v>
      </c>
      <c r="D268" s="33">
        <v>37654</v>
      </c>
      <c r="E268" s="33">
        <v>44097</v>
      </c>
      <c r="F268" s="33">
        <v>269</v>
      </c>
      <c r="G268" s="38">
        <f t="shared" si="64"/>
        <v>7.1439953258617944E-3</v>
      </c>
      <c r="H268" s="33">
        <v>-208</v>
      </c>
      <c r="I268" s="38">
        <f t="shared" si="65"/>
        <v>-5.5239815159080045E-3</v>
      </c>
      <c r="J268" s="33">
        <v>-827</v>
      </c>
      <c r="K268" s="38">
        <f t="shared" si="66"/>
        <v>-1.8754110256933579E-2</v>
      </c>
      <c r="L268" s="33">
        <v>0</v>
      </c>
      <c r="M268" s="38">
        <f t="shared" si="67"/>
        <v>0</v>
      </c>
      <c r="N268" s="33">
        <f t="shared" si="68"/>
        <v>-766</v>
      </c>
      <c r="O268" s="38">
        <f t="shared" si="69"/>
        <v>-1.7370796199287934E-2</v>
      </c>
      <c r="P268" s="33">
        <v>-361</v>
      </c>
      <c r="Q268" s="33">
        <v>11650</v>
      </c>
      <c r="R268" s="33">
        <v>11650</v>
      </c>
      <c r="S268" s="33">
        <v>7944</v>
      </c>
      <c r="T268" s="38">
        <f t="shared" si="70"/>
        <v>0.68188841201716743</v>
      </c>
      <c r="U268" s="38">
        <f t="shared" si="71"/>
        <v>1.290858725761773</v>
      </c>
    </row>
    <row r="269" spans="1:21" ht="13" x14ac:dyDescent="0.3">
      <c r="A269" s="18" t="s">
        <v>29</v>
      </c>
      <c r="B269" s="12" t="s">
        <v>478</v>
      </c>
      <c r="C269" s="11" t="s">
        <v>479</v>
      </c>
      <c r="D269" s="33">
        <v>959950</v>
      </c>
      <c r="E269" s="33">
        <v>1026674</v>
      </c>
      <c r="F269" s="33">
        <v>317821</v>
      </c>
      <c r="G269" s="38">
        <f t="shared" si="64"/>
        <v>0.33108078545757591</v>
      </c>
      <c r="H269" s="33">
        <v>281893</v>
      </c>
      <c r="I269" s="38">
        <f t="shared" si="65"/>
        <v>0.29365383613729884</v>
      </c>
      <c r="J269" s="33">
        <v>354154</v>
      </c>
      <c r="K269" s="38">
        <f t="shared" si="66"/>
        <v>0.34495273085711725</v>
      </c>
      <c r="L269" s="33">
        <v>0</v>
      </c>
      <c r="M269" s="38">
        <f t="shared" si="67"/>
        <v>0</v>
      </c>
      <c r="N269" s="33">
        <f t="shared" si="68"/>
        <v>953868</v>
      </c>
      <c r="O269" s="38">
        <f t="shared" si="69"/>
        <v>0.92908557146669735</v>
      </c>
      <c r="P269" s="33">
        <v>321507</v>
      </c>
      <c r="Q269" s="33">
        <v>2654342</v>
      </c>
      <c r="R269" s="33">
        <v>1324804</v>
      </c>
      <c r="S269" s="33">
        <v>1008304</v>
      </c>
      <c r="T269" s="38">
        <f t="shared" si="70"/>
        <v>0.76109673581903436</v>
      </c>
      <c r="U269" s="38">
        <f t="shared" si="71"/>
        <v>0.10154366778950386</v>
      </c>
    </row>
    <row r="270" spans="1:21" ht="13" x14ac:dyDescent="0.3">
      <c r="A270" s="18" t="s">
        <v>29</v>
      </c>
      <c r="B270" s="12" t="s">
        <v>480</v>
      </c>
      <c r="C270" s="11" t="s">
        <v>481</v>
      </c>
      <c r="D270" s="33">
        <v>1084299</v>
      </c>
      <c r="E270" s="33">
        <v>1082094</v>
      </c>
      <c r="F270" s="33">
        <v>0</v>
      </c>
      <c r="G270" s="38">
        <f t="shared" si="64"/>
        <v>0</v>
      </c>
      <c r="H270" s="33">
        <v>3547</v>
      </c>
      <c r="I270" s="38">
        <f t="shared" si="65"/>
        <v>3.2712379150031494E-3</v>
      </c>
      <c r="J270" s="33">
        <v>1576</v>
      </c>
      <c r="K270" s="38">
        <f t="shared" si="66"/>
        <v>1.456435392858661E-3</v>
      </c>
      <c r="L270" s="33">
        <v>0</v>
      </c>
      <c r="M270" s="38">
        <f t="shared" si="67"/>
        <v>0</v>
      </c>
      <c r="N270" s="33">
        <f t="shared" si="68"/>
        <v>5123</v>
      </c>
      <c r="O270" s="38">
        <f t="shared" si="69"/>
        <v>4.734339160923173E-3</v>
      </c>
      <c r="P270" s="33">
        <v>1625</v>
      </c>
      <c r="Q270" s="33">
        <v>8994</v>
      </c>
      <c r="R270" s="33">
        <v>8994</v>
      </c>
      <c r="S270" s="33">
        <v>5104</v>
      </c>
      <c r="T270" s="38">
        <f t="shared" si="70"/>
        <v>0.56748943740271296</v>
      </c>
      <c r="U270" s="38">
        <f t="shared" si="71"/>
        <v>-3.0153846153846198E-2</v>
      </c>
    </row>
    <row r="271" spans="1:21" ht="13" x14ac:dyDescent="0.3">
      <c r="A271" s="18" t="s">
        <v>29</v>
      </c>
      <c r="B271" s="12" t="s">
        <v>482</v>
      </c>
      <c r="C271" s="11" t="s">
        <v>483</v>
      </c>
      <c r="D271" s="33">
        <v>954180</v>
      </c>
      <c r="E271" s="33">
        <v>876060</v>
      </c>
      <c r="F271" s="33">
        <v>-1795</v>
      </c>
      <c r="G271" s="38">
        <f t="shared" si="64"/>
        <v>-1.8811964199626904E-3</v>
      </c>
      <c r="H271" s="33">
        <v>-7958</v>
      </c>
      <c r="I271" s="38">
        <f t="shared" si="65"/>
        <v>-8.340145465216206E-3</v>
      </c>
      <c r="J271" s="33">
        <v>-8709</v>
      </c>
      <c r="K271" s="38">
        <f t="shared" si="66"/>
        <v>-9.9410999246626938E-3</v>
      </c>
      <c r="L271" s="33">
        <v>0</v>
      </c>
      <c r="M271" s="38">
        <f t="shared" si="67"/>
        <v>0</v>
      </c>
      <c r="N271" s="33">
        <f t="shared" si="68"/>
        <v>-18462</v>
      </c>
      <c r="O271" s="38">
        <f t="shared" si="69"/>
        <v>-2.1073899048010412E-2</v>
      </c>
      <c r="P271" s="33">
        <v>93482</v>
      </c>
      <c r="Q271" s="33">
        <v>1001000</v>
      </c>
      <c r="R271" s="33">
        <v>1001000</v>
      </c>
      <c r="S271" s="33">
        <v>133139</v>
      </c>
      <c r="T271" s="38">
        <f t="shared" si="70"/>
        <v>0.133005994005994</v>
      </c>
      <c r="U271" s="38">
        <f t="shared" si="71"/>
        <v>-1.0931623200188272</v>
      </c>
    </row>
    <row r="272" spans="1:21" ht="13" x14ac:dyDescent="0.3">
      <c r="A272" s="18" t="s">
        <v>29</v>
      </c>
      <c r="B272" s="12" t="s">
        <v>484</v>
      </c>
      <c r="C272" s="11" t="s">
        <v>485</v>
      </c>
      <c r="D272" s="33">
        <v>1</v>
      </c>
      <c r="E272" s="33">
        <v>0</v>
      </c>
      <c r="F272" s="33">
        <v>0</v>
      </c>
      <c r="G272" s="38">
        <f t="shared" si="64"/>
        <v>0</v>
      </c>
      <c r="H272" s="33">
        <v>0</v>
      </c>
      <c r="I272" s="38">
        <f t="shared" si="65"/>
        <v>0</v>
      </c>
      <c r="J272" s="33">
        <v>-3679</v>
      </c>
      <c r="K272" s="38">
        <f t="shared" si="66"/>
        <v>0</v>
      </c>
      <c r="L272" s="33">
        <v>0</v>
      </c>
      <c r="M272" s="38">
        <f t="shared" si="67"/>
        <v>0</v>
      </c>
      <c r="N272" s="33">
        <f t="shared" si="68"/>
        <v>-3679</v>
      </c>
      <c r="O272" s="38">
        <f t="shared" si="69"/>
        <v>0</v>
      </c>
      <c r="P272" s="33">
        <v>0</v>
      </c>
      <c r="Q272" s="33">
        <v>1000000</v>
      </c>
      <c r="R272" s="33">
        <v>901000</v>
      </c>
      <c r="S272" s="33">
        <v>0</v>
      </c>
      <c r="T272" s="38">
        <f t="shared" si="70"/>
        <v>0</v>
      </c>
      <c r="U272" s="38">
        <f t="shared" si="71"/>
        <v>0</v>
      </c>
    </row>
    <row r="273" spans="1:21" ht="13" x14ac:dyDescent="0.3">
      <c r="A273" s="18" t="s">
        <v>29</v>
      </c>
      <c r="B273" s="12" t="s">
        <v>486</v>
      </c>
      <c r="C273" s="11" t="s">
        <v>487</v>
      </c>
      <c r="D273" s="33">
        <v>213685</v>
      </c>
      <c r="E273" s="33">
        <v>148385</v>
      </c>
      <c r="F273" s="33">
        <v>12065</v>
      </c>
      <c r="G273" s="38">
        <f t="shared" si="64"/>
        <v>5.6461614058076141E-2</v>
      </c>
      <c r="H273" s="33">
        <v>23116</v>
      </c>
      <c r="I273" s="38">
        <f t="shared" si="65"/>
        <v>0.10817792545101435</v>
      </c>
      <c r="J273" s="33">
        <v>15493</v>
      </c>
      <c r="K273" s="38">
        <f t="shared" si="66"/>
        <v>0.10441082319641473</v>
      </c>
      <c r="L273" s="33">
        <v>0</v>
      </c>
      <c r="M273" s="38">
        <f t="shared" si="67"/>
        <v>0</v>
      </c>
      <c r="N273" s="33">
        <f t="shared" si="68"/>
        <v>50674</v>
      </c>
      <c r="O273" s="38">
        <f t="shared" si="69"/>
        <v>0.34150352124540889</v>
      </c>
      <c r="P273" s="33">
        <v>15893</v>
      </c>
      <c r="Q273" s="33">
        <v>179995</v>
      </c>
      <c r="R273" s="33">
        <v>179995</v>
      </c>
      <c r="S273" s="33">
        <v>54597</v>
      </c>
      <c r="T273" s="38">
        <f t="shared" si="70"/>
        <v>0.30332509236367677</v>
      </c>
      <c r="U273" s="38">
        <f t="shared" si="71"/>
        <v>-2.5168313093814842E-2</v>
      </c>
    </row>
    <row r="274" spans="1:21" ht="13" x14ac:dyDescent="0.3">
      <c r="A274" s="18" t="s">
        <v>44</v>
      </c>
      <c r="B274" s="12" t="s">
        <v>488</v>
      </c>
      <c r="C274" s="11" t="s">
        <v>489</v>
      </c>
      <c r="D274" s="33">
        <v>879386</v>
      </c>
      <c r="E274" s="33">
        <v>879386</v>
      </c>
      <c r="F274" s="33">
        <v>0</v>
      </c>
      <c r="G274" s="38">
        <f t="shared" si="64"/>
        <v>0</v>
      </c>
      <c r="H274" s="33">
        <v>0</v>
      </c>
      <c r="I274" s="38">
        <f t="shared" si="65"/>
        <v>0</v>
      </c>
      <c r="J274" s="33">
        <v>0</v>
      </c>
      <c r="K274" s="38">
        <f t="shared" si="66"/>
        <v>0</v>
      </c>
      <c r="L274" s="33">
        <v>0</v>
      </c>
      <c r="M274" s="38">
        <f t="shared" si="67"/>
        <v>0</v>
      </c>
      <c r="N274" s="33">
        <f t="shared" si="68"/>
        <v>0</v>
      </c>
      <c r="O274" s="38">
        <f t="shared" si="69"/>
        <v>0</v>
      </c>
      <c r="P274" s="33">
        <v>0</v>
      </c>
      <c r="Q274" s="33">
        <v>919587</v>
      </c>
      <c r="R274" s="33">
        <v>919587</v>
      </c>
      <c r="S274" s="33">
        <v>0</v>
      </c>
      <c r="T274" s="38">
        <f t="shared" si="70"/>
        <v>0</v>
      </c>
      <c r="U274" s="38">
        <f t="shared" si="71"/>
        <v>0</v>
      </c>
    </row>
    <row r="275" spans="1:21" ht="14" x14ac:dyDescent="0.3">
      <c r="A275" s="19" t="s">
        <v>0</v>
      </c>
      <c r="B275" s="14" t="s">
        <v>490</v>
      </c>
      <c r="C275" s="13" t="s">
        <v>0</v>
      </c>
      <c r="D275" s="34">
        <f>SUM(D268:D274)</f>
        <v>4129155</v>
      </c>
      <c r="E275" s="34">
        <f>SUM(E268:E274)</f>
        <v>4056696</v>
      </c>
      <c r="F275" s="34">
        <f>SUM(F268:F274)</f>
        <v>328360</v>
      </c>
      <c r="G275" s="39">
        <f t="shared" si="64"/>
        <v>7.9522323574678117E-2</v>
      </c>
      <c r="H275" s="34">
        <f>SUM(H268:H274)</f>
        <v>300390</v>
      </c>
      <c r="I275" s="39">
        <f t="shared" si="65"/>
        <v>7.2748540560962235E-2</v>
      </c>
      <c r="J275" s="34">
        <f>SUM(J268:J274)</f>
        <v>358008</v>
      </c>
      <c r="K275" s="39">
        <f t="shared" si="66"/>
        <v>8.8251128504576143E-2</v>
      </c>
      <c r="L275" s="34">
        <f>SUM(L268:L274)</f>
        <v>0</v>
      </c>
      <c r="M275" s="39">
        <f t="shared" si="67"/>
        <v>0</v>
      </c>
      <c r="N275" s="34">
        <f t="shared" si="68"/>
        <v>986758</v>
      </c>
      <c r="O275" s="39">
        <f t="shared" si="69"/>
        <v>0.24324179085640138</v>
      </c>
      <c r="P275" s="34">
        <f>SUM(P268:P274)</f>
        <v>432146</v>
      </c>
      <c r="Q275" s="34">
        <f>SUM(Q268:Q274)</f>
        <v>5775568</v>
      </c>
      <c r="R275" s="34">
        <f>SUM(R268:R274)</f>
        <v>4347030</v>
      </c>
      <c r="S275" s="34">
        <f>SUM(S268:S274)</f>
        <v>1209088</v>
      </c>
      <c r="T275" s="39">
        <f t="shared" si="70"/>
        <v>0.27814116764779634</v>
      </c>
      <c r="U275" s="39">
        <f t="shared" si="71"/>
        <v>-0.17155776057165861</v>
      </c>
    </row>
    <row r="276" spans="1:21" ht="13" x14ac:dyDescent="0.3">
      <c r="A276" s="18" t="s">
        <v>29</v>
      </c>
      <c r="B276" s="12" t="s">
        <v>491</v>
      </c>
      <c r="C276" s="11" t="s">
        <v>492</v>
      </c>
      <c r="D276" s="33">
        <v>37944526</v>
      </c>
      <c r="E276" s="33">
        <v>37976285</v>
      </c>
      <c r="F276" s="33">
        <v>111188</v>
      </c>
      <c r="G276" s="38">
        <f t="shared" si="64"/>
        <v>2.9302777428290975E-3</v>
      </c>
      <c r="H276" s="33">
        <v>144242</v>
      </c>
      <c r="I276" s="38">
        <f t="shared" si="65"/>
        <v>3.8013915366870046E-3</v>
      </c>
      <c r="J276" s="33">
        <v>93562</v>
      </c>
      <c r="K276" s="38">
        <f t="shared" si="66"/>
        <v>2.4636954351906722E-3</v>
      </c>
      <c r="L276" s="33">
        <v>0</v>
      </c>
      <c r="M276" s="38">
        <f t="shared" si="67"/>
        <v>0</v>
      </c>
      <c r="N276" s="33">
        <f t="shared" si="68"/>
        <v>348992</v>
      </c>
      <c r="O276" s="38">
        <f t="shared" si="69"/>
        <v>9.1897351202204214E-3</v>
      </c>
      <c r="P276" s="33">
        <v>160503</v>
      </c>
      <c r="Q276" s="33">
        <v>18792795</v>
      </c>
      <c r="R276" s="33">
        <v>18927184</v>
      </c>
      <c r="S276" s="33">
        <v>445596</v>
      </c>
      <c r="T276" s="38">
        <f t="shared" si="70"/>
        <v>2.3542646386277007E-2</v>
      </c>
      <c r="U276" s="38">
        <f t="shared" si="71"/>
        <v>-0.41707008591739714</v>
      </c>
    </row>
    <row r="277" spans="1:21" ht="13" x14ac:dyDescent="0.3">
      <c r="A277" s="18" t="s">
        <v>29</v>
      </c>
      <c r="B277" s="12" t="s">
        <v>493</v>
      </c>
      <c r="C277" s="11" t="s">
        <v>494</v>
      </c>
      <c r="D277" s="33">
        <v>25222259</v>
      </c>
      <c r="E277" s="33">
        <v>24880600</v>
      </c>
      <c r="F277" s="33">
        <v>1549933</v>
      </c>
      <c r="G277" s="38">
        <f t="shared" si="64"/>
        <v>6.1450998500966941E-2</v>
      </c>
      <c r="H277" s="33">
        <v>1164084</v>
      </c>
      <c r="I277" s="38">
        <f t="shared" si="65"/>
        <v>4.6153042834109349E-2</v>
      </c>
      <c r="J277" s="33">
        <v>1738460</v>
      </c>
      <c r="K277" s="38">
        <f t="shared" si="66"/>
        <v>6.9872109193508197E-2</v>
      </c>
      <c r="L277" s="33">
        <v>0</v>
      </c>
      <c r="M277" s="38">
        <f t="shared" si="67"/>
        <v>0</v>
      </c>
      <c r="N277" s="33">
        <f t="shared" si="68"/>
        <v>4452477</v>
      </c>
      <c r="O277" s="38">
        <f t="shared" si="69"/>
        <v>0.17895376317291384</v>
      </c>
      <c r="P277" s="33">
        <v>1993595</v>
      </c>
      <c r="Q277" s="33">
        <v>37336563</v>
      </c>
      <c r="R277" s="33">
        <v>26658913</v>
      </c>
      <c r="S277" s="33">
        <v>3483083</v>
      </c>
      <c r="T277" s="38">
        <f t="shared" si="70"/>
        <v>0.13065360166785495</v>
      </c>
      <c r="U277" s="38">
        <f t="shared" si="71"/>
        <v>-0.12797734745522538</v>
      </c>
    </row>
    <row r="278" spans="1:21" ht="13" x14ac:dyDescent="0.3">
      <c r="A278" s="18" t="s">
        <v>29</v>
      </c>
      <c r="B278" s="12" t="s">
        <v>495</v>
      </c>
      <c r="C278" s="11" t="s">
        <v>496</v>
      </c>
      <c r="D278" s="33">
        <v>24383</v>
      </c>
      <c r="E278" s="33">
        <v>24383</v>
      </c>
      <c r="F278" s="33">
        <v>8523</v>
      </c>
      <c r="G278" s="38">
        <f t="shared" si="64"/>
        <v>0.34954681540417504</v>
      </c>
      <c r="H278" s="33">
        <v>0</v>
      </c>
      <c r="I278" s="38">
        <f t="shared" si="65"/>
        <v>0</v>
      </c>
      <c r="J278" s="33">
        <v>0</v>
      </c>
      <c r="K278" s="38">
        <f t="shared" si="66"/>
        <v>0</v>
      </c>
      <c r="L278" s="33">
        <v>0</v>
      </c>
      <c r="M278" s="38">
        <f t="shared" si="67"/>
        <v>0</v>
      </c>
      <c r="N278" s="33">
        <f t="shared" si="68"/>
        <v>8523</v>
      </c>
      <c r="O278" s="38">
        <f t="shared" si="69"/>
        <v>0.34954681540417504</v>
      </c>
      <c r="P278" s="33">
        <v>4111</v>
      </c>
      <c r="Q278" s="33">
        <v>567407</v>
      </c>
      <c r="R278" s="33">
        <v>567407</v>
      </c>
      <c r="S278" s="33">
        <v>12942</v>
      </c>
      <c r="T278" s="38">
        <f t="shared" si="70"/>
        <v>2.2809024210134875E-2</v>
      </c>
      <c r="U278" s="38">
        <f t="shared" si="71"/>
        <v>-1</v>
      </c>
    </row>
    <row r="279" spans="1:21" ht="13" x14ac:dyDescent="0.3">
      <c r="A279" s="18" t="s">
        <v>29</v>
      </c>
      <c r="B279" s="12" t="s">
        <v>497</v>
      </c>
      <c r="C279" s="11" t="s">
        <v>498</v>
      </c>
      <c r="D279" s="33">
        <v>985351</v>
      </c>
      <c r="E279" s="33">
        <v>1286276</v>
      </c>
      <c r="F279" s="33">
        <v>17520</v>
      </c>
      <c r="G279" s="38">
        <f t="shared" si="64"/>
        <v>1.7780466047124324E-2</v>
      </c>
      <c r="H279" s="33">
        <v>37562</v>
      </c>
      <c r="I279" s="38">
        <f t="shared" si="65"/>
        <v>3.8120426122265058E-2</v>
      </c>
      <c r="J279" s="33">
        <v>4124</v>
      </c>
      <c r="K279" s="38">
        <f t="shared" si="66"/>
        <v>3.2061548221377061E-3</v>
      </c>
      <c r="L279" s="33">
        <v>0</v>
      </c>
      <c r="M279" s="38">
        <f t="shared" si="67"/>
        <v>0</v>
      </c>
      <c r="N279" s="33">
        <f t="shared" si="68"/>
        <v>59206</v>
      </c>
      <c r="O279" s="38">
        <f t="shared" si="69"/>
        <v>4.6029001551766494E-2</v>
      </c>
      <c r="P279" s="33">
        <v>152119</v>
      </c>
      <c r="Q279" s="33">
        <v>1062161</v>
      </c>
      <c r="R279" s="33">
        <v>797161</v>
      </c>
      <c r="S279" s="33">
        <v>161359</v>
      </c>
      <c r="T279" s="38">
        <f t="shared" si="70"/>
        <v>0.20241707760414773</v>
      </c>
      <c r="U279" s="38">
        <f t="shared" si="71"/>
        <v>-0.97288964560640023</v>
      </c>
    </row>
    <row r="280" spans="1:21" ht="13" x14ac:dyDescent="0.3">
      <c r="A280" s="18" t="s">
        <v>29</v>
      </c>
      <c r="B280" s="12" t="s">
        <v>499</v>
      </c>
      <c r="C280" s="11" t="s">
        <v>500</v>
      </c>
      <c r="D280" s="33">
        <v>1075000</v>
      </c>
      <c r="E280" s="33">
        <v>1075000</v>
      </c>
      <c r="F280" s="33">
        <v>0</v>
      </c>
      <c r="G280" s="38">
        <f t="shared" si="64"/>
        <v>0</v>
      </c>
      <c r="H280" s="33">
        <v>0</v>
      </c>
      <c r="I280" s="38">
        <f t="shared" si="65"/>
        <v>0</v>
      </c>
      <c r="J280" s="33">
        <v>0</v>
      </c>
      <c r="K280" s="38">
        <f t="shared" si="66"/>
        <v>0</v>
      </c>
      <c r="L280" s="33">
        <v>0</v>
      </c>
      <c r="M280" s="38">
        <f t="shared" si="67"/>
        <v>0</v>
      </c>
      <c r="N280" s="33">
        <f t="shared" si="68"/>
        <v>0</v>
      </c>
      <c r="O280" s="38">
        <f t="shared" si="69"/>
        <v>0</v>
      </c>
      <c r="P280" s="33">
        <v>0</v>
      </c>
      <c r="Q280" s="33">
        <v>1000000</v>
      </c>
      <c r="R280" s="33">
        <v>1000000</v>
      </c>
      <c r="S280" s="33">
        <v>0</v>
      </c>
      <c r="T280" s="38">
        <f t="shared" si="70"/>
        <v>0</v>
      </c>
      <c r="U280" s="38">
        <f t="shared" si="71"/>
        <v>0</v>
      </c>
    </row>
    <row r="281" spans="1:21" ht="13" x14ac:dyDescent="0.3">
      <c r="A281" s="18" t="s">
        <v>29</v>
      </c>
      <c r="B281" s="12" t="s">
        <v>501</v>
      </c>
      <c r="C281" s="11" t="s">
        <v>502</v>
      </c>
      <c r="D281" s="33">
        <v>1235654</v>
      </c>
      <c r="E281" s="33">
        <v>1235654</v>
      </c>
      <c r="F281" s="33">
        <v>1461589</v>
      </c>
      <c r="G281" s="38">
        <f t="shared" si="64"/>
        <v>1.1828464926265767</v>
      </c>
      <c r="H281" s="33">
        <v>1365920</v>
      </c>
      <c r="I281" s="38">
        <f t="shared" si="65"/>
        <v>1.1054227154203362</v>
      </c>
      <c r="J281" s="33">
        <v>1148595</v>
      </c>
      <c r="K281" s="38">
        <f t="shared" si="66"/>
        <v>0.92954419279183331</v>
      </c>
      <c r="L281" s="33">
        <v>0</v>
      </c>
      <c r="M281" s="38">
        <f t="shared" si="67"/>
        <v>0</v>
      </c>
      <c r="N281" s="33">
        <f t="shared" si="68"/>
        <v>3976104</v>
      </c>
      <c r="O281" s="38">
        <f t="shared" si="69"/>
        <v>3.2178134008387462</v>
      </c>
      <c r="P281" s="33">
        <v>422529</v>
      </c>
      <c r="Q281" s="33">
        <v>1179542</v>
      </c>
      <c r="R281" s="33">
        <v>1179542</v>
      </c>
      <c r="S281" s="33">
        <v>868667</v>
      </c>
      <c r="T281" s="38">
        <f t="shared" si="70"/>
        <v>0.73644431482728046</v>
      </c>
      <c r="U281" s="38">
        <f t="shared" si="71"/>
        <v>1.718381460207465</v>
      </c>
    </row>
    <row r="282" spans="1:21" ht="13" x14ac:dyDescent="0.3">
      <c r="A282" s="18" t="s">
        <v>29</v>
      </c>
      <c r="B282" s="12" t="s">
        <v>503</v>
      </c>
      <c r="C282" s="11" t="s">
        <v>504</v>
      </c>
      <c r="D282" s="33">
        <v>3013423</v>
      </c>
      <c r="E282" s="33">
        <v>3013423</v>
      </c>
      <c r="F282" s="33">
        <v>-79545</v>
      </c>
      <c r="G282" s="38">
        <f t="shared" si="64"/>
        <v>-2.6396891508427459E-2</v>
      </c>
      <c r="H282" s="33">
        <v>200</v>
      </c>
      <c r="I282" s="38">
        <f t="shared" si="65"/>
        <v>6.6369706476654617E-5</v>
      </c>
      <c r="J282" s="33">
        <v>100</v>
      </c>
      <c r="K282" s="38">
        <f t="shared" si="66"/>
        <v>3.3184853238327308E-5</v>
      </c>
      <c r="L282" s="33">
        <v>0</v>
      </c>
      <c r="M282" s="38">
        <f t="shared" si="67"/>
        <v>0</v>
      </c>
      <c r="N282" s="33">
        <f t="shared" si="68"/>
        <v>-79245</v>
      </c>
      <c r="O282" s="38">
        <f t="shared" si="69"/>
        <v>-2.6297336948712478E-2</v>
      </c>
      <c r="P282" s="33">
        <v>-143732</v>
      </c>
      <c r="Q282" s="33">
        <v>1020800</v>
      </c>
      <c r="R282" s="33">
        <v>1020800</v>
      </c>
      <c r="S282" s="33">
        <v>1554893</v>
      </c>
      <c r="T282" s="38">
        <f t="shared" si="70"/>
        <v>1.5232102272727273</v>
      </c>
      <c r="U282" s="38">
        <f t="shared" si="71"/>
        <v>-1.0006957392925724</v>
      </c>
    </row>
    <row r="283" spans="1:21" ht="13" x14ac:dyDescent="0.3">
      <c r="A283" s="18" t="s">
        <v>29</v>
      </c>
      <c r="B283" s="12" t="s">
        <v>505</v>
      </c>
      <c r="C283" s="11" t="s">
        <v>506</v>
      </c>
      <c r="D283" s="33">
        <v>1</v>
      </c>
      <c r="E283" s="33">
        <v>0</v>
      </c>
      <c r="F283" s="33">
        <v>0</v>
      </c>
      <c r="G283" s="38">
        <f t="shared" si="64"/>
        <v>0</v>
      </c>
      <c r="H283" s="33">
        <v>0</v>
      </c>
      <c r="I283" s="38">
        <f t="shared" si="65"/>
        <v>0</v>
      </c>
      <c r="J283" s="33">
        <v>0</v>
      </c>
      <c r="K283" s="38">
        <f t="shared" si="66"/>
        <v>0</v>
      </c>
      <c r="L283" s="33">
        <v>0</v>
      </c>
      <c r="M283" s="38">
        <f t="shared" si="67"/>
        <v>0</v>
      </c>
      <c r="N283" s="33">
        <f t="shared" si="68"/>
        <v>0</v>
      </c>
      <c r="O283" s="38">
        <f t="shared" si="69"/>
        <v>0</v>
      </c>
      <c r="P283" s="33">
        <v>0</v>
      </c>
      <c r="Q283" s="33">
        <v>1031000</v>
      </c>
      <c r="R283" s="33">
        <v>1031000</v>
      </c>
      <c r="S283" s="33">
        <v>0</v>
      </c>
      <c r="T283" s="38">
        <f t="shared" si="70"/>
        <v>0</v>
      </c>
      <c r="U283" s="38">
        <f t="shared" si="71"/>
        <v>0</v>
      </c>
    </row>
    <row r="284" spans="1:21" ht="13" x14ac:dyDescent="0.3">
      <c r="A284" s="18" t="s">
        <v>44</v>
      </c>
      <c r="B284" s="12" t="s">
        <v>507</v>
      </c>
      <c r="C284" s="11" t="s">
        <v>508</v>
      </c>
      <c r="D284" s="33">
        <v>0</v>
      </c>
      <c r="E284" s="33">
        <v>0</v>
      </c>
      <c r="F284" s="33">
        <v>0</v>
      </c>
      <c r="G284" s="38">
        <f t="shared" si="64"/>
        <v>0</v>
      </c>
      <c r="H284" s="33">
        <v>0</v>
      </c>
      <c r="I284" s="38">
        <f t="shared" si="65"/>
        <v>0</v>
      </c>
      <c r="J284" s="33">
        <v>0</v>
      </c>
      <c r="K284" s="38">
        <f t="shared" si="66"/>
        <v>0</v>
      </c>
      <c r="L284" s="33">
        <v>0</v>
      </c>
      <c r="M284" s="38">
        <f t="shared" si="67"/>
        <v>0</v>
      </c>
      <c r="N284" s="33">
        <f t="shared" si="68"/>
        <v>0</v>
      </c>
      <c r="O284" s="38">
        <f t="shared" si="69"/>
        <v>0</v>
      </c>
      <c r="P284" s="33">
        <v>0</v>
      </c>
      <c r="Q284" s="33">
        <v>0</v>
      </c>
      <c r="R284" s="33">
        <v>0</v>
      </c>
      <c r="S284" s="33">
        <v>0</v>
      </c>
      <c r="T284" s="38">
        <f t="shared" si="70"/>
        <v>0</v>
      </c>
      <c r="U284" s="38">
        <f t="shared" si="71"/>
        <v>0</v>
      </c>
    </row>
    <row r="285" spans="1:21" ht="14" x14ac:dyDescent="0.3">
      <c r="A285" s="19" t="s">
        <v>0</v>
      </c>
      <c r="B285" s="14" t="s">
        <v>509</v>
      </c>
      <c r="C285" s="13" t="s">
        <v>0</v>
      </c>
      <c r="D285" s="34">
        <f>SUM(D276:D284)</f>
        <v>69500597</v>
      </c>
      <c r="E285" s="34">
        <f>SUM(E276:E284)</f>
        <v>69491621</v>
      </c>
      <c r="F285" s="34">
        <f>SUM(F276:F284)</f>
        <v>3069208</v>
      </c>
      <c r="G285" s="39">
        <f t="shared" si="64"/>
        <v>4.4160886848209374E-2</v>
      </c>
      <c r="H285" s="34">
        <f>SUM(H276:H284)</f>
        <v>2712008</v>
      </c>
      <c r="I285" s="39">
        <f t="shared" si="65"/>
        <v>3.9021362651028742E-2</v>
      </c>
      <c r="J285" s="34">
        <f>SUM(J276:J284)</f>
        <v>2984841</v>
      </c>
      <c r="K285" s="39">
        <f t="shared" si="66"/>
        <v>4.2952530924555636E-2</v>
      </c>
      <c r="L285" s="34">
        <f>SUM(L276:L284)</f>
        <v>0</v>
      </c>
      <c r="M285" s="39">
        <f t="shared" si="67"/>
        <v>0</v>
      </c>
      <c r="N285" s="34">
        <f t="shared" si="68"/>
        <v>8766057</v>
      </c>
      <c r="O285" s="39">
        <f t="shared" si="69"/>
        <v>0.12614552479643554</v>
      </c>
      <c r="P285" s="34">
        <f>SUM(P276:P284)</f>
        <v>2589125</v>
      </c>
      <c r="Q285" s="34">
        <f>SUM(Q276:Q284)</f>
        <v>61990268</v>
      </c>
      <c r="R285" s="34">
        <f>SUM(R276:R284)</f>
        <v>51182007</v>
      </c>
      <c r="S285" s="34">
        <f>SUM(S276:S284)</f>
        <v>6526540</v>
      </c>
      <c r="T285" s="39">
        <f t="shared" si="70"/>
        <v>0.12751629688925642</v>
      </c>
      <c r="U285" s="39">
        <f t="shared" si="71"/>
        <v>0.15283773475595042</v>
      </c>
    </row>
    <row r="286" spans="1:21" ht="13" x14ac:dyDescent="0.3">
      <c r="A286" s="18" t="s">
        <v>29</v>
      </c>
      <c r="B286" s="12" t="s">
        <v>510</v>
      </c>
      <c r="C286" s="11" t="s">
        <v>511</v>
      </c>
      <c r="D286" s="33">
        <v>712120</v>
      </c>
      <c r="E286" s="33">
        <v>685120</v>
      </c>
      <c r="F286" s="33">
        <v>322</v>
      </c>
      <c r="G286" s="38">
        <f t="shared" si="64"/>
        <v>4.5217098241869349E-4</v>
      </c>
      <c r="H286" s="33">
        <v>322</v>
      </c>
      <c r="I286" s="38">
        <f t="shared" si="65"/>
        <v>4.5217098241869349E-4</v>
      </c>
      <c r="J286" s="33">
        <v>432141</v>
      </c>
      <c r="K286" s="38">
        <f t="shared" si="66"/>
        <v>0.63075227697337688</v>
      </c>
      <c r="L286" s="33">
        <v>0</v>
      </c>
      <c r="M286" s="38">
        <f t="shared" si="67"/>
        <v>0</v>
      </c>
      <c r="N286" s="33">
        <f t="shared" si="68"/>
        <v>432785</v>
      </c>
      <c r="O286" s="38">
        <f t="shared" si="69"/>
        <v>0.63169225829051845</v>
      </c>
      <c r="P286" s="33">
        <v>68992</v>
      </c>
      <c r="Q286" s="33">
        <v>959357</v>
      </c>
      <c r="R286" s="33">
        <v>747750</v>
      </c>
      <c r="S286" s="33">
        <v>79696</v>
      </c>
      <c r="T286" s="38">
        <f t="shared" si="70"/>
        <v>0.1065810765630224</v>
      </c>
      <c r="U286" s="38">
        <f t="shared" si="71"/>
        <v>5.2636392625231911</v>
      </c>
    </row>
    <row r="287" spans="1:21" ht="13" x14ac:dyDescent="0.3">
      <c r="A287" s="18" t="s">
        <v>29</v>
      </c>
      <c r="B287" s="12" t="s">
        <v>512</v>
      </c>
      <c r="C287" s="11" t="s">
        <v>513</v>
      </c>
      <c r="D287" s="33">
        <v>1227239</v>
      </c>
      <c r="E287" s="33">
        <v>1527239</v>
      </c>
      <c r="F287" s="33">
        <v>36888</v>
      </c>
      <c r="G287" s="38">
        <f t="shared" si="64"/>
        <v>3.0057714919424824E-2</v>
      </c>
      <c r="H287" s="33">
        <v>56497</v>
      </c>
      <c r="I287" s="38">
        <f t="shared" si="65"/>
        <v>4.6035857726164177E-2</v>
      </c>
      <c r="J287" s="33">
        <v>59194</v>
      </c>
      <c r="K287" s="38">
        <f t="shared" si="66"/>
        <v>3.8758832114685393E-2</v>
      </c>
      <c r="L287" s="33">
        <v>0</v>
      </c>
      <c r="M287" s="38">
        <f t="shared" si="67"/>
        <v>0</v>
      </c>
      <c r="N287" s="33">
        <f t="shared" si="68"/>
        <v>152579</v>
      </c>
      <c r="O287" s="38">
        <f t="shared" si="69"/>
        <v>9.9905122904797486E-2</v>
      </c>
      <c r="P287" s="33">
        <v>272983</v>
      </c>
      <c r="Q287" s="33">
        <v>1595654</v>
      </c>
      <c r="R287" s="33">
        <v>1595654</v>
      </c>
      <c r="S287" s="33">
        <v>766557</v>
      </c>
      <c r="T287" s="38">
        <f t="shared" si="70"/>
        <v>0.48040301970226629</v>
      </c>
      <c r="U287" s="38">
        <f t="shared" si="71"/>
        <v>-0.78315865823146491</v>
      </c>
    </row>
    <row r="288" spans="1:21" ht="13" x14ac:dyDescent="0.3">
      <c r="A288" s="18" t="s">
        <v>29</v>
      </c>
      <c r="B288" s="12" t="s">
        <v>514</v>
      </c>
      <c r="C288" s="11" t="s">
        <v>515</v>
      </c>
      <c r="D288" s="33">
        <v>1202622</v>
      </c>
      <c r="E288" s="33">
        <v>439132</v>
      </c>
      <c r="F288" s="33">
        <v>155743</v>
      </c>
      <c r="G288" s="38">
        <f t="shared" si="64"/>
        <v>0.12950286956333745</v>
      </c>
      <c r="H288" s="33">
        <v>317735</v>
      </c>
      <c r="I288" s="38">
        <f t="shared" si="65"/>
        <v>0.26420188554674701</v>
      </c>
      <c r="J288" s="33">
        <v>56940</v>
      </c>
      <c r="K288" s="38">
        <f t="shared" si="66"/>
        <v>0.12966488436278842</v>
      </c>
      <c r="L288" s="33">
        <v>0</v>
      </c>
      <c r="M288" s="38">
        <f t="shared" si="67"/>
        <v>0</v>
      </c>
      <c r="N288" s="33">
        <f t="shared" si="68"/>
        <v>530418</v>
      </c>
      <c r="O288" s="38">
        <f t="shared" si="69"/>
        <v>1.2078782689487444</v>
      </c>
      <c r="P288" s="33">
        <v>62549</v>
      </c>
      <c r="Q288" s="33">
        <v>1272815</v>
      </c>
      <c r="R288" s="33">
        <v>1112074</v>
      </c>
      <c r="S288" s="33">
        <v>185730</v>
      </c>
      <c r="T288" s="38">
        <f t="shared" si="70"/>
        <v>0.16701226716927112</v>
      </c>
      <c r="U288" s="38">
        <f t="shared" si="71"/>
        <v>-8.9673695822475197E-2</v>
      </c>
    </row>
    <row r="289" spans="1:21" ht="13" x14ac:dyDescent="0.3">
      <c r="A289" s="18" t="s">
        <v>29</v>
      </c>
      <c r="B289" s="12" t="s">
        <v>516</v>
      </c>
      <c r="C289" s="11" t="s">
        <v>517</v>
      </c>
      <c r="D289" s="33">
        <v>1414571</v>
      </c>
      <c r="E289" s="33">
        <v>1105926</v>
      </c>
      <c r="F289" s="33">
        <v>222288</v>
      </c>
      <c r="G289" s="38">
        <f t="shared" si="64"/>
        <v>0.1571416351671284</v>
      </c>
      <c r="H289" s="33">
        <v>213570</v>
      </c>
      <c r="I289" s="38">
        <f t="shared" si="65"/>
        <v>0.15097863592566227</v>
      </c>
      <c r="J289" s="33">
        <v>227818</v>
      </c>
      <c r="K289" s="38">
        <f t="shared" si="66"/>
        <v>0.20599750797069605</v>
      </c>
      <c r="L289" s="33">
        <v>0</v>
      </c>
      <c r="M289" s="38">
        <f t="shared" si="67"/>
        <v>0</v>
      </c>
      <c r="N289" s="33">
        <f t="shared" si="68"/>
        <v>663676</v>
      </c>
      <c r="O289" s="38">
        <f t="shared" si="69"/>
        <v>0.6001088680436123</v>
      </c>
      <c r="P289" s="33">
        <v>298742</v>
      </c>
      <c r="Q289" s="33">
        <v>795518</v>
      </c>
      <c r="R289" s="33">
        <v>1173257</v>
      </c>
      <c r="S289" s="33">
        <v>835395</v>
      </c>
      <c r="T289" s="38">
        <f t="shared" si="70"/>
        <v>0.71203069745162395</v>
      </c>
      <c r="U289" s="38">
        <f t="shared" si="71"/>
        <v>-0.23740886785252824</v>
      </c>
    </row>
    <row r="290" spans="1:21" ht="13" x14ac:dyDescent="0.3">
      <c r="A290" s="18" t="s">
        <v>29</v>
      </c>
      <c r="B290" s="12" t="s">
        <v>518</v>
      </c>
      <c r="C290" s="11" t="s">
        <v>519</v>
      </c>
      <c r="D290" s="33">
        <v>62924</v>
      </c>
      <c r="E290" s="33">
        <v>62924</v>
      </c>
      <c r="F290" s="33">
        <v>0</v>
      </c>
      <c r="G290" s="38">
        <f t="shared" si="64"/>
        <v>0</v>
      </c>
      <c r="H290" s="33">
        <v>0</v>
      </c>
      <c r="I290" s="38">
        <f t="shared" si="65"/>
        <v>0</v>
      </c>
      <c r="J290" s="33">
        <v>0</v>
      </c>
      <c r="K290" s="38">
        <f t="shared" si="66"/>
        <v>0</v>
      </c>
      <c r="L290" s="33">
        <v>0</v>
      </c>
      <c r="M290" s="38">
        <f t="shared" si="67"/>
        <v>0</v>
      </c>
      <c r="N290" s="33">
        <f t="shared" si="68"/>
        <v>0</v>
      </c>
      <c r="O290" s="38">
        <f t="shared" si="69"/>
        <v>0</v>
      </c>
      <c r="P290" s="33">
        <v>31043</v>
      </c>
      <c r="Q290" s="33">
        <v>10186834</v>
      </c>
      <c r="R290" s="33">
        <v>62924</v>
      </c>
      <c r="S290" s="33">
        <v>52706</v>
      </c>
      <c r="T290" s="38">
        <f t="shared" si="70"/>
        <v>0.83761362913991477</v>
      </c>
      <c r="U290" s="38">
        <f t="shared" si="71"/>
        <v>-1</v>
      </c>
    </row>
    <row r="291" spans="1:21" ht="13" x14ac:dyDescent="0.3">
      <c r="A291" s="18" t="s">
        <v>44</v>
      </c>
      <c r="B291" s="12" t="s">
        <v>520</v>
      </c>
      <c r="C291" s="11" t="s">
        <v>521</v>
      </c>
      <c r="D291" s="33">
        <v>0</v>
      </c>
      <c r="E291" s="33">
        <v>0</v>
      </c>
      <c r="F291" s="33">
        <v>0</v>
      </c>
      <c r="G291" s="38">
        <f t="shared" si="64"/>
        <v>0</v>
      </c>
      <c r="H291" s="33">
        <v>0</v>
      </c>
      <c r="I291" s="38">
        <f t="shared" si="65"/>
        <v>0</v>
      </c>
      <c r="J291" s="33">
        <v>0</v>
      </c>
      <c r="K291" s="38">
        <f t="shared" si="66"/>
        <v>0</v>
      </c>
      <c r="L291" s="33">
        <v>0</v>
      </c>
      <c r="M291" s="38">
        <f t="shared" si="67"/>
        <v>0</v>
      </c>
      <c r="N291" s="33">
        <f t="shared" si="68"/>
        <v>0</v>
      </c>
      <c r="O291" s="38">
        <f t="shared" si="69"/>
        <v>0</v>
      </c>
      <c r="P291" s="33">
        <v>0</v>
      </c>
      <c r="Q291" s="33">
        <v>0</v>
      </c>
      <c r="R291" s="33">
        <v>0</v>
      </c>
      <c r="S291" s="33">
        <v>0</v>
      </c>
      <c r="T291" s="38">
        <f t="shared" si="70"/>
        <v>0</v>
      </c>
      <c r="U291" s="38">
        <f t="shared" si="71"/>
        <v>0</v>
      </c>
    </row>
    <row r="292" spans="1:21" ht="14" x14ac:dyDescent="0.3">
      <c r="A292" s="19" t="s">
        <v>0</v>
      </c>
      <c r="B292" s="14" t="s">
        <v>522</v>
      </c>
      <c r="C292" s="13" t="s">
        <v>0</v>
      </c>
      <c r="D292" s="34">
        <f>SUM(D286:D291)</f>
        <v>4619476</v>
      </c>
      <c r="E292" s="34">
        <f>SUM(E286:E291)</f>
        <v>3820341</v>
      </c>
      <c r="F292" s="34">
        <f>SUM(F286:F291)</f>
        <v>415241</v>
      </c>
      <c r="G292" s="39">
        <f t="shared" si="64"/>
        <v>8.9889199554235161E-2</v>
      </c>
      <c r="H292" s="34">
        <f>SUM(H286:H291)</f>
        <v>588124</v>
      </c>
      <c r="I292" s="39">
        <f t="shared" si="65"/>
        <v>0.12731400704322307</v>
      </c>
      <c r="J292" s="34">
        <f>SUM(J286:J291)</f>
        <v>776093</v>
      </c>
      <c r="K292" s="39">
        <f t="shared" si="66"/>
        <v>0.20314757242874393</v>
      </c>
      <c r="L292" s="34">
        <f>SUM(L286:L291)</f>
        <v>0</v>
      </c>
      <c r="M292" s="39">
        <f t="shared" si="67"/>
        <v>0</v>
      </c>
      <c r="N292" s="34">
        <f t="shared" si="68"/>
        <v>1779458</v>
      </c>
      <c r="O292" s="39">
        <f t="shared" si="69"/>
        <v>0.46578512232285024</v>
      </c>
      <c r="P292" s="34">
        <f>SUM(P286:P291)</f>
        <v>734309</v>
      </c>
      <c r="Q292" s="34">
        <f>SUM(Q286:Q291)</f>
        <v>14810178</v>
      </c>
      <c r="R292" s="34">
        <f>SUM(R286:R291)</f>
        <v>4691659</v>
      </c>
      <c r="S292" s="34">
        <f>SUM(S286:S291)</f>
        <v>1920084</v>
      </c>
      <c r="T292" s="39">
        <f t="shared" si="70"/>
        <v>0.40925480730803326</v>
      </c>
      <c r="U292" s="39">
        <f t="shared" si="71"/>
        <v>5.6902475660791207E-2</v>
      </c>
    </row>
    <row r="293" spans="1:21" ht="13" x14ac:dyDescent="0.3">
      <c r="A293" s="18" t="s">
        <v>29</v>
      </c>
      <c r="B293" s="12" t="s">
        <v>523</v>
      </c>
      <c r="C293" s="11" t="s">
        <v>524</v>
      </c>
      <c r="D293" s="33">
        <v>18120000</v>
      </c>
      <c r="E293" s="33">
        <v>18120000</v>
      </c>
      <c r="F293" s="33">
        <v>475765</v>
      </c>
      <c r="G293" s="38">
        <f t="shared" si="64"/>
        <v>2.6256346578366445E-2</v>
      </c>
      <c r="H293" s="33">
        <v>630693</v>
      </c>
      <c r="I293" s="38">
        <f t="shared" si="65"/>
        <v>3.4806456953642387E-2</v>
      </c>
      <c r="J293" s="33">
        <v>794357</v>
      </c>
      <c r="K293" s="38">
        <f t="shared" si="66"/>
        <v>4.3838686534216333E-2</v>
      </c>
      <c r="L293" s="33">
        <v>0</v>
      </c>
      <c r="M293" s="38">
        <f t="shared" si="67"/>
        <v>0</v>
      </c>
      <c r="N293" s="33">
        <f t="shared" si="68"/>
        <v>1900815</v>
      </c>
      <c r="O293" s="38">
        <f t="shared" si="69"/>
        <v>0.10490149006622516</v>
      </c>
      <c r="P293" s="33">
        <v>1696854</v>
      </c>
      <c r="Q293" s="33">
        <v>17255000</v>
      </c>
      <c r="R293" s="33">
        <v>17255000</v>
      </c>
      <c r="S293" s="33">
        <v>2899851</v>
      </c>
      <c r="T293" s="38">
        <f t="shared" si="70"/>
        <v>0.16805859171254708</v>
      </c>
      <c r="U293" s="38">
        <f t="shared" si="71"/>
        <v>-0.53186485107145343</v>
      </c>
    </row>
    <row r="294" spans="1:21" ht="13" x14ac:dyDescent="0.3">
      <c r="A294" s="18" t="s">
        <v>29</v>
      </c>
      <c r="B294" s="12" t="s">
        <v>525</v>
      </c>
      <c r="C294" s="11" t="s">
        <v>526</v>
      </c>
      <c r="D294" s="33">
        <v>0</v>
      </c>
      <c r="E294" s="33">
        <v>0</v>
      </c>
      <c r="F294" s="33">
        <v>0</v>
      </c>
      <c r="G294" s="38">
        <f t="shared" si="64"/>
        <v>0</v>
      </c>
      <c r="H294" s="33">
        <v>0</v>
      </c>
      <c r="I294" s="38">
        <f t="shared" si="65"/>
        <v>0</v>
      </c>
      <c r="J294" s="33">
        <v>0</v>
      </c>
      <c r="K294" s="38">
        <f t="shared" si="66"/>
        <v>0</v>
      </c>
      <c r="L294" s="33">
        <v>0</v>
      </c>
      <c r="M294" s="38">
        <f t="shared" si="67"/>
        <v>0</v>
      </c>
      <c r="N294" s="33">
        <f t="shared" si="68"/>
        <v>0</v>
      </c>
      <c r="O294" s="38">
        <f t="shared" si="69"/>
        <v>0</v>
      </c>
      <c r="P294" s="33">
        <v>0</v>
      </c>
      <c r="Q294" s="33">
        <v>0</v>
      </c>
      <c r="R294" s="33">
        <v>300000</v>
      </c>
      <c r="S294" s="33">
        <v>0</v>
      </c>
      <c r="T294" s="38">
        <f t="shared" si="70"/>
        <v>0</v>
      </c>
      <c r="U294" s="38">
        <f t="shared" si="71"/>
        <v>0</v>
      </c>
    </row>
    <row r="295" spans="1:21" ht="13" x14ac:dyDescent="0.3">
      <c r="A295" s="18" t="s">
        <v>29</v>
      </c>
      <c r="B295" s="12" t="s">
        <v>527</v>
      </c>
      <c r="C295" s="11" t="s">
        <v>528</v>
      </c>
      <c r="D295" s="33">
        <v>450000</v>
      </c>
      <c r="E295" s="33">
        <v>6890000</v>
      </c>
      <c r="F295" s="33">
        <v>40600</v>
      </c>
      <c r="G295" s="38">
        <f t="shared" si="64"/>
        <v>9.0222222222222218E-2</v>
      </c>
      <c r="H295" s="33">
        <v>0</v>
      </c>
      <c r="I295" s="38">
        <f t="shared" si="65"/>
        <v>0</v>
      </c>
      <c r="J295" s="33">
        <v>41600</v>
      </c>
      <c r="K295" s="38">
        <f t="shared" si="66"/>
        <v>6.0377358490566035E-3</v>
      </c>
      <c r="L295" s="33">
        <v>0</v>
      </c>
      <c r="M295" s="38">
        <f t="shared" si="67"/>
        <v>0</v>
      </c>
      <c r="N295" s="33">
        <f t="shared" si="68"/>
        <v>82200</v>
      </c>
      <c r="O295" s="38">
        <f t="shared" si="69"/>
        <v>1.1930333817126271E-2</v>
      </c>
      <c r="P295" s="33">
        <v>0</v>
      </c>
      <c r="Q295" s="33">
        <v>625000</v>
      </c>
      <c r="R295" s="33">
        <v>625000</v>
      </c>
      <c r="S295" s="33">
        <v>0</v>
      </c>
      <c r="T295" s="38">
        <f t="shared" si="70"/>
        <v>0</v>
      </c>
      <c r="U295" s="38">
        <f t="shared" si="71"/>
        <v>0</v>
      </c>
    </row>
    <row r="296" spans="1:21" ht="13" x14ac:dyDescent="0.3">
      <c r="A296" s="18" t="s">
        <v>29</v>
      </c>
      <c r="B296" s="12" t="s">
        <v>529</v>
      </c>
      <c r="C296" s="11" t="s">
        <v>530</v>
      </c>
      <c r="D296" s="33">
        <v>18096790</v>
      </c>
      <c r="E296" s="33">
        <v>18096790</v>
      </c>
      <c r="F296" s="33">
        <v>0</v>
      </c>
      <c r="G296" s="38">
        <f t="shared" si="64"/>
        <v>0</v>
      </c>
      <c r="H296" s="33">
        <v>36337</v>
      </c>
      <c r="I296" s="38">
        <f t="shared" si="65"/>
        <v>2.0079251624183074E-3</v>
      </c>
      <c r="J296" s="33">
        <v>0</v>
      </c>
      <c r="K296" s="38">
        <f t="shared" si="66"/>
        <v>0</v>
      </c>
      <c r="L296" s="33">
        <v>0</v>
      </c>
      <c r="M296" s="38">
        <f t="shared" si="67"/>
        <v>0</v>
      </c>
      <c r="N296" s="33">
        <f t="shared" si="68"/>
        <v>36337</v>
      </c>
      <c r="O296" s="38">
        <f t="shared" si="69"/>
        <v>2.0079251624183074E-3</v>
      </c>
      <c r="P296" s="33">
        <v>0</v>
      </c>
      <c r="Q296" s="33">
        <v>20096790</v>
      </c>
      <c r="R296" s="33">
        <v>20096790</v>
      </c>
      <c r="S296" s="33">
        <v>18096646</v>
      </c>
      <c r="T296" s="38">
        <f t="shared" si="70"/>
        <v>0.90047445388044556</v>
      </c>
      <c r="U296" s="38">
        <f t="shared" si="71"/>
        <v>0</v>
      </c>
    </row>
    <row r="297" spans="1:21" ht="13" x14ac:dyDescent="0.3">
      <c r="A297" s="18" t="s">
        <v>44</v>
      </c>
      <c r="B297" s="12" t="s">
        <v>531</v>
      </c>
      <c r="C297" s="11" t="s">
        <v>532</v>
      </c>
      <c r="D297" s="33">
        <v>0</v>
      </c>
      <c r="E297" s="33">
        <v>0</v>
      </c>
      <c r="F297" s="33">
        <v>0</v>
      </c>
      <c r="G297" s="38">
        <f t="shared" si="64"/>
        <v>0</v>
      </c>
      <c r="H297" s="33">
        <v>0</v>
      </c>
      <c r="I297" s="38">
        <f t="shared" si="65"/>
        <v>0</v>
      </c>
      <c r="J297" s="33">
        <v>0</v>
      </c>
      <c r="K297" s="38">
        <f t="shared" si="66"/>
        <v>0</v>
      </c>
      <c r="L297" s="33">
        <v>0</v>
      </c>
      <c r="M297" s="38">
        <f t="shared" si="67"/>
        <v>0</v>
      </c>
      <c r="N297" s="33">
        <f t="shared" si="68"/>
        <v>0</v>
      </c>
      <c r="O297" s="38">
        <f t="shared" si="69"/>
        <v>0</v>
      </c>
      <c r="P297" s="33">
        <v>0</v>
      </c>
      <c r="Q297" s="33">
        <v>0</v>
      </c>
      <c r="R297" s="33">
        <v>0</v>
      </c>
      <c r="S297" s="33">
        <v>0</v>
      </c>
      <c r="T297" s="38">
        <f t="shared" si="70"/>
        <v>0</v>
      </c>
      <c r="U297" s="38">
        <f t="shared" si="71"/>
        <v>0</v>
      </c>
    </row>
    <row r="298" spans="1:21" ht="14" x14ac:dyDescent="0.3">
      <c r="A298" s="19" t="s">
        <v>0</v>
      </c>
      <c r="B298" s="14" t="s">
        <v>533</v>
      </c>
      <c r="C298" s="13" t="s">
        <v>0</v>
      </c>
      <c r="D298" s="34">
        <f>SUM(D293:D297)</f>
        <v>36666790</v>
      </c>
      <c r="E298" s="34">
        <f>SUM(E293:E297)</f>
        <v>43106790</v>
      </c>
      <c r="F298" s="34">
        <f>SUM(F293:F297)</f>
        <v>516365</v>
      </c>
      <c r="G298" s="39">
        <f t="shared" si="64"/>
        <v>1.4082634449320489E-2</v>
      </c>
      <c r="H298" s="34">
        <f>SUM(H293:H297)</f>
        <v>667030</v>
      </c>
      <c r="I298" s="39">
        <f t="shared" si="65"/>
        <v>1.8191666082577721E-2</v>
      </c>
      <c r="J298" s="34">
        <f>SUM(J293:J297)</f>
        <v>835957</v>
      </c>
      <c r="K298" s="39">
        <f t="shared" si="66"/>
        <v>1.939269892283791E-2</v>
      </c>
      <c r="L298" s="34">
        <f>SUM(L293:L297)</f>
        <v>0</v>
      </c>
      <c r="M298" s="39">
        <f t="shared" si="67"/>
        <v>0</v>
      </c>
      <c r="N298" s="34">
        <f t="shared" si="68"/>
        <v>2019352</v>
      </c>
      <c r="O298" s="39">
        <f t="shared" si="69"/>
        <v>4.684533457490108E-2</v>
      </c>
      <c r="P298" s="34">
        <f>SUM(P293:P297)</f>
        <v>1696854</v>
      </c>
      <c r="Q298" s="34">
        <f>SUM(Q293:Q297)</f>
        <v>37976790</v>
      </c>
      <c r="R298" s="34">
        <f>SUM(R293:R297)</f>
        <v>38276790</v>
      </c>
      <c r="S298" s="34">
        <f>SUM(S293:S297)</f>
        <v>20996497</v>
      </c>
      <c r="T298" s="39">
        <f t="shared" si="70"/>
        <v>0.54854383034732013</v>
      </c>
      <c r="U298" s="39">
        <f t="shared" si="71"/>
        <v>-0.5073488938942301</v>
      </c>
    </row>
    <row r="299" spans="1:21" ht="14" x14ac:dyDescent="0.3">
      <c r="A299" s="19" t="s">
        <v>0</v>
      </c>
      <c r="B299" s="14" t="s">
        <v>534</v>
      </c>
      <c r="C299" s="13" t="s">
        <v>0</v>
      </c>
      <c r="D299" s="34">
        <f>SUM(D263:D266,D268:D274,D276:D284,D286:D291,D293:D297)</f>
        <v>118907549</v>
      </c>
      <c r="E299" s="34">
        <f>SUM(E263:E266,E268:E274,E276:E284,E286:E291,E293:E297)</f>
        <v>127120595</v>
      </c>
      <c r="F299" s="34">
        <f>SUM(F263:F266,F268:F274,F276:F284,F286:F291,F293:F297)</f>
        <v>5352098</v>
      </c>
      <c r="G299" s="39">
        <f t="shared" si="64"/>
        <v>4.5010582128810005E-2</v>
      </c>
      <c r="H299" s="34">
        <f>SUM(H263:H266,H268:H274,H276:H284,H286:H291,H293:H297)</f>
        <v>5198556</v>
      </c>
      <c r="I299" s="39">
        <f t="shared" si="65"/>
        <v>4.371931003304088E-2</v>
      </c>
      <c r="J299" s="34">
        <f>SUM(J263:J266,J268:J274,J276:J284,J286:J291,J293:J297)</f>
        <v>5717639</v>
      </c>
      <c r="K299" s="39">
        <f t="shared" si="66"/>
        <v>4.4978069839902809E-2</v>
      </c>
      <c r="L299" s="34">
        <f>SUM(L263:L266,L268:L274,L276:L284,L286:L291,L293:L297)</f>
        <v>0</v>
      </c>
      <c r="M299" s="39">
        <f t="shared" si="67"/>
        <v>0</v>
      </c>
      <c r="N299" s="34">
        <f t="shared" si="68"/>
        <v>16268293</v>
      </c>
      <c r="O299" s="39">
        <f t="shared" si="69"/>
        <v>0.12797527418747529</v>
      </c>
      <c r="P299" s="34">
        <f>SUM(P263:P266,P268:P274,P276:P284,P286:P291,P293:P297)</f>
        <v>6134449</v>
      </c>
      <c r="Q299" s="34">
        <f>SUM(Q263:Q266,Q268:Q274,Q276:Q284,Q286:Q291,Q293:Q297)</f>
        <v>123544263</v>
      </c>
      <c r="R299" s="34">
        <f>SUM(R263:R266,R268:R274,R276:R284,R286:R291,R293:R297)</f>
        <v>107562381</v>
      </c>
      <c r="S299" s="34">
        <f>SUM(S263:S266,S268:S274,S276:S284,S286:S291,S293:S297)</f>
        <v>33258465</v>
      </c>
      <c r="T299" s="39">
        <f t="shared" si="70"/>
        <v>0.30920164364900027</v>
      </c>
      <c r="U299" s="39">
        <f t="shared" si="71"/>
        <v>-6.7945792686515127E-2</v>
      </c>
    </row>
    <row r="300" spans="1:21" ht="14.5" customHeight="1" x14ac:dyDescent="0.3">
      <c r="A300" s="17" t="s">
        <v>0</v>
      </c>
      <c r="B300" s="15" t="s">
        <v>618</v>
      </c>
      <c r="C300" s="10"/>
      <c r="D300" s="35"/>
      <c r="E300" s="35"/>
      <c r="F300" s="35"/>
      <c r="G300" s="40"/>
      <c r="H300" s="35"/>
      <c r="I300" s="40"/>
      <c r="J300" s="35"/>
      <c r="K300" s="40"/>
      <c r="L300" s="35"/>
      <c r="M300" s="40"/>
      <c r="N300" s="35"/>
      <c r="O300" s="40"/>
      <c r="P300" s="35"/>
      <c r="Q300" s="35"/>
      <c r="R300" s="35"/>
      <c r="S300" s="35"/>
      <c r="T300" s="40"/>
      <c r="U300" s="40"/>
    </row>
    <row r="301" spans="1:21" ht="28.9" customHeight="1" x14ac:dyDescent="0.3">
      <c r="A301" s="17" t="s">
        <v>0</v>
      </c>
      <c r="B301" s="9" t="s">
        <v>535</v>
      </c>
      <c r="C301" s="10"/>
      <c r="D301" s="35"/>
      <c r="E301" s="35"/>
      <c r="F301" s="35"/>
      <c r="G301" s="40"/>
      <c r="H301" s="35"/>
      <c r="I301" s="40"/>
      <c r="J301" s="35"/>
      <c r="K301" s="40"/>
      <c r="L301" s="35"/>
      <c r="M301" s="40"/>
      <c r="N301" s="35"/>
      <c r="O301" s="40"/>
      <c r="P301" s="35"/>
      <c r="Q301" s="35"/>
      <c r="R301" s="35"/>
      <c r="S301" s="35"/>
      <c r="T301" s="40"/>
      <c r="U301" s="40"/>
    </row>
    <row r="302" spans="1:21" ht="13" x14ac:dyDescent="0.3">
      <c r="A302" s="18" t="s">
        <v>23</v>
      </c>
      <c r="B302" s="12" t="s">
        <v>536</v>
      </c>
      <c r="C302" s="11" t="s">
        <v>537</v>
      </c>
      <c r="D302" s="33">
        <v>816050868</v>
      </c>
      <c r="E302" s="33">
        <v>847972281</v>
      </c>
      <c r="F302" s="33">
        <v>106636636</v>
      </c>
      <c r="G302" s="38">
        <f t="shared" ref="G302:G339" si="72">IF(($D302     =0),0,($F302     /$D302     ))</f>
        <v>0.13067400597385309</v>
      </c>
      <c r="H302" s="33">
        <v>205831073</v>
      </c>
      <c r="I302" s="38">
        <f t="shared" ref="I302:I339" si="73">IF(($D302     =0),0,($H302     /$D302     ))</f>
        <v>0.2522282385465216</v>
      </c>
      <c r="J302" s="33">
        <v>184418987</v>
      </c>
      <c r="K302" s="38">
        <f t="shared" ref="K302:K339" si="74">IF(($E302     =0),0,($J302     /$E302     ))</f>
        <v>0.21748232947251256</v>
      </c>
      <c r="L302" s="33">
        <v>0</v>
      </c>
      <c r="M302" s="38">
        <f t="shared" ref="M302:M339" si="75">IF(($E302     =0),0,($L302     /$E302     ))</f>
        <v>0</v>
      </c>
      <c r="N302" s="33">
        <f t="shared" ref="N302:N339" si="76">$F302     +$H302     +$J302</f>
        <v>496886696</v>
      </c>
      <c r="O302" s="38">
        <f t="shared" ref="O302:O339" si="77">IF(($E302     =0),0,($N302     /$E302     ))</f>
        <v>0.58597044636179563</v>
      </c>
      <c r="P302" s="33">
        <v>242039059</v>
      </c>
      <c r="Q302" s="33">
        <v>1370043917</v>
      </c>
      <c r="R302" s="33">
        <v>1292407866</v>
      </c>
      <c r="S302" s="33">
        <v>762560522</v>
      </c>
      <c r="T302" s="38">
        <f t="shared" ref="T302:T339" si="78">IF(($R302     =0),0,($S302     /$R302     ))</f>
        <v>0.59003085795208243</v>
      </c>
      <c r="U302" s="38">
        <f t="shared" ref="U302:U339" si="79">IF(($P302     =0),0,(($J302     /$P302     )-1))</f>
        <v>-0.23806104782451665</v>
      </c>
    </row>
    <row r="303" spans="1:21" ht="14" x14ac:dyDescent="0.3">
      <c r="A303" s="19" t="s">
        <v>0</v>
      </c>
      <c r="B303" s="14" t="s">
        <v>28</v>
      </c>
      <c r="C303" s="13" t="s">
        <v>0</v>
      </c>
      <c r="D303" s="34">
        <f>D302</f>
        <v>816050868</v>
      </c>
      <c r="E303" s="34">
        <f>E302</f>
        <v>847972281</v>
      </c>
      <c r="F303" s="34">
        <f>F302</f>
        <v>106636636</v>
      </c>
      <c r="G303" s="39">
        <f t="shared" si="72"/>
        <v>0.13067400597385309</v>
      </c>
      <c r="H303" s="34">
        <f>H302</f>
        <v>205831073</v>
      </c>
      <c r="I303" s="39">
        <f t="shared" si="73"/>
        <v>0.2522282385465216</v>
      </c>
      <c r="J303" s="34">
        <f>J302</f>
        <v>184418987</v>
      </c>
      <c r="K303" s="39">
        <f t="shared" si="74"/>
        <v>0.21748232947251256</v>
      </c>
      <c r="L303" s="34">
        <f>L302</f>
        <v>0</v>
      </c>
      <c r="M303" s="39">
        <f t="shared" si="75"/>
        <v>0</v>
      </c>
      <c r="N303" s="34">
        <f t="shared" si="76"/>
        <v>496886696</v>
      </c>
      <c r="O303" s="39">
        <f t="shared" si="77"/>
        <v>0.58597044636179563</v>
      </c>
      <c r="P303" s="34">
        <f>P302</f>
        <v>242039059</v>
      </c>
      <c r="Q303" s="34">
        <f>Q302</f>
        <v>1370043917</v>
      </c>
      <c r="R303" s="34">
        <f>R302</f>
        <v>1292407866</v>
      </c>
      <c r="S303" s="34">
        <f>S302</f>
        <v>762560522</v>
      </c>
      <c r="T303" s="39">
        <f t="shared" si="78"/>
        <v>0.59003085795208243</v>
      </c>
      <c r="U303" s="39">
        <f t="shared" si="79"/>
        <v>-0.23806104782451665</v>
      </c>
    </row>
    <row r="304" spans="1:21" ht="13" x14ac:dyDescent="0.3">
      <c r="A304" s="18" t="s">
        <v>29</v>
      </c>
      <c r="B304" s="12" t="s">
        <v>538</v>
      </c>
      <c r="C304" s="11" t="s">
        <v>539</v>
      </c>
      <c r="D304" s="33">
        <v>9622793</v>
      </c>
      <c r="E304" s="33">
        <v>11122793</v>
      </c>
      <c r="F304" s="33">
        <v>1566438</v>
      </c>
      <c r="G304" s="38">
        <f t="shared" si="72"/>
        <v>0.16278413138472375</v>
      </c>
      <c r="H304" s="33">
        <v>3410629</v>
      </c>
      <c r="I304" s="38">
        <f t="shared" si="73"/>
        <v>0.35443233580936429</v>
      </c>
      <c r="J304" s="33">
        <v>2825016</v>
      </c>
      <c r="K304" s="38">
        <f t="shared" si="74"/>
        <v>0.25398440841252734</v>
      </c>
      <c r="L304" s="33">
        <v>0</v>
      </c>
      <c r="M304" s="38">
        <f t="shared" si="75"/>
        <v>0</v>
      </c>
      <c r="N304" s="33">
        <f t="shared" si="76"/>
        <v>7802083</v>
      </c>
      <c r="O304" s="38">
        <f t="shared" si="77"/>
        <v>0.70144998652766444</v>
      </c>
      <c r="P304" s="33">
        <v>1110677</v>
      </c>
      <c r="Q304" s="33">
        <v>9217177</v>
      </c>
      <c r="R304" s="33">
        <v>9410452</v>
      </c>
      <c r="S304" s="33">
        <v>4407495</v>
      </c>
      <c r="T304" s="38">
        <f t="shared" si="78"/>
        <v>0.46836166849371313</v>
      </c>
      <c r="U304" s="38">
        <f t="shared" si="79"/>
        <v>1.5435081486336713</v>
      </c>
    </row>
    <row r="305" spans="1:21" ht="13" x14ac:dyDescent="0.3">
      <c r="A305" s="18" t="s">
        <v>29</v>
      </c>
      <c r="B305" s="12" t="s">
        <v>540</v>
      </c>
      <c r="C305" s="11" t="s">
        <v>541</v>
      </c>
      <c r="D305" s="33">
        <v>4565180</v>
      </c>
      <c r="E305" s="33">
        <v>5011348</v>
      </c>
      <c r="F305" s="33">
        <v>1051831</v>
      </c>
      <c r="G305" s="38">
        <f t="shared" si="72"/>
        <v>0.23040296330046131</v>
      </c>
      <c r="H305" s="33">
        <v>823693</v>
      </c>
      <c r="I305" s="38">
        <f t="shared" si="73"/>
        <v>0.18042946827945447</v>
      </c>
      <c r="J305" s="33">
        <v>1191745</v>
      </c>
      <c r="K305" s="38">
        <f t="shared" si="74"/>
        <v>0.23780926808515393</v>
      </c>
      <c r="L305" s="33">
        <v>0</v>
      </c>
      <c r="M305" s="38">
        <f t="shared" si="75"/>
        <v>0</v>
      </c>
      <c r="N305" s="33">
        <f t="shared" si="76"/>
        <v>3067269</v>
      </c>
      <c r="O305" s="38">
        <f t="shared" si="77"/>
        <v>0.61206465805208499</v>
      </c>
      <c r="P305" s="33">
        <v>1001577</v>
      </c>
      <c r="Q305" s="33">
        <v>3913090</v>
      </c>
      <c r="R305" s="33">
        <v>3758007</v>
      </c>
      <c r="S305" s="33">
        <v>3052382</v>
      </c>
      <c r="T305" s="38">
        <f t="shared" si="78"/>
        <v>0.81223425076110822</v>
      </c>
      <c r="U305" s="38">
        <f t="shared" si="79"/>
        <v>0.18986857725367101</v>
      </c>
    </row>
    <row r="306" spans="1:21" ht="13" x14ac:dyDescent="0.3">
      <c r="A306" s="18" t="s">
        <v>29</v>
      </c>
      <c r="B306" s="12" t="s">
        <v>542</v>
      </c>
      <c r="C306" s="11" t="s">
        <v>543</v>
      </c>
      <c r="D306" s="33">
        <v>6813000</v>
      </c>
      <c r="E306" s="33">
        <v>7698000</v>
      </c>
      <c r="F306" s="33">
        <v>1096817</v>
      </c>
      <c r="G306" s="38">
        <f t="shared" si="72"/>
        <v>0.16098884485542345</v>
      </c>
      <c r="H306" s="33">
        <v>1623189</v>
      </c>
      <c r="I306" s="38">
        <f t="shared" si="73"/>
        <v>0.23824878907970057</v>
      </c>
      <c r="J306" s="33">
        <v>2284760</v>
      </c>
      <c r="K306" s="38">
        <f t="shared" si="74"/>
        <v>0.29679916861522471</v>
      </c>
      <c r="L306" s="33">
        <v>0</v>
      </c>
      <c r="M306" s="38">
        <f t="shared" si="75"/>
        <v>0</v>
      </c>
      <c r="N306" s="33">
        <f t="shared" si="76"/>
        <v>5004766</v>
      </c>
      <c r="O306" s="38">
        <f t="shared" si="77"/>
        <v>0.65013847752663034</v>
      </c>
      <c r="P306" s="33">
        <v>1116416</v>
      </c>
      <c r="Q306" s="33">
        <v>6987000</v>
      </c>
      <c r="R306" s="33">
        <v>6873000</v>
      </c>
      <c r="S306" s="33">
        <v>3611696</v>
      </c>
      <c r="T306" s="38">
        <f t="shared" si="78"/>
        <v>0.52549046995489601</v>
      </c>
      <c r="U306" s="38">
        <f t="shared" si="79"/>
        <v>1.0465131277229993</v>
      </c>
    </row>
    <row r="307" spans="1:21" ht="13" x14ac:dyDescent="0.3">
      <c r="A307" s="18" t="s">
        <v>29</v>
      </c>
      <c r="B307" s="12" t="s">
        <v>544</v>
      </c>
      <c r="C307" s="11" t="s">
        <v>545</v>
      </c>
      <c r="D307" s="33">
        <v>11231134</v>
      </c>
      <c r="E307" s="33">
        <v>11597221</v>
      </c>
      <c r="F307" s="33">
        <v>2154161</v>
      </c>
      <c r="G307" s="38">
        <f t="shared" si="72"/>
        <v>0.19180262652017152</v>
      </c>
      <c r="H307" s="33">
        <v>2560825</v>
      </c>
      <c r="I307" s="38">
        <f t="shared" si="73"/>
        <v>0.22801125870281666</v>
      </c>
      <c r="J307" s="33">
        <v>2084362</v>
      </c>
      <c r="K307" s="38">
        <f t="shared" si="74"/>
        <v>0.1797294369056173</v>
      </c>
      <c r="L307" s="33">
        <v>0</v>
      </c>
      <c r="M307" s="38">
        <f t="shared" si="75"/>
        <v>0</v>
      </c>
      <c r="N307" s="33">
        <f t="shared" si="76"/>
        <v>6799348</v>
      </c>
      <c r="O307" s="38">
        <f t="shared" si="77"/>
        <v>0.58629114681870764</v>
      </c>
      <c r="P307" s="33">
        <v>2140652</v>
      </c>
      <c r="Q307" s="33">
        <v>7974960</v>
      </c>
      <c r="R307" s="33">
        <v>10804330</v>
      </c>
      <c r="S307" s="33">
        <v>7061923</v>
      </c>
      <c r="T307" s="38">
        <f t="shared" si="78"/>
        <v>0.65361970617335829</v>
      </c>
      <c r="U307" s="38">
        <f t="shared" si="79"/>
        <v>-2.6295726722512569E-2</v>
      </c>
    </row>
    <row r="308" spans="1:21" ht="13" x14ac:dyDescent="0.3">
      <c r="A308" s="18" t="s">
        <v>29</v>
      </c>
      <c r="B308" s="12" t="s">
        <v>546</v>
      </c>
      <c r="C308" s="11" t="s">
        <v>547</v>
      </c>
      <c r="D308" s="33">
        <v>10630280</v>
      </c>
      <c r="E308" s="33">
        <v>10630280</v>
      </c>
      <c r="F308" s="33">
        <v>3111710</v>
      </c>
      <c r="G308" s="38">
        <f t="shared" si="72"/>
        <v>0.29272135823327328</v>
      </c>
      <c r="H308" s="33">
        <v>2865411</v>
      </c>
      <c r="I308" s="38">
        <f t="shared" si="73"/>
        <v>0.26955178979293115</v>
      </c>
      <c r="J308" s="33">
        <v>2491799</v>
      </c>
      <c r="K308" s="38">
        <f t="shared" si="74"/>
        <v>0.23440577294295165</v>
      </c>
      <c r="L308" s="33">
        <v>0</v>
      </c>
      <c r="M308" s="38">
        <f t="shared" si="75"/>
        <v>0</v>
      </c>
      <c r="N308" s="33">
        <f t="shared" si="76"/>
        <v>8468920</v>
      </c>
      <c r="O308" s="38">
        <f t="shared" si="77"/>
        <v>0.79667892096915605</v>
      </c>
      <c r="P308" s="33">
        <v>2487403</v>
      </c>
      <c r="Q308" s="33">
        <v>9249442</v>
      </c>
      <c r="R308" s="33">
        <v>10299442</v>
      </c>
      <c r="S308" s="33">
        <v>8180760</v>
      </c>
      <c r="T308" s="38">
        <f t="shared" si="78"/>
        <v>0.7942915742425658</v>
      </c>
      <c r="U308" s="38">
        <f t="shared" si="79"/>
        <v>1.7673050969224668E-3</v>
      </c>
    </row>
    <row r="309" spans="1:21" ht="13" x14ac:dyDescent="0.3">
      <c r="A309" s="18" t="s">
        <v>44</v>
      </c>
      <c r="B309" s="12" t="s">
        <v>548</v>
      </c>
      <c r="C309" s="11" t="s">
        <v>549</v>
      </c>
      <c r="D309" s="33">
        <v>157287340</v>
      </c>
      <c r="E309" s="33">
        <v>237324340</v>
      </c>
      <c r="F309" s="33">
        <v>36750047</v>
      </c>
      <c r="G309" s="38">
        <f t="shared" si="72"/>
        <v>0.23364910996651098</v>
      </c>
      <c r="H309" s="33">
        <v>67543549</v>
      </c>
      <c r="I309" s="38">
        <f t="shared" si="73"/>
        <v>0.42942775305374226</v>
      </c>
      <c r="J309" s="33">
        <v>84313019</v>
      </c>
      <c r="K309" s="38">
        <f t="shared" si="74"/>
        <v>0.35526494669699704</v>
      </c>
      <c r="L309" s="33">
        <v>0</v>
      </c>
      <c r="M309" s="38">
        <f t="shared" si="75"/>
        <v>0</v>
      </c>
      <c r="N309" s="33">
        <f t="shared" si="76"/>
        <v>188606615</v>
      </c>
      <c r="O309" s="38">
        <f t="shared" si="77"/>
        <v>0.79472090810407392</v>
      </c>
      <c r="P309" s="33">
        <v>45923361</v>
      </c>
      <c r="Q309" s="33">
        <v>154612000</v>
      </c>
      <c r="R309" s="33">
        <v>171612000</v>
      </c>
      <c r="S309" s="33">
        <v>110476465</v>
      </c>
      <c r="T309" s="38">
        <f t="shared" si="78"/>
        <v>0.64375722560193926</v>
      </c>
      <c r="U309" s="38">
        <f t="shared" si="79"/>
        <v>0.83595053071137371</v>
      </c>
    </row>
    <row r="310" spans="1:21" ht="14" x14ac:dyDescent="0.3">
      <c r="A310" s="19" t="s">
        <v>0</v>
      </c>
      <c r="B310" s="14" t="s">
        <v>550</v>
      </c>
      <c r="C310" s="13" t="s">
        <v>0</v>
      </c>
      <c r="D310" s="34">
        <f>SUM(D304:D309)</f>
        <v>200149727</v>
      </c>
      <c r="E310" s="34">
        <f>SUM(E304:E309)</f>
        <v>283383982</v>
      </c>
      <c r="F310" s="34">
        <f>SUM(F304:F309)</f>
        <v>45731004</v>
      </c>
      <c r="G310" s="39">
        <f t="shared" si="72"/>
        <v>0.2284839689039396</v>
      </c>
      <c r="H310" s="34">
        <f>SUM(H304:H309)</f>
        <v>78827296</v>
      </c>
      <c r="I310" s="39">
        <f t="shared" si="73"/>
        <v>0.39384163636655872</v>
      </c>
      <c r="J310" s="34">
        <f>SUM(J304:J309)</f>
        <v>95190701</v>
      </c>
      <c r="K310" s="39">
        <f t="shared" si="74"/>
        <v>0.33590713324086185</v>
      </c>
      <c r="L310" s="34">
        <f>SUM(L304:L309)</f>
        <v>0</v>
      </c>
      <c r="M310" s="39">
        <f t="shared" si="75"/>
        <v>0</v>
      </c>
      <c r="N310" s="34">
        <f t="shared" si="76"/>
        <v>219749001</v>
      </c>
      <c r="O310" s="39">
        <f t="shared" si="77"/>
        <v>0.77544609066859682</v>
      </c>
      <c r="P310" s="34">
        <f>SUM(P304:P309)</f>
        <v>53780086</v>
      </c>
      <c r="Q310" s="34">
        <f>SUM(Q304:Q309)</f>
        <v>191953669</v>
      </c>
      <c r="R310" s="34">
        <f>SUM(R304:R309)</f>
        <v>212757231</v>
      </c>
      <c r="S310" s="34">
        <f>SUM(S304:S309)</f>
        <v>136790721</v>
      </c>
      <c r="T310" s="39">
        <f t="shared" si="78"/>
        <v>0.64294275854718186</v>
      </c>
      <c r="U310" s="39">
        <f t="shared" si="79"/>
        <v>0.76999904760286175</v>
      </c>
    </row>
    <row r="311" spans="1:21" ht="13" x14ac:dyDescent="0.3">
      <c r="A311" s="18" t="s">
        <v>29</v>
      </c>
      <c r="B311" s="12" t="s">
        <v>551</v>
      </c>
      <c r="C311" s="11" t="s">
        <v>552</v>
      </c>
      <c r="D311" s="33">
        <v>100000</v>
      </c>
      <c r="E311" s="33">
        <v>100000</v>
      </c>
      <c r="F311" s="33">
        <v>1217</v>
      </c>
      <c r="G311" s="38">
        <f t="shared" si="72"/>
        <v>1.217E-2</v>
      </c>
      <c r="H311" s="33">
        <v>0</v>
      </c>
      <c r="I311" s="38">
        <f t="shared" si="73"/>
        <v>0</v>
      </c>
      <c r="J311" s="33">
        <v>0</v>
      </c>
      <c r="K311" s="38">
        <f t="shared" si="74"/>
        <v>0</v>
      </c>
      <c r="L311" s="33">
        <v>0</v>
      </c>
      <c r="M311" s="38">
        <f t="shared" si="75"/>
        <v>0</v>
      </c>
      <c r="N311" s="33">
        <f t="shared" si="76"/>
        <v>1217</v>
      </c>
      <c r="O311" s="38">
        <f t="shared" si="77"/>
        <v>1.217E-2</v>
      </c>
      <c r="P311" s="33">
        <v>0</v>
      </c>
      <c r="Q311" s="33">
        <v>100000</v>
      </c>
      <c r="R311" s="33">
        <v>100000</v>
      </c>
      <c r="S311" s="33">
        <v>3477</v>
      </c>
      <c r="T311" s="38">
        <f t="shared" si="78"/>
        <v>3.4770000000000002E-2</v>
      </c>
      <c r="U311" s="38">
        <f t="shared" si="79"/>
        <v>0</v>
      </c>
    </row>
    <row r="312" spans="1:21" ht="13" x14ac:dyDescent="0.3">
      <c r="A312" s="18" t="s">
        <v>29</v>
      </c>
      <c r="B312" s="12" t="s">
        <v>553</v>
      </c>
      <c r="C312" s="11" t="s">
        <v>554</v>
      </c>
      <c r="D312" s="33">
        <v>1060000</v>
      </c>
      <c r="E312" s="33">
        <v>1060000</v>
      </c>
      <c r="F312" s="33">
        <v>1065</v>
      </c>
      <c r="G312" s="38">
        <f t="shared" si="72"/>
        <v>1.0047169811320754E-3</v>
      </c>
      <c r="H312" s="33">
        <v>3084</v>
      </c>
      <c r="I312" s="38">
        <f t="shared" si="73"/>
        <v>2.9094339622641511E-3</v>
      </c>
      <c r="J312" s="33">
        <v>11371</v>
      </c>
      <c r="K312" s="38">
        <f t="shared" si="74"/>
        <v>1.0727358490566039E-2</v>
      </c>
      <c r="L312" s="33">
        <v>0</v>
      </c>
      <c r="M312" s="38">
        <f t="shared" si="75"/>
        <v>0</v>
      </c>
      <c r="N312" s="33">
        <f t="shared" si="76"/>
        <v>15520</v>
      </c>
      <c r="O312" s="38">
        <f t="shared" si="77"/>
        <v>1.4641509433962264E-2</v>
      </c>
      <c r="P312" s="33">
        <v>475493</v>
      </c>
      <c r="Q312" s="33">
        <v>849572</v>
      </c>
      <c r="R312" s="33">
        <v>849572</v>
      </c>
      <c r="S312" s="33">
        <v>491327</v>
      </c>
      <c r="T312" s="38">
        <f t="shared" si="78"/>
        <v>0.57832296732943178</v>
      </c>
      <c r="U312" s="38">
        <f t="shared" si="79"/>
        <v>-0.97608587297815108</v>
      </c>
    </row>
    <row r="313" spans="1:21" ht="13" x14ac:dyDescent="0.3">
      <c r="A313" s="18" t="s">
        <v>29</v>
      </c>
      <c r="B313" s="12" t="s">
        <v>555</v>
      </c>
      <c r="C313" s="11" t="s">
        <v>556</v>
      </c>
      <c r="D313" s="33">
        <v>5910639</v>
      </c>
      <c r="E313" s="33">
        <v>5910639</v>
      </c>
      <c r="F313" s="33">
        <v>428880</v>
      </c>
      <c r="G313" s="38">
        <f t="shared" si="72"/>
        <v>7.2560682525188908E-2</v>
      </c>
      <c r="H313" s="33">
        <v>1407134</v>
      </c>
      <c r="I313" s="38">
        <f t="shared" si="73"/>
        <v>0.23806799907759552</v>
      </c>
      <c r="J313" s="33">
        <v>742856</v>
      </c>
      <c r="K313" s="38">
        <f t="shared" si="74"/>
        <v>0.12568116577581545</v>
      </c>
      <c r="L313" s="33">
        <v>0</v>
      </c>
      <c r="M313" s="38">
        <f t="shared" si="75"/>
        <v>0</v>
      </c>
      <c r="N313" s="33">
        <f t="shared" si="76"/>
        <v>2578870</v>
      </c>
      <c r="O313" s="38">
        <f t="shared" si="77"/>
        <v>0.43630984737859985</v>
      </c>
      <c r="P313" s="33">
        <v>607233</v>
      </c>
      <c r="Q313" s="33">
        <v>1364894</v>
      </c>
      <c r="R313" s="33">
        <v>1364894</v>
      </c>
      <c r="S313" s="33">
        <v>762275</v>
      </c>
      <c r="T313" s="38">
        <f t="shared" si="78"/>
        <v>0.55848659309807214</v>
      </c>
      <c r="U313" s="38">
        <f t="shared" si="79"/>
        <v>0.22334589852659525</v>
      </c>
    </row>
    <row r="314" spans="1:21" ht="13" x14ac:dyDescent="0.3">
      <c r="A314" s="18" t="s">
        <v>29</v>
      </c>
      <c r="B314" s="12" t="s">
        <v>557</v>
      </c>
      <c r="C314" s="11" t="s">
        <v>558</v>
      </c>
      <c r="D314" s="33">
        <v>13558300</v>
      </c>
      <c r="E314" s="33">
        <v>13852700</v>
      </c>
      <c r="F314" s="33">
        <v>2282404</v>
      </c>
      <c r="G314" s="38">
        <f t="shared" si="72"/>
        <v>0.16833998362626584</v>
      </c>
      <c r="H314" s="33">
        <v>3957132</v>
      </c>
      <c r="I314" s="38">
        <f t="shared" si="73"/>
        <v>0.29186048398398029</v>
      </c>
      <c r="J314" s="33">
        <v>3275785</v>
      </c>
      <c r="K314" s="38">
        <f t="shared" si="74"/>
        <v>0.23647267319728285</v>
      </c>
      <c r="L314" s="33">
        <v>0</v>
      </c>
      <c r="M314" s="38">
        <f t="shared" si="75"/>
        <v>0</v>
      </c>
      <c r="N314" s="33">
        <f t="shared" si="76"/>
        <v>9515321</v>
      </c>
      <c r="O314" s="38">
        <f t="shared" si="77"/>
        <v>0.68689288008835825</v>
      </c>
      <c r="P314" s="33">
        <v>3406197</v>
      </c>
      <c r="Q314" s="33">
        <v>13108500</v>
      </c>
      <c r="R314" s="33">
        <v>13108500</v>
      </c>
      <c r="S314" s="33">
        <v>9828300</v>
      </c>
      <c r="T314" s="38">
        <f t="shared" si="78"/>
        <v>0.74976541938436891</v>
      </c>
      <c r="U314" s="38">
        <f t="shared" si="79"/>
        <v>-3.8286687469926139E-2</v>
      </c>
    </row>
    <row r="315" spans="1:21" ht="13" x14ac:dyDescent="0.3">
      <c r="A315" s="18" t="s">
        <v>29</v>
      </c>
      <c r="B315" s="12" t="s">
        <v>559</v>
      </c>
      <c r="C315" s="11" t="s">
        <v>560</v>
      </c>
      <c r="D315" s="33">
        <v>4540587</v>
      </c>
      <c r="E315" s="33">
        <v>4997099</v>
      </c>
      <c r="F315" s="33">
        <v>882915</v>
      </c>
      <c r="G315" s="38">
        <f t="shared" si="72"/>
        <v>0.1944495282217916</v>
      </c>
      <c r="H315" s="33">
        <v>1053335</v>
      </c>
      <c r="I315" s="38">
        <f t="shared" si="73"/>
        <v>0.23198212037342308</v>
      </c>
      <c r="J315" s="33">
        <v>857935</v>
      </c>
      <c r="K315" s="38">
        <f t="shared" si="74"/>
        <v>0.17168661257261464</v>
      </c>
      <c r="L315" s="33">
        <v>0</v>
      </c>
      <c r="M315" s="38">
        <f t="shared" si="75"/>
        <v>0</v>
      </c>
      <c r="N315" s="33">
        <f t="shared" si="76"/>
        <v>2794185</v>
      </c>
      <c r="O315" s="38">
        <f t="shared" si="77"/>
        <v>0.55916142545905134</v>
      </c>
      <c r="P315" s="33">
        <v>34813</v>
      </c>
      <c r="Q315" s="33">
        <v>3026419</v>
      </c>
      <c r="R315" s="33">
        <v>4863934</v>
      </c>
      <c r="S315" s="33">
        <v>1722972</v>
      </c>
      <c r="T315" s="38">
        <f t="shared" si="78"/>
        <v>0.35423424742194282</v>
      </c>
      <c r="U315" s="38">
        <f t="shared" si="79"/>
        <v>23.644098468962742</v>
      </c>
    </row>
    <row r="316" spans="1:21" ht="13" x14ac:dyDescent="0.3">
      <c r="A316" s="18" t="s">
        <v>44</v>
      </c>
      <c r="B316" s="12" t="s">
        <v>561</v>
      </c>
      <c r="C316" s="11" t="s">
        <v>562</v>
      </c>
      <c r="D316" s="33">
        <v>120555000</v>
      </c>
      <c r="E316" s="33">
        <v>113065753</v>
      </c>
      <c r="F316" s="33">
        <v>14220473</v>
      </c>
      <c r="G316" s="38">
        <f t="shared" si="72"/>
        <v>0.11795838414001908</v>
      </c>
      <c r="H316" s="33">
        <v>28223216</v>
      </c>
      <c r="I316" s="38">
        <f t="shared" si="73"/>
        <v>0.23411070465762515</v>
      </c>
      <c r="J316" s="33">
        <v>23843423</v>
      </c>
      <c r="K316" s="38">
        <f t="shared" si="74"/>
        <v>0.21088103486119267</v>
      </c>
      <c r="L316" s="33">
        <v>0</v>
      </c>
      <c r="M316" s="38">
        <f t="shared" si="75"/>
        <v>0</v>
      </c>
      <c r="N316" s="33">
        <f t="shared" si="76"/>
        <v>66287112</v>
      </c>
      <c r="O316" s="38">
        <f t="shared" si="77"/>
        <v>0.58627046865375765</v>
      </c>
      <c r="P316" s="33">
        <v>39206986</v>
      </c>
      <c r="Q316" s="33">
        <v>118555000</v>
      </c>
      <c r="R316" s="33">
        <v>119312150</v>
      </c>
      <c r="S316" s="33">
        <v>76272316</v>
      </c>
      <c r="T316" s="38">
        <f t="shared" si="78"/>
        <v>0.63926696484808965</v>
      </c>
      <c r="U316" s="38">
        <f t="shared" si="79"/>
        <v>-0.39185779289435818</v>
      </c>
    </row>
    <row r="317" spans="1:21" ht="14" x14ac:dyDescent="0.3">
      <c r="A317" s="19" t="s">
        <v>0</v>
      </c>
      <c r="B317" s="14" t="s">
        <v>563</v>
      </c>
      <c r="C317" s="13" t="s">
        <v>0</v>
      </c>
      <c r="D317" s="34">
        <f>SUM(D311:D316)</f>
        <v>145724526</v>
      </c>
      <c r="E317" s="34">
        <f>SUM(E311:E316)</f>
        <v>138986191</v>
      </c>
      <c r="F317" s="34">
        <f>SUM(F311:F316)</f>
        <v>17816954</v>
      </c>
      <c r="G317" s="39">
        <f t="shared" si="72"/>
        <v>0.12226462139942043</v>
      </c>
      <c r="H317" s="34">
        <f>SUM(H311:H316)</f>
        <v>34643901</v>
      </c>
      <c r="I317" s="39">
        <f t="shared" si="73"/>
        <v>0.23773555454899883</v>
      </c>
      <c r="J317" s="34">
        <f>SUM(J311:J316)</f>
        <v>28731370</v>
      </c>
      <c r="K317" s="39">
        <f t="shared" si="74"/>
        <v>0.20672104036580152</v>
      </c>
      <c r="L317" s="34">
        <f>SUM(L311:L316)</f>
        <v>0</v>
      </c>
      <c r="M317" s="39">
        <f t="shared" si="75"/>
        <v>0</v>
      </c>
      <c r="N317" s="34">
        <f t="shared" si="76"/>
        <v>81192225</v>
      </c>
      <c r="O317" s="39">
        <f t="shared" si="77"/>
        <v>0.58417476164952242</v>
      </c>
      <c r="P317" s="34">
        <f>SUM(P311:P316)</f>
        <v>43730722</v>
      </c>
      <c r="Q317" s="34">
        <f>SUM(Q311:Q316)</f>
        <v>137004385</v>
      </c>
      <c r="R317" s="34">
        <f>SUM(R311:R316)</f>
        <v>139599050</v>
      </c>
      <c r="S317" s="34">
        <f>SUM(S311:S316)</f>
        <v>89080667</v>
      </c>
      <c r="T317" s="39">
        <f t="shared" si="78"/>
        <v>0.63811800295202581</v>
      </c>
      <c r="U317" s="39">
        <f t="shared" si="79"/>
        <v>-0.34299346807034192</v>
      </c>
    </row>
    <row r="318" spans="1:21" ht="13" x14ac:dyDescent="0.3">
      <c r="A318" s="18" t="s">
        <v>29</v>
      </c>
      <c r="B318" s="12" t="s">
        <v>564</v>
      </c>
      <c r="C318" s="11" t="s">
        <v>565</v>
      </c>
      <c r="D318" s="33">
        <v>8506389</v>
      </c>
      <c r="E318" s="33">
        <v>8477200</v>
      </c>
      <c r="F318" s="33">
        <v>1312423</v>
      </c>
      <c r="G318" s="38">
        <f t="shared" si="72"/>
        <v>0.15428673671048901</v>
      </c>
      <c r="H318" s="33">
        <v>2162969</v>
      </c>
      <c r="I318" s="38">
        <f t="shared" si="73"/>
        <v>0.25427581550761436</v>
      </c>
      <c r="J318" s="33">
        <v>1940763</v>
      </c>
      <c r="K318" s="38">
        <f t="shared" si="74"/>
        <v>0.22893915443778606</v>
      </c>
      <c r="L318" s="33">
        <v>0</v>
      </c>
      <c r="M318" s="38">
        <f t="shared" si="75"/>
        <v>0</v>
      </c>
      <c r="N318" s="33">
        <f t="shared" si="76"/>
        <v>5416155</v>
      </c>
      <c r="O318" s="38">
        <f t="shared" si="77"/>
        <v>0.63890848393337418</v>
      </c>
      <c r="P318" s="33">
        <v>1784320</v>
      </c>
      <c r="Q318" s="33">
        <v>8032253</v>
      </c>
      <c r="R318" s="33">
        <v>8448960</v>
      </c>
      <c r="S318" s="33">
        <v>5487681</v>
      </c>
      <c r="T318" s="38">
        <f t="shared" si="78"/>
        <v>0.64950964379047837</v>
      </c>
      <c r="U318" s="38">
        <f t="shared" si="79"/>
        <v>8.7676537840746027E-2</v>
      </c>
    </row>
    <row r="319" spans="1:21" ht="13" x14ac:dyDescent="0.3">
      <c r="A319" s="18" t="s">
        <v>29</v>
      </c>
      <c r="B319" s="12" t="s">
        <v>566</v>
      </c>
      <c r="C319" s="11" t="s">
        <v>567</v>
      </c>
      <c r="D319" s="33">
        <v>1145200</v>
      </c>
      <c r="E319" s="33">
        <v>1145200</v>
      </c>
      <c r="F319" s="33">
        <v>436032</v>
      </c>
      <c r="G319" s="38">
        <f t="shared" si="72"/>
        <v>0.38074746769123297</v>
      </c>
      <c r="H319" s="33">
        <v>313150</v>
      </c>
      <c r="I319" s="38">
        <f t="shared" si="73"/>
        <v>0.27344568634299687</v>
      </c>
      <c r="J319" s="33">
        <v>319552</v>
      </c>
      <c r="K319" s="38">
        <f t="shared" si="74"/>
        <v>0.2790359762486902</v>
      </c>
      <c r="L319" s="33">
        <v>0</v>
      </c>
      <c r="M319" s="38">
        <f t="shared" si="75"/>
        <v>0</v>
      </c>
      <c r="N319" s="33">
        <f t="shared" si="76"/>
        <v>1068734</v>
      </c>
      <c r="O319" s="38">
        <f t="shared" si="77"/>
        <v>0.93322913028291998</v>
      </c>
      <c r="P319" s="33">
        <v>0</v>
      </c>
      <c r="Q319" s="33">
        <v>145400</v>
      </c>
      <c r="R319" s="33">
        <v>145400</v>
      </c>
      <c r="S319" s="33">
        <v>0</v>
      </c>
      <c r="T319" s="38">
        <f t="shared" si="78"/>
        <v>0</v>
      </c>
      <c r="U319" s="38">
        <f t="shared" si="79"/>
        <v>0</v>
      </c>
    </row>
    <row r="320" spans="1:21" ht="13" x14ac:dyDescent="0.3">
      <c r="A320" s="18" t="s">
        <v>29</v>
      </c>
      <c r="B320" s="12" t="s">
        <v>568</v>
      </c>
      <c r="C320" s="11" t="s">
        <v>569</v>
      </c>
      <c r="D320" s="33">
        <v>3249000</v>
      </c>
      <c r="E320" s="33">
        <v>3249000</v>
      </c>
      <c r="F320" s="33">
        <v>423464</v>
      </c>
      <c r="G320" s="38">
        <f t="shared" si="72"/>
        <v>0.13033671899045859</v>
      </c>
      <c r="H320" s="33">
        <v>1299345</v>
      </c>
      <c r="I320" s="38">
        <f t="shared" si="73"/>
        <v>0.39992151431209605</v>
      </c>
      <c r="J320" s="33">
        <v>908351</v>
      </c>
      <c r="K320" s="38">
        <f t="shared" si="74"/>
        <v>0.27957863958140966</v>
      </c>
      <c r="L320" s="33">
        <v>0</v>
      </c>
      <c r="M320" s="38">
        <f t="shared" si="75"/>
        <v>0</v>
      </c>
      <c r="N320" s="33">
        <f t="shared" si="76"/>
        <v>2631160</v>
      </c>
      <c r="O320" s="38">
        <f t="shared" si="77"/>
        <v>0.80983687288396433</v>
      </c>
      <c r="P320" s="33">
        <v>560881</v>
      </c>
      <c r="Q320" s="33">
        <v>3121000</v>
      </c>
      <c r="R320" s="33">
        <v>3121000</v>
      </c>
      <c r="S320" s="33">
        <v>2306192</v>
      </c>
      <c r="T320" s="38">
        <f t="shared" si="78"/>
        <v>0.73892726690163413</v>
      </c>
      <c r="U320" s="38">
        <f t="shared" si="79"/>
        <v>0.61950752476906867</v>
      </c>
    </row>
    <row r="321" spans="1:21" ht="13" x14ac:dyDescent="0.3">
      <c r="A321" s="18" t="s">
        <v>29</v>
      </c>
      <c r="B321" s="12" t="s">
        <v>570</v>
      </c>
      <c r="C321" s="11" t="s">
        <v>571</v>
      </c>
      <c r="D321" s="33">
        <v>50000</v>
      </c>
      <c r="E321" s="33">
        <v>50000</v>
      </c>
      <c r="F321" s="33">
        <v>0</v>
      </c>
      <c r="G321" s="38">
        <f t="shared" si="72"/>
        <v>0</v>
      </c>
      <c r="H321" s="33">
        <v>0</v>
      </c>
      <c r="I321" s="38">
        <f t="shared" si="73"/>
        <v>0</v>
      </c>
      <c r="J321" s="33">
        <v>0</v>
      </c>
      <c r="K321" s="38">
        <f t="shared" si="74"/>
        <v>0</v>
      </c>
      <c r="L321" s="33">
        <v>0</v>
      </c>
      <c r="M321" s="38">
        <f t="shared" si="75"/>
        <v>0</v>
      </c>
      <c r="N321" s="33">
        <f t="shared" si="76"/>
        <v>0</v>
      </c>
      <c r="O321" s="38">
        <f t="shared" si="77"/>
        <v>0</v>
      </c>
      <c r="P321" s="33">
        <v>0</v>
      </c>
      <c r="Q321" s="33">
        <v>50000</v>
      </c>
      <c r="R321" s="33">
        <v>50000</v>
      </c>
      <c r="S321" s="33">
        <v>0</v>
      </c>
      <c r="T321" s="38">
        <f t="shared" si="78"/>
        <v>0</v>
      </c>
      <c r="U321" s="38">
        <f t="shared" si="79"/>
        <v>0</v>
      </c>
    </row>
    <row r="322" spans="1:21" ht="13" x14ac:dyDescent="0.3">
      <c r="A322" s="18" t="s">
        <v>44</v>
      </c>
      <c r="B322" s="12" t="s">
        <v>572</v>
      </c>
      <c r="C322" s="11" t="s">
        <v>573</v>
      </c>
      <c r="D322" s="33">
        <v>109594866</v>
      </c>
      <c r="E322" s="33">
        <v>110839206</v>
      </c>
      <c r="F322" s="33">
        <v>19394398</v>
      </c>
      <c r="G322" s="38">
        <f t="shared" si="72"/>
        <v>0.176964475689947</v>
      </c>
      <c r="H322" s="33">
        <v>40003102</v>
      </c>
      <c r="I322" s="38">
        <f t="shared" si="73"/>
        <v>0.36500890470544489</v>
      </c>
      <c r="J322" s="33">
        <v>22528111</v>
      </c>
      <c r="K322" s="38">
        <f t="shared" si="74"/>
        <v>0.20325038236019122</v>
      </c>
      <c r="L322" s="33">
        <v>0</v>
      </c>
      <c r="M322" s="38">
        <f t="shared" si="75"/>
        <v>0</v>
      </c>
      <c r="N322" s="33">
        <f t="shared" si="76"/>
        <v>81925611</v>
      </c>
      <c r="O322" s="38">
        <f t="shared" si="77"/>
        <v>0.7391392807342918</v>
      </c>
      <c r="P322" s="33">
        <v>38008154</v>
      </c>
      <c r="Q322" s="33">
        <v>101209821</v>
      </c>
      <c r="R322" s="33">
        <v>115906987</v>
      </c>
      <c r="S322" s="33">
        <v>88184843</v>
      </c>
      <c r="T322" s="38">
        <f t="shared" si="78"/>
        <v>0.76082422019994356</v>
      </c>
      <c r="U322" s="38">
        <f t="shared" si="79"/>
        <v>-0.40728215845473581</v>
      </c>
    </row>
    <row r="323" spans="1:21" ht="14" x14ac:dyDescent="0.3">
      <c r="A323" s="19" t="s">
        <v>0</v>
      </c>
      <c r="B323" s="14" t="s">
        <v>574</v>
      </c>
      <c r="C323" s="13" t="s">
        <v>0</v>
      </c>
      <c r="D323" s="34">
        <f>SUM(D318:D322)</f>
        <v>122545455</v>
      </c>
      <c r="E323" s="34">
        <f>SUM(E318:E322)</f>
        <v>123760606</v>
      </c>
      <c r="F323" s="34">
        <f>SUM(F318:F322)</f>
        <v>21566317</v>
      </c>
      <c r="G323" s="39">
        <f t="shared" si="72"/>
        <v>0.17598626566770673</v>
      </c>
      <c r="H323" s="34">
        <f>SUM(H318:H322)</f>
        <v>43778566</v>
      </c>
      <c r="I323" s="39">
        <f t="shared" si="73"/>
        <v>0.35724348977283571</v>
      </c>
      <c r="J323" s="34">
        <f>SUM(J318:J322)</f>
        <v>25696777</v>
      </c>
      <c r="K323" s="39">
        <f t="shared" si="74"/>
        <v>0.20763292804173891</v>
      </c>
      <c r="L323" s="34">
        <f>SUM(L318:L322)</f>
        <v>0</v>
      </c>
      <c r="M323" s="39">
        <f t="shared" si="75"/>
        <v>0</v>
      </c>
      <c r="N323" s="34">
        <f t="shared" si="76"/>
        <v>91041660</v>
      </c>
      <c r="O323" s="39">
        <f t="shared" si="77"/>
        <v>0.73562713485743603</v>
      </c>
      <c r="P323" s="34">
        <f>SUM(P318:P322)</f>
        <v>40353355</v>
      </c>
      <c r="Q323" s="34">
        <f>SUM(Q318:Q322)</f>
        <v>112558474</v>
      </c>
      <c r="R323" s="34">
        <f>SUM(R318:R322)</f>
        <v>127672347</v>
      </c>
      <c r="S323" s="34">
        <f>SUM(S318:S322)</f>
        <v>95978716</v>
      </c>
      <c r="T323" s="39">
        <f t="shared" si="78"/>
        <v>0.75175806081171204</v>
      </c>
      <c r="U323" s="39">
        <f t="shared" si="79"/>
        <v>-0.36320593417821145</v>
      </c>
    </row>
    <row r="324" spans="1:21" ht="13" x14ac:dyDescent="0.3">
      <c r="A324" s="18" t="s">
        <v>29</v>
      </c>
      <c r="B324" s="12" t="s">
        <v>575</v>
      </c>
      <c r="C324" s="11" t="s">
        <v>576</v>
      </c>
      <c r="D324" s="33">
        <v>7046620</v>
      </c>
      <c r="E324" s="33">
        <v>2151010</v>
      </c>
      <c r="F324" s="33">
        <v>384727</v>
      </c>
      <c r="G324" s="38">
        <f t="shared" si="72"/>
        <v>5.459738143961218E-2</v>
      </c>
      <c r="H324" s="33">
        <v>483948</v>
      </c>
      <c r="I324" s="38">
        <f t="shared" si="73"/>
        <v>6.8678032872497741E-2</v>
      </c>
      <c r="J324" s="33">
        <v>514434</v>
      </c>
      <c r="K324" s="38">
        <f t="shared" si="74"/>
        <v>0.23915927866444137</v>
      </c>
      <c r="L324" s="33">
        <v>0</v>
      </c>
      <c r="M324" s="38">
        <f t="shared" si="75"/>
        <v>0</v>
      </c>
      <c r="N324" s="33">
        <f t="shared" si="76"/>
        <v>1383109</v>
      </c>
      <c r="O324" s="38">
        <f t="shared" si="77"/>
        <v>0.64300444907276122</v>
      </c>
      <c r="P324" s="33">
        <v>521438</v>
      </c>
      <c r="Q324" s="33">
        <v>7397650</v>
      </c>
      <c r="R324" s="33">
        <v>6490020</v>
      </c>
      <c r="S324" s="33">
        <v>1425503</v>
      </c>
      <c r="T324" s="38">
        <f t="shared" si="78"/>
        <v>0.21964539400494915</v>
      </c>
      <c r="U324" s="38">
        <f t="shared" si="79"/>
        <v>-1.3432085885570322E-2</v>
      </c>
    </row>
    <row r="325" spans="1:21" ht="13" x14ac:dyDescent="0.3">
      <c r="A325" s="18" t="s">
        <v>29</v>
      </c>
      <c r="B325" s="12" t="s">
        <v>577</v>
      </c>
      <c r="C325" s="11" t="s">
        <v>578</v>
      </c>
      <c r="D325" s="33">
        <v>780360</v>
      </c>
      <c r="E325" s="33">
        <v>1880360</v>
      </c>
      <c r="F325" s="33">
        <v>5858</v>
      </c>
      <c r="G325" s="38">
        <f t="shared" si="72"/>
        <v>7.5067917371469577E-3</v>
      </c>
      <c r="H325" s="33">
        <v>622448</v>
      </c>
      <c r="I325" s="38">
        <f t="shared" si="73"/>
        <v>0.79764211389615047</v>
      </c>
      <c r="J325" s="33">
        <v>168587</v>
      </c>
      <c r="K325" s="38">
        <f t="shared" si="74"/>
        <v>8.9656767852964322E-2</v>
      </c>
      <c r="L325" s="33">
        <v>0</v>
      </c>
      <c r="M325" s="38">
        <f t="shared" si="75"/>
        <v>0</v>
      </c>
      <c r="N325" s="33">
        <f t="shared" si="76"/>
        <v>796893</v>
      </c>
      <c r="O325" s="38">
        <f t="shared" si="77"/>
        <v>0.42379810249101235</v>
      </c>
      <c r="P325" s="33">
        <v>4155</v>
      </c>
      <c r="Q325" s="33">
        <v>834000</v>
      </c>
      <c r="R325" s="33">
        <v>834000</v>
      </c>
      <c r="S325" s="33">
        <v>1184151</v>
      </c>
      <c r="T325" s="38">
        <f t="shared" si="78"/>
        <v>1.4198453237410071</v>
      </c>
      <c r="U325" s="38">
        <f t="shared" si="79"/>
        <v>39.574488567990372</v>
      </c>
    </row>
    <row r="326" spans="1:21" ht="13" x14ac:dyDescent="0.3">
      <c r="A326" s="18" t="s">
        <v>29</v>
      </c>
      <c r="B326" s="12" t="s">
        <v>579</v>
      </c>
      <c r="C326" s="11" t="s">
        <v>580</v>
      </c>
      <c r="D326" s="33">
        <v>14135354</v>
      </c>
      <c r="E326" s="33">
        <v>16165324</v>
      </c>
      <c r="F326" s="33">
        <v>3689131</v>
      </c>
      <c r="G326" s="38">
        <f t="shared" si="72"/>
        <v>0.2609861061845356</v>
      </c>
      <c r="H326" s="33">
        <v>2955707</v>
      </c>
      <c r="I326" s="38">
        <f t="shared" si="73"/>
        <v>0.20910031683677677</v>
      </c>
      <c r="J326" s="33">
        <v>7201871</v>
      </c>
      <c r="K326" s="38">
        <f t="shared" si="74"/>
        <v>0.44551355729090242</v>
      </c>
      <c r="L326" s="33">
        <v>0</v>
      </c>
      <c r="M326" s="38">
        <f t="shared" si="75"/>
        <v>0</v>
      </c>
      <c r="N326" s="33">
        <f t="shared" si="76"/>
        <v>13846709</v>
      </c>
      <c r="O326" s="38">
        <f t="shared" si="77"/>
        <v>0.85656860326461748</v>
      </c>
      <c r="P326" s="33">
        <v>2578001</v>
      </c>
      <c r="Q326" s="33">
        <v>8475666</v>
      </c>
      <c r="R326" s="33">
        <v>9173514</v>
      </c>
      <c r="S326" s="33">
        <v>8031379</v>
      </c>
      <c r="T326" s="38">
        <f t="shared" si="78"/>
        <v>0.87549645642880147</v>
      </c>
      <c r="U326" s="38">
        <f t="shared" si="79"/>
        <v>1.7935873570258507</v>
      </c>
    </row>
    <row r="327" spans="1:21" ht="13" x14ac:dyDescent="0.3">
      <c r="A327" s="18" t="s">
        <v>29</v>
      </c>
      <c r="B327" s="12" t="s">
        <v>581</v>
      </c>
      <c r="C327" s="11" t="s">
        <v>582</v>
      </c>
      <c r="D327" s="33">
        <v>432840880</v>
      </c>
      <c r="E327" s="33">
        <v>460750194</v>
      </c>
      <c r="F327" s="33">
        <v>79351127</v>
      </c>
      <c r="G327" s="38">
        <f t="shared" si="72"/>
        <v>0.18332632305894953</v>
      </c>
      <c r="H327" s="33">
        <v>94856759</v>
      </c>
      <c r="I327" s="38">
        <f t="shared" si="73"/>
        <v>0.21914926104022336</v>
      </c>
      <c r="J327" s="33">
        <v>140545516</v>
      </c>
      <c r="K327" s="38">
        <f t="shared" si="74"/>
        <v>0.30503626006069573</v>
      </c>
      <c r="L327" s="33">
        <v>0</v>
      </c>
      <c r="M327" s="38">
        <f t="shared" si="75"/>
        <v>0</v>
      </c>
      <c r="N327" s="33">
        <f t="shared" si="76"/>
        <v>314753402</v>
      </c>
      <c r="O327" s="38">
        <f t="shared" si="77"/>
        <v>0.68313243509996224</v>
      </c>
      <c r="P327" s="33">
        <v>19628362</v>
      </c>
      <c r="Q327" s="33">
        <v>388869039</v>
      </c>
      <c r="R327" s="33">
        <v>380651023</v>
      </c>
      <c r="S327" s="33">
        <v>145904306</v>
      </c>
      <c r="T327" s="38">
        <f t="shared" si="78"/>
        <v>0.38330201991864871</v>
      </c>
      <c r="U327" s="38">
        <f t="shared" si="79"/>
        <v>6.1603283045217934</v>
      </c>
    </row>
    <row r="328" spans="1:21" ht="13" x14ac:dyDescent="0.3">
      <c r="A328" s="18" t="s">
        <v>29</v>
      </c>
      <c r="B328" s="12" t="s">
        <v>583</v>
      </c>
      <c r="C328" s="11" t="s">
        <v>584</v>
      </c>
      <c r="D328" s="33">
        <v>3047800</v>
      </c>
      <c r="E328" s="33">
        <v>3047800</v>
      </c>
      <c r="F328" s="33">
        <v>397917</v>
      </c>
      <c r="G328" s="38">
        <f t="shared" si="72"/>
        <v>0.13055876369840541</v>
      </c>
      <c r="H328" s="33">
        <v>1056381</v>
      </c>
      <c r="I328" s="38">
        <f t="shared" si="73"/>
        <v>0.34660443598661328</v>
      </c>
      <c r="J328" s="33">
        <v>221325</v>
      </c>
      <c r="K328" s="38">
        <f t="shared" si="74"/>
        <v>7.2617953933985166E-2</v>
      </c>
      <c r="L328" s="33">
        <v>0</v>
      </c>
      <c r="M328" s="38">
        <f t="shared" si="75"/>
        <v>0</v>
      </c>
      <c r="N328" s="33">
        <f t="shared" si="76"/>
        <v>1675623</v>
      </c>
      <c r="O328" s="38">
        <f t="shared" si="77"/>
        <v>0.54978115361900393</v>
      </c>
      <c r="P328" s="33">
        <v>1162413</v>
      </c>
      <c r="Q328" s="33">
        <v>3264538</v>
      </c>
      <c r="R328" s="33">
        <v>3449352</v>
      </c>
      <c r="S328" s="33">
        <v>1581183</v>
      </c>
      <c r="T328" s="38">
        <f t="shared" si="78"/>
        <v>0.45840001252409146</v>
      </c>
      <c r="U328" s="38">
        <f t="shared" si="79"/>
        <v>-0.80959865383473861</v>
      </c>
    </row>
    <row r="329" spans="1:21" ht="13" x14ac:dyDescent="0.3">
      <c r="A329" s="18" t="s">
        <v>29</v>
      </c>
      <c r="B329" s="12" t="s">
        <v>585</v>
      </c>
      <c r="C329" s="11" t="s">
        <v>586</v>
      </c>
      <c r="D329" s="33">
        <v>252815</v>
      </c>
      <c r="E329" s="33">
        <v>230521</v>
      </c>
      <c r="F329" s="33">
        <v>0</v>
      </c>
      <c r="G329" s="38">
        <f t="shared" si="72"/>
        <v>0</v>
      </c>
      <c r="H329" s="33">
        <v>0</v>
      </c>
      <c r="I329" s="38">
        <f t="shared" si="73"/>
        <v>0</v>
      </c>
      <c r="J329" s="33">
        <v>0</v>
      </c>
      <c r="K329" s="38">
        <f t="shared" si="74"/>
        <v>0</v>
      </c>
      <c r="L329" s="33">
        <v>0</v>
      </c>
      <c r="M329" s="38">
        <f t="shared" si="75"/>
        <v>0</v>
      </c>
      <c r="N329" s="33">
        <f t="shared" si="76"/>
        <v>0</v>
      </c>
      <c r="O329" s="38">
        <f t="shared" si="77"/>
        <v>0</v>
      </c>
      <c r="P329" s="33">
        <v>0</v>
      </c>
      <c r="Q329" s="33">
        <v>891770</v>
      </c>
      <c r="R329" s="33">
        <v>891770</v>
      </c>
      <c r="S329" s="33">
        <v>0</v>
      </c>
      <c r="T329" s="38">
        <f t="shared" si="78"/>
        <v>0</v>
      </c>
      <c r="U329" s="38">
        <f t="shared" si="79"/>
        <v>0</v>
      </c>
    </row>
    <row r="330" spans="1:21" ht="13" x14ac:dyDescent="0.3">
      <c r="A330" s="18" t="s">
        <v>29</v>
      </c>
      <c r="B330" s="12" t="s">
        <v>587</v>
      </c>
      <c r="C330" s="11" t="s">
        <v>588</v>
      </c>
      <c r="D330" s="33">
        <v>6760575</v>
      </c>
      <c r="E330" s="33">
        <v>6647972</v>
      </c>
      <c r="F330" s="33">
        <v>1608336</v>
      </c>
      <c r="G330" s="38">
        <f t="shared" si="72"/>
        <v>0.23789929111059341</v>
      </c>
      <c r="H330" s="33">
        <v>1171930</v>
      </c>
      <c r="I330" s="38">
        <f t="shared" si="73"/>
        <v>0.17334768122533956</v>
      </c>
      <c r="J330" s="33">
        <v>1568173</v>
      </c>
      <c r="K330" s="38">
        <f t="shared" si="74"/>
        <v>0.23588742551863937</v>
      </c>
      <c r="L330" s="33">
        <v>0</v>
      </c>
      <c r="M330" s="38">
        <f t="shared" si="75"/>
        <v>0</v>
      </c>
      <c r="N330" s="33">
        <f t="shared" si="76"/>
        <v>4348439</v>
      </c>
      <c r="O330" s="38">
        <f t="shared" si="77"/>
        <v>0.65410007743714926</v>
      </c>
      <c r="P330" s="33">
        <v>1411002</v>
      </c>
      <c r="Q330" s="33">
        <v>4996595</v>
      </c>
      <c r="R330" s="33">
        <v>5090631</v>
      </c>
      <c r="S330" s="33">
        <v>4295126</v>
      </c>
      <c r="T330" s="38">
        <f t="shared" si="78"/>
        <v>0.84373155312180359</v>
      </c>
      <c r="U330" s="38">
        <f t="shared" si="79"/>
        <v>0.11138963658449819</v>
      </c>
    </row>
    <row r="331" spans="1:21" ht="13" x14ac:dyDescent="0.3">
      <c r="A331" s="18" t="s">
        <v>44</v>
      </c>
      <c r="B331" s="12" t="s">
        <v>589</v>
      </c>
      <c r="C331" s="11" t="s">
        <v>590</v>
      </c>
      <c r="D331" s="33">
        <v>178718246</v>
      </c>
      <c r="E331" s="33">
        <v>236350310</v>
      </c>
      <c r="F331" s="33">
        <v>50601711</v>
      </c>
      <c r="G331" s="38">
        <f t="shared" si="72"/>
        <v>0.2831367928711655</v>
      </c>
      <c r="H331" s="33">
        <v>58686849</v>
      </c>
      <c r="I331" s="38">
        <f t="shared" si="73"/>
        <v>0.32837637070363818</v>
      </c>
      <c r="J331" s="33">
        <v>38075568</v>
      </c>
      <c r="K331" s="38">
        <f t="shared" si="74"/>
        <v>0.16109802436899701</v>
      </c>
      <c r="L331" s="33">
        <v>0</v>
      </c>
      <c r="M331" s="38">
        <f t="shared" si="75"/>
        <v>0</v>
      </c>
      <c r="N331" s="33">
        <f t="shared" si="76"/>
        <v>147364128</v>
      </c>
      <c r="O331" s="38">
        <f t="shared" si="77"/>
        <v>0.62349877180190705</v>
      </c>
      <c r="P331" s="33">
        <v>49014534</v>
      </c>
      <c r="Q331" s="33">
        <v>165472675</v>
      </c>
      <c r="R331" s="33">
        <v>184258206</v>
      </c>
      <c r="S331" s="33">
        <v>111442710</v>
      </c>
      <c r="T331" s="38">
        <f t="shared" si="78"/>
        <v>0.60481816478773276</v>
      </c>
      <c r="U331" s="38">
        <f t="shared" si="79"/>
        <v>-0.22317800675203803</v>
      </c>
    </row>
    <row r="332" spans="1:21" ht="14" x14ac:dyDescent="0.3">
      <c r="A332" s="19" t="s">
        <v>0</v>
      </c>
      <c r="B332" s="14" t="s">
        <v>591</v>
      </c>
      <c r="C332" s="13" t="s">
        <v>0</v>
      </c>
      <c r="D332" s="34">
        <f>SUM(D324:D331)</f>
        <v>643582650</v>
      </c>
      <c r="E332" s="34">
        <f>SUM(E324:E331)</f>
        <v>727223491</v>
      </c>
      <c r="F332" s="34">
        <f>SUM(F324:F331)</f>
        <v>136038807</v>
      </c>
      <c r="G332" s="39">
        <f t="shared" si="72"/>
        <v>0.21137736854776928</v>
      </c>
      <c r="H332" s="34">
        <f>SUM(H324:H331)</f>
        <v>159834022</v>
      </c>
      <c r="I332" s="39">
        <f t="shared" si="73"/>
        <v>0.24835042088222856</v>
      </c>
      <c r="J332" s="34">
        <f>SUM(J324:J331)</f>
        <v>188295474</v>
      </c>
      <c r="K332" s="39">
        <f t="shared" si="74"/>
        <v>0.2589238058592912</v>
      </c>
      <c r="L332" s="34">
        <f>SUM(L324:L331)</f>
        <v>0</v>
      </c>
      <c r="M332" s="39">
        <f t="shared" si="75"/>
        <v>0</v>
      </c>
      <c r="N332" s="34">
        <f t="shared" si="76"/>
        <v>484168303</v>
      </c>
      <c r="O332" s="39">
        <f t="shared" si="77"/>
        <v>0.66577648961012459</v>
      </c>
      <c r="P332" s="34">
        <f>SUM(P324:P331)</f>
        <v>74319905</v>
      </c>
      <c r="Q332" s="34">
        <f>SUM(Q324:Q331)</f>
        <v>580201933</v>
      </c>
      <c r="R332" s="34">
        <f>SUM(R324:R331)</f>
        <v>590838516</v>
      </c>
      <c r="S332" s="34">
        <f>SUM(S324:S331)</f>
        <v>273864358</v>
      </c>
      <c r="T332" s="39">
        <f t="shared" si="78"/>
        <v>0.46351811972935086</v>
      </c>
      <c r="U332" s="39">
        <f t="shared" si="79"/>
        <v>1.5335806605242568</v>
      </c>
    </row>
    <row r="333" spans="1:21" ht="13" x14ac:dyDescent="0.3">
      <c r="A333" s="18" t="s">
        <v>29</v>
      </c>
      <c r="B333" s="12" t="s">
        <v>592</v>
      </c>
      <c r="C333" s="11" t="s">
        <v>593</v>
      </c>
      <c r="D333" s="33">
        <v>1183292</v>
      </c>
      <c r="E333" s="33">
        <v>1172696</v>
      </c>
      <c r="F333" s="33">
        <v>281298</v>
      </c>
      <c r="G333" s="38">
        <f t="shared" si="72"/>
        <v>0.23772492334943529</v>
      </c>
      <c r="H333" s="33">
        <v>6212</v>
      </c>
      <c r="I333" s="38">
        <f t="shared" si="73"/>
        <v>5.2497608367165502E-3</v>
      </c>
      <c r="J333" s="33">
        <v>1214899</v>
      </c>
      <c r="K333" s="38">
        <f t="shared" si="74"/>
        <v>1.0359880139439377</v>
      </c>
      <c r="L333" s="33">
        <v>0</v>
      </c>
      <c r="M333" s="38">
        <f t="shared" si="75"/>
        <v>0</v>
      </c>
      <c r="N333" s="33">
        <f t="shared" si="76"/>
        <v>1502409</v>
      </c>
      <c r="O333" s="38">
        <f t="shared" si="77"/>
        <v>1.2811581177048441</v>
      </c>
      <c r="P333" s="33">
        <v>8409</v>
      </c>
      <c r="Q333" s="33">
        <v>1337292</v>
      </c>
      <c r="R333" s="33">
        <v>1470000</v>
      </c>
      <c r="S333" s="33">
        <v>624753</v>
      </c>
      <c r="T333" s="38">
        <f t="shared" si="78"/>
        <v>0.42500204081632653</v>
      </c>
      <c r="U333" s="38">
        <f t="shared" si="79"/>
        <v>143.47603757878463</v>
      </c>
    </row>
    <row r="334" spans="1:21" ht="13" x14ac:dyDescent="0.3">
      <c r="A334" s="18" t="s">
        <v>29</v>
      </c>
      <c r="B334" s="12" t="s">
        <v>594</v>
      </c>
      <c r="C334" s="11" t="s">
        <v>595</v>
      </c>
      <c r="D334" s="33">
        <v>1293200</v>
      </c>
      <c r="E334" s="33">
        <v>1293200</v>
      </c>
      <c r="F334" s="33">
        <v>600020</v>
      </c>
      <c r="G334" s="38">
        <f t="shared" si="72"/>
        <v>0.4639808227652335</v>
      </c>
      <c r="H334" s="33">
        <v>548637</v>
      </c>
      <c r="I334" s="38">
        <f t="shared" si="73"/>
        <v>0.42424760284565421</v>
      </c>
      <c r="J334" s="33">
        <v>94428</v>
      </c>
      <c r="K334" s="38">
        <f t="shared" si="74"/>
        <v>7.3018867924528302E-2</v>
      </c>
      <c r="L334" s="33">
        <v>0</v>
      </c>
      <c r="M334" s="38">
        <f t="shared" si="75"/>
        <v>0</v>
      </c>
      <c r="N334" s="33">
        <f t="shared" si="76"/>
        <v>1243085</v>
      </c>
      <c r="O334" s="38">
        <f t="shared" si="77"/>
        <v>0.96124729353541605</v>
      </c>
      <c r="P334" s="33">
        <v>39313</v>
      </c>
      <c r="Q334" s="33">
        <v>1082500</v>
      </c>
      <c r="R334" s="33">
        <v>1082500</v>
      </c>
      <c r="S334" s="33">
        <v>992129</v>
      </c>
      <c r="T334" s="38">
        <f t="shared" si="78"/>
        <v>0.91651639722863742</v>
      </c>
      <c r="U334" s="38">
        <f t="shared" si="79"/>
        <v>1.4019535522600668</v>
      </c>
    </row>
    <row r="335" spans="1:21" ht="13" x14ac:dyDescent="0.3">
      <c r="A335" s="18" t="s">
        <v>29</v>
      </c>
      <c r="B335" s="12" t="s">
        <v>596</v>
      </c>
      <c r="C335" s="11" t="s">
        <v>597</v>
      </c>
      <c r="D335" s="33">
        <v>50000</v>
      </c>
      <c r="E335" s="33">
        <v>50000</v>
      </c>
      <c r="F335" s="33">
        <v>151219</v>
      </c>
      <c r="G335" s="38">
        <f t="shared" si="72"/>
        <v>3.0243799999999998</v>
      </c>
      <c r="H335" s="33">
        <v>0</v>
      </c>
      <c r="I335" s="38">
        <f t="shared" si="73"/>
        <v>0</v>
      </c>
      <c r="J335" s="33">
        <v>0</v>
      </c>
      <c r="K335" s="38">
        <f t="shared" si="74"/>
        <v>0</v>
      </c>
      <c r="L335" s="33">
        <v>0</v>
      </c>
      <c r="M335" s="38">
        <f t="shared" si="75"/>
        <v>0</v>
      </c>
      <c r="N335" s="33">
        <f t="shared" si="76"/>
        <v>151219</v>
      </c>
      <c r="O335" s="38">
        <f t="shared" si="77"/>
        <v>3.0243799999999998</v>
      </c>
      <c r="P335" s="33">
        <v>0</v>
      </c>
      <c r="Q335" s="33">
        <v>50000</v>
      </c>
      <c r="R335" s="33">
        <v>50000</v>
      </c>
      <c r="S335" s="33">
        <v>0</v>
      </c>
      <c r="T335" s="38">
        <f t="shared" si="78"/>
        <v>0</v>
      </c>
      <c r="U335" s="38">
        <f t="shared" si="79"/>
        <v>0</v>
      </c>
    </row>
    <row r="336" spans="1:21" ht="13" x14ac:dyDescent="0.3">
      <c r="A336" s="18" t="s">
        <v>44</v>
      </c>
      <c r="B336" s="12" t="s">
        <v>598</v>
      </c>
      <c r="C336" s="11" t="s">
        <v>599</v>
      </c>
      <c r="D336" s="33">
        <v>54015500</v>
      </c>
      <c r="E336" s="33">
        <v>54952000</v>
      </c>
      <c r="F336" s="33">
        <v>0</v>
      </c>
      <c r="G336" s="38">
        <f t="shared" si="72"/>
        <v>0</v>
      </c>
      <c r="H336" s="33">
        <v>0</v>
      </c>
      <c r="I336" s="38">
        <f t="shared" si="73"/>
        <v>0</v>
      </c>
      <c r="J336" s="33">
        <v>0</v>
      </c>
      <c r="K336" s="38">
        <f t="shared" si="74"/>
        <v>0</v>
      </c>
      <c r="L336" s="33">
        <v>0</v>
      </c>
      <c r="M336" s="38">
        <f t="shared" si="75"/>
        <v>0</v>
      </c>
      <c r="N336" s="33">
        <f t="shared" si="76"/>
        <v>0</v>
      </c>
      <c r="O336" s="38">
        <f t="shared" si="77"/>
        <v>0</v>
      </c>
      <c r="P336" s="33">
        <v>13550083</v>
      </c>
      <c r="Q336" s="33">
        <v>51444000</v>
      </c>
      <c r="R336" s="33">
        <v>51444001</v>
      </c>
      <c r="S336" s="33">
        <v>34928761</v>
      </c>
      <c r="T336" s="38">
        <f t="shared" si="78"/>
        <v>0.67896664958077424</v>
      </c>
      <c r="U336" s="38">
        <f t="shared" si="79"/>
        <v>-1</v>
      </c>
    </row>
    <row r="337" spans="1:21" ht="14" x14ac:dyDescent="0.3">
      <c r="A337" s="19" t="s">
        <v>0</v>
      </c>
      <c r="B337" s="14" t="s">
        <v>600</v>
      </c>
      <c r="C337" s="13" t="s">
        <v>0</v>
      </c>
      <c r="D337" s="34">
        <f>SUM(D333:D336)</f>
        <v>56541992</v>
      </c>
      <c r="E337" s="34">
        <f>SUM(E333:E336)</f>
        <v>57467896</v>
      </c>
      <c r="F337" s="34">
        <f>SUM(F333:F336)</f>
        <v>1032537</v>
      </c>
      <c r="G337" s="39">
        <f t="shared" si="72"/>
        <v>1.826141887608063E-2</v>
      </c>
      <c r="H337" s="34">
        <f>SUM(H333:H336)</f>
        <v>554849</v>
      </c>
      <c r="I337" s="39">
        <f t="shared" si="73"/>
        <v>9.813043021193877E-3</v>
      </c>
      <c r="J337" s="34">
        <f>SUM(J333:J336)</f>
        <v>1309327</v>
      </c>
      <c r="K337" s="39">
        <f t="shared" si="74"/>
        <v>2.2783625139155956E-2</v>
      </c>
      <c r="L337" s="34">
        <f>SUM(L333:L336)</f>
        <v>0</v>
      </c>
      <c r="M337" s="39">
        <f t="shared" si="75"/>
        <v>0</v>
      </c>
      <c r="N337" s="34">
        <f t="shared" si="76"/>
        <v>2896713</v>
      </c>
      <c r="O337" s="39">
        <f t="shared" si="77"/>
        <v>5.0405760461458345E-2</v>
      </c>
      <c r="P337" s="34">
        <f>SUM(P333:P336)</f>
        <v>13597805</v>
      </c>
      <c r="Q337" s="34">
        <f>SUM(Q333:Q336)</f>
        <v>53913792</v>
      </c>
      <c r="R337" s="34">
        <f>SUM(R333:R336)</f>
        <v>54046501</v>
      </c>
      <c r="S337" s="34">
        <f>SUM(S333:S336)</f>
        <v>36545643</v>
      </c>
      <c r="T337" s="39">
        <f t="shared" si="78"/>
        <v>0.67618888038653968</v>
      </c>
      <c r="U337" s="39">
        <f t="shared" si="79"/>
        <v>-0.90371041502654292</v>
      </c>
    </row>
    <row r="338" spans="1:21" ht="14" x14ac:dyDescent="0.3">
      <c r="A338" s="19" t="s">
        <v>0</v>
      </c>
      <c r="B338" s="14" t="s">
        <v>601</v>
      </c>
      <c r="C338" s="13" t="s">
        <v>0</v>
      </c>
      <c r="D338" s="34">
        <f>SUM(D302,D304:D309,D311:D316,D318:D322,D324:D331,D333:D336)</f>
        <v>1984595218</v>
      </c>
      <c r="E338" s="34">
        <f>SUM(E302,E304:E309,E311:E316,E318:E322,E324:E331,E333:E336)</f>
        <v>2178794447</v>
      </c>
      <c r="F338" s="34">
        <f>SUM(F302,F304:F309,F311:F316,F318:F322,F324:F331,F333:F336)</f>
        <v>328822255</v>
      </c>
      <c r="G338" s="39">
        <f t="shared" si="72"/>
        <v>0.16568731599150713</v>
      </c>
      <c r="H338" s="34">
        <f>SUM(H302,H304:H309,H311:H316,H318:H322,H324:H331,H333:H336)</f>
        <v>523469707</v>
      </c>
      <c r="I338" s="39">
        <f t="shared" si="73"/>
        <v>0.26376648610870529</v>
      </c>
      <c r="J338" s="34">
        <f>SUM(J302,J304:J309,J311:J316,J318:J322,J324:J331,J333:J336)</f>
        <v>523642636</v>
      </c>
      <c r="K338" s="39">
        <f t="shared" si="74"/>
        <v>0.24033595125093504</v>
      </c>
      <c r="L338" s="34">
        <f>SUM(L302,L304:L309,L311:L316,L318:L322,L324:L331,L333:L336)</f>
        <v>0</v>
      </c>
      <c r="M338" s="39">
        <f t="shared" si="75"/>
        <v>0</v>
      </c>
      <c r="N338" s="34">
        <f t="shared" si="76"/>
        <v>1375934598</v>
      </c>
      <c r="O338" s="39">
        <f t="shared" si="77"/>
        <v>0.6315118894738031</v>
      </c>
      <c r="P338" s="34">
        <f>SUM(P302,P304:P309,P311:P316,P318:P322,P324:P331,P333:P336)</f>
        <v>467820932</v>
      </c>
      <c r="Q338" s="34">
        <f>SUM(Q302,Q304:Q309,Q311:Q316,Q318:Q322,Q324:Q331,Q333:Q336)</f>
        <v>2445676170</v>
      </c>
      <c r="R338" s="34">
        <f>SUM(R302,R304:R309,R311:R316,R318:R322,R324:R331,R333:R336)</f>
        <v>2417321511</v>
      </c>
      <c r="S338" s="34">
        <f>SUM(S302,S304:S309,S311:S316,S318:S322,S324:S331,S333:S336)</f>
        <v>1394820627</v>
      </c>
      <c r="T338" s="39">
        <f t="shared" si="78"/>
        <v>0.5770108033428244</v>
      </c>
      <c r="U338" s="39">
        <f t="shared" si="79"/>
        <v>0.11932280105841864</v>
      </c>
    </row>
    <row r="339" spans="1:21" ht="14" x14ac:dyDescent="0.3">
      <c r="A339" s="23" t="s">
        <v>0</v>
      </c>
      <c r="B339" s="24" t="s">
        <v>602</v>
      </c>
      <c r="C339" s="25" t="s">
        <v>0</v>
      </c>
      <c r="D339" s="36">
        <f>SUM(D8:D9,D11:D18,D20:D26,D28:D34,D36:D39,D41:D46,D48:D52,D57,D59:D62,D64:D69,D71:D77,D79:D83,D88:D90,D92:D95,D97:D100,D105,D107:D111,D113:D120,D122:D125,D127:D131,D133:D136,D138:D143,D145:D149,D151:D156,D158:D162,D164:D168,D173:D178,D180:D184,D186:D190,D192:D197,D199:D203,D208:D215,D217:D223,D225:D229,D234:D239,D241:D246,D248:D253,D255:D258,D263:D266,D268:D274,D276:D284,D286:D291,D293:D297,D302,D304:D309,D311:D316,D318:D322,D324:D331,D333:D336)</f>
        <v>6586932883</v>
      </c>
      <c r="E339" s="36">
        <f>SUM(E8:E9,E11:E18,E20:E26,E28:E34,E36:E39,E41:E46,E48:E52,E57,E59:E62,E64:E69,E71:E77,E79:E83,E88:E90,E92:E95,E97:E100,E105,E107:E111,E113:E120,E122:E125,E127:E131,E133:E136,E138:E143,E145:E149,E151:E156,E158:E162,E164:E168,E173:E178,E180:E184,E186:E190,E192:E197,E199:E203,E208:E215,E217:E223,E225:E229,E234:E239,E241:E246,E248:E253,E255:E258,E263:E266,E268:E274,E276:E284,E286:E291,E293:E297,E302,E304:E309,E311:E316,E318:E322,E324:E331,E333:E336)</f>
        <v>6993570144</v>
      </c>
      <c r="F339" s="36">
        <f>SUM(F8:F9,F11:F18,F20:F26,F28:F34,F36:F39,F41:F46,F48:F52,F57,F59:F62,F64:F69,F71:F77,F79:F83,F88:F90,F92:F95,F97:F100,F105,F107:F111,F113:F120,F122:F125,F127:F131,F133:F136,F138:F143,F145:F149,F151:F156,F158:F162,F164:F168,F173:F178,F180:F184,F186:F190,F192:F197,F199:F203,F208:F215,F217:F223,F225:F229,F234:F239,F241:F246,F248:F253,F255:F258,F263:F266,F268:F274,F276:F284,F286:F291,F293:F297,F302,F304:F309,F311:F316,F318:F322,F324:F331,F333:F336)</f>
        <v>946205463</v>
      </c>
      <c r="G339" s="41">
        <f t="shared" si="72"/>
        <v>0.14364886963430745</v>
      </c>
      <c r="H339" s="36">
        <f>SUM(H8:H9,H11:H18,H20:H26,H28:H34,H36:H39,H41:H46,H48:H52,H57,H59:H62,H64:H69,H71:H77,H79:H83,H88:H90,H92:H95,H97:H100,H105,H107:H111,H113:H120,H122:H125,H127:H131,H133:H136,H138:H143,H145:H149,H151:H156,H158:H162,H164:H168,H173:H178,H180:H184,H186:H190,H192:H197,H199:H203,H208:H215,H217:H223,H225:H229,H234:H239,H241:H246,H248:H253,H255:H258,H263:H266,H268:H274,H276:H284,H286:H291,H293:H297,H302,H304:H309,H311:H316,H318:H322,H324:H331,H333:H336)</f>
        <v>1250949525</v>
      </c>
      <c r="I339" s="41">
        <f t="shared" si="73"/>
        <v>0.18991381075531144</v>
      </c>
      <c r="J339" s="36">
        <f>SUM(J8:J9,J11:J18,J20:J26,J28:J34,J36:J39,J41:J46,J48:J52,J57,J59:J62,J64:J69,J71:J77,J79:J83,J88:J90,J92:J95,J97:J100,J105,J107:J111,J113:J120,J122:J125,J127:J131,J133:J136,J138:J143,J145:J149,J151:J156,J158:J162,J164:J168,J173:J178,J180:J184,J186:J190,J192:J197,J199:J203,J208:J215,J217:J223,J225:J229,J234:J239,J241:J246,J248:J253,J255:J258,J263:J266,J268:J274,J276:J284,J286:J291,J293:J297,J302,J304:J309,J311:J316,J318:J322,J324:J331,J333:J336)</f>
        <v>1295988923</v>
      </c>
      <c r="K339" s="41">
        <f t="shared" si="74"/>
        <v>0.18531149274478487</v>
      </c>
      <c r="L339" s="36">
        <f>SUM(L8:L9,L11:L18,L20:L26,L28:L34,L36:L39,L41:L46,L48:L52,L57,L59:L62,L64:L69,L71:L77,L79:L83,L88:L90,L92:L95,L97:L100,L105,L107:L111,L113:L120,L122:L125,L127:L131,L133:L136,L138:L143,L145:L149,L151:L156,L158:L162,L164:L168,L173:L178,L180:L184,L186:L190,L192:L197,L199:L203,L208:L215,L217:L223,L225:L229,L234:L239,L241:L246,L248:L253,L255:L258,L263:L266,L268:L274,L276:L284,L286:L291,L293:L297,L302,L304:L309,L311:L316,L318:L322,L324:L331,L333:L336)</f>
        <v>0</v>
      </c>
      <c r="M339" s="41">
        <f t="shared" si="75"/>
        <v>0</v>
      </c>
      <c r="N339" s="36">
        <f t="shared" si="76"/>
        <v>3493143911</v>
      </c>
      <c r="O339" s="41">
        <f t="shared" si="77"/>
        <v>0.49947935590477721</v>
      </c>
      <c r="P339" s="36">
        <f>SUM(P8:P9,P11:P18,P20:P26,P28:P34,P36:P39,P41:P46,P48:P52,P57,P59:P62,P64:P69,P71:P77,P79:P83,P88:P90,P92:P95,P97:P100,P105,P107:P111,P113:P120,P122:P125,P127:P131,P133:P136,P138:P143,P145:P149,P151:P156,P158:P162,P164:P168,P173:P178,P180:P184,P186:P190,P192:P197,P199:P203,P208:P215,P217:P223,P225:P229,P234:P239,P241:P246,P248:P253,P255:P258,P263:P266,P268:P274,P276:P284,P286:P291,P293:P297,P302,P304:P309,P311:P316,P318:P322,P324:P331,P333:P336)</f>
        <v>1430838844</v>
      </c>
      <c r="Q339" s="36">
        <f>SUM(Q8:Q9,Q11:Q18,Q20:Q26,Q28:Q34,Q36:Q39,Q41:Q46,Q48:Q52,Q57,Q59:Q62,Q64:Q69,Q71:Q77,Q79:Q83,Q88:Q90,Q92:Q95,Q97:Q100,Q105,Q107:Q111,Q113:Q120,Q122:Q125,Q127:Q131,Q133:Q136,Q138:Q143,Q145:Q149,Q151:Q156,Q158:Q162,Q164:Q168,Q173:Q178,Q180:Q184,Q186:Q190,Q192:Q197,Q199:Q203,Q208:Q215,Q217:Q223,Q225:Q229,Q234:Q239,Q241:Q246,Q248:Q253,Q255:Q258,Q263:Q266,Q268:Q274,Q276:Q284,Q286:Q291,Q293:Q297,Q302,Q304:Q309,Q311:Q316,Q318:Q322,Q324:Q331,Q333:Q336)</f>
        <v>7272758264</v>
      </c>
      <c r="R339" s="36">
        <f>SUM(R8:R9,R11:R18,R20:R26,R28:R34,R36:R39,R41:R46,R48:R52,R57,R59:R62,R64:R69,R71:R77,R79:R83,R88:R90,R92:R95,R97:R100,R105,R107:R111,R113:R120,R122:R125,R127:R131,R133:R136,R138:R143,R145:R149,R151:R156,R158:R162,R164:R168,R173:R178,R180:R184,R186:R190,R192:R197,R199:R203,R208:R215,R217:R223,R225:R229,R234:R239,R241:R246,R248:R253,R255:R258,R263:R266,R268:R274,R276:R284,R286:R291,R293:R297,R302,R304:R309,R311:R316,R318:R322,R324:R331,R333:R336)</f>
        <v>6089657357</v>
      </c>
      <c r="S339" s="36">
        <f>SUM(S8:S9,S11:S18,S20:S26,S28:S34,S36:S39,S41:S46,S48:S52,S57,S59:S62,S64:S69,S71:S77,S79:S83,S88:S90,S92:S95,S97:S100,S105,S107:S111,S113:S120,S122:S125,S127:S131,S133:S136,S138:S143,S145:S149,S151:S156,S158:S162,S164:S168,S173:S178,S180:S184,S186:S190,S192:S197,S199:S203,S208:S215,S217:S223,S225:S229,S234:S239,S241:S246,S248:S253,S255:S258,S263:S266,S268:S274,S276:S284,S286:S291,S293:S297,S302,S304:S309,S311:S316,S318:S322,S324:S331,S333:S336)</f>
        <v>3883159548</v>
      </c>
      <c r="T339" s="41">
        <f t="shared" si="78"/>
        <v>0.63766470268419073</v>
      </c>
      <c r="U339" s="41">
        <f t="shared" si="79"/>
        <v>-9.4245359332724377E-2</v>
      </c>
    </row>
    <row r="340" spans="1:21" x14ac:dyDescent="0.25">
      <c r="B340" s="1"/>
      <c r="D340" s="37"/>
      <c r="E340" s="37"/>
      <c r="F340" s="37"/>
      <c r="G340" s="42"/>
      <c r="H340" s="37"/>
      <c r="I340" s="42"/>
      <c r="J340" s="37"/>
      <c r="K340" s="42"/>
      <c r="L340" s="37"/>
      <c r="M340" s="42"/>
      <c r="N340" s="37"/>
      <c r="O340" s="42"/>
      <c r="P340" s="37"/>
      <c r="Q340" s="37"/>
      <c r="R340" s="37"/>
      <c r="S340" s="37"/>
      <c r="T340" s="42"/>
      <c r="U340" s="42"/>
    </row>
    <row r="341" spans="1:21" x14ac:dyDescent="0.25">
      <c r="B341" s="1"/>
      <c r="D341" s="37"/>
      <c r="E341" s="37"/>
      <c r="F341" s="37"/>
      <c r="G341" s="42"/>
      <c r="H341" s="37"/>
      <c r="I341" s="42"/>
      <c r="J341" s="37"/>
      <c r="K341" s="42"/>
      <c r="L341" s="37"/>
      <c r="M341" s="42"/>
      <c r="N341" s="37"/>
      <c r="O341" s="42"/>
      <c r="P341" s="37"/>
      <c r="Q341" s="37"/>
      <c r="R341" s="37"/>
      <c r="S341" s="37"/>
      <c r="T341" s="42"/>
      <c r="U341" s="42"/>
    </row>
    <row r="342" spans="1:21" x14ac:dyDescent="0.25">
      <c r="B342" s="1"/>
      <c r="D342" s="37"/>
      <c r="E342" s="37"/>
      <c r="F342" s="37"/>
      <c r="G342" s="42"/>
      <c r="H342" s="37"/>
      <c r="I342" s="42"/>
      <c r="J342" s="37"/>
      <c r="K342" s="42"/>
      <c r="L342" s="37"/>
      <c r="M342" s="42"/>
      <c r="N342" s="37"/>
      <c r="O342" s="42"/>
      <c r="P342" s="37"/>
      <c r="Q342" s="37"/>
      <c r="R342" s="37"/>
      <c r="S342" s="37"/>
      <c r="T342" s="42"/>
      <c r="U342" s="42"/>
    </row>
    <row r="343" spans="1:21" x14ac:dyDescent="0.25">
      <c r="B343" s="1"/>
      <c r="D343" s="37"/>
      <c r="E343" s="37"/>
      <c r="F343" s="37"/>
      <c r="G343" s="42"/>
      <c r="H343" s="37"/>
      <c r="I343" s="42"/>
      <c r="J343" s="37"/>
      <c r="K343" s="42"/>
      <c r="L343" s="37"/>
      <c r="M343" s="42"/>
      <c r="N343" s="37"/>
      <c r="O343" s="42"/>
      <c r="P343" s="37"/>
      <c r="Q343" s="37"/>
      <c r="R343" s="37"/>
      <c r="S343" s="37"/>
      <c r="T343" s="42"/>
      <c r="U343" s="42"/>
    </row>
    <row r="344" spans="1:21" x14ac:dyDescent="0.25">
      <c r="B344" s="1"/>
      <c r="D344" s="37"/>
      <c r="E344" s="37"/>
      <c r="F344" s="37"/>
      <c r="G344" s="42"/>
      <c r="H344" s="37"/>
      <c r="I344" s="42"/>
      <c r="J344" s="37"/>
      <c r="K344" s="42"/>
      <c r="L344" s="37"/>
      <c r="M344" s="42"/>
      <c r="N344" s="37"/>
      <c r="O344" s="42"/>
      <c r="P344" s="37"/>
      <c r="Q344" s="37"/>
      <c r="R344" s="37"/>
      <c r="S344" s="37"/>
      <c r="T344" s="42"/>
      <c r="U344" s="42"/>
    </row>
    <row r="345" spans="1:21" x14ac:dyDescent="0.25">
      <c r="B345" s="1"/>
      <c r="D345" s="37"/>
      <c r="E345" s="37"/>
      <c r="F345" s="37"/>
      <c r="G345" s="42"/>
      <c r="H345" s="37"/>
      <c r="I345" s="42"/>
      <c r="J345" s="37"/>
      <c r="K345" s="42"/>
      <c r="L345" s="37"/>
      <c r="M345" s="42"/>
      <c r="N345" s="37"/>
      <c r="O345" s="42"/>
      <c r="P345" s="37"/>
      <c r="Q345" s="37"/>
      <c r="R345" s="37"/>
      <c r="S345" s="37"/>
      <c r="T345" s="42"/>
      <c r="U345" s="42"/>
    </row>
    <row r="346" spans="1:21" x14ac:dyDescent="0.25">
      <c r="B346" s="1"/>
      <c r="D346" s="37"/>
      <c r="E346" s="37"/>
      <c r="F346" s="37"/>
      <c r="G346" s="42"/>
      <c r="H346" s="37"/>
      <c r="I346" s="42"/>
      <c r="J346" s="37"/>
      <c r="K346" s="42"/>
      <c r="L346" s="37"/>
      <c r="M346" s="42"/>
      <c r="N346" s="37"/>
      <c r="O346" s="42"/>
      <c r="P346" s="37"/>
      <c r="Q346" s="37"/>
      <c r="R346" s="37"/>
      <c r="S346" s="37"/>
      <c r="T346" s="42"/>
      <c r="U346" s="42"/>
    </row>
    <row r="347" spans="1:21" x14ac:dyDescent="0.25">
      <c r="B347" s="1"/>
      <c r="D347" s="37"/>
      <c r="E347" s="37"/>
      <c r="F347" s="37"/>
      <c r="G347" s="42"/>
      <c r="H347" s="37"/>
      <c r="I347" s="42"/>
      <c r="J347" s="37"/>
      <c r="K347" s="42"/>
      <c r="L347" s="37"/>
      <c r="M347" s="42"/>
      <c r="N347" s="37"/>
      <c r="O347" s="42"/>
      <c r="P347" s="37"/>
      <c r="Q347" s="37"/>
      <c r="R347" s="37"/>
      <c r="S347" s="37"/>
      <c r="T347" s="42"/>
      <c r="U347" s="42"/>
    </row>
    <row r="348" spans="1:21" x14ac:dyDescent="0.25">
      <c r="B348" s="1"/>
      <c r="D348" s="37"/>
      <c r="E348" s="37"/>
      <c r="F348" s="37"/>
      <c r="G348" s="42"/>
      <c r="H348" s="37"/>
      <c r="I348" s="42"/>
      <c r="J348" s="37"/>
      <c r="K348" s="42"/>
      <c r="L348" s="37"/>
      <c r="M348" s="42"/>
      <c r="N348" s="37"/>
      <c r="O348" s="42"/>
      <c r="P348" s="37"/>
      <c r="Q348" s="37"/>
      <c r="R348" s="37"/>
      <c r="S348" s="37"/>
      <c r="T348" s="42"/>
      <c r="U348" s="42"/>
    </row>
    <row r="349" spans="1:21" x14ac:dyDescent="0.25">
      <c r="B349" s="1"/>
      <c r="D349" s="37"/>
      <c r="E349" s="37"/>
      <c r="F349" s="37"/>
      <c r="G349" s="42"/>
      <c r="H349" s="37"/>
      <c r="I349" s="42"/>
      <c r="J349" s="37"/>
      <c r="K349" s="42"/>
      <c r="L349" s="37"/>
      <c r="M349" s="42"/>
      <c r="N349" s="37"/>
      <c r="O349" s="42"/>
      <c r="P349" s="37"/>
      <c r="Q349" s="37"/>
      <c r="R349" s="37"/>
      <c r="S349" s="37"/>
      <c r="T349" s="42"/>
      <c r="U349" s="42"/>
    </row>
    <row r="350" spans="1:21" x14ac:dyDescent="0.25">
      <c r="B350" s="1"/>
      <c r="D350" s="37"/>
      <c r="E350" s="37"/>
      <c r="F350" s="37"/>
      <c r="G350" s="42"/>
      <c r="H350" s="37"/>
      <c r="I350" s="42"/>
      <c r="J350" s="37"/>
      <c r="K350" s="42"/>
      <c r="L350" s="37"/>
      <c r="M350" s="42"/>
      <c r="N350" s="37"/>
      <c r="O350" s="42"/>
      <c r="P350" s="37"/>
      <c r="Q350" s="37"/>
      <c r="R350" s="37"/>
      <c r="S350" s="37"/>
      <c r="T350" s="42"/>
      <c r="U350" s="42"/>
    </row>
    <row r="351" spans="1:21" x14ac:dyDescent="0.25">
      <c r="B351" s="1"/>
      <c r="D351" s="37"/>
      <c r="E351" s="37"/>
      <c r="F351" s="37"/>
      <c r="G351" s="42"/>
      <c r="H351" s="37"/>
      <c r="I351" s="42"/>
      <c r="J351" s="37"/>
      <c r="K351" s="42"/>
      <c r="L351" s="37"/>
      <c r="M351" s="42"/>
      <c r="N351" s="37"/>
      <c r="O351" s="42"/>
      <c r="P351" s="37"/>
      <c r="Q351" s="37"/>
      <c r="R351" s="37"/>
      <c r="S351" s="37"/>
      <c r="T351" s="42"/>
      <c r="U351" s="42"/>
    </row>
    <row r="352" spans="1:21" x14ac:dyDescent="0.25">
      <c r="B352" s="1"/>
      <c r="D352" s="37"/>
      <c r="E352" s="37"/>
      <c r="F352" s="37"/>
      <c r="G352" s="42"/>
      <c r="H352" s="37"/>
      <c r="I352" s="42"/>
      <c r="J352" s="37"/>
      <c r="K352" s="42"/>
      <c r="L352" s="37"/>
      <c r="M352" s="42"/>
      <c r="N352" s="37"/>
      <c r="O352" s="42"/>
      <c r="P352" s="37"/>
      <c r="Q352" s="37"/>
      <c r="R352" s="37"/>
      <c r="S352" s="37"/>
      <c r="T352" s="42"/>
      <c r="U352" s="42"/>
    </row>
    <row r="353" spans="2:21" x14ac:dyDescent="0.25">
      <c r="B353" s="1"/>
      <c r="D353" s="37"/>
      <c r="E353" s="37"/>
      <c r="F353" s="37"/>
      <c r="G353" s="42"/>
      <c r="H353" s="37"/>
      <c r="I353" s="42"/>
      <c r="J353" s="37"/>
      <c r="K353" s="42"/>
      <c r="L353" s="37"/>
      <c r="M353" s="42"/>
      <c r="N353" s="37"/>
      <c r="O353" s="42"/>
      <c r="P353" s="37"/>
      <c r="Q353" s="37"/>
      <c r="R353" s="37"/>
      <c r="S353" s="37"/>
      <c r="T353" s="42"/>
      <c r="U353" s="42"/>
    </row>
    <row r="354" spans="2:21" x14ac:dyDescent="0.25">
      <c r="B354" s="1"/>
      <c r="D354" s="37"/>
      <c r="E354" s="37"/>
      <c r="F354" s="37"/>
      <c r="G354" s="42"/>
      <c r="H354" s="37"/>
      <c r="I354" s="42"/>
      <c r="J354" s="37"/>
      <c r="K354" s="42"/>
      <c r="L354" s="37"/>
      <c r="M354" s="42"/>
      <c r="N354" s="37"/>
      <c r="O354" s="42"/>
      <c r="P354" s="37"/>
      <c r="Q354" s="37"/>
      <c r="R354" s="37"/>
      <c r="S354" s="37"/>
      <c r="T354" s="42"/>
      <c r="U354" s="42"/>
    </row>
    <row r="355" spans="2:21" x14ac:dyDescent="0.25">
      <c r="B355" s="1"/>
      <c r="D355" s="37"/>
      <c r="E355" s="37"/>
      <c r="F355" s="37"/>
      <c r="G355" s="42"/>
      <c r="H355" s="37"/>
      <c r="I355" s="42"/>
      <c r="J355" s="37"/>
      <c r="K355" s="42"/>
      <c r="L355" s="37"/>
      <c r="M355" s="42"/>
      <c r="N355" s="37"/>
      <c r="O355" s="42"/>
      <c r="P355" s="37"/>
      <c r="Q355" s="37"/>
      <c r="R355" s="37"/>
      <c r="S355" s="37"/>
      <c r="T355" s="42"/>
      <c r="U355" s="42"/>
    </row>
    <row r="356" spans="2:21" x14ac:dyDescent="0.25">
      <c r="B356" s="1"/>
      <c r="D356" s="37"/>
      <c r="E356" s="37"/>
      <c r="F356" s="37"/>
      <c r="G356" s="42"/>
      <c r="H356" s="37"/>
      <c r="I356" s="42"/>
      <c r="J356" s="37"/>
      <c r="K356" s="42"/>
      <c r="L356" s="37"/>
      <c r="M356" s="42"/>
      <c r="N356" s="37"/>
      <c r="O356" s="42"/>
      <c r="P356" s="37"/>
      <c r="Q356" s="37"/>
      <c r="R356" s="37"/>
      <c r="S356" s="37"/>
      <c r="T356" s="42"/>
      <c r="U356" s="42"/>
    </row>
    <row r="357" spans="2:21" x14ac:dyDescent="0.25">
      <c r="B357" s="1"/>
      <c r="D357" s="37"/>
      <c r="E357" s="37"/>
      <c r="F357" s="37"/>
      <c r="G357" s="42"/>
      <c r="H357" s="37"/>
      <c r="I357" s="42"/>
      <c r="J357" s="37"/>
      <c r="K357" s="42"/>
      <c r="L357" s="37"/>
      <c r="M357" s="42"/>
      <c r="N357" s="37"/>
      <c r="O357" s="42"/>
      <c r="P357" s="37"/>
      <c r="Q357" s="37"/>
      <c r="R357" s="37"/>
      <c r="S357" s="37"/>
      <c r="T357" s="42"/>
      <c r="U357" s="42"/>
    </row>
    <row r="358" spans="2:21" x14ac:dyDescent="0.25">
      <c r="B358" s="1"/>
      <c r="D358" s="37"/>
      <c r="E358" s="37"/>
      <c r="F358" s="37"/>
      <c r="G358" s="42"/>
      <c r="H358" s="37"/>
      <c r="I358" s="42"/>
      <c r="J358" s="37"/>
      <c r="K358" s="42"/>
      <c r="L358" s="37"/>
      <c r="M358" s="42"/>
      <c r="N358" s="37"/>
      <c r="O358" s="42"/>
      <c r="P358" s="37"/>
      <c r="Q358" s="37"/>
      <c r="R358" s="37"/>
      <c r="S358" s="37"/>
      <c r="T358" s="42"/>
      <c r="U358" s="42"/>
    </row>
    <row r="359" spans="2:21" x14ac:dyDescent="0.25">
      <c r="B359" s="1"/>
      <c r="D359" s="37"/>
      <c r="E359" s="37"/>
      <c r="F359" s="37"/>
      <c r="G359" s="42"/>
      <c r="H359" s="37"/>
      <c r="I359" s="42"/>
      <c r="J359" s="37"/>
      <c r="K359" s="42"/>
      <c r="L359" s="37"/>
      <c r="M359" s="42"/>
      <c r="N359" s="37"/>
      <c r="O359" s="42"/>
      <c r="P359" s="37"/>
      <c r="Q359" s="37"/>
      <c r="R359" s="37"/>
      <c r="S359" s="37"/>
      <c r="T359" s="42"/>
      <c r="U359" s="42"/>
    </row>
    <row r="360" spans="2:21" x14ac:dyDescent="0.25">
      <c r="B360" s="1"/>
      <c r="D360" s="37"/>
      <c r="E360" s="37"/>
      <c r="F360" s="37"/>
      <c r="G360" s="42"/>
      <c r="H360" s="37"/>
      <c r="I360" s="42"/>
      <c r="J360" s="37"/>
      <c r="K360" s="42"/>
      <c r="L360" s="37"/>
      <c r="M360" s="42"/>
      <c r="N360" s="37"/>
      <c r="O360" s="42"/>
      <c r="P360" s="37"/>
      <c r="Q360" s="37"/>
      <c r="R360" s="37"/>
      <c r="S360" s="37"/>
      <c r="T360" s="42"/>
      <c r="U360" s="42"/>
    </row>
  </sheetData>
  <mergeCells count="10">
    <mergeCell ref="P4:T4"/>
    <mergeCell ref="B2:T2"/>
    <mergeCell ref="B1:U1"/>
    <mergeCell ref="B3:O3"/>
    <mergeCell ref="D4:E4"/>
    <mergeCell ref="F4:G4"/>
    <mergeCell ref="H4:I4"/>
    <mergeCell ref="J4:K4"/>
    <mergeCell ref="L4:M4"/>
    <mergeCell ref="N4:O4"/>
  </mergeCells>
  <printOptions horizontalCentered="1"/>
  <pageMargins left="0.5" right="0.27559055118110198" top="0.78740157480314998" bottom="0.78740157480314998" header="0.78740157480314998" footer="0.78740157480314998"/>
  <pageSetup paperSize="9" scale="60" orientation="landscape" r:id="rId1"/>
  <rowBreaks count="1" manualBreakCount="1">
    <brk id="339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U360"/>
  <sheetViews>
    <sheetView showGridLines="0" workbookViewId="0">
      <selection activeCell="T8" sqref="T8:U360"/>
    </sheetView>
  </sheetViews>
  <sheetFormatPr defaultRowHeight="12.5" x14ac:dyDescent="0.25"/>
  <cols>
    <col min="1" max="1" width="4" customWidth="1"/>
    <col min="2" max="2" width="23.26953125" customWidth="1"/>
    <col min="3" max="3" width="6.81640625" customWidth="1"/>
    <col min="4" max="11" width="11.7265625" customWidth="1"/>
    <col min="12" max="13" width="11.7265625" hidden="1" customWidth="1"/>
    <col min="14" max="16" width="11.7265625" customWidth="1"/>
    <col min="17" max="19" width="11.7265625" hidden="1" customWidth="1"/>
    <col min="20" max="21" width="11.7265625" customWidth="1"/>
    <col min="22" max="23" width="12.1796875" customWidth="1"/>
  </cols>
  <sheetData>
    <row r="1" spans="1:21" ht="14" x14ac:dyDescent="0.3">
      <c r="A1" s="2" t="s">
        <v>0</v>
      </c>
      <c r="B1" s="46" t="s">
        <v>1</v>
      </c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</row>
    <row r="2" spans="1:21" ht="15.65" customHeight="1" x14ac:dyDescent="0.35">
      <c r="A2" s="4" t="s">
        <v>0</v>
      </c>
      <c r="B2" s="44" t="s">
        <v>2</v>
      </c>
      <c r="C2" s="44"/>
      <c r="D2" s="44"/>
      <c r="E2" s="44"/>
      <c r="F2" s="44"/>
      <c r="G2" s="44"/>
      <c r="H2" s="44"/>
      <c r="I2" s="44"/>
      <c r="J2" s="44"/>
      <c r="K2" s="44"/>
      <c r="L2" s="44"/>
      <c r="M2" s="44"/>
      <c r="N2" s="44"/>
      <c r="O2" s="44"/>
      <c r="P2" s="45"/>
      <c r="Q2" s="45"/>
      <c r="R2" s="45"/>
      <c r="S2" s="45"/>
      <c r="T2" s="45"/>
      <c r="U2" s="3"/>
    </row>
    <row r="3" spans="1:21" ht="15.65" customHeight="1" x14ac:dyDescent="0.35">
      <c r="A3" s="2" t="s">
        <v>0</v>
      </c>
      <c r="B3" s="47" t="s">
        <v>0</v>
      </c>
      <c r="C3" s="47"/>
      <c r="D3" s="47"/>
      <c r="E3" s="47"/>
      <c r="F3" s="47"/>
      <c r="G3" s="47"/>
      <c r="H3" s="47"/>
      <c r="I3" s="47"/>
      <c r="J3" s="47"/>
      <c r="K3" s="47"/>
      <c r="L3" s="47"/>
      <c r="M3" s="47"/>
      <c r="N3" s="47"/>
      <c r="O3" s="47"/>
      <c r="T3" s="3"/>
      <c r="U3" s="3"/>
    </row>
    <row r="4" spans="1:21" ht="28.9" customHeight="1" x14ac:dyDescent="0.3">
      <c r="A4" s="5" t="s">
        <v>0</v>
      </c>
      <c r="B4" s="6" t="s">
        <v>612</v>
      </c>
      <c r="C4" s="6" t="s">
        <v>0</v>
      </c>
      <c r="D4" s="48" t="s">
        <v>4</v>
      </c>
      <c r="E4" s="49"/>
      <c r="F4" s="43" t="s">
        <v>5</v>
      </c>
      <c r="G4" s="43"/>
      <c r="H4" s="43" t="s">
        <v>6</v>
      </c>
      <c r="I4" s="43"/>
      <c r="J4" s="43" t="s">
        <v>7</v>
      </c>
      <c r="K4" s="43"/>
      <c r="L4" s="43" t="s">
        <v>8</v>
      </c>
      <c r="M4" s="43"/>
      <c r="N4" s="43" t="s">
        <v>9</v>
      </c>
      <c r="O4" s="43"/>
      <c r="P4" s="43" t="s">
        <v>10</v>
      </c>
      <c r="Q4" s="43"/>
      <c r="R4" s="43"/>
      <c r="S4" s="43"/>
      <c r="T4" s="43"/>
      <c r="U4" s="7"/>
    </row>
    <row r="5" spans="1:21" ht="43.15" customHeight="1" x14ac:dyDescent="0.3">
      <c r="A5" s="20" t="s">
        <v>0</v>
      </c>
      <c r="B5" s="21" t="s">
        <v>11</v>
      </c>
      <c r="C5" s="22" t="s">
        <v>12</v>
      </c>
      <c r="D5" s="26" t="s">
        <v>13</v>
      </c>
      <c r="E5" s="26" t="s">
        <v>14</v>
      </c>
      <c r="F5" s="26" t="s">
        <v>15</v>
      </c>
      <c r="G5" s="27" t="s">
        <v>16</v>
      </c>
      <c r="H5" s="26" t="s">
        <v>15</v>
      </c>
      <c r="I5" s="27" t="s">
        <v>17</v>
      </c>
      <c r="J5" s="26" t="s">
        <v>15</v>
      </c>
      <c r="K5" s="27" t="s">
        <v>18</v>
      </c>
      <c r="L5" s="26" t="s">
        <v>15</v>
      </c>
      <c r="M5" s="27" t="s">
        <v>19</v>
      </c>
      <c r="N5" s="26" t="s">
        <v>15</v>
      </c>
      <c r="O5" s="27" t="s">
        <v>20</v>
      </c>
      <c r="P5" s="26" t="s">
        <v>15</v>
      </c>
      <c r="Q5" s="26" t="s">
        <v>0</v>
      </c>
      <c r="R5" s="26" t="s">
        <v>0</v>
      </c>
      <c r="S5" s="26" t="s">
        <v>0</v>
      </c>
      <c r="T5" s="28" t="s">
        <v>20</v>
      </c>
      <c r="U5" s="29" t="s">
        <v>21</v>
      </c>
    </row>
    <row r="6" spans="1:21" ht="14.5" customHeight="1" x14ac:dyDescent="0.25">
      <c r="A6" s="16" t="s">
        <v>0</v>
      </c>
      <c r="B6" s="8" t="s">
        <v>618</v>
      </c>
      <c r="C6" s="8"/>
      <c r="D6" s="30"/>
      <c r="E6" s="30"/>
      <c r="F6" s="30"/>
      <c r="G6" s="31"/>
      <c r="H6" s="30"/>
      <c r="I6" s="31"/>
      <c r="J6" s="30"/>
      <c r="K6" s="31"/>
      <c r="L6" s="30"/>
      <c r="M6" s="31"/>
      <c r="N6" s="30"/>
      <c r="O6" s="31"/>
      <c r="P6" s="30"/>
      <c r="Q6" s="30"/>
      <c r="R6" s="30"/>
      <c r="S6" s="30"/>
      <c r="T6" s="31"/>
      <c r="U6" s="31"/>
    </row>
    <row r="7" spans="1:21" ht="14.5" customHeight="1" x14ac:dyDescent="0.3">
      <c r="A7" s="17" t="s">
        <v>0</v>
      </c>
      <c r="B7" s="9" t="s">
        <v>22</v>
      </c>
      <c r="C7" s="10"/>
      <c r="D7" s="32"/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</row>
    <row r="8" spans="1:21" ht="13" x14ac:dyDescent="0.3">
      <c r="A8" s="18" t="s">
        <v>23</v>
      </c>
      <c r="B8" s="12" t="s">
        <v>24</v>
      </c>
      <c r="C8" s="11" t="s">
        <v>25</v>
      </c>
      <c r="D8" s="33">
        <v>0</v>
      </c>
      <c r="E8" s="33">
        <v>0</v>
      </c>
      <c r="F8" s="33">
        <v>448</v>
      </c>
      <c r="G8" s="38">
        <f>IF(($D8       =0),0,($F8       /$D8       ))</f>
        <v>0</v>
      </c>
      <c r="H8" s="33">
        <v>-13</v>
      </c>
      <c r="I8" s="38">
        <f>IF(($D8       =0),0,($H8       /$D8       ))</f>
        <v>0</v>
      </c>
      <c r="J8" s="33">
        <v>0</v>
      </c>
      <c r="K8" s="38">
        <f>IF(($E8       =0),0,($J8       /$E8       ))</f>
        <v>0</v>
      </c>
      <c r="L8" s="33">
        <v>0</v>
      </c>
      <c r="M8" s="38">
        <f>IF(($E8       =0),0,($L8       /$E8       ))</f>
        <v>0</v>
      </c>
      <c r="N8" s="33">
        <f>$F8       +$H8       +$J8</f>
        <v>435</v>
      </c>
      <c r="O8" s="38">
        <f>IF(($E8       =0),0,($N8       /$E8       ))</f>
        <v>0</v>
      </c>
      <c r="P8" s="33">
        <v>25830</v>
      </c>
      <c r="Q8" s="33">
        <v>3915380</v>
      </c>
      <c r="R8" s="33">
        <v>3915380</v>
      </c>
      <c r="S8" s="33">
        <v>104442</v>
      </c>
      <c r="T8" s="38">
        <f>IF(($R8       =0),0,($S8       /$R8       ))</f>
        <v>2.667480551057624E-2</v>
      </c>
      <c r="U8" s="38">
        <f>IF(($P8       =0),0,(($J8       /$P8       )-1))</f>
        <v>-1</v>
      </c>
    </row>
    <row r="9" spans="1:21" ht="13" x14ac:dyDescent="0.3">
      <c r="A9" s="18" t="s">
        <v>23</v>
      </c>
      <c r="B9" s="12" t="s">
        <v>26</v>
      </c>
      <c r="C9" s="11" t="s">
        <v>27</v>
      </c>
      <c r="D9" s="33">
        <v>1576690</v>
      </c>
      <c r="E9" s="33">
        <v>1576860</v>
      </c>
      <c r="F9" s="33">
        <v>344944</v>
      </c>
      <c r="G9" s="38">
        <f>IF(($D9       =0),0,($F9       /$D9       ))</f>
        <v>0.21877731196367073</v>
      </c>
      <c r="H9" s="33">
        <v>322435</v>
      </c>
      <c r="I9" s="38">
        <f>IF(($D9       =0),0,($H9       /$D9       ))</f>
        <v>0.20450120188496154</v>
      </c>
      <c r="J9" s="33">
        <v>337678</v>
      </c>
      <c r="K9" s="38">
        <f>IF(($E9       =0),0,($J9       /$E9       ))</f>
        <v>0.21414583412604796</v>
      </c>
      <c r="L9" s="33">
        <v>0</v>
      </c>
      <c r="M9" s="38">
        <f>IF(($E9       =0),0,($L9       /$E9       ))</f>
        <v>0</v>
      </c>
      <c r="N9" s="33">
        <f>$F9       +$H9       +$J9</f>
        <v>1005057</v>
      </c>
      <c r="O9" s="38">
        <f>IF(($E9       =0),0,($N9       /$E9       ))</f>
        <v>0.63737871466078155</v>
      </c>
      <c r="P9" s="33">
        <v>0</v>
      </c>
      <c r="Q9" s="33">
        <v>0</v>
      </c>
      <c r="R9" s="33">
        <v>0</v>
      </c>
      <c r="S9" s="33">
        <v>0</v>
      </c>
      <c r="T9" s="38">
        <f>IF(($R9       =0),0,($S9       /$R9       ))</f>
        <v>0</v>
      </c>
      <c r="U9" s="38">
        <f>IF(($P9       =0),0,(($J9       /$P9       )-1))</f>
        <v>0</v>
      </c>
    </row>
    <row r="10" spans="1:21" ht="14" x14ac:dyDescent="0.3">
      <c r="A10" s="19" t="s">
        <v>0</v>
      </c>
      <c r="B10" s="14" t="s">
        <v>28</v>
      </c>
      <c r="C10" s="13" t="s">
        <v>0</v>
      </c>
      <c r="D10" s="34">
        <f>SUM(D8:D9)</f>
        <v>1576690</v>
      </c>
      <c r="E10" s="34">
        <f>SUM(E8:E9)</f>
        <v>1576860</v>
      </c>
      <c r="F10" s="34">
        <f>SUM(F8:F9)</f>
        <v>345392</v>
      </c>
      <c r="G10" s="39">
        <f t="shared" ref="G10:G54" si="0">IF(($D10      =0),0,($F10      /$D10      ))</f>
        <v>0.21906145152185907</v>
      </c>
      <c r="H10" s="34">
        <f>SUM(H8:H9)</f>
        <v>322422</v>
      </c>
      <c r="I10" s="39">
        <f t="shared" ref="I10:I54" si="1">IF(($D10      =0),0,($H10      /$D10      ))</f>
        <v>0.2044929567638534</v>
      </c>
      <c r="J10" s="34">
        <f>SUM(J8:J9)</f>
        <v>337678</v>
      </c>
      <c r="K10" s="39">
        <f t="shared" ref="K10:K54" si="2">IF(($E10      =0),0,($J10      /$E10      ))</f>
        <v>0.21414583412604796</v>
      </c>
      <c r="L10" s="34">
        <f>SUM(L8:L9)</f>
        <v>0</v>
      </c>
      <c r="M10" s="39">
        <f t="shared" ref="M10:M54" si="3">IF(($E10      =0),0,($L10      /$E10      ))</f>
        <v>0</v>
      </c>
      <c r="N10" s="34">
        <f t="shared" ref="N10:N54" si="4">$F10      +$H10      +$J10</f>
        <v>1005492</v>
      </c>
      <c r="O10" s="39">
        <f t="shared" ref="O10:O54" si="5">IF(($E10      =0),0,($N10      /$E10      ))</f>
        <v>0.6376545793539059</v>
      </c>
      <c r="P10" s="34">
        <f>SUM(P8:P9)</f>
        <v>25830</v>
      </c>
      <c r="Q10" s="34">
        <f>SUM(Q8:Q9)</f>
        <v>3915380</v>
      </c>
      <c r="R10" s="34">
        <f>SUM(R8:R9)</f>
        <v>3915380</v>
      </c>
      <c r="S10" s="34">
        <f>SUM(S8:S9)</f>
        <v>104442</v>
      </c>
      <c r="T10" s="39">
        <f t="shared" ref="T10:T54" si="6">IF(($R10      =0),0,($S10      /$R10      ))</f>
        <v>2.667480551057624E-2</v>
      </c>
      <c r="U10" s="39">
        <f t="shared" ref="U10:U54" si="7">IF(($P10      =0),0,(($J10      /$P10      )-1))</f>
        <v>12.073093302361595</v>
      </c>
    </row>
    <row r="11" spans="1:21" ht="13" x14ac:dyDescent="0.3">
      <c r="A11" s="18" t="s">
        <v>29</v>
      </c>
      <c r="B11" s="12" t="s">
        <v>30</v>
      </c>
      <c r="C11" s="11" t="s">
        <v>31</v>
      </c>
      <c r="D11" s="33">
        <v>0</v>
      </c>
      <c r="E11" s="33">
        <v>0</v>
      </c>
      <c r="F11" s="33">
        <v>0</v>
      </c>
      <c r="G11" s="38">
        <f t="shared" si="0"/>
        <v>0</v>
      </c>
      <c r="H11" s="33">
        <v>0</v>
      </c>
      <c r="I11" s="38">
        <f t="shared" si="1"/>
        <v>0</v>
      </c>
      <c r="J11" s="33">
        <v>0</v>
      </c>
      <c r="K11" s="38">
        <f t="shared" si="2"/>
        <v>0</v>
      </c>
      <c r="L11" s="33">
        <v>0</v>
      </c>
      <c r="M11" s="38">
        <f t="shared" si="3"/>
        <v>0</v>
      </c>
      <c r="N11" s="33">
        <f t="shared" si="4"/>
        <v>0</v>
      </c>
      <c r="O11" s="38">
        <f t="shared" si="5"/>
        <v>0</v>
      </c>
      <c r="P11" s="33">
        <v>0</v>
      </c>
      <c r="Q11" s="33">
        <v>0</v>
      </c>
      <c r="R11" s="33">
        <v>0</v>
      </c>
      <c r="S11" s="33">
        <v>0</v>
      </c>
      <c r="T11" s="38">
        <f t="shared" si="6"/>
        <v>0</v>
      </c>
      <c r="U11" s="38">
        <f t="shared" si="7"/>
        <v>0</v>
      </c>
    </row>
    <row r="12" spans="1:21" ht="13" x14ac:dyDescent="0.3">
      <c r="A12" s="18" t="s">
        <v>29</v>
      </c>
      <c r="B12" s="12" t="s">
        <v>32</v>
      </c>
      <c r="C12" s="11" t="s">
        <v>33</v>
      </c>
      <c r="D12" s="33">
        <v>0</v>
      </c>
      <c r="E12" s="33">
        <v>0</v>
      </c>
      <c r="F12" s="33">
        <v>0</v>
      </c>
      <c r="G12" s="38">
        <f t="shared" si="0"/>
        <v>0</v>
      </c>
      <c r="H12" s="33">
        <v>0</v>
      </c>
      <c r="I12" s="38">
        <f t="shared" si="1"/>
        <v>0</v>
      </c>
      <c r="J12" s="33">
        <v>0</v>
      </c>
      <c r="K12" s="38">
        <f t="shared" si="2"/>
        <v>0</v>
      </c>
      <c r="L12" s="33">
        <v>0</v>
      </c>
      <c r="M12" s="38">
        <f t="shared" si="3"/>
        <v>0</v>
      </c>
      <c r="N12" s="33">
        <f t="shared" si="4"/>
        <v>0</v>
      </c>
      <c r="O12" s="38">
        <f t="shared" si="5"/>
        <v>0</v>
      </c>
      <c r="P12" s="33">
        <v>0</v>
      </c>
      <c r="Q12" s="33">
        <v>0</v>
      </c>
      <c r="R12" s="33">
        <v>0</v>
      </c>
      <c r="S12" s="33">
        <v>0</v>
      </c>
      <c r="T12" s="38">
        <f t="shared" si="6"/>
        <v>0</v>
      </c>
      <c r="U12" s="38">
        <f t="shared" si="7"/>
        <v>0</v>
      </c>
    </row>
    <row r="13" spans="1:21" ht="13" x14ac:dyDescent="0.3">
      <c r="A13" s="18" t="s">
        <v>29</v>
      </c>
      <c r="B13" s="12" t="s">
        <v>34</v>
      </c>
      <c r="C13" s="11" t="s">
        <v>35</v>
      </c>
      <c r="D13" s="33">
        <v>0</v>
      </c>
      <c r="E13" s="33">
        <v>0</v>
      </c>
      <c r="F13" s="33">
        <v>0</v>
      </c>
      <c r="G13" s="38">
        <f t="shared" si="0"/>
        <v>0</v>
      </c>
      <c r="H13" s="33">
        <v>0</v>
      </c>
      <c r="I13" s="38">
        <f t="shared" si="1"/>
        <v>0</v>
      </c>
      <c r="J13" s="33">
        <v>0</v>
      </c>
      <c r="K13" s="38">
        <f t="shared" si="2"/>
        <v>0</v>
      </c>
      <c r="L13" s="33">
        <v>0</v>
      </c>
      <c r="M13" s="38">
        <f t="shared" si="3"/>
        <v>0</v>
      </c>
      <c r="N13" s="33">
        <f t="shared" si="4"/>
        <v>0</v>
      </c>
      <c r="O13" s="38">
        <f t="shared" si="5"/>
        <v>0</v>
      </c>
      <c r="P13" s="33">
        <v>0</v>
      </c>
      <c r="Q13" s="33">
        <v>0</v>
      </c>
      <c r="R13" s="33">
        <v>0</v>
      </c>
      <c r="S13" s="33">
        <v>0</v>
      </c>
      <c r="T13" s="38">
        <f t="shared" si="6"/>
        <v>0</v>
      </c>
      <c r="U13" s="38">
        <f t="shared" si="7"/>
        <v>0</v>
      </c>
    </row>
    <row r="14" spans="1:21" ht="13" x14ac:dyDescent="0.3">
      <c r="A14" s="18" t="s">
        <v>29</v>
      </c>
      <c r="B14" s="12" t="s">
        <v>36</v>
      </c>
      <c r="C14" s="11" t="s">
        <v>37</v>
      </c>
      <c r="D14" s="33">
        <v>2003370</v>
      </c>
      <c r="E14" s="33">
        <v>1734899</v>
      </c>
      <c r="F14" s="33">
        <v>153419</v>
      </c>
      <c r="G14" s="38">
        <f t="shared" si="0"/>
        <v>7.6580461921661999E-2</v>
      </c>
      <c r="H14" s="33">
        <v>705539</v>
      </c>
      <c r="I14" s="38">
        <f t="shared" si="1"/>
        <v>0.35217608329964012</v>
      </c>
      <c r="J14" s="33">
        <v>258464</v>
      </c>
      <c r="K14" s="38">
        <f t="shared" si="2"/>
        <v>0.14897927775622674</v>
      </c>
      <c r="L14" s="33">
        <v>0</v>
      </c>
      <c r="M14" s="38">
        <f t="shared" si="3"/>
        <v>0</v>
      </c>
      <c r="N14" s="33">
        <f t="shared" si="4"/>
        <v>1117422</v>
      </c>
      <c r="O14" s="38">
        <f t="shared" si="5"/>
        <v>0.64408475651896735</v>
      </c>
      <c r="P14" s="33">
        <v>215542</v>
      </c>
      <c r="Q14" s="33">
        <v>2003516</v>
      </c>
      <c r="R14" s="33">
        <v>2003516</v>
      </c>
      <c r="S14" s="33">
        <v>885159</v>
      </c>
      <c r="T14" s="38">
        <f t="shared" si="6"/>
        <v>0.44180281065886173</v>
      </c>
      <c r="U14" s="38">
        <f t="shared" si="7"/>
        <v>0.1991352033478393</v>
      </c>
    </row>
    <row r="15" spans="1:21" ht="13" x14ac:dyDescent="0.3">
      <c r="A15" s="18" t="s">
        <v>29</v>
      </c>
      <c r="B15" s="12" t="s">
        <v>38</v>
      </c>
      <c r="C15" s="11" t="s">
        <v>39</v>
      </c>
      <c r="D15" s="33">
        <v>0</v>
      </c>
      <c r="E15" s="33">
        <v>0</v>
      </c>
      <c r="F15" s="33">
        <v>0</v>
      </c>
      <c r="G15" s="38">
        <f t="shared" si="0"/>
        <v>0</v>
      </c>
      <c r="H15" s="33">
        <v>0</v>
      </c>
      <c r="I15" s="38">
        <f t="shared" si="1"/>
        <v>0</v>
      </c>
      <c r="J15" s="33">
        <v>0</v>
      </c>
      <c r="K15" s="38">
        <f t="shared" si="2"/>
        <v>0</v>
      </c>
      <c r="L15" s="33">
        <v>0</v>
      </c>
      <c r="M15" s="38">
        <f t="shared" si="3"/>
        <v>0</v>
      </c>
      <c r="N15" s="33">
        <f t="shared" si="4"/>
        <v>0</v>
      </c>
      <c r="O15" s="38">
        <f t="shared" si="5"/>
        <v>0</v>
      </c>
      <c r="P15" s="33">
        <v>0</v>
      </c>
      <c r="Q15" s="33">
        <v>0</v>
      </c>
      <c r="R15" s="33">
        <v>2546400</v>
      </c>
      <c r="S15" s="33">
        <v>0</v>
      </c>
      <c r="T15" s="38">
        <f t="shared" si="6"/>
        <v>0</v>
      </c>
      <c r="U15" s="38">
        <f t="shared" si="7"/>
        <v>0</v>
      </c>
    </row>
    <row r="16" spans="1:21" ht="13" x14ac:dyDescent="0.3">
      <c r="A16" s="18" t="s">
        <v>29</v>
      </c>
      <c r="B16" s="12" t="s">
        <v>40</v>
      </c>
      <c r="C16" s="11" t="s">
        <v>41</v>
      </c>
      <c r="D16" s="33">
        <v>1445624</v>
      </c>
      <c r="E16" s="33">
        <v>1393166</v>
      </c>
      <c r="F16" s="33">
        <v>400909</v>
      </c>
      <c r="G16" s="38">
        <f t="shared" si="0"/>
        <v>0.27732591600582168</v>
      </c>
      <c r="H16" s="33">
        <v>467927</v>
      </c>
      <c r="I16" s="38">
        <f t="shared" si="1"/>
        <v>0.32368513527722287</v>
      </c>
      <c r="J16" s="33">
        <v>420841</v>
      </c>
      <c r="K16" s="38">
        <f t="shared" si="2"/>
        <v>0.30207527315481431</v>
      </c>
      <c r="L16" s="33">
        <v>0</v>
      </c>
      <c r="M16" s="38">
        <f t="shared" si="3"/>
        <v>0</v>
      </c>
      <c r="N16" s="33">
        <f t="shared" si="4"/>
        <v>1289677</v>
      </c>
      <c r="O16" s="38">
        <f t="shared" si="5"/>
        <v>0.92571667697890991</v>
      </c>
      <c r="P16" s="33">
        <v>414464</v>
      </c>
      <c r="Q16" s="33">
        <v>1388688</v>
      </c>
      <c r="R16" s="33">
        <v>1388688</v>
      </c>
      <c r="S16" s="33">
        <v>1143561</v>
      </c>
      <c r="T16" s="38">
        <f t="shared" si="6"/>
        <v>0.82348302858525457</v>
      </c>
      <c r="U16" s="38">
        <f t="shared" si="7"/>
        <v>1.538613727609639E-2</v>
      </c>
    </row>
    <row r="17" spans="1:21" ht="13" x14ac:dyDescent="0.3">
      <c r="A17" s="18" t="s">
        <v>29</v>
      </c>
      <c r="B17" s="12" t="s">
        <v>42</v>
      </c>
      <c r="C17" s="11" t="s">
        <v>43</v>
      </c>
      <c r="D17" s="33">
        <v>0</v>
      </c>
      <c r="E17" s="33">
        <v>0</v>
      </c>
      <c r="F17" s="33">
        <v>0</v>
      </c>
      <c r="G17" s="38">
        <f t="shared" si="0"/>
        <v>0</v>
      </c>
      <c r="H17" s="33">
        <v>0</v>
      </c>
      <c r="I17" s="38">
        <f t="shared" si="1"/>
        <v>0</v>
      </c>
      <c r="J17" s="33">
        <v>0</v>
      </c>
      <c r="K17" s="38">
        <f t="shared" si="2"/>
        <v>0</v>
      </c>
      <c r="L17" s="33">
        <v>0</v>
      </c>
      <c r="M17" s="38">
        <f t="shared" si="3"/>
        <v>0</v>
      </c>
      <c r="N17" s="33">
        <f t="shared" si="4"/>
        <v>0</v>
      </c>
      <c r="O17" s="38">
        <f t="shared" si="5"/>
        <v>0</v>
      </c>
      <c r="P17" s="33">
        <v>0</v>
      </c>
      <c r="Q17" s="33">
        <v>0</v>
      </c>
      <c r="R17" s="33">
        <v>0</v>
      </c>
      <c r="S17" s="33">
        <v>0</v>
      </c>
      <c r="T17" s="38">
        <f t="shared" si="6"/>
        <v>0</v>
      </c>
      <c r="U17" s="38">
        <f t="shared" si="7"/>
        <v>0</v>
      </c>
    </row>
    <row r="18" spans="1:21" ht="13" x14ac:dyDescent="0.3">
      <c r="A18" s="18" t="s">
        <v>44</v>
      </c>
      <c r="B18" s="12" t="s">
        <v>45</v>
      </c>
      <c r="C18" s="11" t="s">
        <v>46</v>
      </c>
      <c r="D18" s="33">
        <v>0</v>
      </c>
      <c r="E18" s="33">
        <v>0</v>
      </c>
      <c r="F18" s="33">
        <v>0</v>
      </c>
      <c r="G18" s="38">
        <f t="shared" si="0"/>
        <v>0</v>
      </c>
      <c r="H18" s="33">
        <v>0</v>
      </c>
      <c r="I18" s="38">
        <f t="shared" si="1"/>
        <v>0</v>
      </c>
      <c r="J18" s="33">
        <v>0</v>
      </c>
      <c r="K18" s="38">
        <f t="shared" si="2"/>
        <v>0</v>
      </c>
      <c r="L18" s="33">
        <v>0</v>
      </c>
      <c r="M18" s="38">
        <f t="shared" si="3"/>
        <v>0</v>
      </c>
      <c r="N18" s="33">
        <f t="shared" si="4"/>
        <v>0</v>
      </c>
      <c r="O18" s="38">
        <f t="shared" si="5"/>
        <v>0</v>
      </c>
      <c r="P18" s="33">
        <v>0</v>
      </c>
      <c r="Q18" s="33">
        <v>0</v>
      </c>
      <c r="R18" s="33">
        <v>0</v>
      </c>
      <c r="S18" s="33">
        <v>0</v>
      </c>
      <c r="T18" s="38">
        <f t="shared" si="6"/>
        <v>0</v>
      </c>
      <c r="U18" s="38">
        <f t="shared" si="7"/>
        <v>0</v>
      </c>
    </row>
    <row r="19" spans="1:21" ht="14" x14ac:dyDescent="0.3">
      <c r="A19" s="19" t="s">
        <v>0</v>
      </c>
      <c r="B19" s="14" t="s">
        <v>47</v>
      </c>
      <c r="C19" s="13" t="s">
        <v>0</v>
      </c>
      <c r="D19" s="34">
        <f>SUM(D11:D18)</f>
        <v>3448994</v>
      </c>
      <c r="E19" s="34">
        <f>SUM(E11:E18)</f>
        <v>3128065</v>
      </c>
      <c r="F19" s="34">
        <f>SUM(F11:F18)</f>
        <v>554328</v>
      </c>
      <c r="G19" s="39">
        <f t="shared" si="0"/>
        <v>0.16072164810956471</v>
      </c>
      <c r="H19" s="34">
        <f>SUM(H11:H18)</f>
        <v>1173466</v>
      </c>
      <c r="I19" s="39">
        <f t="shared" si="1"/>
        <v>0.34023428280826234</v>
      </c>
      <c r="J19" s="34">
        <f>SUM(J11:J18)</f>
        <v>679305</v>
      </c>
      <c r="K19" s="39">
        <f t="shared" si="2"/>
        <v>0.21716460495545969</v>
      </c>
      <c r="L19" s="34">
        <f>SUM(L11:L18)</f>
        <v>0</v>
      </c>
      <c r="M19" s="39">
        <f t="shared" si="3"/>
        <v>0</v>
      </c>
      <c r="N19" s="34">
        <f t="shared" si="4"/>
        <v>2407099</v>
      </c>
      <c r="O19" s="39">
        <f t="shared" si="5"/>
        <v>0.76951693778741814</v>
      </c>
      <c r="P19" s="34">
        <f>SUM(P11:P18)</f>
        <v>630006</v>
      </c>
      <c r="Q19" s="34">
        <f>SUM(Q11:Q18)</f>
        <v>3392204</v>
      </c>
      <c r="R19" s="34">
        <f>SUM(R11:R18)</f>
        <v>5938604</v>
      </c>
      <c r="S19" s="34">
        <f>SUM(S11:S18)</f>
        <v>2028720</v>
      </c>
      <c r="T19" s="39">
        <f t="shared" si="6"/>
        <v>0.34161563896161456</v>
      </c>
      <c r="U19" s="39">
        <f t="shared" si="7"/>
        <v>7.8251635698707522E-2</v>
      </c>
    </row>
    <row r="20" spans="1:21" ht="13" x14ac:dyDescent="0.3">
      <c r="A20" s="18" t="s">
        <v>29</v>
      </c>
      <c r="B20" s="12" t="s">
        <v>48</v>
      </c>
      <c r="C20" s="11" t="s">
        <v>49</v>
      </c>
      <c r="D20" s="33">
        <v>0</v>
      </c>
      <c r="E20" s="33">
        <v>0</v>
      </c>
      <c r="F20" s="33">
        <v>0</v>
      </c>
      <c r="G20" s="38">
        <f t="shared" si="0"/>
        <v>0</v>
      </c>
      <c r="H20" s="33">
        <v>0</v>
      </c>
      <c r="I20" s="38">
        <f t="shared" si="1"/>
        <v>0</v>
      </c>
      <c r="J20" s="33">
        <v>0</v>
      </c>
      <c r="K20" s="38">
        <f t="shared" si="2"/>
        <v>0</v>
      </c>
      <c r="L20" s="33">
        <v>0</v>
      </c>
      <c r="M20" s="38">
        <f t="shared" si="3"/>
        <v>0</v>
      </c>
      <c r="N20" s="33">
        <f t="shared" si="4"/>
        <v>0</v>
      </c>
      <c r="O20" s="38">
        <f t="shared" si="5"/>
        <v>0</v>
      </c>
      <c r="P20" s="33">
        <v>0</v>
      </c>
      <c r="Q20" s="33">
        <v>0</v>
      </c>
      <c r="R20" s="33">
        <v>0</v>
      </c>
      <c r="S20" s="33">
        <v>0</v>
      </c>
      <c r="T20" s="38">
        <f t="shared" si="6"/>
        <v>0</v>
      </c>
      <c r="U20" s="38">
        <f t="shared" si="7"/>
        <v>0</v>
      </c>
    </row>
    <row r="21" spans="1:21" ht="13" x14ac:dyDescent="0.3">
      <c r="A21" s="18" t="s">
        <v>29</v>
      </c>
      <c r="B21" s="12" t="s">
        <v>50</v>
      </c>
      <c r="C21" s="11" t="s">
        <v>51</v>
      </c>
      <c r="D21" s="33">
        <v>0</v>
      </c>
      <c r="E21" s="33">
        <v>0</v>
      </c>
      <c r="F21" s="33">
        <v>0</v>
      </c>
      <c r="G21" s="38">
        <f t="shared" si="0"/>
        <v>0</v>
      </c>
      <c r="H21" s="33">
        <v>0</v>
      </c>
      <c r="I21" s="38">
        <f t="shared" si="1"/>
        <v>0</v>
      </c>
      <c r="J21" s="33">
        <v>0</v>
      </c>
      <c r="K21" s="38">
        <f t="shared" si="2"/>
        <v>0</v>
      </c>
      <c r="L21" s="33">
        <v>0</v>
      </c>
      <c r="M21" s="38">
        <f t="shared" si="3"/>
        <v>0</v>
      </c>
      <c r="N21" s="33">
        <f t="shared" si="4"/>
        <v>0</v>
      </c>
      <c r="O21" s="38">
        <f t="shared" si="5"/>
        <v>0</v>
      </c>
      <c r="P21" s="33">
        <v>0</v>
      </c>
      <c r="Q21" s="33">
        <v>0</v>
      </c>
      <c r="R21" s="33">
        <v>0</v>
      </c>
      <c r="S21" s="33">
        <v>0</v>
      </c>
      <c r="T21" s="38">
        <f t="shared" si="6"/>
        <v>0</v>
      </c>
      <c r="U21" s="38">
        <f t="shared" si="7"/>
        <v>0</v>
      </c>
    </row>
    <row r="22" spans="1:21" ht="13" x14ac:dyDescent="0.3">
      <c r="A22" s="18" t="s">
        <v>29</v>
      </c>
      <c r="B22" s="12" t="s">
        <v>52</v>
      </c>
      <c r="C22" s="11" t="s">
        <v>53</v>
      </c>
      <c r="D22" s="33">
        <v>0</v>
      </c>
      <c r="E22" s="33">
        <v>0</v>
      </c>
      <c r="F22" s="33">
        <v>0</v>
      </c>
      <c r="G22" s="38">
        <f t="shared" si="0"/>
        <v>0</v>
      </c>
      <c r="H22" s="33">
        <v>0</v>
      </c>
      <c r="I22" s="38">
        <f t="shared" si="1"/>
        <v>0</v>
      </c>
      <c r="J22" s="33">
        <v>0</v>
      </c>
      <c r="K22" s="38">
        <f t="shared" si="2"/>
        <v>0</v>
      </c>
      <c r="L22" s="33">
        <v>0</v>
      </c>
      <c r="M22" s="38">
        <f t="shared" si="3"/>
        <v>0</v>
      </c>
      <c r="N22" s="33">
        <f t="shared" si="4"/>
        <v>0</v>
      </c>
      <c r="O22" s="38">
        <f t="shared" si="5"/>
        <v>0</v>
      </c>
      <c r="P22" s="33">
        <v>0</v>
      </c>
      <c r="Q22" s="33">
        <v>0</v>
      </c>
      <c r="R22" s="33">
        <v>0</v>
      </c>
      <c r="S22" s="33">
        <v>0</v>
      </c>
      <c r="T22" s="38">
        <f t="shared" si="6"/>
        <v>0</v>
      </c>
      <c r="U22" s="38">
        <f t="shared" si="7"/>
        <v>0</v>
      </c>
    </row>
    <row r="23" spans="1:21" ht="13" x14ac:dyDescent="0.3">
      <c r="A23" s="18" t="s">
        <v>29</v>
      </c>
      <c r="B23" s="12" t="s">
        <v>54</v>
      </c>
      <c r="C23" s="11" t="s">
        <v>55</v>
      </c>
      <c r="D23" s="33">
        <v>42000</v>
      </c>
      <c r="E23" s="33">
        <v>22000</v>
      </c>
      <c r="F23" s="33">
        <v>8261</v>
      </c>
      <c r="G23" s="38">
        <f t="shared" si="0"/>
        <v>0.19669047619047619</v>
      </c>
      <c r="H23" s="33">
        <v>0</v>
      </c>
      <c r="I23" s="38">
        <f t="shared" si="1"/>
        <v>0</v>
      </c>
      <c r="J23" s="33">
        <v>0</v>
      </c>
      <c r="K23" s="38">
        <f t="shared" si="2"/>
        <v>0</v>
      </c>
      <c r="L23" s="33">
        <v>0</v>
      </c>
      <c r="M23" s="38">
        <f t="shared" si="3"/>
        <v>0</v>
      </c>
      <c r="N23" s="33">
        <f t="shared" si="4"/>
        <v>8261</v>
      </c>
      <c r="O23" s="38">
        <f t="shared" si="5"/>
        <v>0.3755</v>
      </c>
      <c r="P23" s="33">
        <v>6391</v>
      </c>
      <c r="Q23" s="33">
        <v>63000</v>
      </c>
      <c r="R23" s="33">
        <v>43000</v>
      </c>
      <c r="S23" s="33">
        <v>14652</v>
      </c>
      <c r="T23" s="38">
        <f t="shared" si="6"/>
        <v>0.34074418604651163</v>
      </c>
      <c r="U23" s="38">
        <f t="shared" si="7"/>
        <v>-1</v>
      </c>
    </row>
    <row r="24" spans="1:21" ht="13" x14ac:dyDescent="0.3">
      <c r="A24" s="18" t="s">
        <v>29</v>
      </c>
      <c r="B24" s="12" t="s">
        <v>56</v>
      </c>
      <c r="C24" s="11" t="s">
        <v>57</v>
      </c>
      <c r="D24" s="33">
        <v>0</v>
      </c>
      <c r="E24" s="33">
        <v>0</v>
      </c>
      <c r="F24" s="33">
        <v>0</v>
      </c>
      <c r="G24" s="38">
        <f t="shared" si="0"/>
        <v>0</v>
      </c>
      <c r="H24" s="33">
        <v>0</v>
      </c>
      <c r="I24" s="38">
        <f t="shared" si="1"/>
        <v>0</v>
      </c>
      <c r="J24" s="33">
        <v>0</v>
      </c>
      <c r="K24" s="38">
        <f t="shared" si="2"/>
        <v>0</v>
      </c>
      <c r="L24" s="33">
        <v>0</v>
      </c>
      <c r="M24" s="38">
        <f t="shared" si="3"/>
        <v>0</v>
      </c>
      <c r="N24" s="33">
        <f t="shared" si="4"/>
        <v>0</v>
      </c>
      <c r="O24" s="38">
        <f t="shared" si="5"/>
        <v>0</v>
      </c>
      <c r="P24" s="33">
        <v>0</v>
      </c>
      <c r="Q24" s="33">
        <v>0</v>
      </c>
      <c r="R24" s="33">
        <v>0</v>
      </c>
      <c r="S24" s="33">
        <v>0</v>
      </c>
      <c r="T24" s="38">
        <f t="shared" si="6"/>
        <v>0</v>
      </c>
      <c r="U24" s="38">
        <f t="shared" si="7"/>
        <v>0</v>
      </c>
    </row>
    <row r="25" spans="1:21" ht="13" x14ac:dyDescent="0.3">
      <c r="A25" s="18" t="s">
        <v>29</v>
      </c>
      <c r="B25" s="12" t="s">
        <v>58</v>
      </c>
      <c r="C25" s="11" t="s">
        <v>59</v>
      </c>
      <c r="D25" s="33">
        <v>0</v>
      </c>
      <c r="E25" s="33">
        <v>0</v>
      </c>
      <c r="F25" s="33">
        <v>0</v>
      </c>
      <c r="G25" s="38">
        <f t="shared" si="0"/>
        <v>0</v>
      </c>
      <c r="H25" s="33">
        <v>0</v>
      </c>
      <c r="I25" s="38">
        <f t="shared" si="1"/>
        <v>0</v>
      </c>
      <c r="J25" s="33">
        <v>0</v>
      </c>
      <c r="K25" s="38">
        <f t="shared" si="2"/>
        <v>0</v>
      </c>
      <c r="L25" s="33">
        <v>0</v>
      </c>
      <c r="M25" s="38">
        <f t="shared" si="3"/>
        <v>0</v>
      </c>
      <c r="N25" s="33">
        <f t="shared" si="4"/>
        <v>0</v>
      </c>
      <c r="O25" s="38">
        <f t="shared" si="5"/>
        <v>0</v>
      </c>
      <c r="P25" s="33">
        <v>0</v>
      </c>
      <c r="Q25" s="33">
        <v>0</v>
      </c>
      <c r="R25" s="33">
        <v>0</v>
      </c>
      <c r="S25" s="33">
        <v>0</v>
      </c>
      <c r="T25" s="38">
        <f t="shared" si="6"/>
        <v>0</v>
      </c>
      <c r="U25" s="38">
        <f t="shared" si="7"/>
        <v>0</v>
      </c>
    </row>
    <row r="26" spans="1:21" ht="13" x14ac:dyDescent="0.3">
      <c r="A26" s="18" t="s">
        <v>44</v>
      </c>
      <c r="B26" s="12" t="s">
        <v>60</v>
      </c>
      <c r="C26" s="11" t="s">
        <v>61</v>
      </c>
      <c r="D26" s="33">
        <v>0</v>
      </c>
      <c r="E26" s="33">
        <v>0</v>
      </c>
      <c r="F26" s="33">
        <v>0</v>
      </c>
      <c r="G26" s="38">
        <f t="shared" si="0"/>
        <v>0</v>
      </c>
      <c r="H26" s="33">
        <v>0</v>
      </c>
      <c r="I26" s="38">
        <f t="shared" si="1"/>
        <v>0</v>
      </c>
      <c r="J26" s="33">
        <v>0</v>
      </c>
      <c r="K26" s="38">
        <f t="shared" si="2"/>
        <v>0</v>
      </c>
      <c r="L26" s="33">
        <v>0</v>
      </c>
      <c r="M26" s="38">
        <f t="shared" si="3"/>
        <v>0</v>
      </c>
      <c r="N26" s="33">
        <f t="shared" si="4"/>
        <v>0</v>
      </c>
      <c r="O26" s="38">
        <f t="shared" si="5"/>
        <v>0</v>
      </c>
      <c r="P26" s="33">
        <v>0</v>
      </c>
      <c r="Q26" s="33">
        <v>0</v>
      </c>
      <c r="R26" s="33">
        <v>0</v>
      </c>
      <c r="S26" s="33">
        <v>0</v>
      </c>
      <c r="T26" s="38">
        <f t="shared" si="6"/>
        <v>0</v>
      </c>
      <c r="U26" s="38">
        <f t="shared" si="7"/>
        <v>0</v>
      </c>
    </row>
    <row r="27" spans="1:21" ht="14" x14ac:dyDescent="0.3">
      <c r="A27" s="19" t="s">
        <v>0</v>
      </c>
      <c r="B27" s="14" t="s">
        <v>62</v>
      </c>
      <c r="C27" s="13" t="s">
        <v>0</v>
      </c>
      <c r="D27" s="34">
        <f>SUM(D20:D26)</f>
        <v>42000</v>
      </c>
      <c r="E27" s="34">
        <f>SUM(E20:E26)</f>
        <v>22000</v>
      </c>
      <c r="F27" s="34">
        <f>SUM(F20:F26)</f>
        <v>8261</v>
      </c>
      <c r="G27" s="39">
        <f t="shared" si="0"/>
        <v>0.19669047619047619</v>
      </c>
      <c r="H27" s="34">
        <f>SUM(H20:H26)</f>
        <v>0</v>
      </c>
      <c r="I27" s="39">
        <f t="shared" si="1"/>
        <v>0</v>
      </c>
      <c r="J27" s="34">
        <f>SUM(J20:J26)</f>
        <v>0</v>
      </c>
      <c r="K27" s="39">
        <f t="shared" si="2"/>
        <v>0</v>
      </c>
      <c r="L27" s="34">
        <f>SUM(L20:L26)</f>
        <v>0</v>
      </c>
      <c r="M27" s="39">
        <f t="shared" si="3"/>
        <v>0</v>
      </c>
      <c r="N27" s="34">
        <f t="shared" si="4"/>
        <v>8261</v>
      </c>
      <c r="O27" s="39">
        <f t="shared" si="5"/>
        <v>0.3755</v>
      </c>
      <c r="P27" s="34">
        <f>SUM(P20:P26)</f>
        <v>6391</v>
      </c>
      <c r="Q27" s="34">
        <f>SUM(Q20:Q26)</f>
        <v>63000</v>
      </c>
      <c r="R27" s="34">
        <f>SUM(R20:R26)</f>
        <v>43000</v>
      </c>
      <c r="S27" s="34">
        <f>SUM(S20:S26)</f>
        <v>14652</v>
      </c>
      <c r="T27" s="39">
        <f t="shared" si="6"/>
        <v>0.34074418604651163</v>
      </c>
      <c r="U27" s="39">
        <f t="shared" si="7"/>
        <v>-1</v>
      </c>
    </row>
    <row r="28" spans="1:21" ht="13" x14ac:dyDescent="0.3">
      <c r="A28" s="18" t="s">
        <v>29</v>
      </c>
      <c r="B28" s="12" t="s">
        <v>63</v>
      </c>
      <c r="C28" s="11" t="s">
        <v>64</v>
      </c>
      <c r="D28" s="33">
        <v>0</v>
      </c>
      <c r="E28" s="33">
        <v>0</v>
      </c>
      <c r="F28" s="33">
        <v>0</v>
      </c>
      <c r="G28" s="38">
        <f t="shared" si="0"/>
        <v>0</v>
      </c>
      <c r="H28" s="33">
        <v>0</v>
      </c>
      <c r="I28" s="38">
        <f t="shared" si="1"/>
        <v>0</v>
      </c>
      <c r="J28" s="33">
        <v>0</v>
      </c>
      <c r="K28" s="38">
        <f t="shared" si="2"/>
        <v>0</v>
      </c>
      <c r="L28" s="33">
        <v>0</v>
      </c>
      <c r="M28" s="38">
        <f t="shared" si="3"/>
        <v>0</v>
      </c>
      <c r="N28" s="33">
        <f t="shared" si="4"/>
        <v>0</v>
      </c>
      <c r="O28" s="38">
        <f t="shared" si="5"/>
        <v>0</v>
      </c>
      <c r="P28" s="33">
        <v>0</v>
      </c>
      <c r="Q28" s="33">
        <v>0</v>
      </c>
      <c r="R28" s="33">
        <v>0</v>
      </c>
      <c r="S28" s="33">
        <v>0</v>
      </c>
      <c r="T28" s="38">
        <f t="shared" si="6"/>
        <v>0</v>
      </c>
      <c r="U28" s="38">
        <f t="shared" si="7"/>
        <v>0</v>
      </c>
    </row>
    <row r="29" spans="1:21" ht="13" x14ac:dyDescent="0.3">
      <c r="A29" s="18" t="s">
        <v>29</v>
      </c>
      <c r="B29" s="12" t="s">
        <v>65</v>
      </c>
      <c r="C29" s="11" t="s">
        <v>66</v>
      </c>
      <c r="D29" s="33">
        <v>0</v>
      </c>
      <c r="E29" s="33">
        <v>0</v>
      </c>
      <c r="F29" s="33">
        <v>0</v>
      </c>
      <c r="G29" s="38">
        <f t="shared" si="0"/>
        <v>0</v>
      </c>
      <c r="H29" s="33">
        <v>0</v>
      </c>
      <c r="I29" s="38">
        <f t="shared" si="1"/>
        <v>0</v>
      </c>
      <c r="J29" s="33">
        <v>0</v>
      </c>
      <c r="K29" s="38">
        <f t="shared" si="2"/>
        <v>0</v>
      </c>
      <c r="L29" s="33">
        <v>0</v>
      </c>
      <c r="M29" s="38">
        <f t="shared" si="3"/>
        <v>0</v>
      </c>
      <c r="N29" s="33">
        <f t="shared" si="4"/>
        <v>0</v>
      </c>
      <c r="O29" s="38">
        <f t="shared" si="5"/>
        <v>0</v>
      </c>
      <c r="P29" s="33">
        <v>0</v>
      </c>
      <c r="Q29" s="33">
        <v>0</v>
      </c>
      <c r="R29" s="33">
        <v>0</v>
      </c>
      <c r="S29" s="33">
        <v>0</v>
      </c>
      <c r="T29" s="38">
        <f t="shared" si="6"/>
        <v>0</v>
      </c>
      <c r="U29" s="38">
        <f t="shared" si="7"/>
        <v>0</v>
      </c>
    </row>
    <row r="30" spans="1:21" ht="13" x14ac:dyDescent="0.3">
      <c r="A30" s="18" t="s">
        <v>29</v>
      </c>
      <c r="B30" s="12" t="s">
        <v>67</v>
      </c>
      <c r="C30" s="11" t="s">
        <v>68</v>
      </c>
      <c r="D30" s="33">
        <v>0</v>
      </c>
      <c r="E30" s="33">
        <v>0</v>
      </c>
      <c r="F30" s="33">
        <v>0</v>
      </c>
      <c r="G30" s="38">
        <f t="shared" si="0"/>
        <v>0</v>
      </c>
      <c r="H30" s="33">
        <v>0</v>
      </c>
      <c r="I30" s="38">
        <f t="shared" si="1"/>
        <v>0</v>
      </c>
      <c r="J30" s="33">
        <v>0</v>
      </c>
      <c r="K30" s="38">
        <f t="shared" si="2"/>
        <v>0</v>
      </c>
      <c r="L30" s="33">
        <v>0</v>
      </c>
      <c r="M30" s="38">
        <f t="shared" si="3"/>
        <v>0</v>
      </c>
      <c r="N30" s="33">
        <f t="shared" si="4"/>
        <v>0</v>
      </c>
      <c r="O30" s="38">
        <f t="shared" si="5"/>
        <v>0</v>
      </c>
      <c r="P30" s="33">
        <v>0</v>
      </c>
      <c r="Q30" s="33">
        <v>0</v>
      </c>
      <c r="R30" s="33">
        <v>0</v>
      </c>
      <c r="S30" s="33">
        <v>0</v>
      </c>
      <c r="T30" s="38">
        <f t="shared" si="6"/>
        <v>0</v>
      </c>
      <c r="U30" s="38">
        <f t="shared" si="7"/>
        <v>0</v>
      </c>
    </row>
    <row r="31" spans="1:21" ht="13" x14ac:dyDescent="0.3">
      <c r="A31" s="18" t="s">
        <v>29</v>
      </c>
      <c r="B31" s="12" t="s">
        <v>69</v>
      </c>
      <c r="C31" s="11" t="s">
        <v>70</v>
      </c>
      <c r="D31" s="33">
        <v>0</v>
      </c>
      <c r="E31" s="33">
        <v>0</v>
      </c>
      <c r="F31" s="33">
        <v>0</v>
      </c>
      <c r="G31" s="38">
        <f t="shared" si="0"/>
        <v>0</v>
      </c>
      <c r="H31" s="33">
        <v>0</v>
      </c>
      <c r="I31" s="38">
        <f t="shared" si="1"/>
        <v>0</v>
      </c>
      <c r="J31" s="33">
        <v>0</v>
      </c>
      <c r="K31" s="38">
        <f t="shared" si="2"/>
        <v>0</v>
      </c>
      <c r="L31" s="33">
        <v>0</v>
      </c>
      <c r="M31" s="38">
        <f t="shared" si="3"/>
        <v>0</v>
      </c>
      <c r="N31" s="33">
        <f t="shared" si="4"/>
        <v>0</v>
      </c>
      <c r="O31" s="38">
        <f t="shared" si="5"/>
        <v>0</v>
      </c>
      <c r="P31" s="33">
        <v>0</v>
      </c>
      <c r="Q31" s="33">
        <v>0</v>
      </c>
      <c r="R31" s="33">
        <v>0</v>
      </c>
      <c r="S31" s="33">
        <v>0</v>
      </c>
      <c r="T31" s="38">
        <f t="shared" si="6"/>
        <v>0</v>
      </c>
      <c r="U31" s="38">
        <f t="shared" si="7"/>
        <v>0</v>
      </c>
    </row>
    <row r="32" spans="1:21" ht="13" x14ac:dyDescent="0.3">
      <c r="A32" s="18" t="s">
        <v>29</v>
      </c>
      <c r="B32" s="12" t="s">
        <v>71</v>
      </c>
      <c r="C32" s="11" t="s">
        <v>72</v>
      </c>
      <c r="D32" s="33">
        <v>0</v>
      </c>
      <c r="E32" s="33">
        <v>0</v>
      </c>
      <c r="F32" s="33">
        <v>0</v>
      </c>
      <c r="G32" s="38">
        <f t="shared" si="0"/>
        <v>0</v>
      </c>
      <c r="H32" s="33">
        <v>0</v>
      </c>
      <c r="I32" s="38">
        <f t="shared" si="1"/>
        <v>0</v>
      </c>
      <c r="J32" s="33">
        <v>0</v>
      </c>
      <c r="K32" s="38">
        <f t="shared" si="2"/>
        <v>0</v>
      </c>
      <c r="L32" s="33">
        <v>0</v>
      </c>
      <c r="M32" s="38">
        <f t="shared" si="3"/>
        <v>0</v>
      </c>
      <c r="N32" s="33">
        <f t="shared" si="4"/>
        <v>0</v>
      </c>
      <c r="O32" s="38">
        <f t="shared" si="5"/>
        <v>0</v>
      </c>
      <c r="P32" s="33">
        <v>0</v>
      </c>
      <c r="Q32" s="33">
        <v>0</v>
      </c>
      <c r="R32" s="33">
        <v>0</v>
      </c>
      <c r="S32" s="33">
        <v>0</v>
      </c>
      <c r="T32" s="38">
        <f t="shared" si="6"/>
        <v>0</v>
      </c>
      <c r="U32" s="38">
        <f t="shared" si="7"/>
        <v>0</v>
      </c>
    </row>
    <row r="33" spans="1:21" ht="13" x14ac:dyDescent="0.3">
      <c r="A33" s="18" t="s">
        <v>29</v>
      </c>
      <c r="B33" s="12" t="s">
        <v>73</v>
      </c>
      <c r="C33" s="11" t="s">
        <v>74</v>
      </c>
      <c r="D33" s="33">
        <v>45482</v>
      </c>
      <c r="E33" s="33">
        <v>45482</v>
      </c>
      <c r="F33" s="33">
        <v>8359</v>
      </c>
      <c r="G33" s="38">
        <f t="shared" si="0"/>
        <v>0.1837869926564355</v>
      </c>
      <c r="H33" s="33">
        <v>14437</v>
      </c>
      <c r="I33" s="38">
        <f t="shared" si="1"/>
        <v>0.31742227694472541</v>
      </c>
      <c r="J33" s="33">
        <v>15852</v>
      </c>
      <c r="K33" s="38">
        <f t="shared" si="2"/>
        <v>0.34853348577459214</v>
      </c>
      <c r="L33" s="33">
        <v>0</v>
      </c>
      <c r="M33" s="38">
        <f t="shared" si="3"/>
        <v>0</v>
      </c>
      <c r="N33" s="33">
        <f t="shared" si="4"/>
        <v>38648</v>
      </c>
      <c r="O33" s="38">
        <f t="shared" si="5"/>
        <v>0.84974275537575306</v>
      </c>
      <c r="P33" s="33">
        <v>4182</v>
      </c>
      <c r="Q33" s="33">
        <v>45482</v>
      </c>
      <c r="R33" s="33">
        <v>45482</v>
      </c>
      <c r="S33" s="33">
        <v>21491</v>
      </c>
      <c r="T33" s="38">
        <f t="shared" si="6"/>
        <v>0.47251659997361595</v>
      </c>
      <c r="U33" s="38">
        <f t="shared" si="7"/>
        <v>2.7905308464849354</v>
      </c>
    </row>
    <row r="34" spans="1:21" ht="13" x14ac:dyDescent="0.3">
      <c r="A34" s="18" t="s">
        <v>44</v>
      </c>
      <c r="B34" s="12" t="s">
        <v>75</v>
      </c>
      <c r="C34" s="11" t="s">
        <v>76</v>
      </c>
      <c r="D34" s="33">
        <v>1400260</v>
      </c>
      <c r="E34" s="33">
        <v>1400260</v>
      </c>
      <c r="F34" s="33">
        <v>12806</v>
      </c>
      <c r="G34" s="38">
        <f t="shared" si="0"/>
        <v>9.145444417465327E-3</v>
      </c>
      <c r="H34" s="33">
        <v>35942</v>
      </c>
      <c r="I34" s="38">
        <f t="shared" si="1"/>
        <v>2.5668090211817804E-2</v>
      </c>
      <c r="J34" s="33">
        <v>639321</v>
      </c>
      <c r="K34" s="38">
        <f t="shared" si="2"/>
        <v>0.4565730650022139</v>
      </c>
      <c r="L34" s="33">
        <v>0</v>
      </c>
      <c r="M34" s="38">
        <f t="shared" si="3"/>
        <v>0</v>
      </c>
      <c r="N34" s="33">
        <f t="shared" si="4"/>
        <v>688069</v>
      </c>
      <c r="O34" s="38">
        <f t="shared" si="5"/>
        <v>0.491386599631497</v>
      </c>
      <c r="P34" s="33">
        <v>443109</v>
      </c>
      <c r="Q34" s="33">
        <v>2077896</v>
      </c>
      <c r="R34" s="33">
        <v>2077896</v>
      </c>
      <c r="S34" s="33">
        <v>532593</v>
      </c>
      <c r="T34" s="38">
        <f t="shared" si="6"/>
        <v>0.25631359798565473</v>
      </c>
      <c r="U34" s="38">
        <f t="shared" si="7"/>
        <v>0.44280752591348849</v>
      </c>
    </row>
    <row r="35" spans="1:21" ht="14" x14ac:dyDescent="0.3">
      <c r="A35" s="19" t="s">
        <v>0</v>
      </c>
      <c r="B35" s="14" t="s">
        <v>77</v>
      </c>
      <c r="C35" s="13" t="s">
        <v>0</v>
      </c>
      <c r="D35" s="34">
        <f>SUM(D28:D34)</f>
        <v>1445742</v>
      </c>
      <c r="E35" s="34">
        <f>SUM(E28:E34)</f>
        <v>1445742</v>
      </c>
      <c r="F35" s="34">
        <f>SUM(F28:F34)</f>
        <v>21165</v>
      </c>
      <c r="G35" s="39">
        <f t="shared" si="0"/>
        <v>1.4639541494955532E-2</v>
      </c>
      <c r="H35" s="34">
        <f>SUM(H28:H34)</f>
        <v>50379</v>
      </c>
      <c r="I35" s="39">
        <f t="shared" si="1"/>
        <v>3.4846466381968567E-2</v>
      </c>
      <c r="J35" s="34">
        <f>SUM(J28:J34)</f>
        <v>655173</v>
      </c>
      <c r="K35" s="39">
        <f t="shared" si="2"/>
        <v>0.45317421780649658</v>
      </c>
      <c r="L35" s="34">
        <f>SUM(L28:L34)</f>
        <v>0</v>
      </c>
      <c r="M35" s="39">
        <f t="shared" si="3"/>
        <v>0</v>
      </c>
      <c r="N35" s="34">
        <f t="shared" si="4"/>
        <v>726717</v>
      </c>
      <c r="O35" s="39">
        <f t="shared" si="5"/>
        <v>0.50266022568342072</v>
      </c>
      <c r="P35" s="34">
        <f>SUM(P28:P34)</f>
        <v>447291</v>
      </c>
      <c r="Q35" s="34">
        <f>SUM(Q28:Q34)</f>
        <v>2123378</v>
      </c>
      <c r="R35" s="34">
        <f>SUM(R28:R34)</f>
        <v>2123378</v>
      </c>
      <c r="S35" s="34">
        <f>SUM(S28:S34)</f>
        <v>554084</v>
      </c>
      <c r="T35" s="39">
        <f t="shared" si="6"/>
        <v>0.26094458923470054</v>
      </c>
      <c r="U35" s="39">
        <f t="shared" si="7"/>
        <v>0.46475784221010485</v>
      </c>
    </row>
    <row r="36" spans="1:21" ht="13" x14ac:dyDescent="0.3">
      <c r="A36" s="18" t="s">
        <v>29</v>
      </c>
      <c r="B36" s="12" t="s">
        <v>78</v>
      </c>
      <c r="C36" s="11" t="s">
        <v>79</v>
      </c>
      <c r="D36" s="33">
        <v>0</v>
      </c>
      <c r="E36" s="33">
        <v>0</v>
      </c>
      <c r="F36" s="33">
        <v>0</v>
      </c>
      <c r="G36" s="38">
        <f t="shared" si="0"/>
        <v>0</v>
      </c>
      <c r="H36" s="33">
        <v>0</v>
      </c>
      <c r="I36" s="38">
        <f t="shared" si="1"/>
        <v>0</v>
      </c>
      <c r="J36" s="33">
        <v>0</v>
      </c>
      <c r="K36" s="38">
        <f t="shared" si="2"/>
        <v>0</v>
      </c>
      <c r="L36" s="33">
        <v>0</v>
      </c>
      <c r="M36" s="38">
        <f t="shared" si="3"/>
        <v>0</v>
      </c>
      <c r="N36" s="33">
        <f t="shared" si="4"/>
        <v>0</v>
      </c>
      <c r="O36" s="38">
        <f t="shared" si="5"/>
        <v>0</v>
      </c>
      <c r="P36" s="33">
        <v>0</v>
      </c>
      <c r="Q36" s="33">
        <v>0</v>
      </c>
      <c r="R36" s="33">
        <v>0</v>
      </c>
      <c r="S36" s="33">
        <v>0</v>
      </c>
      <c r="T36" s="38">
        <f t="shared" si="6"/>
        <v>0</v>
      </c>
      <c r="U36" s="38">
        <f t="shared" si="7"/>
        <v>0</v>
      </c>
    </row>
    <row r="37" spans="1:21" ht="13" x14ac:dyDescent="0.3">
      <c r="A37" s="18" t="s">
        <v>29</v>
      </c>
      <c r="B37" s="12" t="s">
        <v>80</v>
      </c>
      <c r="C37" s="11" t="s">
        <v>81</v>
      </c>
      <c r="D37" s="33">
        <v>0</v>
      </c>
      <c r="E37" s="33">
        <v>0</v>
      </c>
      <c r="F37" s="33">
        <v>0</v>
      </c>
      <c r="G37" s="38">
        <f t="shared" si="0"/>
        <v>0</v>
      </c>
      <c r="H37" s="33">
        <v>0</v>
      </c>
      <c r="I37" s="38">
        <f t="shared" si="1"/>
        <v>0</v>
      </c>
      <c r="J37" s="33">
        <v>0</v>
      </c>
      <c r="K37" s="38">
        <f t="shared" si="2"/>
        <v>0</v>
      </c>
      <c r="L37" s="33">
        <v>0</v>
      </c>
      <c r="M37" s="38">
        <f t="shared" si="3"/>
        <v>0</v>
      </c>
      <c r="N37" s="33">
        <f t="shared" si="4"/>
        <v>0</v>
      </c>
      <c r="O37" s="38">
        <f t="shared" si="5"/>
        <v>0</v>
      </c>
      <c r="P37" s="33">
        <v>0</v>
      </c>
      <c r="Q37" s="33">
        <v>0</v>
      </c>
      <c r="R37" s="33">
        <v>0</v>
      </c>
      <c r="S37" s="33">
        <v>0</v>
      </c>
      <c r="T37" s="38">
        <f t="shared" si="6"/>
        <v>0</v>
      </c>
      <c r="U37" s="38">
        <f t="shared" si="7"/>
        <v>0</v>
      </c>
    </row>
    <row r="38" spans="1:21" ht="13" x14ac:dyDescent="0.3">
      <c r="A38" s="18" t="s">
        <v>29</v>
      </c>
      <c r="B38" s="12" t="s">
        <v>82</v>
      </c>
      <c r="C38" s="11" t="s">
        <v>83</v>
      </c>
      <c r="D38" s="33">
        <v>0</v>
      </c>
      <c r="E38" s="33">
        <v>0</v>
      </c>
      <c r="F38" s="33">
        <v>0</v>
      </c>
      <c r="G38" s="38">
        <f t="shared" si="0"/>
        <v>0</v>
      </c>
      <c r="H38" s="33">
        <v>0</v>
      </c>
      <c r="I38" s="38">
        <f t="shared" si="1"/>
        <v>0</v>
      </c>
      <c r="J38" s="33">
        <v>0</v>
      </c>
      <c r="K38" s="38">
        <f t="shared" si="2"/>
        <v>0</v>
      </c>
      <c r="L38" s="33">
        <v>0</v>
      </c>
      <c r="M38" s="38">
        <f t="shared" si="3"/>
        <v>0</v>
      </c>
      <c r="N38" s="33">
        <f t="shared" si="4"/>
        <v>0</v>
      </c>
      <c r="O38" s="38">
        <f t="shared" si="5"/>
        <v>0</v>
      </c>
      <c r="P38" s="33">
        <v>0</v>
      </c>
      <c r="Q38" s="33">
        <v>0</v>
      </c>
      <c r="R38" s="33">
        <v>0</v>
      </c>
      <c r="S38" s="33">
        <v>0</v>
      </c>
      <c r="T38" s="38">
        <f t="shared" si="6"/>
        <v>0</v>
      </c>
      <c r="U38" s="38">
        <f t="shared" si="7"/>
        <v>0</v>
      </c>
    </row>
    <row r="39" spans="1:21" ht="13" x14ac:dyDescent="0.3">
      <c r="A39" s="18" t="s">
        <v>44</v>
      </c>
      <c r="B39" s="12" t="s">
        <v>84</v>
      </c>
      <c r="C39" s="11" t="s">
        <v>85</v>
      </c>
      <c r="D39" s="33">
        <v>6500000</v>
      </c>
      <c r="E39" s="33">
        <v>6500000</v>
      </c>
      <c r="F39" s="33">
        <v>0</v>
      </c>
      <c r="G39" s="38">
        <f t="shared" si="0"/>
        <v>0</v>
      </c>
      <c r="H39" s="33">
        <v>0</v>
      </c>
      <c r="I39" s="38">
        <f t="shared" si="1"/>
        <v>0</v>
      </c>
      <c r="J39" s="33">
        <v>0</v>
      </c>
      <c r="K39" s="38">
        <f t="shared" si="2"/>
        <v>0</v>
      </c>
      <c r="L39" s="33">
        <v>0</v>
      </c>
      <c r="M39" s="38">
        <f t="shared" si="3"/>
        <v>0</v>
      </c>
      <c r="N39" s="33">
        <f t="shared" si="4"/>
        <v>0</v>
      </c>
      <c r="O39" s="38">
        <f t="shared" si="5"/>
        <v>0</v>
      </c>
      <c r="P39" s="33">
        <v>0</v>
      </c>
      <c r="Q39" s="33">
        <v>3942353</v>
      </c>
      <c r="R39" s="33">
        <v>3942353</v>
      </c>
      <c r="S39" s="33">
        <v>0</v>
      </c>
      <c r="T39" s="38">
        <f t="shared" si="6"/>
        <v>0</v>
      </c>
      <c r="U39" s="38">
        <f t="shared" si="7"/>
        <v>0</v>
      </c>
    </row>
    <row r="40" spans="1:21" ht="14" x14ac:dyDescent="0.3">
      <c r="A40" s="19" t="s">
        <v>0</v>
      </c>
      <c r="B40" s="14" t="s">
        <v>86</v>
      </c>
      <c r="C40" s="13" t="s">
        <v>0</v>
      </c>
      <c r="D40" s="34">
        <f>SUM(D36:D39)</f>
        <v>6500000</v>
      </c>
      <c r="E40" s="34">
        <f>SUM(E36:E39)</f>
        <v>6500000</v>
      </c>
      <c r="F40" s="34">
        <f>SUM(F36:F39)</f>
        <v>0</v>
      </c>
      <c r="G40" s="39">
        <f t="shared" si="0"/>
        <v>0</v>
      </c>
      <c r="H40" s="34">
        <f>SUM(H36:H39)</f>
        <v>0</v>
      </c>
      <c r="I40" s="39">
        <f t="shared" si="1"/>
        <v>0</v>
      </c>
      <c r="J40" s="34">
        <f>SUM(J36:J39)</f>
        <v>0</v>
      </c>
      <c r="K40" s="39">
        <f t="shared" si="2"/>
        <v>0</v>
      </c>
      <c r="L40" s="34">
        <f>SUM(L36:L39)</f>
        <v>0</v>
      </c>
      <c r="M40" s="39">
        <f t="shared" si="3"/>
        <v>0</v>
      </c>
      <c r="N40" s="34">
        <f t="shared" si="4"/>
        <v>0</v>
      </c>
      <c r="O40" s="39">
        <f t="shared" si="5"/>
        <v>0</v>
      </c>
      <c r="P40" s="34">
        <f>SUM(P36:P39)</f>
        <v>0</v>
      </c>
      <c r="Q40" s="34">
        <f>SUM(Q36:Q39)</f>
        <v>3942353</v>
      </c>
      <c r="R40" s="34">
        <f>SUM(R36:R39)</f>
        <v>3942353</v>
      </c>
      <c r="S40" s="34">
        <f>SUM(S36:S39)</f>
        <v>0</v>
      </c>
      <c r="T40" s="39">
        <f t="shared" si="6"/>
        <v>0</v>
      </c>
      <c r="U40" s="39">
        <f t="shared" si="7"/>
        <v>0</v>
      </c>
    </row>
    <row r="41" spans="1:21" ht="13" x14ac:dyDescent="0.3">
      <c r="A41" s="18" t="s">
        <v>29</v>
      </c>
      <c r="B41" s="12" t="s">
        <v>87</v>
      </c>
      <c r="C41" s="11" t="s">
        <v>88</v>
      </c>
      <c r="D41" s="33">
        <v>0</v>
      </c>
      <c r="E41" s="33">
        <v>0</v>
      </c>
      <c r="F41" s="33">
        <v>0</v>
      </c>
      <c r="G41" s="38">
        <f t="shared" si="0"/>
        <v>0</v>
      </c>
      <c r="H41" s="33">
        <v>0</v>
      </c>
      <c r="I41" s="38">
        <f t="shared" si="1"/>
        <v>0</v>
      </c>
      <c r="J41" s="33">
        <v>0</v>
      </c>
      <c r="K41" s="38">
        <f t="shared" si="2"/>
        <v>0</v>
      </c>
      <c r="L41" s="33">
        <v>0</v>
      </c>
      <c r="M41" s="38">
        <f t="shared" si="3"/>
        <v>0</v>
      </c>
      <c r="N41" s="33">
        <f t="shared" si="4"/>
        <v>0</v>
      </c>
      <c r="O41" s="38">
        <f t="shared" si="5"/>
        <v>0</v>
      </c>
      <c r="P41" s="33">
        <v>0</v>
      </c>
      <c r="Q41" s="33">
        <v>0</v>
      </c>
      <c r="R41" s="33">
        <v>0</v>
      </c>
      <c r="S41" s="33">
        <v>0</v>
      </c>
      <c r="T41" s="38">
        <f t="shared" si="6"/>
        <v>0</v>
      </c>
      <c r="U41" s="38">
        <f t="shared" si="7"/>
        <v>0</v>
      </c>
    </row>
    <row r="42" spans="1:21" ht="13" x14ac:dyDescent="0.3">
      <c r="A42" s="18" t="s">
        <v>29</v>
      </c>
      <c r="B42" s="12" t="s">
        <v>89</v>
      </c>
      <c r="C42" s="11" t="s">
        <v>90</v>
      </c>
      <c r="D42" s="33">
        <v>0</v>
      </c>
      <c r="E42" s="33">
        <v>0</v>
      </c>
      <c r="F42" s="33">
        <v>0</v>
      </c>
      <c r="G42" s="38">
        <f t="shared" si="0"/>
        <v>0</v>
      </c>
      <c r="H42" s="33">
        <v>0</v>
      </c>
      <c r="I42" s="38">
        <f t="shared" si="1"/>
        <v>0</v>
      </c>
      <c r="J42" s="33">
        <v>0</v>
      </c>
      <c r="K42" s="38">
        <f t="shared" si="2"/>
        <v>0</v>
      </c>
      <c r="L42" s="33">
        <v>0</v>
      </c>
      <c r="M42" s="38">
        <f t="shared" si="3"/>
        <v>0</v>
      </c>
      <c r="N42" s="33">
        <f t="shared" si="4"/>
        <v>0</v>
      </c>
      <c r="O42" s="38">
        <f t="shared" si="5"/>
        <v>0</v>
      </c>
      <c r="P42" s="33">
        <v>0</v>
      </c>
      <c r="Q42" s="33">
        <v>0</v>
      </c>
      <c r="R42" s="33">
        <v>0</v>
      </c>
      <c r="S42" s="33">
        <v>0</v>
      </c>
      <c r="T42" s="38">
        <f t="shared" si="6"/>
        <v>0</v>
      </c>
      <c r="U42" s="38">
        <f t="shared" si="7"/>
        <v>0</v>
      </c>
    </row>
    <row r="43" spans="1:21" ht="13" x14ac:dyDescent="0.3">
      <c r="A43" s="18" t="s">
        <v>29</v>
      </c>
      <c r="B43" s="12" t="s">
        <v>91</v>
      </c>
      <c r="C43" s="11" t="s">
        <v>92</v>
      </c>
      <c r="D43" s="33">
        <v>0</v>
      </c>
      <c r="E43" s="33">
        <v>0</v>
      </c>
      <c r="F43" s="33">
        <v>0</v>
      </c>
      <c r="G43" s="38">
        <f t="shared" si="0"/>
        <v>0</v>
      </c>
      <c r="H43" s="33">
        <v>0</v>
      </c>
      <c r="I43" s="38">
        <f t="shared" si="1"/>
        <v>0</v>
      </c>
      <c r="J43" s="33">
        <v>0</v>
      </c>
      <c r="K43" s="38">
        <f t="shared" si="2"/>
        <v>0</v>
      </c>
      <c r="L43" s="33">
        <v>0</v>
      </c>
      <c r="M43" s="38">
        <f t="shared" si="3"/>
        <v>0</v>
      </c>
      <c r="N43" s="33">
        <f t="shared" si="4"/>
        <v>0</v>
      </c>
      <c r="O43" s="38">
        <f t="shared" si="5"/>
        <v>0</v>
      </c>
      <c r="P43" s="33">
        <v>0</v>
      </c>
      <c r="Q43" s="33">
        <v>0</v>
      </c>
      <c r="R43" s="33">
        <v>0</v>
      </c>
      <c r="S43" s="33">
        <v>0</v>
      </c>
      <c r="T43" s="38">
        <f t="shared" si="6"/>
        <v>0</v>
      </c>
      <c r="U43" s="38">
        <f t="shared" si="7"/>
        <v>0</v>
      </c>
    </row>
    <row r="44" spans="1:21" ht="13" x14ac:dyDescent="0.3">
      <c r="A44" s="18" t="s">
        <v>29</v>
      </c>
      <c r="B44" s="12" t="s">
        <v>93</v>
      </c>
      <c r="C44" s="11" t="s">
        <v>94</v>
      </c>
      <c r="D44" s="33">
        <v>0</v>
      </c>
      <c r="E44" s="33">
        <v>0</v>
      </c>
      <c r="F44" s="33">
        <v>0</v>
      </c>
      <c r="G44" s="38">
        <f t="shared" si="0"/>
        <v>0</v>
      </c>
      <c r="H44" s="33">
        <v>0</v>
      </c>
      <c r="I44" s="38">
        <f t="shared" si="1"/>
        <v>0</v>
      </c>
      <c r="J44" s="33">
        <v>0</v>
      </c>
      <c r="K44" s="38">
        <f t="shared" si="2"/>
        <v>0</v>
      </c>
      <c r="L44" s="33">
        <v>0</v>
      </c>
      <c r="M44" s="38">
        <f t="shared" si="3"/>
        <v>0</v>
      </c>
      <c r="N44" s="33">
        <f t="shared" si="4"/>
        <v>0</v>
      </c>
      <c r="O44" s="38">
        <f t="shared" si="5"/>
        <v>0</v>
      </c>
      <c r="P44" s="33">
        <v>0</v>
      </c>
      <c r="Q44" s="33">
        <v>0</v>
      </c>
      <c r="R44" s="33">
        <v>0</v>
      </c>
      <c r="S44" s="33">
        <v>0</v>
      </c>
      <c r="T44" s="38">
        <f t="shared" si="6"/>
        <v>0</v>
      </c>
      <c r="U44" s="38">
        <f t="shared" si="7"/>
        <v>0</v>
      </c>
    </row>
    <row r="45" spans="1:21" ht="13" x14ac:dyDescent="0.3">
      <c r="A45" s="18" t="s">
        <v>29</v>
      </c>
      <c r="B45" s="12" t="s">
        <v>95</v>
      </c>
      <c r="C45" s="11" t="s">
        <v>96</v>
      </c>
      <c r="D45" s="33">
        <v>0</v>
      </c>
      <c r="E45" s="33">
        <v>0</v>
      </c>
      <c r="F45" s="33">
        <v>0</v>
      </c>
      <c r="G45" s="38">
        <f t="shared" si="0"/>
        <v>0</v>
      </c>
      <c r="H45" s="33">
        <v>0</v>
      </c>
      <c r="I45" s="38">
        <f t="shared" si="1"/>
        <v>0</v>
      </c>
      <c r="J45" s="33">
        <v>0</v>
      </c>
      <c r="K45" s="38">
        <f t="shared" si="2"/>
        <v>0</v>
      </c>
      <c r="L45" s="33">
        <v>0</v>
      </c>
      <c r="M45" s="38">
        <f t="shared" si="3"/>
        <v>0</v>
      </c>
      <c r="N45" s="33">
        <f t="shared" si="4"/>
        <v>0</v>
      </c>
      <c r="O45" s="38">
        <f t="shared" si="5"/>
        <v>0</v>
      </c>
      <c r="P45" s="33">
        <v>0</v>
      </c>
      <c r="Q45" s="33">
        <v>0</v>
      </c>
      <c r="R45" s="33">
        <v>0</v>
      </c>
      <c r="S45" s="33">
        <v>0</v>
      </c>
      <c r="T45" s="38">
        <f t="shared" si="6"/>
        <v>0</v>
      </c>
      <c r="U45" s="38">
        <f t="shared" si="7"/>
        <v>0</v>
      </c>
    </row>
    <row r="46" spans="1:21" ht="13" x14ac:dyDescent="0.3">
      <c r="A46" s="18" t="s">
        <v>44</v>
      </c>
      <c r="B46" s="12" t="s">
        <v>97</v>
      </c>
      <c r="C46" s="11" t="s">
        <v>98</v>
      </c>
      <c r="D46" s="33">
        <v>14495177</v>
      </c>
      <c r="E46" s="33">
        <v>8189122</v>
      </c>
      <c r="F46" s="33">
        <v>0</v>
      </c>
      <c r="G46" s="38">
        <f t="shared" si="0"/>
        <v>0</v>
      </c>
      <c r="H46" s="33">
        <v>0</v>
      </c>
      <c r="I46" s="38">
        <f t="shared" si="1"/>
        <v>0</v>
      </c>
      <c r="J46" s="33">
        <v>0</v>
      </c>
      <c r="K46" s="38">
        <f t="shared" si="2"/>
        <v>0</v>
      </c>
      <c r="L46" s="33">
        <v>0</v>
      </c>
      <c r="M46" s="38">
        <f t="shared" si="3"/>
        <v>0</v>
      </c>
      <c r="N46" s="33">
        <f t="shared" si="4"/>
        <v>0</v>
      </c>
      <c r="O46" s="38">
        <f t="shared" si="5"/>
        <v>0</v>
      </c>
      <c r="P46" s="33">
        <v>0</v>
      </c>
      <c r="Q46" s="33">
        <v>16041164</v>
      </c>
      <c r="R46" s="33">
        <v>13311128</v>
      </c>
      <c r="S46" s="33">
        <v>0</v>
      </c>
      <c r="T46" s="38">
        <f t="shared" si="6"/>
        <v>0</v>
      </c>
      <c r="U46" s="38">
        <f t="shared" si="7"/>
        <v>0</v>
      </c>
    </row>
    <row r="47" spans="1:21" ht="14" x14ac:dyDescent="0.3">
      <c r="A47" s="19" t="s">
        <v>0</v>
      </c>
      <c r="B47" s="14" t="s">
        <v>99</v>
      </c>
      <c r="C47" s="13" t="s">
        <v>0</v>
      </c>
      <c r="D47" s="34">
        <f>SUM(D41:D46)</f>
        <v>14495177</v>
      </c>
      <c r="E47" s="34">
        <f>SUM(E41:E46)</f>
        <v>8189122</v>
      </c>
      <c r="F47" s="34">
        <f>SUM(F41:F46)</f>
        <v>0</v>
      </c>
      <c r="G47" s="39">
        <f t="shared" si="0"/>
        <v>0</v>
      </c>
      <c r="H47" s="34">
        <f>SUM(H41:H46)</f>
        <v>0</v>
      </c>
      <c r="I47" s="39">
        <f t="shared" si="1"/>
        <v>0</v>
      </c>
      <c r="J47" s="34">
        <f>SUM(J41:J46)</f>
        <v>0</v>
      </c>
      <c r="K47" s="39">
        <f t="shared" si="2"/>
        <v>0</v>
      </c>
      <c r="L47" s="34">
        <f>SUM(L41:L46)</f>
        <v>0</v>
      </c>
      <c r="M47" s="39">
        <f t="shared" si="3"/>
        <v>0</v>
      </c>
      <c r="N47" s="34">
        <f t="shared" si="4"/>
        <v>0</v>
      </c>
      <c r="O47" s="39">
        <f t="shared" si="5"/>
        <v>0</v>
      </c>
      <c r="P47" s="34">
        <f>SUM(P41:P46)</f>
        <v>0</v>
      </c>
      <c r="Q47" s="34">
        <f>SUM(Q41:Q46)</f>
        <v>16041164</v>
      </c>
      <c r="R47" s="34">
        <f>SUM(R41:R46)</f>
        <v>13311128</v>
      </c>
      <c r="S47" s="34">
        <f>SUM(S41:S46)</f>
        <v>0</v>
      </c>
      <c r="T47" s="39">
        <f t="shared" si="6"/>
        <v>0</v>
      </c>
      <c r="U47" s="39">
        <f t="shared" si="7"/>
        <v>0</v>
      </c>
    </row>
    <row r="48" spans="1:21" ht="13" x14ac:dyDescent="0.3">
      <c r="A48" s="18" t="s">
        <v>29</v>
      </c>
      <c r="B48" s="12" t="s">
        <v>100</v>
      </c>
      <c r="C48" s="11" t="s">
        <v>101</v>
      </c>
      <c r="D48" s="33">
        <v>0</v>
      </c>
      <c r="E48" s="33">
        <v>0</v>
      </c>
      <c r="F48" s="33">
        <v>0</v>
      </c>
      <c r="G48" s="38">
        <f t="shared" si="0"/>
        <v>0</v>
      </c>
      <c r="H48" s="33">
        <v>0</v>
      </c>
      <c r="I48" s="38">
        <f t="shared" si="1"/>
        <v>0</v>
      </c>
      <c r="J48" s="33">
        <v>0</v>
      </c>
      <c r="K48" s="38">
        <f t="shared" si="2"/>
        <v>0</v>
      </c>
      <c r="L48" s="33">
        <v>0</v>
      </c>
      <c r="M48" s="38">
        <f t="shared" si="3"/>
        <v>0</v>
      </c>
      <c r="N48" s="33">
        <f t="shared" si="4"/>
        <v>0</v>
      </c>
      <c r="O48" s="38">
        <f t="shared" si="5"/>
        <v>0</v>
      </c>
      <c r="P48" s="33">
        <v>0</v>
      </c>
      <c r="Q48" s="33">
        <v>0</v>
      </c>
      <c r="R48" s="33">
        <v>0</v>
      </c>
      <c r="S48" s="33">
        <v>0</v>
      </c>
      <c r="T48" s="38">
        <f t="shared" si="6"/>
        <v>0</v>
      </c>
      <c r="U48" s="38">
        <f t="shared" si="7"/>
        <v>0</v>
      </c>
    </row>
    <row r="49" spans="1:21" ht="13" x14ac:dyDescent="0.3">
      <c r="A49" s="18" t="s">
        <v>29</v>
      </c>
      <c r="B49" s="12" t="s">
        <v>102</v>
      </c>
      <c r="C49" s="11" t="s">
        <v>103</v>
      </c>
      <c r="D49" s="33">
        <v>0</v>
      </c>
      <c r="E49" s="33">
        <v>0</v>
      </c>
      <c r="F49" s="33">
        <v>0</v>
      </c>
      <c r="G49" s="38">
        <f t="shared" si="0"/>
        <v>0</v>
      </c>
      <c r="H49" s="33">
        <v>0</v>
      </c>
      <c r="I49" s="38">
        <f t="shared" si="1"/>
        <v>0</v>
      </c>
      <c r="J49" s="33">
        <v>0</v>
      </c>
      <c r="K49" s="38">
        <f t="shared" si="2"/>
        <v>0</v>
      </c>
      <c r="L49" s="33">
        <v>0</v>
      </c>
      <c r="M49" s="38">
        <f t="shared" si="3"/>
        <v>0</v>
      </c>
      <c r="N49" s="33">
        <f t="shared" si="4"/>
        <v>0</v>
      </c>
      <c r="O49" s="38">
        <f t="shared" si="5"/>
        <v>0</v>
      </c>
      <c r="P49" s="33">
        <v>0</v>
      </c>
      <c r="Q49" s="33">
        <v>0</v>
      </c>
      <c r="R49" s="33">
        <v>0</v>
      </c>
      <c r="S49" s="33">
        <v>0</v>
      </c>
      <c r="T49" s="38">
        <f t="shared" si="6"/>
        <v>0</v>
      </c>
      <c r="U49" s="38">
        <f t="shared" si="7"/>
        <v>0</v>
      </c>
    </row>
    <row r="50" spans="1:21" ht="13" x14ac:dyDescent="0.3">
      <c r="A50" s="18" t="s">
        <v>29</v>
      </c>
      <c r="B50" s="12" t="s">
        <v>104</v>
      </c>
      <c r="C50" s="11" t="s">
        <v>105</v>
      </c>
      <c r="D50" s="33">
        <v>0</v>
      </c>
      <c r="E50" s="33">
        <v>0</v>
      </c>
      <c r="F50" s="33">
        <v>0</v>
      </c>
      <c r="G50" s="38">
        <f t="shared" si="0"/>
        <v>0</v>
      </c>
      <c r="H50" s="33">
        <v>0</v>
      </c>
      <c r="I50" s="38">
        <f t="shared" si="1"/>
        <v>0</v>
      </c>
      <c r="J50" s="33">
        <v>0</v>
      </c>
      <c r="K50" s="38">
        <f t="shared" si="2"/>
        <v>0</v>
      </c>
      <c r="L50" s="33">
        <v>0</v>
      </c>
      <c r="M50" s="38">
        <f t="shared" si="3"/>
        <v>0</v>
      </c>
      <c r="N50" s="33">
        <f t="shared" si="4"/>
        <v>0</v>
      </c>
      <c r="O50" s="38">
        <f t="shared" si="5"/>
        <v>0</v>
      </c>
      <c r="P50" s="33">
        <v>0</v>
      </c>
      <c r="Q50" s="33">
        <v>0</v>
      </c>
      <c r="R50" s="33">
        <v>0</v>
      </c>
      <c r="S50" s="33">
        <v>0</v>
      </c>
      <c r="T50" s="38">
        <f t="shared" si="6"/>
        <v>0</v>
      </c>
      <c r="U50" s="38">
        <f t="shared" si="7"/>
        <v>0</v>
      </c>
    </row>
    <row r="51" spans="1:21" ht="13" x14ac:dyDescent="0.3">
      <c r="A51" s="18" t="s">
        <v>29</v>
      </c>
      <c r="B51" s="12" t="s">
        <v>106</v>
      </c>
      <c r="C51" s="11" t="s">
        <v>107</v>
      </c>
      <c r="D51" s="33">
        <v>0</v>
      </c>
      <c r="E51" s="33">
        <v>0</v>
      </c>
      <c r="F51" s="33">
        <v>0</v>
      </c>
      <c r="G51" s="38">
        <f t="shared" si="0"/>
        <v>0</v>
      </c>
      <c r="H51" s="33">
        <v>0</v>
      </c>
      <c r="I51" s="38">
        <f t="shared" si="1"/>
        <v>0</v>
      </c>
      <c r="J51" s="33">
        <v>0</v>
      </c>
      <c r="K51" s="38">
        <f t="shared" si="2"/>
        <v>0</v>
      </c>
      <c r="L51" s="33">
        <v>0</v>
      </c>
      <c r="M51" s="38">
        <f t="shared" si="3"/>
        <v>0</v>
      </c>
      <c r="N51" s="33">
        <f t="shared" si="4"/>
        <v>0</v>
      </c>
      <c r="O51" s="38">
        <f t="shared" si="5"/>
        <v>0</v>
      </c>
      <c r="P51" s="33">
        <v>0</v>
      </c>
      <c r="Q51" s="33">
        <v>0</v>
      </c>
      <c r="R51" s="33">
        <v>0</v>
      </c>
      <c r="S51" s="33">
        <v>0</v>
      </c>
      <c r="T51" s="38">
        <f t="shared" si="6"/>
        <v>0</v>
      </c>
      <c r="U51" s="38">
        <f t="shared" si="7"/>
        <v>0</v>
      </c>
    </row>
    <row r="52" spans="1:21" ht="13" x14ac:dyDescent="0.3">
      <c r="A52" s="18" t="s">
        <v>44</v>
      </c>
      <c r="B52" s="12" t="s">
        <v>108</v>
      </c>
      <c r="C52" s="11" t="s">
        <v>109</v>
      </c>
      <c r="D52" s="33">
        <v>0</v>
      </c>
      <c r="E52" s="33">
        <v>0</v>
      </c>
      <c r="F52" s="33">
        <v>0</v>
      </c>
      <c r="G52" s="38">
        <f t="shared" si="0"/>
        <v>0</v>
      </c>
      <c r="H52" s="33">
        <v>0</v>
      </c>
      <c r="I52" s="38">
        <f t="shared" si="1"/>
        <v>0</v>
      </c>
      <c r="J52" s="33">
        <v>0</v>
      </c>
      <c r="K52" s="38">
        <f t="shared" si="2"/>
        <v>0</v>
      </c>
      <c r="L52" s="33">
        <v>0</v>
      </c>
      <c r="M52" s="38">
        <f t="shared" si="3"/>
        <v>0</v>
      </c>
      <c r="N52" s="33">
        <f t="shared" si="4"/>
        <v>0</v>
      </c>
      <c r="O52" s="38">
        <f t="shared" si="5"/>
        <v>0</v>
      </c>
      <c r="P52" s="33">
        <v>0</v>
      </c>
      <c r="Q52" s="33">
        <v>0</v>
      </c>
      <c r="R52" s="33">
        <v>0</v>
      </c>
      <c r="S52" s="33">
        <v>0</v>
      </c>
      <c r="T52" s="38">
        <f t="shared" si="6"/>
        <v>0</v>
      </c>
      <c r="U52" s="38">
        <f t="shared" si="7"/>
        <v>0</v>
      </c>
    </row>
    <row r="53" spans="1:21" ht="14" x14ac:dyDescent="0.3">
      <c r="A53" s="19" t="s">
        <v>0</v>
      </c>
      <c r="B53" s="14" t="s">
        <v>110</v>
      </c>
      <c r="C53" s="13" t="s">
        <v>0</v>
      </c>
      <c r="D53" s="34">
        <f>SUM(D48:D52)</f>
        <v>0</v>
      </c>
      <c r="E53" s="34">
        <f>SUM(E48:E52)</f>
        <v>0</v>
      </c>
      <c r="F53" s="34">
        <f>SUM(F48:F52)</f>
        <v>0</v>
      </c>
      <c r="G53" s="39">
        <f t="shared" si="0"/>
        <v>0</v>
      </c>
      <c r="H53" s="34">
        <f>SUM(H48:H52)</f>
        <v>0</v>
      </c>
      <c r="I53" s="39">
        <f t="shared" si="1"/>
        <v>0</v>
      </c>
      <c r="J53" s="34">
        <f>SUM(J48:J52)</f>
        <v>0</v>
      </c>
      <c r="K53" s="39">
        <f t="shared" si="2"/>
        <v>0</v>
      </c>
      <c r="L53" s="34">
        <f>SUM(L48:L52)</f>
        <v>0</v>
      </c>
      <c r="M53" s="39">
        <f t="shared" si="3"/>
        <v>0</v>
      </c>
      <c r="N53" s="34">
        <f t="shared" si="4"/>
        <v>0</v>
      </c>
      <c r="O53" s="39">
        <f t="shared" si="5"/>
        <v>0</v>
      </c>
      <c r="P53" s="34">
        <f>SUM(P48:P52)</f>
        <v>0</v>
      </c>
      <c r="Q53" s="34">
        <f>SUM(Q48:Q52)</f>
        <v>0</v>
      </c>
      <c r="R53" s="34">
        <f>SUM(R48:R52)</f>
        <v>0</v>
      </c>
      <c r="S53" s="34">
        <f>SUM(S48:S52)</f>
        <v>0</v>
      </c>
      <c r="T53" s="39">
        <f t="shared" si="6"/>
        <v>0</v>
      </c>
      <c r="U53" s="39">
        <f t="shared" si="7"/>
        <v>0</v>
      </c>
    </row>
    <row r="54" spans="1:21" ht="14" x14ac:dyDescent="0.3">
      <c r="A54" s="19" t="s">
        <v>0</v>
      </c>
      <c r="B54" s="14" t="s">
        <v>111</v>
      </c>
      <c r="C54" s="13" t="s">
        <v>0</v>
      </c>
      <c r="D54" s="34">
        <f>SUM(D8:D9,D11:D18,D20:D26,D28:D34,D36:D39,D41:D46,D48:D52)</f>
        <v>27508603</v>
      </c>
      <c r="E54" s="34">
        <f>SUM(E8:E9,E11:E18,E20:E26,E28:E34,E36:E39,E41:E46,E48:E52)</f>
        <v>20861789</v>
      </c>
      <c r="F54" s="34">
        <f>SUM(F8:F9,F11:F18,F20:F26,F28:F34,F36:F39,F41:F46,F48:F52)</f>
        <v>929146</v>
      </c>
      <c r="G54" s="39">
        <f t="shared" si="0"/>
        <v>3.3776560736290387E-2</v>
      </c>
      <c r="H54" s="34">
        <f>SUM(H8:H9,H11:H18,H20:H26,H28:H34,H36:H39,H41:H46,H48:H52)</f>
        <v>1546267</v>
      </c>
      <c r="I54" s="39">
        <f t="shared" si="1"/>
        <v>5.6210306281274991E-2</v>
      </c>
      <c r="J54" s="34">
        <f>SUM(J8:J9,J11:J18,J20:J26,J28:J34,J36:J39,J41:J46,J48:J52)</f>
        <v>1672156</v>
      </c>
      <c r="K54" s="39">
        <f t="shared" si="2"/>
        <v>8.0154007884942174E-2</v>
      </c>
      <c r="L54" s="34">
        <f>SUM(L8:L9,L11:L18,L20:L26,L28:L34,L36:L39,L41:L46,L48:L52)</f>
        <v>0</v>
      </c>
      <c r="M54" s="39">
        <f t="shared" si="3"/>
        <v>0</v>
      </c>
      <c r="N54" s="34">
        <f t="shared" si="4"/>
        <v>4147569</v>
      </c>
      <c r="O54" s="39">
        <f t="shared" si="5"/>
        <v>0.19881176058294905</v>
      </c>
      <c r="P54" s="34">
        <f>SUM(P8:P9,P11:P18,P20:P26,P28:P34,P36:P39,P41:P46,P48:P52)</f>
        <v>1109518</v>
      </c>
      <c r="Q54" s="34">
        <f>SUM(Q8:Q9,Q11:Q18,Q20:Q26,Q28:Q34,Q36:Q39,Q41:Q46,Q48:Q52)</f>
        <v>29477479</v>
      </c>
      <c r="R54" s="34">
        <f>SUM(R8:R9,R11:R18,R20:R26,R28:R34,R36:R39,R41:R46,R48:R52)</f>
        <v>29273843</v>
      </c>
      <c r="S54" s="34">
        <f>SUM(S8:S9,S11:S18,S20:S26,S28:S34,S36:S39,S41:S46,S48:S52)</f>
        <v>2701898</v>
      </c>
      <c r="T54" s="39">
        <f t="shared" si="6"/>
        <v>9.2297345449314602E-2</v>
      </c>
      <c r="U54" s="39">
        <f t="shared" si="7"/>
        <v>0.5071012818178704</v>
      </c>
    </row>
    <row r="55" spans="1:21" ht="14.5" customHeight="1" x14ac:dyDescent="0.3">
      <c r="A55" s="17" t="s">
        <v>0</v>
      </c>
      <c r="B55" s="15" t="s">
        <v>618</v>
      </c>
      <c r="C55" s="10"/>
      <c r="D55" s="35"/>
      <c r="E55" s="35"/>
      <c r="F55" s="35"/>
      <c r="G55" s="40"/>
      <c r="H55" s="35"/>
      <c r="I55" s="40"/>
      <c r="J55" s="35"/>
      <c r="K55" s="40"/>
      <c r="L55" s="35"/>
      <c r="M55" s="40"/>
      <c r="N55" s="35"/>
      <c r="O55" s="40"/>
      <c r="P55" s="35"/>
      <c r="Q55" s="35"/>
      <c r="R55" s="35"/>
      <c r="S55" s="35"/>
      <c r="T55" s="40"/>
      <c r="U55" s="40"/>
    </row>
    <row r="56" spans="1:21" ht="14.5" customHeight="1" x14ac:dyDescent="0.3">
      <c r="A56" s="17" t="s">
        <v>0</v>
      </c>
      <c r="B56" s="9" t="s">
        <v>112</v>
      </c>
      <c r="C56" s="10"/>
      <c r="D56" s="35"/>
      <c r="E56" s="35"/>
      <c r="F56" s="35"/>
      <c r="G56" s="40"/>
      <c r="H56" s="35"/>
      <c r="I56" s="40"/>
      <c r="J56" s="35"/>
      <c r="K56" s="40"/>
      <c r="L56" s="35"/>
      <c r="M56" s="40"/>
      <c r="N56" s="35"/>
      <c r="O56" s="40"/>
      <c r="P56" s="35"/>
      <c r="Q56" s="35"/>
      <c r="R56" s="35"/>
      <c r="S56" s="35"/>
      <c r="T56" s="40"/>
      <c r="U56" s="40"/>
    </row>
    <row r="57" spans="1:21" ht="13" x14ac:dyDescent="0.3">
      <c r="A57" s="18" t="s">
        <v>23</v>
      </c>
      <c r="B57" s="12" t="s">
        <v>113</v>
      </c>
      <c r="C57" s="11" t="s">
        <v>114</v>
      </c>
      <c r="D57" s="33">
        <v>412139</v>
      </c>
      <c r="E57" s="33">
        <v>412139</v>
      </c>
      <c r="F57" s="33">
        <v>59149</v>
      </c>
      <c r="G57" s="38">
        <f t="shared" ref="G57:G85" si="8">IF(($D57      =0),0,($F57      /$D57      ))</f>
        <v>0.14351711437160763</v>
      </c>
      <c r="H57" s="33">
        <v>73508</v>
      </c>
      <c r="I57" s="38">
        <f t="shared" ref="I57:I85" si="9">IF(($D57      =0),0,($H57      /$D57      ))</f>
        <v>0.17835730178410683</v>
      </c>
      <c r="J57" s="33">
        <v>55706</v>
      </c>
      <c r="K57" s="38">
        <f t="shared" ref="K57:K85" si="10">IF(($E57      =0),0,($J57      /$E57      ))</f>
        <v>0.13516313670873176</v>
      </c>
      <c r="L57" s="33">
        <v>0</v>
      </c>
      <c r="M57" s="38">
        <f t="shared" ref="M57:M85" si="11">IF(($E57      =0),0,($L57      /$E57      ))</f>
        <v>0</v>
      </c>
      <c r="N57" s="33">
        <f t="shared" ref="N57:N85" si="12">$F57      +$H57      +$J57</f>
        <v>188363</v>
      </c>
      <c r="O57" s="38">
        <f t="shared" ref="O57:O85" si="13">IF(($E57      =0),0,($N57      /$E57      ))</f>
        <v>0.45703755286444619</v>
      </c>
      <c r="P57" s="33">
        <v>53057</v>
      </c>
      <c r="Q57" s="33">
        <v>387972</v>
      </c>
      <c r="R57" s="33">
        <v>107025</v>
      </c>
      <c r="S57" s="33">
        <v>335308</v>
      </c>
      <c r="T57" s="38">
        <f t="shared" ref="T57:T85" si="14">IF(($R57      =0),0,($S57      /$R57      ))</f>
        <v>3.1329876197150197</v>
      </c>
      <c r="U57" s="38">
        <f t="shared" ref="U57:U85" si="15">IF(($P57      =0),0,(($J57      /$P57      )-1))</f>
        <v>4.9927436530523783E-2</v>
      </c>
    </row>
    <row r="58" spans="1:21" ht="14" x14ac:dyDescent="0.3">
      <c r="A58" s="19" t="s">
        <v>0</v>
      </c>
      <c r="B58" s="14" t="s">
        <v>28</v>
      </c>
      <c r="C58" s="13" t="s">
        <v>0</v>
      </c>
      <c r="D58" s="34">
        <f>D57</f>
        <v>412139</v>
      </c>
      <c r="E58" s="34">
        <f>E57</f>
        <v>412139</v>
      </c>
      <c r="F58" s="34">
        <f>F57</f>
        <v>59149</v>
      </c>
      <c r="G58" s="39">
        <f t="shared" si="8"/>
        <v>0.14351711437160763</v>
      </c>
      <c r="H58" s="34">
        <f>H57</f>
        <v>73508</v>
      </c>
      <c r="I58" s="39">
        <f t="shared" si="9"/>
        <v>0.17835730178410683</v>
      </c>
      <c r="J58" s="34">
        <f>J57</f>
        <v>55706</v>
      </c>
      <c r="K58" s="39">
        <f t="shared" si="10"/>
        <v>0.13516313670873176</v>
      </c>
      <c r="L58" s="34">
        <f>L57</f>
        <v>0</v>
      </c>
      <c r="M58" s="39">
        <f t="shared" si="11"/>
        <v>0</v>
      </c>
      <c r="N58" s="34">
        <f t="shared" si="12"/>
        <v>188363</v>
      </c>
      <c r="O58" s="39">
        <f t="shared" si="13"/>
        <v>0.45703755286444619</v>
      </c>
      <c r="P58" s="34">
        <f>P57</f>
        <v>53057</v>
      </c>
      <c r="Q58" s="34">
        <f>Q57</f>
        <v>387972</v>
      </c>
      <c r="R58" s="34">
        <f>R57</f>
        <v>107025</v>
      </c>
      <c r="S58" s="34">
        <f>S57</f>
        <v>335308</v>
      </c>
      <c r="T58" s="39">
        <f t="shared" si="14"/>
        <v>3.1329876197150197</v>
      </c>
      <c r="U58" s="39">
        <f t="shared" si="15"/>
        <v>4.9927436530523783E-2</v>
      </c>
    </row>
    <row r="59" spans="1:21" ht="13" x14ac:dyDescent="0.3">
      <c r="A59" s="18" t="s">
        <v>29</v>
      </c>
      <c r="B59" s="12" t="s">
        <v>115</v>
      </c>
      <c r="C59" s="11" t="s">
        <v>116</v>
      </c>
      <c r="D59" s="33">
        <v>0</v>
      </c>
      <c r="E59" s="33">
        <v>0</v>
      </c>
      <c r="F59" s="33">
        <v>0</v>
      </c>
      <c r="G59" s="38">
        <f t="shared" si="8"/>
        <v>0</v>
      </c>
      <c r="H59" s="33">
        <v>0</v>
      </c>
      <c r="I59" s="38">
        <f t="shared" si="9"/>
        <v>0</v>
      </c>
      <c r="J59" s="33">
        <v>0</v>
      </c>
      <c r="K59" s="38">
        <f t="shared" si="10"/>
        <v>0</v>
      </c>
      <c r="L59" s="33">
        <v>0</v>
      </c>
      <c r="M59" s="38">
        <f t="shared" si="11"/>
        <v>0</v>
      </c>
      <c r="N59" s="33">
        <f t="shared" si="12"/>
        <v>0</v>
      </c>
      <c r="O59" s="38">
        <f t="shared" si="13"/>
        <v>0</v>
      </c>
      <c r="P59" s="33">
        <v>0</v>
      </c>
      <c r="Q59" s="33">
        <v>0</v>
      </c>
      <c r="R59" s="33">
        <v>0</v>
      </c>
      <c r="S59" s="33">
        <v>0</v>
      </c>
      <c r="T59" s="38">
        <f t="shared" si="14"/>
        <v>0</v>
      </c>
      <c r="U59" s="38">
        <f t="shared" si="15"/>
        <v>0</v>
      </c>
    </row>
    <row r="60" spans="1:21" ht="13" x14ac:dyDescent="0.3">
      <c r="A60" s="18" t="s">
        <v>29</v>
      </c>
      <c r="B60" s="12" t="s">
        <v>117</v>
      </c>
      <c r="C60" s="11" t="s">
        <v>118</v>
      </c>
      <c r="D60" s="33">
        <v>0</v>
      </c>
      <c r="E60" s="33">
        <v>0</v>
      </c>
      <c r="F60" s="33">
        <v>0</v>
      </c>
      <c r="G60" s="38">
        <f t="shared" si="8"/>
        <v>0</v>
      </c>
      <c r="H60" s="33">
        <v>0</v>
      </c>
      <c r="I60" s="38">
        <f t="shared" si="9"/>
        <v>0</v>
      </c>
      <c r="J60" s="33">
        <v>0</v>
      </c>
      <c r="K60" s="38">
        <f t="shared" si="10"/>
        <v>0</v>
      </c>
      <c r="L60" s="33">
        <v>0</v>
      </c>
      <c r="M60" s="38">
        <f t="shared" si="11"/>
        <v>0</v>
      </c>
      <c r="N60" s="33">
        <f t="shared" si="12"/>
        <v>0</v>
      </c>
      <c r="O60" s="38">
        <f t="shared" si="13"/>
        <v>0</v>
      </c>
      <c r="P60" s="33">
        <v>0</v>
      </c>
      <c r="Q60" s="33">
        <v>0</v>
      </c>
      <c r="R60" s="33">
        <v>0</v>
      </c>
      <c r="S60" s="33">
        <v>0</v>
      </c>
      <c r="T60" s="38">
        <f t="shared" si="14"/>
        <v>0</v>
      </c>
      <c r="U60" s="38">
        <f t="shared" si="15"/>
        <v>0</v>
      </c>
    </row>
    <row r="61" spans="1:21" ht="13" x14ac:dyDescent="0.3">
      <c r="A61" s="18" t="s">
        <v>29</v>
      </c>
      <c r="B61" s="12" t="s">
        <v>119</v>
      </c>
      <c r="C61" s="11" t="s">
        <v>120</v>
      </c>
      <c r="D61" s="33">
        <v>0</v>
      </c>
      <c r="E61" s="33">
        <v>0</v>
      </c>
      <c r="F61" s="33">
        <v>0</v>
      </c>
      <c r="G61" s="38">
        <f t="shared" si="8"/>
        <v>0</v>
      </c>
      <c r="H61" s="33">
        <v>0</v>
      </c>
      <c r="I61" s="38">
        <f t="shared" si="9"/>
        <v>0</v>
      </c>
      <c r="J61" s="33">
        <v>0</v>
      </c>
      <c r="K61" s="38">
        <f t="shared" si="10"/>
        <v>0</v>
      </c>
      <c r="L61" s="33">
        <v>0</v>
      </c>
      <c r="M61" s="38">
        <f t="shared" si="11"/>
        <v>0</v>
      </c>
      <c r="N61" s="33">
        <f t="shared" si="12"/>
        <v>0</v>
      </c>
      <c r="O61" s="38">
        <f t="shared" si="13"/>
        <v>0</v>
      </c>
      <c r="P61" s="33">
        <v>0</v>
      </c>
      <c r="Q61" s="33">
        <v>0</v>
      </c>
      <c r="R61" s="33">
        <v>0</v>
      </c>
      <c r="S61" s="33">
        <v>0</v>
      </c>
      <c r="T61" s="38">
        <f t="shared" si="14"/>
        <v>0</v>
      </c>
      <c r="U61" s="38">
        <f t="shared" si="15"/>
        <v>0</v>
      </c>
    </row>
    <row r="62" spans="1:21" ht="13" x14ac:dyDescent="0.3">
      <c r="A62" s="18" t="s">
        <v>44</v>
      </c>
      <c r="B62" s="12" t="s">
        <v>121</v>
      </c>
      <c r="C62" s="11" t="s">
        <v>122</v>
      </c>
      <c r="D62" s="33">
        <v>0</v>
      </c>
      <c r="E62" s="33">
        <v>0</v>
      </c>
      <c r="F62" s="33">
        <v>0</v>
      </c>
      <c r="G62" s="38">
        <f t="shared" si="8"/>
        <v>0</v>
      </c>
      <c r="H62" s="33">
        <v>0</v>
      </c>
      <c r="I62" s="38">
        <f t="shared" si="9"/>
        <v>0</v>
      </c>
      <c r="J62" s="33">
        <v>0</v>
      </c>
      <c r="K62" s="38">
        <f t="shared" si="10"/>
        <v>0</v>
      </c>
      <c r="L62" s="33">
        <v>0</v>
      </c>
      <c r="M62" s="38">
        <f t="shared" si="11"/>
        <v>0</v>
      </c>
      <c r="N62" s="33">
        <f t="shared" si="12"/>
        <v>0</v>
      </c>
      <c r="O62" s="38">
        <f t="shared" si="13"/>
        <v>0</v>
      </c>
      <c r="P62" s="33">
        <v>0</v>
      </c>
      <c r="Q62" s="33">
        <v>0</v>
      </c>
      <c r="R62" s="33">
        <v>0</v>
      </c>
      <c r="S62" s="33">
        <v>0</v>
      </c>
      <c r="T62" s="38">
        <f t="shared" si="14"/>
        <v>0</v>
      </c>
      <c r="U62" s="38">
        <f t="shared" si="15"/>
        <v>0</v>
      </c>
    </row>
    <row r="63" spans="1:21" ht="14" x14ac:dyDescent="0.3">
      <c r="A63" s="19" t="s">
        <v>0</v>
      </c>
      <c r="B63" s="14" t="s">
        <v>123</v>
      </c>
      <c r="C63" s="13" t="s">
        <v>0</v>
      </c>
      <c r="D63" s="34">
        <f>SUM(D59:D62)</f>
        <v>0</v>
      </c>
      <c r="E63" s="34">
        <f>SUM(E59:E62)</f>
        <v>0</v>
      </c>
      <c r="F63" s="34">
        <f>SUM(F59:F62)</f>
        <v>0</v>
      </c>
      <c r="G63" s="39">
        <f t="shared" si="8"/>
        <v>0</v>
      </c>
      <c r="H63" s="34">
        <f>SUM(H59:H62)</f>
        <v>0</v>
      </c>
      <c r="I63" s="39">
        <f t="shared" si="9"/>
        <v>0</v>
      </c>
      <c r="J63" s="34">
        <f>SUM(J59:J62)</f>
        <v>0</v>
      </c>
      <c r="K63" s="39">
        <f t="shared" si="10"/>
        <v>0</v>
      </c>
      <c r="L63" s="34">
        <f>SUM(L59:L62)</f>
        <v>0</v>
      </c>
      <c r="M63" s="39">
        <f t="shared" si="11"/>
        <v>0</v>
      </c>
      <c r="N63" s="34">
        <f t="shared" si="12"/>
        <v>0</v>
      </c>
      <c r="O63" s="39">
        <f t="shared" si="13"/>
        <v>0</v>
      </c>
      <c r="P63" s="34">
        <f>SUM(P59:P62)</f>
        <v>0</v>
      </c>
      <c r="Q63" s="34">
        <f>SUM(Q59:Q62)</f>
        <v>0</v>
      </c>
      <c r="R63" s="34">
        <f>SUM(R59:R62)</f>
        <v>0</v>
      </c>
      <c r="S63" s="34">
        <f>SUM(S59:S62)</f>
        <v>0</v>
      </c>
      <c r="T63" s="39">
        <f t="shared" si="14"/>
        <v>0</v>
      </c>
      <c r="U63" s="39">
        <f t="shared" si="15"/>
        <v>0</v>
      </c>
    </row>
    <row r="64" spans="1:21" ht="13" x14ac:dyDescent="0.3">
      <c r="A64" s="18" t="s">
        <v>29</v>
      </c>
      <c r="B64" s="12" t="s">
        <v>124</v>
      </c>
      <c r="C64" s="11" t="s">
        <v>125</v>
      </c>
      <c r="D64" s="33">
        <v>0</v>
      </c>
      <c r="E64" s="33">
        <v>0</v>
      </c>
      <c r="F64" s="33">
        <v>0</v>
      </c>
      <c r="G64" s="38">
        <f t="shared" si="8"/>
        <v>0</v>
      </c>
      <c r="H64" s="33">
        <v>0</v>
      </c>
      <c r="I64" s="38">
        <f t="shared" si="9"/>
        <v>0</v>
      </c>
      <c r="J64" s="33">
        <v>0</v>
      </c>
      <c r="K64" s="38">
        <f t="shared" si="10"/>
        <v>0</v>
      </c>
      <c r="L64" s="33">
        <v>0</v>
      </c>
      <c r="M64" s="38">
        <f t="shared" si="11"/>
        <v>0</v>
      </c>
      <c r="N64" s="33">
        <f t="shared" si="12"/>
        <v>0</v>
      </c>
      <c r="O64" s="38">
        <f t="shared" si="13"/>
        <v>0</v>
      </c>
      <c r="P64" s="33">
        <v>0</v>
      </c>
      <c r="Q64" s="33">
        <v>0</v>
      </c>
      <c r="R64" s="33">
        <v>0</v>
      </c>
      <c r="S64" s="33">
        <v>0</v>
      </c>
      <c r="T64" s="38">
        <f t="shared" si="14"/>
        <v>0</v>
      </c>
      <c r="U64" s="38">
        <f t="shared" si="15"/>
        <v>0</v>
      </c>
    </row>
    <row r="65" spans="1:21" ht="13" x14ac:dyDescent="0.3">
      <c r="A65" s="18" t="s">
        <v>29</v>
      </c>
      <c r="B65" s="12" t="s">
        <v>126</v>
      </c>
      <c r="C65" s="11" t="s">
        <v>127</v>
      </c>
      <c r="D65" s="33">
        <v>0</v>
      </c>
      <c r="E65" s="33">
        <v>0</v>
      </c>
      <c r="F65" s="33">
        <v>0</v>
      </c>
      <c r="G65" s="38">
        <f t="shared" si="8"/>
        <v>0</v>
      </c>
      <c r="H65" s="33">
        <v>0</v>
      </c>
      <c r="I65" s="38">
        <f t="shared" si="9"/>
        <v>0</v>
      </c>
      <c r="J65" s="33">
        <v>0</v>
      </c>
      <c r="K65" s="38">
        <f t="shared" si="10"/>
        <v>0</v>
      </c>
      <c r="L65" s="33">
        <v>0</v>
      </c>
      <c r="M65" s="38">
        <f t="shared" si="11"/>
        <v>0</v>
      </c>
      <c r="N65" s="33">
        <f t="shared" si="12"/>
        <v>0</v>
      </c>
      <c r="O65" s="38">
        <f t="shared" si="13"/>
        <v>0</v>
      </c>
      <c r="P65" s="33">
        <v>0</v>
      </c>
      <c r="Q65" s="33">
        <v>0</v>
      </c>
      <c r="R65" s="33">
        <v>0</v>
      </c>
      <c r="S65" s="33">
        <v>0</v>
      </c>
      <c r="T65" s="38">
        <f t="shared" si="14"/>
        <v>0</v>
      </c>
      <c r="U65" s="38">
        <f t="shared" si="15"/>
        <v>0</v>
      </c>
    </row>
    <row r="66" spans="1:21" ht="13" x14ac:dyDescent="0.3">
      <c r="A66" s="18" t="s">
        <v>29</v>
      </c>
      <c r="B66" s="12" t="s">
        <v>128</v>
      </c>
      <c r="C66" s="11" t="s">
        <v>129</v>
      </c>
      <c r="D66" s="33">
        <v>0</v>
      </c>
      <c r="E66" s="33">
        <v>0</v>
      </c>
      <c r="F66" s="33">
        <v>0</v>
      </c>
      <c r="G66" s="38">
        <f t="shared" si="8"/>
        <v>0</v>
      </c>
      <c r="H66" s="33">
        <v>0</v>
      </c>
      <c r="I66" s="38">
        <f t="shared" si="9"/>
        <v>0</v>
      </c>
      <c r="J66" s="33">
        <v>0</v>
      </c>
      <c r="K66" s="38">
        <f t="shared" si="10"/>
        <v>0</v>
      </c>
      <c r="L66" s="33">
        <v>0</v>
      </c>
      <c r="M66" s="38">
        <f t="shared" si="11"/>
        <v>0</v>
      </c>
      <c r="N66" s="33">
        <f t="shared" si="12"/>
        <v>0</v>
      </c>
      <c r="O66" s="38">
        <f t="shared" si="13"/>
        <v>0</v>
      </c>
      <c r="P66" s="33">
        <v>0</v>
      </c>
      <c r="Q66" s="33">
        <v>0</v>
      </c>
      <c r="R66" s="33">
        <v>0</v>
      </c>
      <c r="S66" s="33">
        <v>0</v>
      </c>
      <c r="T66" s="38">
        <f t="shared" si="14"/>
        <v>0</v>
      </c>
      <c r="U66" s="38">
        <f t="shared" si="15"/>
        <v>0</v>
      </c>
    </row>
    <row r="67" spans="1:21" ht="13" x14ac:dyDescent="0.3">
      <c r="A67" s="18" t="s">
        <v>29</v>
      </c>
      <c r="B67" s="12" t="s">
        <v>130</v>
      </c>
      <c r="C67" s="11" t="s">
        <v>131</v>
      </c>
      <c r="D67" s="33">
        <v>0</v>
      </c>
      <c r="E67" s="33">
        <v>0</v>
      </c>
      <c r="F67" s="33">
        <v>0</v>
      </c>
      <c r="G67" s="38">
        <f t="shared" si="8"/>
        <v>0</v>
      </c>
      <c r="H67" s="33">
        <v>0</v>
      </c>
      <c r="I67" s="38">
        <f t="shared" si="9"/>
        <v>0</v>
      </c>
      <c r="J67" s="33">
        <v>0</v>
      </c>
      <c r="K67" s="38">
        <f t="shared" si="10"/>
        <v>0</v>
      </c>
      <c r="L67" s="33">
        <v>0</v>
      </c>
      <c r="M67" s="38">
        <f t="shared" si="11"/>
        <v>0</v>
      </c>
      <c r="N67" s="33">
        <f t="shared" si="12"/>
        <v>0</v>
      </c>
      <c r="O67" s="38">
        <f t="shared" si="13"/>
        <v>0</v>
      </c>
      <c r="P67" s="33">
        <v>0</v>
      </c>
      <c r="Q67" s="33">
        <v>0</v>
      </c>
      <c r="R67" s="33">
        <v>0</v>
      </c>
      <c r="S67" s="33">
        <v>0</v>
      </c>
      <c r="T67" s="38">
        <f t="shared" si="14"/>
        <v>0</v>
      </c>
      <c r="U67" s="38">
        <f t="shared" si="15"/>
        <v>0</v>
      </c>
    </row>
    <row r="68" spans="1:21" ht="13" x14ac:dyDescent="0.3">
      <c r="A68" s="18" t="s">
        <v>29</v>
      </c>
      <c r="B68" s="12" t="s">
        <v>132</v>
      </c>
      <c r="C68" s="11" t="s">
        <v>133</v>
      </c>
      <c r="D68" s="33">
        <v>0</v>
      </c>
      <c r="E68" s="33">
        <v>0</v>
      </c>
      <c r="F68" s="33">
        <v>0</v>
      </c>
      <c r="G68" s="38">
        <f t="shared" si="8"/>
        <v>0</v>
      </c>
      <c r="H68" s="33">
        <v>0</v>
      </c>
      <c r="I68" s="38">
        <f t="shared" si="9"/>
        <v>0</v>
      </c>
      <c r="J68" s="33">
        <v>0</v>
      </c>
      <c r="K68" s="38">
        <f t="shared" si="10"/>
        <v>0</v>
      </c>
      <c r="L68" s="33">
        <v>0</v>
      </c>
      <c r="M68" s="38">
        <f t="shared" si="11"/>
        <v>0</v>
      </c>
      <c r="N68" s="33">
        <f t="shared" si="12"/>
        <v>0</v>
      </c>
      <c r="O68" s="38">
        <f t="shared" si="13"/>
        <v>0</v>
      </c>
      <c r="P68" s="33">
        <v>0</v>
      </c>
      <c r="Q68" s="33">
        <v>0</v>
      </c>
      <c r="R68" s="33">
        <v>0</v>
      </c>
      <c r="S68" s="33">
        <v>0</v>
      </c>
      <c r="T68" s="38">
        <f t="shared" si="14"/>
        <v>0</v>
      </c>
      <c r="U68" s="38">
        <f t="shared" si="15"/>
        <v>0</v>
      </c>
    </row>
    <row r="69" spans="1:21" ht="13" x14ac:dyDescent="0.3">
      <c r="A69" s="18" t="s">
        <v>44</v>
      </c>
      <c r="B69" s="12" t="s">
        <v>134</v>
      </c>
      <c r="C69" s="11" t="s">
        <v>135</v>
      </c>
      <c r="D69" s="33">
        <v>0</v>
      </c>
      <c r="E69" s="33">
        <v>0</v>
      </c>
      <c r="F69" s="33">
        <v>0</v>
      </c>
      <c r="G69" s="38">
        <f t="shared" si="8"/>
        <v>0</v>
      </c>
      <c r="H69" s="33">
        <v>0</v>
      </c>
      <c r="I69" s="38">
        <f t="shared" si="9"/>
        <v>0</v>
      </c>
      <c r="J69" s="33">
        <v>0</v>
      </c>
      <c r="K69" s="38">
        <f t="shared" si="10"/>
        <v>0</v>
      </c>
      <c r="L69" s="33">
        <v>0</v>
      </c>
      <c r="M69" s="38">
        <f t="shared" si="11"/>
        <v>0</v>
      </c>
      <c r="N69" s="33">
        <f t="shared" si="12"/>
        <v>0</v>
      </c>
      <c r="O69" s="38">
        <f t="shared" si="13"/>
        <v>0</v>
      </c>
      <c r="P69" s="33">
        <v>0</v>
      </c>
      <c r="Q69" s="33">
        <v>0</v>
      </c>
      <c r="R69" s="33">
        <v>0</v>
      </c>
      <c r="S69" s="33">
        <v>0</v>
      </c>
      <c r="T69" s="38">
        <f t="shared" si="14"/>
        <v>0</v>
      </c>
      <c r="U69" s="38">
        <f t="shared" si="15"/>
        <v>0</v>
      </c>
    </row>
    <row r="70" spans="1:21" ht="14" x14ac:dyDescent="0.3">
      <c r="A70" s="19" t="s">
        <v>0</v>
      </c>
      <c r="B70" s="14" t="s">
        <v>136</v>
      </c>
      <c r="C70" s="13" t="s">
        <v>0</v>
      </c>
      <c r="D70" s="34">
        <f>SUM(D64:D69)</f>
        <v>0</v>
      </c>
      <c r="E70" s="34">
        <f>SUM(E64:E69)</f>
        <v>0</v>
      </c>
      <c r="F70" s="34">
        <f>SUM(F64:F69)</f>
        <v>0</v>
      </c>
      <c r="G70" s="39">
        <f t="shared" si="8"/>
        <v>0</v>
      </c>
      <c r="H70" s="34">
        <f>SUM(H64:H69)</f>
        <v>0</v>
      </c>
      <c r="I70" s="39">
        <f t="shared" si="9"/>
        <v>0</v>
      </c>
      <c r="J70" s="34">
        <f>SUM(J64:J69)</f>
        <v>0</v>
      </c>
      <c r="K70" s="39">
        <f t="shared" si="10"/>
        <v>0</v>
      </c>
      <c r="L70" s="34">
        <f>SUM(L64:L69)</f>
        <v>0</v>
      </c>
      <c r="M70" s="39">
        <f t="shared" si="11"/>
        <v>0</v>
      </c>
      <c r="N70" s="34">
        <f t="shared" si="12"/>
        <v>0</v>
      </c>
      <c r="O70" s="39">
        <f t="shared" si="13"/>
        <v>0</v>
      </c>
      <c r="P70" s="34">
        <f>SUM(P64:P69)</f>
        <v>0</v>
      </c>
      <c r="Q70" s="34">
        <f>SUM(Q64:Q69)</f>
        <v>0</v>
      </c>
      <c r="R70" s="34">
        <f>SUM(R64:R69)</f>
        <v>0</v>
      </c>
      <c r="S70" s="34">
        <f>SUM(S64:S69)</f>
        <v>0</v>
      </c>
      <c r="T70" s="39">
        <f t="shared" si="14"/>
        <v>0</v>
      </c>
      <c r="U70" s="39">
        <f t="shared" si="15"/>
        <v>0</v>
      </c>
    </row>
    <row r="71" spans="1:21" ht="13" x14ac:dyDescent="0.3">
      <c r="A71" s="18" t="s">
        <v>29</v>
      </c>
      <c r="B71" s="12" t="s">
        <v>137</v>
      </c>
      <c r="C71" s="11" t="s">
        <v>138</v>
      </c>
      <c r="D71" s="33">
        <v>0</v>
      </c>
      <c r="E71" s="33">
        <v>0</v>
      </c>
      <c r="F71" s="33">
        <v>0</v>
      </c>
      <c r="G71" s="38">
        <f t="shared" si="8"/>
        <v>0</v>
      </c>
      <c r="H71" s="33">
        <v>0</v>
      </c>
      <c r="I71" s="38">
        <f t="shared" si="9"/>
        <v>0</v>
      </c>
      <c r="J71" s="33">
        <v>0</v>
      </c>
      <c r="K71" s="38">
        <f t="shared" si="10"/>
        <v>0</v>
      </c>
      <c r="L71" s="33">
        <v>0</v>
      </c>
      <c r="M71" s="38">
        <f t="shared" si="11"/>
        <v>0</v>
      </c>
      <c r="N71" s="33">
        <f t="shared" si="12"/>
        <v>0</v>
      </c>
      <c r="O71" s="38">
        <f t="shared" si="13"/>
        <v>0</v>
      </c>
      <c r="P71" s="33">
        <v>0</v>
      </c>
      <c r="Q71" s="33">
        <v>0</v>
      </c>
      <c r="R71" s="33">
        <v>0</v>
      </c>
      <c r="S71" s="33">
        <v>0</v>
      </c>
      <c r="T71" s="38">
        <f t="shared" si="14"/>
        <v>0</v>
      </c>
      <c r="U71" s="38">
        <f t="shared" si="15"/>
        <v>0</v>
      </c>
    </row>
    <row r="72" spans="1:21" ht="13" x14ac:dyDescent="0.3">
      <c r="A72" s="18" t="s">
        <v>29</v>
      </c>
      <c r="B72" s="12" t="s">
        <v>139</v>
      </c>
      <c r="C72" s="11" t="s">
        <v>140</v>
      </c>
      <c r="D72" s="33">
        <v>898880</v>
      </c>
      <c r="E72" s="33">
        <v>1734864</v>
      </c>
      <c r="F72" s="33">
        <v>607827</v>
      </c>
      <c r="G72" s="38">
        <f t="shared" si="8"/>
        <v>0.67620483268066933</v>
      </c>
      <c r="H72" s="33">
        <v>298821</v>
      </c>
      <c r="I72" s="38">
        <f t="shared" si="9"/>
        <v>0.33243703275186898</v>
      </c>
      <c r="J72" s="33">
        <v>302883</v>
      </c>
      <c r="K72" s="38">
        <f t="shared" si="10"/>
        <v>0.17458601942284813</v>
      </c>
      <c r="L72" s="33">
        <v>0</v>
      </c>
      <c r="M72" s="38">
        <f t="shared" si="11"/>
        <v>0</v>
      </c>
      <c r="N72" s="33">
        <f t="shared" si="12"/>
        <v>1209531</v>
      </c>
      <c r="O72" s="38">
        <f t="shared" si="13"/>
        <v>0.69719067315939465</v>
      </c>
      <c r="P72" s="33">
        <v>285645</v>
      </c>
      <c r="Q72" s="33">
        <v>848000</v>
      </c>
      <c r="R72" s="33">
        <v>848000</v>
      </c>
      <c r="S72" s="33">
        <v>1179873</v>
      </c>
      <c r="T72" s="38">
        <f t="shared" si="14"/>
        <v>1.3913596698113209</v>
      </c>
      <c r="U72" s="38">
        <f t="shared" si="15"/>
        <v>6.0347634301318065E-2</v>
      </c>
    </row>
    <row r="73" spans="1:21" ht="13" x14ac:dyDescent="0.3">
      <c r="A73" s="18" t="s">
        <v>29</v>
      </c>
      <c r="B73" s="12" t="s">
        <v>141</v>
      </c>
      <c r="C73" s="11" t="s">
        <v>142</v>
      </c>
      <c r="D73" s="33">
        <v>0</v>
      </c>
      <c r="E73" s="33">
        <v>0</v>
      </c>
      <c r="F73" s="33">
        <v>0</v>
      </c>
      <c r="G73" s="38">
        <f t="shared" si="8"/>
        <v>0</v>
      </c>
      <c r="H73" s="33">
        <v>0</v>
      </c>
      <c r="I73" s="38">
        <f t="shared" si="9"/>
        <v>0</v>
      </c>
      <c r="J73" s="33">
        <v>0</v>
      </c>
      <c r="K73" s="38">
        <f t="shared" si="10"/>
        <v>0</v>
      </c>
      <c r="L73" s="33">
        <v>0</v>
      </c>
      <c r="M73" s="38">
        <f t="shared" si="11"/>
        <v>0</v>
      </c>
      <c r="N73" s="33">
        <f t="shared" si="12"/>
        <v>0</v>
      </c>
      <c r="O73" s="38">
        <f t="shared" si="13"/>
        <v>0</v>
      </c>
      <c r="P73" s="33">
        <v>0</v>
      </c>
      <c r="Q73" s="33">
        <v>0</v>
      </c>
      <c r="R73" s="33">
        <v>0</v>
      </c>
      <c r="S73" s="33">
        <v>0</v>
      </c>
      <c r="T73" s="38">
        <f t="shared" si="14"/>
        <v>0</v>
      </c>
      <c r="U73" s="38">
        <f t="shared" si="15"/>
        <v>0</v>
      </c>
    </row>
    <row r="74" spans="1:21" ht="13" x14ac:dyDescent="0.3">
      <c r="A74" s="18" t="s">
        <v>29</v>
      </c>
      <c r="B74" s="12" t="s">
        <v>143</v>
      </c>
      <c r="C74" s="11" t="s">
        <v>144</v>
      </c>
      <c r="D74" s="33">
        <v>0</v>
      </c>
      <c r="E74" s="33">
        <v>0</v>
      </c>
      <c r="F74" s="33">
        <v>0</v>
      </c>
      <c r="G74" s="38">
        <f t="shared" si="8"/>
        <v>0</v>
      </c>
      <c r="H74" s="33">
        <v>0</v>
      </c>
      <c r="I74" s="38">
        <f t="shared" si="9"/>
        <v>0</v>
      </c>
      <c r="J74" s="33">
        <v>0</v>
      </c>
      <c r="K74" s="38">
        <f t="shared" si="10"/>
        <v>0</v>
      </c>
      <c r="L74" s="33">
        <v>0</v>
      </c>
      <c r="M74" s="38">
        <f t="shared" si="11"/>
        <v>0</v>
      </c>
      <c r="N74" s="33">
        <f t="shared" si="12"/>
        <v>0</v>
      </c>
      <c r="O74" s="38">
        <f t="shared" si="13"/>
        <v>0</v>
      </c>
      <c r="P74" s="33">
        <v>0</v>
      </c>
      <c r="Q74" s="33">
        <v>0</v>
      </c>
      <c r="R74" s="33">
        <v>0</v>
      </c>
      <c r="S74" s="33">
        <v>0</v>
      </c>
      <c r="T74" s="38">
        <f t="shared" si="14"/>
        <v>0</v>
      </c>
      <c r="U74" s="38">
        <f t="shared" si="15"/>
        <v>0</v>
      </c>
    </row>
    <row r="75" spans="1:21" ht="13" x14ac:dyDescent="0.3">
      <c r="A75" s="18" t="s">
        <v>29</v>
      </c>
      <c r="B75" s="12" t="s">
        <v>145</v>
      </c>
      <c r="C75" s="11" t="s">
        <v>146</v>
      </c>
      <c r="D75" s="33">
        <v>0</v>
      </c>
      <c r="E75" s="33">
        <v>0</v>
      </c>
      <c r="F75" s="33">
        <v>0</v>
      </c>
      <c r="G75" s="38">
        <f t="shared" si="8"/>
        <v>0</v>
      </c>
      <c r="H75" s="33">
        <v>0</v>
      </c>
      <c r="I75" s="38">
        <f t="shared" si="9"/>
        <v>0</v>
      </c>
      <c r="J75" s="33">
        <v>0</v>
      </c>
      <c r="K75" s="38">
        <f t="shared" si="10"/>
        <v>0</v>
      </c>
      <c r="L75" s="33">
        <v>0</v>
      </c>
      <c r="M75" s="38">
        <f t="shared" si="11"/>
        <v>0</v>
      </c>
      <c r="N75" s="33">
        <f t="shared" si="12"/>
        <v>0</v>
      </c>
      <c r="O75" s="38">
        <f t="shared" si="13"/>
        <v>0</v>
      </c>
      <c r="P75" s="33">
        <v>0</v>
      </c>
      <c r="Q75" s="33">
        <v>0</v>
      </c>
      <c r="R75" s="33">
        <v>0</v>
      </c>
      <c r="S75" s="33">
        <v>0</v>
      </c>
      <c r="T75" s="38">
        <f t="shared" si="14"/>
        <v>0</v>
      </c>
      <c r="U75" s="38">
        <f t="shared" si="15"/>
        <v>0</v>
      </c>
    </row>
    <row r="76" spans="1:21" ht="13" x14ac:dyDescent="0.3">
      <c r="A76" s="18" t="s">
        <v>29</v>
      </c>
      <c r="B76" s="12" t="s">
        <v>147</v>
      </c>
      <c r="C76" s="11" t="s">
        <v>148</v>
      </c>
      <c r="D76" s="33">
        <v>0</v>
      </c>
      <c r="E76" s="33">
        <v>0</v>
      </c>
      <c r="F76" s="33">
        <v>0</v>
      </c>
      <c r="G76" s="38">
        <f t="shared" si="8"/>
        <v>0</v>
      </c>
      <c r="H76" s="33">
        <v>0</v>
      </c>
      <c r="I76" s="38">
        <f t="shared" si="9"/>
        <v>0</v>
      </c>
      <c r="J76" s="33">
        <v>0</v>
      </c>
      <c r="K76" s="38">
        <f t="shared" si="10"/>
        <v>0</v>
      </c>
      <c r="L76" s="33">
        <v>0</v>
      </c>
      <c r="M76" s="38">
        <f t="shared" si="11"/>
        <v>0</v>
      </c>
      <c r="N76" s="33">
        <f t="shared" si="12"/>
        <v>0</v>
      </c>
      <c r="O76" s="38">
        <f t="shared" si="13"/>
        <v>0</v>
      </c>
      <c r="P76" s="33">
        <v>0</v>
      </c>
      <c r="Q76" s="33">
        <v>0</v>
      </c>
      <c r="R76" s="33">
        <v>0</v>
      </c>
      <c r="S76" s="33">
        <v>0</v>
      </c>
      <c r="T76" s="38">
        <f t="shared" si="14"/>
        <v>0</v>
      </c>
      <c r="U76" s="38">
        <f t="shared" si="15"/>
        <v>0</v>
      </c>
    </row>
    <row r="77" spans="1:21" ht="13" x14ac:dyDescent="0.3">
      <c r="A77" s="18" t="s">
        <v>44</v>
      </c>
      <c r="B77" s="12" t="s">
        <v>149</v>
      </c>
      <c r="C77" s="11" t="s">
        <v>150</v>
      </c>
      <c r="D77" s="33">
        <v>0</v>
      </c>
      <c r="E77" s="33">
        <v>0</v>
      </c>
      <c r="F77" s="33">
        <v>0</v>
      </c>
      <c r="G77" s="38">
        <f t="shared" si="8"/>
        <v>0</v>
      </c>
      <c r="H77" s="33">
        <v>0</v>
      </c>
      <c r="I77" s="38">
        <f t="shared" si="9"/>
        <v>0</v>
      </c>
      <c r="J77" s="33">
        <v>0</v>
      </c>
      <c r="K77" s="38">
        <f t="shared" si="10"/>
        <v>0</v>
      </c>
      <c r="L77" s="33">
        <v>0</v>
      </c>
      <c r="M77" s="38">
        <f t="shared" si="11"/>
        <v>0</v>
      </c>
      <c r="N77" s="33">
        <f t="shared" si="12"/>
        <v>0</v>
      </c>
      <c r="O77" s="38">
        <f t="shared" si="13"/>
        <v>0</v>
      </c>
      <c r="P77" s="33">
        <v>0</v>
      </c>
      <c r="Q77" s="33">
        <v>0</v>
      </c>
      <c r="R77" s="33">
        <v>0</v>
      </c>
      <c r="S77" s="33">
        <v>0</v>
      </c>
      <c r="T77" s="38">
        <f t="shared" si="14"/>
        <v>0</v>
      </c>
      <c r="U77" s="38">
        <f t="shared" si="15"/>
        <v>0</v>
      </c>
    </row>
    <row r="78" spans="1:21" ht="14" x14ac:dyDescent="0.3">
      <c r="A78" s="19" t="s">
        <v>0</v>
      </c>
      <c r="B78" s="14" t="s">
        <v>151</v>
      </c>
      <c r="C78" s="13" t="s">
        <v>0</v>
      </c>
      <c r="D78" s="34">
        <f>SUM(D71:D77)</f>
        <v>898880</v>
      </c>
      <c r="E78" s="34">
        <f>SUM(E71:E77)</f>
        <v>1734864</v>
      </c>
      <c r="F78" s="34">
        <f>SUM(F71:F77)</f>
        <v>607827</v>
      </c>
      <c r="G78" s="39">
        <f t="shared" si="8"/>
        <v>0.67620483268066933</v>
      </c>
      <c r="H78" s="34">
        <f>SUM(H71:H77)</f>
        <v>298821</v>
      </c>
      <c r="I78" s="39">
        <f t="shared" si="9"/>
        <v>0.33243703275186898</v>
      </c>
      <c r="J78" s="34">
        <f>SUM(J71:J77)</f>
        <v>302883</v>
      </c>
      <c r="K78" s="39">
        <f t="shared" si="10"/>
        <v>0.17458601942284813</v>
      </c>
      <c r="L78" s="34">
        <f>SUM(L71:L77)</f>
        <v>0</v>
      </c>
      <c r="M78" s="39">
        <f t="shared" si="11"/>
        <v>0</v>
      </c>
      <c r="N78" s="34">
        <f t="shared" si="12"/>
        <v>1209531</v>
      </c>
      <c r="O78" s="39">
        <f t="shared" si="13"/>
        <v>0.69719067315939465</v>
      </c>
      <c r="P78" s="34">
        <f>SUM(P71:P77)</f>
        <v>285645</v>
      </c>
      <c r="Q78" s="34">
        <f>SUM(Q71:Q77)</f>
        <v>848000</v>
      </c>
      <c r="R78" s="34">
        <f>SUM(R71:R77)</f>
        <v>848000</v>
      </c>
      <c r="S78" s="34">
        <f>SUM(S71:S77)</f>
        <v>1179873</v>
      </c>
      <c r="T78" s="39">
        <f t="shared" si="14"/>
        <v>1.3913596698113209</v>
      </c>
      <c r="U78" s="39">
        <f t="shared" si="15"/>
        <v>6.0347634301318065E-2</v>
      </c>
    </row>
    <row r="79" spans="1:21" ht="13" x14ac:dyDescent="0.3">
      <c r="A79" s="18" t="s">
        <v>29</v>
      </c>
      <c r="B79" s="12" t="s">
        <v>152</v>
      </c>
      <c r="C79" s="11" t="s">
        <v>153</v>
      </c>
      <c r="D79" s="33">
        <v>0</v>
      </c>
      <c r="E79" s="33">
        <v>0</v>
      </c>
      <c r="F79" s="33">
        <v>0</v>
      </c>
      <c r="G79" s="38">
        <f t="shared" si="8"/>
        <v>0</v>
      </c>
      <c r="H79" s="33">
        <v>0</v>
      </c>
      <c r="I79" s="38">
        <f t="shared" si="9"/>
        <v>0</v>
      </c>
      <c r="J79" s="33">
        <v>0</v>
      </c>
      <c r="K79" s="38">
        <f t="shared" si="10"/>
        <v>0</v>
      </c>
      <c r="L79" s="33">
        <v>0</v>
      </c>
      <c r="M79" s="38">
        <f t="shared" si="11"/>
        <v>0</v>
      </c>
      <c r="N79" s="33">
        <f t="shared" si="12"/>
        <v>0</v>
      </c>
      <c r="O79" s="38">
        <f t="shared" si="13"/>
        <v>0</v>
      </c>
      <c r="P79" s="33">
        <v>0</v>
      </c>
      <c r="Q79" s="33">
        <v>0</v>
      </c>
      <c r="R79" s="33">
        <v>0</v>
      </c>
      <c r="S79" s="33">
        <v>0</v>
      </c>
      <c r="T79" s="38">
        <f t="shared" si="14"/>
        <v>0</v>
      </c>
      <c r="U79" s="38">
        <f t="shared" si="15"/>
        <v>0</v>
      </c>
    </row>
    <row r="80" spans="1:21" ht="13" x14ac:dyDescent="0.3">
      <c r="A80" s="18" t="s">
        <v>29</v>
      </c>
      <c r="B80" s="12" t="s">
        <v>154</v>
      </c>
      <c r="C80" s="11" t="s">
        <v>155</v>
      </c>
      <c r="D80" s="33">
        <v>0</v>
      </c>
      <c r="E80" s="33">
        <v>0</v>
      </c>
      <c r="F80" s="33">
        <v>0</v>
      </c>
      <c r="G80" s="38">
        <f t="shared" si="8"/>
        <v>0</v>
      </c>
      <c r="H80" s="33">
        <v>0</v>
      </c>
      <c r="I80" s="38">
        <f t="shared" si="9"/>
        <v>0</v>
      </c>
      <c r="J80" s="33">
        <v>0</v>
      </c>
      <c r="K80" s="38">
        <f t="shared" si="10"/>
        <v>0</v>
      </c>
      <c r="L80" s="33">
        <v>0</v>
      </c>
      <c r="M80" s="38">
        <f t="shared" si="11"/>
        <v>0</v>
      </c>
      <c r="N80" s="33">
        <f t="shared" si="12"/>
        <v>0</v>
      </c>
      <c r="O80" s="38">
        <f t="shared" si="13"/>
        <v>0</v>
      </c>
      <c r="P80" s="33">
        <v>0</v>
      </c>
      <c r="Q80" s="33">
        <v>0</v>
      </c>
      <c r="R80" s="33">
        <v>0</v>
      </c>
      <c r="S80" s="33">
        <v>0</v>
      </c>
      <c r="T80" s="38">
        <f t="shared" si="14"/>
        <v>0</v>
      </c>
      <c r="U80" s="38">
        <f t="shared" si="15"/>
        <v>0</v>
      </c>
    </row>
    <row r="81" spans="1:21" ht="13" x14ac:dyDescent="0.3">
      <c r="A81" s="18" t="s">
        <v>29</v>
      </c>
      <c r="B81" s="12" t="s">
        <v>156</v>
      </c>
      <c r="C81" s="11" t="s">
        <v>157</v>
      </c>
      <c r="D81" s="33">
        <v>0</v>
      </c>
      <c r="E81" s="33">
        <v>0</v>
      </c>
      <c r="F81" s="33">
        <v>0</v>
      </c>
      <c r="G81" s="38">
        <f t="shared" si="8"/>
        <v>0</v>
      </c>
      <c r="H81" s="33">
        <v>0</v>
      </c>
      <c r="I81" s="38">
        <f t="shared" si="9"/>
        <v>0</v>
      </c>
      <c r="J81" s="33">
        <v>0</v>
      </c>
      <c r="K81" s="38">
        <f t="shared" si="10"/>
        <v>0</v>
      </c>
      <c r="L81" s="33">
        <v>0</v>
      </c>
      <c r="M81" s="38">
        <f t="shared" si="11"/>
        <v>0</v>
      </c>
      <c r="N81" s="33">
        <f t="shared" si="12"/>
        <v>0</v>
      </c>
      <c r="O81" s="38">
        <f t="shared" si="13"/>
        <v>0</v>
      </c>
      <c r="P81" s="33">
        <v>0</v>
      </c>
      <c r="Q81" s="33">
        <v>0</v>
      </c>
      <c r="R81" s="33">
        <v>0</v>
      </c>
      <c r="S81" s="33">
        <v>0</v>
      </c>
      <c r="T81" s="38">
        <f t="shared" si="14"/>
        <v>0</v>
      </c>
      <c r="U81" s="38">
        <f t="shared" si="15"/>
        <v>0</v>
      </c>
    </row>
    <row r="82" spans="1:21" ht="13" x14ac:dyDescent="0.3">
      <c r="A82" s="18" t="s">
        <v>29</v>
      </c>
      <c r="B82" s="12" t="s">
        <v>158</v>
      </c>
      <c r="C82" s="11" t="s">
        <v>159</v>
      </c>
      <c r="D82" s="33">
        <v>15682028</v>
      </c>
      <c r="E82" s="33">
        <v>22932017</v>
      </c>
      <c r="F82" s="33">
        <v>5901701</v>
      </c>
      <c r="G82" s="38">
        <f t="shared" si="8"/>
        <v>0.37633531836571138</v>
      </c>
      <c r="H82" s="33">
        <v>5534007</v>
      </c>
      <c r="I82" s="38">
        <f t="shared" si="9"/>
        <v>0.35288847845444482</v>
      </c>
      <c r="J82" s="33">
        <v>5824716</v>
      </c>
      <c r="K82" s="38">
        <f t="shared" si="10"/>
        <v>0.25399928841845881</v>
      </c>
      <c r="L82" s="33">
        <v>0</v>
      </c>
      <c r="M82" s="38">
        <f t="shared" si="11"/>
        <v>0</v>
      </c>
      <c r="N82" s="33">
        <f t="shared" si="12"/>
        <v>17260424</v>
      </c>
      <c r="O82" s="38">
        <f t="shared" si="13"/>
        <v>0.75267796984451918</v>
      </c>
      <c r="P82" s="33">
        <v>5533201</v>
      </c>
      <c r="Q82" s="33">
        <v>15093386</v>
      </c>
      <c r="R82" s="33">
        <v>15093386</v>
      </c>
      <c r="S82" s="33">
        <v>6326758</v>
      </c>
      <c r="T82" s="38">
        <f t="shared" si="14"/>
        <v>0.4191741998780128</v>
      </c>
      <c r="U82" s="38">
        <f t="shared" si="15"/>
        <v>5.2684693724301734E-2</v>
      </c>
    </row>
    <row r="83" spans="1:21" ht="13" x14ac:dyDescent="0.3">
      <c r="A83" s="18" t="s">
        <v>44</v>
      </c>
      <c r="B83" s="12" t="s">
        <v>160</v>
      </c>
      <c r="C83" s="11" t="s">
        <v>161</v>
      </c>
      <c r="D83" s="33">
        <v>0</v>
      </c>
      <c r="E83" s="33">
        <v>0</v>
      </c>
      <c r="F83" s="33">
        <v>0</v>
      </c>
      <c r="G83" s="38">
        <f t="shared" si="8"/>
        <v>0</v>
      </c>
      <c r="H83" s="33">
        <v>0</v>
      </c>
      <c r="I83" s="38">
        <f t="shared" si="9"/>
        <v>0</v>
      </c>
      <c r="J83" s="33">
        <v>0</v>
      </c>
      <c r="K83" s="38">
        <f t="shared" si="10"/>
        <v>0</v>
      </c>
      <c r="L83" s="33">
        <v>0</v>
      </c>
      <c r="M83" s="38">
        <f t="shared" si="11"/>
        <v>0</v>
      </c>
      <c r="N83" s="33">
        <f t="shared" si="12"/>
        <v>0</v>
      </c>
      <c r="O83" s="38">
        <f t="shared" si="13"/>
        <v>0</v>
      </c>
      <c r="P83" s="33">
        <v>0</v>
      </c>
      <c r="Q83" s="33">
        <v>0</v>
      </c>
      <c r="R83" s="33">
        <v>0</v>
      </c>
      <c r="S83" s="33">
        <v>0</v>
      </c>
      <c r="T83" s="38">
        <f t="shared" si="14"/>
        <v>0</v>
      </c>
      <c r="U83" s="38">
        <f t="shared" si="15"/>
        <v>0</v>
      </c>
    </row>
    <row r="84" spans="1:21" ht="14" x14ac:dyDescent="0.3">
      <c r="A84" s="19" t="s">
        <v>0</v>
      </c>
      <c r="B84" s="14" t="s">
        <v>162</v>
      </c>
      <c r="C84" s="13" t="s">
        <v>0</v>
      </c>
      <c r="D84" s="34">
        <f>SUM(D79:D83)</f>
        <v>15682028</v>
      </c>
      <c r="E84" s="34">
        <f>SUM(E79:E83)</f>
        <v>22932017</v>
      </c>
      <c r="F84" s="34">
        <f>SUM(F79:F83)</f>
        <v>5901701</v>
      </c>
      <c r="G84" s="39">
        <f t="shared" si="8"/>
        <v>0.37633531836571138</v>
      </c>
      <c r="H84" s="34">
        <f>SUM(H79:H83)</f>
        <v>5534007</v>
      </c>
      <c r="I84" s="39">
        <f t="shared" si="9"/>
        <v>0.35288847845444482</v>
      </c>
      <c r="J84" s="34">
        <f>SUM(J79:J83)</f>
        <v>5824716</v>
      </c>
      <c r="K84" s="39">
        <f t="shared" si="10"/>
        <v>0.25399928841845881</v>
      </c>
      <c r="L84" s="34">
        <f>SUM(L79:L83)</f>
        <v>0</v>
      </c>
      <c r="M84" s="39">
        <f t="shared" si="11"/>
        <v>0</v>
      </c>
      <c r="N84" s="34">
        <f t="shared" si="12"/>
        <v>17260424</v>
      </c>
      <c r="O84" s="39">
        <f t="shared" si="13"/>
        <v>0.75267796984451918</v>
      </c>
      <c r="P84" s="34">
        <f>SUM(P79:P83)</f>
        <v>5533201</v>
      </c>
      <c r="Q84" s="34">
        <f>SUM(Q79:Q83)</f>
        <v>15093386</v>
      </c>
      <c r="R84" s="34">
        <f>SUM(R79:R83)</f>
        <v>15093386</v>
      </c>
      <c r="S84" s="34">
        <f>SUM(S79:S83)</f>
        <v>6326758</v>
      </c>
      <c r="T84" s="39">
        <f t="shared" si="14"/>
        <v>0.4191741998780128</v>
      </c>
      <c r="U84" s="39">
        <f t="shared" si="15"/>
        <v>5.2684693724301734E-2</v>
      </c>
    </row>
    <row r="85" spans="1:21" ht="14" x14ac:dyDescent="0.3">
      <c r="A85" s="19" t="s">
        <v>0</v>
      </c>
      <c r="B85" s="14" t="s">
        <v>163</v>
      </c>
      <c r="C85" s="13" t="s">
        <v>0</v>
      </c>
      <c r="D85" s="34">
        <f>SUM(D57,D59:D62,D64:D69,D71:D77,D79:D83)</f>
        <v>16993047</v>
      </c>
      <c r="E85" s="34">
        <f>SUM(E57,E59:E62,E64:E69,E71:E77,E79:E83)</f>
        <v>25079020</v>
      </c>
      <c r="F85" s="34">
        <f>SUM(F57,F59:F62,F64:F69,F71:F77,F79:F83)</f>
        <v>6568677</v>
      </c>
      <c r="G85" s="39">
        <f t="shared" si="8"/>
        <v>0.38655086400926214</v>
      </c>
      <c r="H85" s="34">
        <f>SUM(H57,H59:H62,H64:H69,H71:H77,H79:H83)</f>
        <v>5906336</v>
      </c>
      <c r="I85" s="39">
        <f t="shared" si="9"/>
        <v>0.34757368704976804</v>
      </c>
      <c r="J85" s="34">
        <f>SUM(J57,J59:J62,J64:J69,J71:J77,J79:J83)</f>
        <v>6183305</v>
      </c>
      <c r="K85" s="39">
        <f t="shared" si="10"/>
        <v>0.2465528956075636</v>
      </c>
      <c r="L85" s="34">
        <f>SUM(L57,L59:L62,L64:L69,L71:L77,L79:L83)</f>
        <v>0</v>
      </c>
      <c r="M85" s="39">
        <f t="shared" si="11"/>
        <v>0</v>
      </c>
      <c r="N85" s="34">
        <f t="shared" si="12"/>
        <v>18658318</v>
      </c>
      <c r="O85" s="39">
        <f t="shared" si="13"/>
        <v>0.74398114439878438</v>
      </c>
      <c r="P85" s="34">
        <f>SUM(P57,P59:P62,P64:P69,P71:P77,P79:P83)</f>
        <v>5871903</v>
      </c>
      <c r="Q85" s="34">
        <f>SUM(Q57,Q59:Q62,Q64:Q69,Q71:Q77,Q79:Q83)</f>
        <v>16329358</v>
      </c>
      <c r="R85" s="34">
        <f>SUM(R57,R59:R62,R64:R69,R71:R77,R79:R83)</f>
        <v>16048411</v>
      </c>
      <c r="S85" s="34">
        <f>SUM(S57,S59:S62,S64:S69,S71:S77,S79:S83)</f>
        <v>7841939</v>
      </c>
      <c r="T85" s="39">
        <f t="shared" si="14"/>
        <v>0.48864270736834942</v>
      </c>
      <c r="U85" s="39">
        <f t="shared" si="15"/>
        <v>5.3032551797943528E-2</v>
      </c>
    </row>
    <row r="86" spans="1:21" ht="14.5" customHeight="1" x14ac:dyDescent="0.3">
      <c r="A86" s="17" t="s">
        <v>0</v>
      </c>
      <c r="B86" s="15" t="s">
        <v>618</v>
      </c>
      <c r="C86" s="10"/>
      <c r="D86" s="35"/>
      <c r="E86" s="35"/>
      <c r="F86" s="35"/>
      <c r="G86" s="40"/>
      <c r="H86" s="35"/>
      <c r="I86" s="40"/>
      <c r="J86" s="35"/>
      <c r="K86" s="40"/>
      <c r="L86" s="35"/>
      <c r="M86" s="40"/>
      <c r="N86" s="35"/>
      <c r="O86" s="40"/>
      <c r="P86" s="35"/>
      <c r="Q86" s="35"/>
      <c r="R86" s="35"/>
      <c r="S86" s="35"/>
      <c r="T86" s="40"/>
      <c r="U86" s="40"/>
    </row>
    <row r="87" spans="1:21" ht="14.5" customHeight="1" x14ac:dyDescent="0.3">
      <c r="A87" s="17" t="s">
        <v>0</v>
      </c>
      <c r="B87" s="9" t="s">
        <v>164</v>
      </c>
      <c r="C87" s="10"/>
      <c r="D87" s="35"/>
      <c r="E87" s="35"/>
      <c r="F87" s="35"/>
      <c r="G87" s="40"/>
      <c r="H87" s="35"/>
      <c r="I87" s="40"/>
      <c r="J87" s="35"/>
      <c r="K87" s="40"/>
      <c r="L87" s="35"/>
      <c r="M87" s="40"/>
      <c r="N87" s="35"/>
      <c r="O87" s="40"/>
      <c r="P87" s="35"/>
      <c r="Q87" s="35"/>
      <c r="R87" s="35"/>
      <c r="S87" s="35"/>
      <c r="T87" s="40"/>
      <c r="U87" s="40"/>
    </row>
    <row r="88" spans="1:21" ht="13" x14ac:dyDescent="0.3">
      <c r="A88" s="18" t="s">
        <v>23</v>
      </c>
      <c r="B88" s="12" t="s">
        <v>165</v>
      </c>
      <c r="C88" s="11" t="s">
        <v>166</v>
      </c>
      <c r="D88" s="33">
        <v>0</v>
      </c>
      <c r="E88" s="33">
        <v>0</v>
      </c>
      <c r="F88" s="33">
        <v>0</v>
      </c>
      <c r="G88" s="38">
        <f t="shared" ref="G88:G99" si="16">IF(($D88      =0),0,($F88      /$D88      ))</f>
        <v>0</v>
      </c>
      <c r="H88" s="33">
        <v>0</v>
      </c>
      <c r="I88" s="38">
        <f t="shared" ref="I88:I99" si="17">IF(($D88      =0),0,($H88      /$D88      ))</f>
        <v>0</v>
      </c>
      <c r="J88" s="33">
        <v>0</v>
      </c>
      <c r="K88" s="38">
        <f t="shared" ref="K88:K99" si="18">IF(($E88      =0),0,($J88      /$E88      ))</f>
        <v>0</v>
      </c>
      <c r="L88" s="33">
        <v>0</v>
      </c>
      <c r="M88" s="38">
        <f t="shared" ref="M88:M99" si="19">IF(($E88      =0),0,($L88      /$E88      ))</f>
        <v>0</v>
      </c>
      <c r="N88" s="33">
        <f t="shared" ref="N88:N99" si="20">$F88      +$H88      +$J88</f>
        <v>0</v>
      </c>
      <c r="O88" s="38">
        <f t="shared" ref="O88:O99" si="21">IF(($E88      =0),0,($N88      /$E88      ))</f>
        <v>0</v>
      </c>
      <c r="P88" s="33">
        <v>0</v>
      </c>
      <c r="Q88" s="33">
        <v>5</v>
      </c>
      <c r="R88" s="33">
        <v>5</v>
      </c>
      <c r="S88" s="33">
        <v>0</v>
      </c>
      <c r="T88" s="38">
        <f t="shared" ref="T88:T99" si="22">IF(($R88      =0),0,($S88      /$R88      ))</f>
        <v>0</v>
      </c>
      <c r="U88" s="38">
        <f t="shared" ref="U88:U99" si="23">IF(($P88      =0),0,(($J88      /$P88      )-1))</f>
        <v>0</v>
      </c>
    </row>
    <row r="89" spans="1:21" ht="13" x14ac:dyDescent="0.3">
      <c r="A89" s="18" t="s">
        <v>23</v>
      </c>
      <c r="B89" s="12" t="s">
        <v>167</v>
      </c>
      <c r="C89" s="11" t="s">
        <v>168</v>
      </c>
      <c r="D89" s="33">
        <v>1231000</v>
      </c>
      <c r="E89" s="33">
        <v>1231000</v>
      </c>
      <c r="F89" s="33">
        <v>548304</v>
      </c>
      <c r="G89" s="38">
        <f t="shared" si="16"/>
        <v>0.44541348497156785</v>
      </c>
      <c r="H89" s="33">
        <v>517944</v>
      </c>
      <c r="I89" s="38">
        <f t="shared" si="17"/>
        <v>0.42075060926076363</v>
      </c>
      <c r="J89" s="33">
        <v>733925</v>
      </c>
      <c r="K89" s="38">
        <f t="shared" si="18"/>
        <v>0.59620227457351749</v>
      </c>
      <c r="L89" s="33">
        <v>0</v>
      </c>
      <c r="M89" s="38">
        <f t="shared" si="19"/>
        <v>0</v>
      </c>
      <c r="N89" s="33">
        <f t="shared" si="20"/>
        <v>1800173</v>
      </c>
      <c r="O89" s="38">
        <f t="shared" si="21"/>
        <v>1.4623663688058488</v>
      </c>
      <c r="P89" s="33">
        <v>163360</v>
      </c>
      <c r="Q89" s="33">
        <v>1361321</v>
      </c>
      <c r="R89" s="33">
        <v>1179000</v>
      </c>
      <c r="S89" s="33">
        <v>989312</v>
      </c>
      <c r="T89" s="38">
        <f t="shared" si="22"/>
        <v>0.83911111111111114</v>
      </c>
      <c r="U89" s="38">
        <f t="shared" si="23"/>
        <v>3.4926848677766893</v>
      </c>
    </row>
    <row r="90" spans="1:21" ht="13" x14ac:dyDescent="0.3">
      <c r="A90" s="18" t="s">
        <v>23</v>
      </c>
      <c r="B90" s="12" t="s">
        <v>169</v>
      </c>
      <c r="C90" s="11" t="s">
        <v>170</v>
      </c>
      <c r="D90" s="33">
        <v>10036697</v>
      </c>
      <c r="E90" s="33">
        <v>7766697</v>
      </c>
      <c r="F90" s="33">
        <v>1814087</v>
      </c>
      <c r="G90" s="38">
        <f t="shared" si="16"/>
        <v>0.1807454185375926</v>
      </c>
      <c r="H90" s="33">
        <v>-1007793</v>
      </c>
      <c r="I90" s="38">
        <f t="shared" si="17"/>
        <v>-0.10041082240502029</v>
      </c>
      <c r="J90" s="33">
        <v>2662670</v>
      </c>
      <c r="K90" s="38">
        <f t="shared" si="18"/>
        <v>0.34283170825384329</v>
      </c>
      <c r="L90" s="33">
        <v>0</v>
      </c>
      <c r="M90" s="38">
        <f t="shared" si="19"/>
        <v>0</v>
      </c>
      <c r="N90" s="33">
        <f t="shared" si="20"/>
        <v>3468964</v>
      </c>
      <c r="O90" s="38">
        <f t="shared" si="21"/>
        <v>0.44664598091054664</v>
      </c>
      <c r="P90" s="33">
        <v>-220124</v>
      </c>
      <c r="Q90" s="33">
        <v>9641991</v>
      </c>
      <c r="R90" s="33">
        <v>9677844</v>
      </c>
      <c r="S90" s="33">
        <v>842058</v>
      </c>
      <c r="T90" s="38">
        <f t="shared" si="22"/>
        <v>8.700884205201076E-2</v>
      </c>
      <c r="U90" s="38">
        <f t="shared" si="23"/>
        <v>-13.096227580818084</v>
      </c>
    </row>
    <row r="91" spans="1:21" ht="14" x14ac:dyDescent="0.3">
      <c r="A91" s="19" t="s">
        <v>0</v>
      </c>
      <c r="B91" s="14" t="s">
        <v>28</v>
      </c>
      <c r="C91" s="13" t="s">
        <v>0</v>
      </c>
      <c r="D91" s="34">
        <f>SUM(D88:D90)</f>
        <v>11267697</v>
      </c>
      <c r="E91" s="34">
        <f>SUM(E88:E90)</f>
        <v>8997697</v>
      </c>
      <c r="F91" s="34">
        <f>SUM(F88:F90)</f>
        <v>2362391</v>
      </c>
      <c r="G91" s="39">
        <f t="shared" si="16"/>
        <v>0.20966050116541118</v>
      </c>
      <c r="H91" s="34">
        <f>SUM(H88:H90)</f>
        <v>-489849</v>
      </c>
      <c r="I91" s="39">
        <f t="shared" si="17"/>
        <v>-4.3473746232260239E-2</v>
      </c>
      <c r="J91" s="34">
        <f>SUM(J88:J90)</f>
        <v>3396595</v>
      </c>
      <c r="K91" s="39">
        <f t="shared" si="18"/>
        <v>0.37749604148706051</v>
      </c>
      <c r="L91" s="34">
        <f>SUM(L88:L90)</f>
        <v>0</v>
      </c>
      <c r="M91" s="39">
        <f t="shared" si="19"/>
        <v>0</v>
      </c>
      <c r="N91" s="34">
        <f t="shared" si="20"/>
        <v>5269137</v>
      </c>
      <c r="O91" s="39">
        <f t="shared" si="21"/>
        <v>0.58560951763545721</v>
      </c>
      <c r="P91" s="34">
        <f>SUM(P88:P90)</f>
        <v>-56764</v>
      </c>
      <c r="Q91" s="34">
        <f>SUM(Q88:Q90)</f>
        <v>11003317</v>
      </c>
      <c r="R91" s="34">
        <f>SUM(R88:R90)</f>
        <v>10856849</v>
      </c>
      <c r="S91" s="34">
        <f>SUM(S88:S90)</f>
        <v>1831370</v>
      </c>
      <c r="T91" s="39">
        <f t="shared" si="22"/>
        <v>0.16868338133836069</v>
      </c>
      <c r="U91" s="39">
        <f t="shared" si="23"/>
        <v>-60.837132689732933</v>
      </c>
    </row>
    <row r="92" spans="1:21" ht="13" x14ac:dyDescent="0.3">
      <c r="A92" s="18" t="s">
        <v>29</v>
      </c>
      <c r="B92" s="12" t="s">
        <v>171</v>
      </c>
      <c r="C92" s="11" t="s">
        <v>172</v>
      </c>
      <c r="D92" s="33">
        <v>0</v>
      </c>
      <c r="E92" s="33">
        <v>0</v>
      </c>
      <c r="F92" s="33">
        <v>0</v>
      </c>
      <c r="G92" s="38">
        <f t="shared" si="16"/>
        <v>0</v>
      </c>
      <c r="H92" s="33">
        <v>0</v>
      </c>
      <c r="I92" s="38">
        <f t="shared" si="17"/>
        <v>0</v>
      </c>
      <c r="J92" s="33">
        <v>0</v>
      </c>
      <c r="K92" s="38">
        <f t="shared" si="18"/>
        <v>0</v>
      </c>
      <c r="L92" s="33">
        <v>0</v>
      </c>
      <c r="M92" s="38">
        <f t="shared" si="19"/>
        <v>0</v>
      </c>
      <c r="N92" s="33">
        <f t="shared" si="20"/>
        <v>0</v>
      </c>
      <c r="O92" s="38">
        <f t="shared" si="21"/>
        <v>0</v>
      </c>
      <c r="P92" s="33">
        <v>0</v>
      </c>
      <c r="Q92" s="33">
        <v>0</v>
      </c>
      <c r="R92" s="33">
        <v>0</v>
      </c>
      <c r="S92" s="33">
        <v>0</v>
      </c>
      <c r="T92" s="38">
        <f t="shared" si="22"/>
        <v>0</v>
      </c>
      <c r="U92" s="38">
        <f t="shared" si="23"/>
        <v>0</v>
      </c>
    </row>
    <row r="93" spans="1:21" ht="13" x14ac:dyDescent="0.3">
      <c r="A93" s="18" t="s">
        <v>29</v>
      </c>
      <c r="B93" s="12" t="s">
        <v>173</v>
      </c>
      <c r="C93" s="11" t="s">
        <v>174</v>
      </c>
      <c r="D93" s="33">
        <v>3081089</v>
      </c>
      <c r="E93" s="33">
        <v>3081089</v>
      </c>
      <c r="F93" s="33">
        <v>0</v>
      </c>
      <c r="G93" s="38">
        <f t="shared" si="16"/>
        <v>0</v>
      </c>
      <c r="H93" s="33">
        <v>1716361</v>
      </c>
      <c r="I93" s="38">
        <f t="shared" si="17"/>
        <v>0.55706310333781339</v>
      </c>
      <c r="J93" s="33">
        <v>0</v>
      </c>
      <c r="K93" s="38">
        <f t="shared" si="18"/>
        <v>0</v>
      </c>
      <c r="L93" s="33">
        <v>0</v>
      </c>
      <c r="M93" s="38">
        <f t="shared" si="19"/>
        <v>0</v>
      </c>
      <c r="N93" s="33">
        <f t="shared" si="20"/>
        <v>1716361</v>
      </c>
      <c r="O93" s="38">
        <f t="shared" si="21"/>
        <v>0.55706310333781339</v>
      </c>
      <c r="P93" s="33">
        <v>0</v>
      </c>
      <c r="Q93" s="33">
        <v>3081089</v>
      </c>
      <c r="R93" s="33">
        <v>3081089</v>
      </c>
      <c r="S93" s="33">
        <v>831</v>
      </c>
      <c r="T93" s="38">
        <f t="shared" si="22"/>
        <v>2.6970983311420087E-4</v>
      </c>
      <c r="U93" s="38">
        <f t="shared" si="23"/>
        <v>0</v>
      </c>
    </row>
    <row r="94" spans="1:21" ht="13" x14ac:dyDescent="0.3">
      <c r="A94" s="18" t="s">
        <v>29</v>
      </c>
      <c r="B94" s="12" t="s">
        <v>175</v>
      </c>
      <c r="C94" s="11" t="s">
        <v>176</v>
      </c>
      <c r="D94" s="33">
        <v>0</v>
      </c>
      <c r="E94" s="33">
        <v>0</v>
      </c>
      <c r="F94" s="33">
        <v>0</v>
      </c>
      <c r="G94" s="38">
        <f t="shared" si="16"/>
        <v>0</v>
      </c>
      <c r="H94" s="33">
        <v>0</v>
      </c>
      <c r="I94" s="38">
        <f t="shared" si="17"/>
        <v>0</v>
      </c>
      <c r="J94" s="33">
        <v>0</v>
      </c>
      <c r="K94" s="38">
        <f t="shared" si="18"/>
        <v>0</v>
      </c>
      <c r="L94" s="33">
        <v>0</v>
      </c>
      <c r="M94" s="38">
        <f t="shared" si="19"/>
        <v>0</v>
      </c>
      <c r="N94" s="33">
        <f t="shared" si="20"/>
        <v>0</v>
      </c>
      <c r="O94" s="38">
        <f t="shared" si="21"/>
        <v>0</v>
      </c>
      <c r="P94" s="33">
        <v>0</v>
      </c>
      <c r="Q94" s="33">
        <v>0</v>
      </c>
      <c r="R94" s="33">
        <v>0</v>
      </c>
      <c r="S94" s="33">
        <v>0</v>
      </c>
      <c r="T94" s="38">
        <f t="shared" si="22"/>
        <v>0</v>
      </c>
      <c r="U94" s="38">
        <f t="shared" si="23"/>
        <v>0</v>
      </c>
    </row>
    <row r="95" spans="1:21" ht="13" x14ac:dyDescent="0.3">
      <c r="A95" s="18" t="s">
        <v>44</v>
      </c>
      <c r="B95" s="12" t="s">
        <v>177</v>
      </c>
      <c r="C95" s="11" t="s">
        <v>178</v>
      </c>
      <c r="D95" s="33">
        <v>0</v>
      </c>
      <c r="E95" s="33">
        <v>0</v>
      </c>
      <c r="F95" s="33">
        <v>0</v>
      </c>
      <c r="G95" s="38">
        <f t="shared" si="16"/>
        <v>0</v>
      </c>
      <c r="H95" s="33">
        <v>0</v>
      </c>
      <c r="I95" s="38">
        <f t="shared" si="17"/>
        <v>0</v>
      </c>
      <c r="J95" s="33">
        <v>0</v>
      </c>
      <c r="K95" s="38">
        <f t="shared" si="18"/>
        <v>0</v>
      </c>
      <c r="L95" s="33">
        <v>0</v>
      </c>
      <c r="M95" s="38">
        <f t="shared" si="19"/>
        <v>0</v>
      </c>
      <c r="N95" s="33">
        <f t="shared" si="20"/>
        <v>0</v>
      </c>
      <c r="O95" s="38">
        <f t="shared" si="21"/>
        <v>0</v>
      </c>
      <c r="P95" s="33">
        <v>0</v>
      </c>
      <c r="Q95" s="33">
        <v>0</v>
      </c>
      <c r="R95" s="33">
        <v>0</v>
      </c>
      <c r="S95" s="33">
        <v>0</v>
      </c>
      <c r="T95" s="38">
        <f t="shared" si="22"/>
        <v>0</v>
      </c>
      <c r="U95" s="38">
        <f t="shared" si="23"/>
        <v>0</v>
      </c>
    </row>
    <row r="96" spans="1:21" ht="14" x14ac:dyDescent="0.3">
      <c r="A96" s="19" t="s">
        <v>0</v>
      </c>
      <c r="B96" s="14" t="s">
        <v>179</v>
      </c>
      <c r="C96" s="13" t="s">
        <v>0</v>
      </c>
      <c r="D96" s="34">
        <f>SUM(D92:D95)</f>
        <v>3081089</v>
      </c>
      <c r="E96" s="34">
        <f>SUM(E92:E95)</f>
        <v>3081089</v>
      </c>
      <c r="F96" s="34">
        <f>SUM(F92:F95)</f>
        <v>0</v>
      </c>
      <c r="G96" s="39">
        <f t="shared" si="16"/>
        <v>0</v>
      </c>
      <c r="H96" s="34">
        <f>SUM(H92:H95)</f>
        <v>1716361</v>
      </c>
      <c r="I96" s="39">
        <f t="shared" si="17"/>
        <v>0.55706310333781339</v>
      </c>
      <c r="J96" s="34">
        <f>SUM(J92:J95)</f>
        <v>0</v>
      </c>
      <c r="K96" s="39">
        <f t="shared" si="18"/>
        <v>0</v>
      </c>
      <c r="L96" s="34">
        <f>SUM(L92:L95)</f>
        <v>0</v>
      </c>
      <c r="M96" s="39">
        <f t="shared" si="19"/>
        <v>0</v>
      </c>
      <c r="N96" s="34">
        <f t="shared" si="20"/>
        <v>1716361</v>
      </c>
      <c r="O96" s="39">
        <f t="shared" si="21"/>
        <v>0.55706310333781339</v>
      </c>
      <c r="P96" s="34">
        <f>SUM(P92:P95)</f>
        <v>0</v>
      </c>
      <c r="Q96" s="34">
        <f>SUM(Q92:Q95)</f>
        <v>3081089</v>
      </c>
      <c r="R96" s="34">
        <f>SUM(R92:R95)</f>
        <v>3081089</v>
      </c>
      <c r="S96" s="34">
        <f>SUM(S92:S95)</f>
        <v>831</v>
      </c>
      <c r="T96" s="39">
        <f t="shared" si="22"/>
        <v>2.6970983311420087E-4</v>
      </c>
      <c r="U96" s="39">
        <f t="shared" si="23"/>
        <v>0</v>
      </c>
    </row>
    <row r="97" spans="1:21" ht="13" x14ac:dyDescent="0.3">
      <c r="A97" s="18" t="s">
        <v>29</v>
      </c>
      <c r="B97" s="12" t="s">
        <v>180</v>
      </c>
      <c r="C97" s="11" t="s">
        <v>181</v>
      </c>
      <c r="D97" s="33">
        <v>0</v>
      </c>
      <c r="E97" s="33">
        <v>63</v>
      </c>
      <c r="F97" s="33">
        <v>37</v>
      </c>
      <c r="G97" s="38">
        <f t="shared" si="16"/>
        <v>0</v>
      </c>
      <c r="H97" s="33">
        <v>0</v>
      </c>
      <c r="I97" s="38">
        <f t="shared" si="17"/>
        <v>0</v>
      </c>
      <c r="J97" s="33">
        <v>0</v>
      </c>
      <c r="K97" s="38">
        <f t="shared" si="18"/>
        <v>0</v>
      </c>
      <c r="L97" s="33">
        <v>0</v>
      </c>
      <c r="M97" s="38">
        <f t="shared" si="19"/>
        <v>0</v>
      </c>
      <c r="N97" s="33">
        <f t="shared" si="20"/>
        <v>37</v>
      </c>
      <c r="O97" s="38">
        <f t="shared" si="21"/>
        <v>0.58730158730158732</v>
      </c>
      <c r="P97" s="33">
        <v>0</v>
      </c>
      <c r="Q97" s="33">
        <v>0</v>
      </c>
      <c r="R97" s="33">
        <v>0</v>
      </c>
      <c r="S97" s="33">
        <v>0</v>
      </c>
      <c r="T97" s="38">
        <f t="shared" si="22"/>
        <v>0</v>
      </c>
      <c r="U97" s="38">
        <f t="shared" si="23"/>
        <v>0</v>
      </c>
    </row>
    <row r="98" spans="1:21" ht="13" x14ac:dyDescent="0.3">
      <c r="A98" s="18" t="s">
        <v>29</v>
      </c>
      <c r="B98" s="12" t="s">
        <v>182</v>
      </c>
      <c r="C98" s="11" t="s">
        <v>183</v>
      </c>
      <c r="D98" s="33">
        <v>0</v>
      </c>
      <c r="E98" s="33">
        <v>0</v>
      </c>
      <c r="F98" s="33">
        <v>0</v>
      </c>
      <c r="G98" s="38">
        <f t="shared" si="16"/>
        <v>0</v>
      </c>
      <c r="H98" s="33">
        <v>0</v>
      </c>
      <c r="I98" s="38">
        <f t="shared" si="17"/>
        <v>0</v>
      </c>
      <c r="J98" s="33">
        <v>0</v>
      </c>
      <c r="K98" s="38">
        <f t="shared" si="18"/>
        <v>0</v>
      </c>
      <c r="L98" s="33">
        <v>0</v>
      </c>
      <c r="M98" s="38">
        <f t="shared" si="19"/>
        <v>0</v>
      </c>
      <c r="N98" s="33">
        <f t="shared" si="20"/>
        <v>0</v>
      </c>
      <c r="O98" s="38">
        <f t="shared" si="21"/>
        <v>0</v>
      </c>
      <c r="P98" s="33">
        <v>0</v>
      </c>
      <c r="Q98" s="33">
        <v>0</v>
      </c>
      <c r="R98" s="33">
        <v>0</v>
      </c>
      <c r="S98" s="33">
        <v>0</v>
      </c>
      <c r="T98" s="38">
        <f t="shared" si="22"/>
        <v>0</v>
      </c>
      <c r="U98" s="38">
        <f t="shared" si="23"/>
        <v>0</v>
      </c>
    </row>
    <row r="99" spans="1:21" ht="13" x14ac:dyDescent="0.3">
      <c r="A99" s="18" t="s">
        <v>29</v>
      </c>
      <c r="B99" s="12" t="s">
        <v>184</v>
      </c>
      <c r="C99" s="11" t="s">
        <v>185</v>
      </c>
      <c r="D99" s="33">
        <v>0</v>
      </c>
      <c r="E99" s="33">
        <v>0</v>
      </c>
      <c r="F99" s="33">
        <v>0</v>
      </c>
      <c r="G99" s="38">
        <f t="shared" si="16"/>
        <v>0</v>
      </c>
      <c r="H99" s="33">
        <v>0</v>
      </c>
      <c r="I99" s="38">
        <f t="shared" si="17"/>
        <v>0</v>
      </c>
      <c r="J99" s="33">
        <v>0</v>
      </c>
      <c r="K99" s="38">
        <f t="shared" si="18"/>
        <v>0</v>
      </c>
      <c r="L99" s="33">
        <v>0</v>
      </c>
      <c r="M99" s="38">
        <f t="shared" si="19"/>
        <v>0</v>
      </c>
      <c r="N99" s="33">
        <f t="shared" si="20"/>
        <v>0</v>
      </c>
      <c r="O99" s="38">
        <f t="shared" si="21"/>
        <v>0</v>
      </c>
      <c r="P99" s="33">
        <v>0</v>
      </c>
      <c r="Q99" s="33">
        <v>0</v>
      </c>
      <c r="R99" s="33">
        <v>0</v>
      </c>
      <c r="S99" s="33">
        <v>0</v>
      </c>
      <c r="T99" s="38">
        <f t="shared" si="22"/>
        <v>0</v>
      </c>
      <c r="U99" s="38">
        <f t="shared" si="23"/>
        <v>0</v>
      </c>
    </row>
    <row r="100" spans="1:21" ht="13" x14ac:dyDescent="0.3">
      <c r="A100" s="18" t="s">
        <v>44</v>
      </c>
      <c r="B100" s="12" t="s">
        <v>186</v>
      </c>
      <c r="C100" s="11" t="s">
        <v>187</v>
      </c>
      <c r="D100" s="33">
        <v>0</v>
      </c>
      <c r="E100" s="33">
        <v>0</v>
      </c>
      <c r="F100" s="33">
        <v>0</v>
      </c>
      <c r="G100" s="38">
        <f>IF(($D100     =0),0,($F100     /$D100     ))</f>
        <v>0</v>
      </c>
      <c r="H100" s="33">
        <v>0</v>
      </c>
      <c r="I100" s="38">
        <f>IF(($D100     =0),0,($H100     /$D100     ))</f>
        <v>0</v>
      </c>
      <c r="J100" s="33">
        <v>0</v>
      </c>
      <c r="K100" s="38">
        <f>IF(($E100     =0),0,($J100     /$E100     ))</f>
        <v>0</v>
      </c>
      <c r="L100" s="33">
        <v>0</v>
      </c>
      <c r="M100" s="38">
        <f>IF(($E100     =0),0,($L100     /$E100     ))</f>
        <v>0</v>
      </c>
      <c r="N100" s="33">
        <f>$F100     +$H100     +$J100</f>
        <v>0</v>
      </c>
      <c r="O100" s="38">
        <f>IF(($E100     =0),0,($N100     /$E100     ))</f>
        <v>0</v>
      </c>
      <c r="P100" s="33">
        <v>0</v>
      </c>
      <c r="Q100" s="33">
        <v>0</v>
      </c>
      <c r="R100" s="33">
        <v>0</v>
      </c>
      <c r="S100" s="33">
        <v>0</v>
      </c>
      <c r="T100" s="38">
        <f>IF(($R100     =0),0,($S100     /$R100     ))</f>
        <v>0</v>
      </c>
      <c r="U100" s="38">
        <f>IF(($P100     =0),0,(($J100     /$P100     )-1))</f>
        <v>0</v>
      </c>
    </row>
    <row r="101" spans="1:21" ht="14" x14ac:dyDescent="0.3">
      <c r="A101" s="19" t="s">
        <v>0</v>
      </c>
      <c r="B101" s="14" t="s">
        <v>188</v>
      </c>
      <c r="C101" s="13" t="s">
        <v>0</v>
      </c>
      <c r="D101" s="34">
        <f>SUM(D97:D100)</f>
        <v>0</v>
      </c>
      <c r="E101" s="34">
        <f>SUM(E97:E100)</f>
        <v>63</v>
      </c>
      <c r="F101" s="34">
        <f>SUM(F97:F100)</f>
        <v>37</v>
      </c>
      <c r="G101" s="39">
        <f>IF(($D101     =0),0,($F101     /$D101     ))</f>
        <v>0</v>
      </c>
      <c r="H101" s="34">
        <f>SUM(H97:H100)</f>
        <v>0</v>
      </c>
      <c r="I101" s="39">
        <f>IF(($D101     =0),0,($H101     /$D101     ))</f>
        <v>0</v>
      </c>
      <c r="J101" s="34">
        <f>SUM(J97:J100)</f>
        <v>0</v>
      </c>
      <c r="K101" s="39">
        <f>IF(($E101     =0),0,($J101     /$E101     ))</f>
        <v>0</v>
      </c>
      <c r="L101" s="34">
        <f>SUM(L97:L100)</f>
        <v>0</v>
      </c>
      <c r="M101" s="39">
        <f>IF(($E101     =0),0,($L101     /$E101     ))</f>
        <v>0</v>
      </c>
      <c r="N101" s="34">
        <f>$F101     +$H101     +$J101</f>
        <v>37</v>
      </c>
      <c r="O101" s="39">
        <f>IF(($E101     =0),0,($N101     /$E101     ))</f>
        <v>0.58730158730158732</v>
      </c>
      <c r="P101" s="34">
        <f>SUM(P97:P100)</f>
        <v>0</v>
      </c>
      <c r="Q101" s="34">
        <f>SUM(Q97:Q100)</f>
        <v>0</v>
      </c>
      <c r="R101" s="34">
        <f>SUM(R97:R100)</f>
        <v>0</v>
      </c>
      <c r="S101" s="34">
        <f>SUM(S97:S100)</f>
        <v>0</v>
      </c>
      <c r="T101" s="39">
        <f>IF(($R101     =0),0,($S101     /$R101     ))</f>
        <v>0</v>
      </c>
      <c r="U101" s="39">
        <f>IF(($P101     =0),0,(($J101     /$P101     )-1))</f>
        <v>0</v>
      </c>
    </row>
    <row r="102" spans="1:21" ht="14" x14ac:dyDescent="0.3">
      <c r="A102" s="19" t="s">
        <v>0</v>
      </c>
      <c r="B102" s="14" t="s">
        <v>189</v>
      </c>
      <c r="C102" s="13" t="s">
        <v>0</v>
      </c>
      <c r="D102" s="34">
        <f>SUM(D88:D90,D92:D95,D97:D100)</f>
        <v>14348786</v>
      </c>
      <c r="E102" s="34">
        <f>SUM(E88:E90,E92:E95,E97:E100)</f>
        <v>12078849</v>
      </c>
      <c r="F102" s="34">
        <f>SUM(F88:F90,F92:F95,F97:F100)</f>
        <v>2362428</v>
      </c>
      <c r="G102" s="39">
        <f>IF(($D102     =0),0,($F102     /$D102     ))</f>
        <v>0.1646430576078004</v>
      </c>
      <c r="H102" s="34">
        <f>SUM(H88:H90,H92:H95,H97:H100)</f>
        <v>1226512</v>
      </c>
      <c r="I102" s="39">
        <f>IF(($D102     =0),0,($H102     /$D102     ))</f>
        <v>8.5478450929576899E-2</v>
      </c>
      <c r="J102" s="34">
        <f>SUM(J88:J90,J92:J95,J97:J100)</f>
        <v>3396595</v>
      </c>
      <c r="K102" s="39">
        <f>IF(($E102     =0),0,($J102     /$E102     ))</f>
        <v>0.28120187610591041</v>
      </c>
      <c r="L102" s="34">
        <f>SUM(L88:L90,L92:L95,L97:L100)</f>
        <v>0</v>
      </c>
      <c r="M102" s="39">
        <f>IF(($E102     =0),0,($L102     /$E102     ))</f>
        <v>0</v>
      </c>
      <c r="N102" s="34">
        <f>$F102     +$H102     +$J102</f>
        <v>6985535</v>
      </c>
      <c r="O102" s="39">
        <f>IF(($E102     =0),0,($N102     /$E102     ))</f>
        <v>0.57832786882260057</v>
      </c>
      <c r="P102" s="34">
        <f>SUM(P88:P90,P92:P95,P97:P100)</f>
        <v>-56764</v>
      </c>
      <c r="Q102" s="34">
        <f>SUM(Q88:Q90,Q92:Q95,Q97:Q100)</f>
        <v>14084406</v>
      </c>
      <c r="R102" s="34">
        <f>SUM(R88:R90,R92:R95,R97:R100)</f>
        <v>13937938</v>
      </c>
      <c r="S102" s="34">
        <f>SUM(S88:S90,S92:S95,S97:S100)</f>
        <v>1832201</v>
      </c>
      <c r="T102" s="39">
        <f>IF(($R102     =0),0,($S102     /$R102     ))</f>
        <v>0.13145423663098516</v>
      </c>
      <c r="U102" s="39">
        <f>IF(($P102     =0),0,(($J102     /$P102     )-1))</f>
        <v>-60.837132689732933</v>
      </c>
    </row>
    <row r="103" spans="1:21" ht="14.5" customHeight="1" x14ac:dyDescent="0.3">
      <c r="A103" s="17" t="s">
        <v>0</v>
      </c>
      <c r="B103" s="15" t="s">
        <v>618</v>
      </c>
      <c r="C103" s="10"/>
      <c r="D103" s="35"/>
      <c r="E103" s="35"/>
      <c r="F103" s="35"/>
      <c r="G103" s="40"/>
      <c r="H103" s="35"/>
      <c r="I103" s="40"/>
      <c r="J103" s="35"/>
      <c r="K103" s="40"/>
      <c r="L103" s="35"/>
      <c r="M103" s="40"/>
      <c r="N103" s="35"/>
      <c r="O103" s="40"/>
      <c r="P103" s="35"/>
      <c r="Q103" s="35"/>
      <c r="R103" s="35"/>
      <c r="S103" s="35"/>
      <c r="T103" s="40"/>
      <c r="U103" s="40"/>
    </row>
    <row r="104" spans="1:21" ht="28.9" customHeight="1" x14ac:dyDescent="0.3">
      <c r="A104" s="17" t="s">
        <v>0</v>
      </c>
      <c r="B104" s="9" t="s">
        <v>190</v>
      </c>
      <c r="C104" s="10"/>
      <c r="D104" s="35"/>
      <c r="E104" s="35"/>
      <c r="F104" s="35"/>
      <c r="G104" s="40"/>
      <c r="H104" s="35"/>
      <c r="I104" s="40"/>
      <c r="J104" s="35"/>
      <c r="K104" s="40"/>
      <c r="L104" s="35"/>
      <c r="M104" s="40"/>
      <c r="N104" s="35"/>
      <c r="O104" s="40"/>
      <c r="P104" s="35"/>
      <c r="Q104" s="35"/>
      <c r="R104" s="35"/>
      <c r="S104" s="35"/>
      <c r="T104" s="40"/>
      <c r="U104" s="40"/>
    </row>
    <row r="105" spans="1:21" ht="13" x14ac:dyDescent="0.3">
      <c r="A105" s="18" t="s">
        <v>23</v>
      </c>
      <c r="B105" s="12" t="s">
        <v>191</v>
      </c>
      <c r="C105" s="11" t="s">
        <v>192</v>
      </c>
      <c r="D105" s="33">
        <v>222000</v>
      </c>
      <c r="E105" s="33">
        <v>222000</v>
      </c>
      <c r="F105" s="33">
        <v>264000</v>
      </c>
      <c r="G105" s="38">
        <f t="shared" ref="G105:G136" si="24">IF(($D105     =0),0,($F105     /$D105     ))</f>
        <v>1.1891891891891893</v>
      </c>
      <c r="H105" s="33">
        <v>750447</v>
      </c>
      <c r="I105" s="38">
        <f t="shared" ref="I105:I136" si="25">IF(($D105     =0),0,($H105     /$D105     ))</f>
        <v>3.3803918918918918</v>
      </c>
      <c r="J105" s="33">
        <v>391573</v>
      </c>
      <c r="K105" s="38">
        <f t="shared" ref="K105:K136" si="26">IF(($E105     =0),0,($J105     /$E105     ))</f>
        <v>1.7638423423423424</v>
      </c>
      <c r="L105" s="33">
        <v>0</v>
      </c>
      <c r="M105" s="38">
        <f t="shared" ref="M105:M136" si="27">IF(($E105     =0),0,($L105     /$E105     ))</f>
        <v>0</v>
      </c>
      <c r="N105" s="33">
        <f t="shared" ref="N105:N136" si="28">$F105     +$H105     +$J105</f>
        <v>1406020</v>
      </c>
      <c r="O105" s="38">
        <f t="shared" ref="O105:O136" si="29">IF(($E105     =0),0,($N105     /$E105     ))</f>
        <v>6.3334234234234232</v>
      </c>
      <c r="P105" s="33">
        <v>10000</v>
      </c>
      <c r="Q105" s="33">
        <v>1769050</v>
      </c>
      <c r="R105" s="33">
        <v>1769050</v>
      </c>
      <c r="S105" s="33">
        <v>52000</v>
      </c>
      <c r="T105" s="38">
        <f t="shared" ref="T105:T136" si="30">IF(($R105     =0),0,($S105     /$R105     ))</f>
        <v>2.939430767926288E-2</v>
      </c>
      <c r="U105" s="38">
        <f t="shared" ref="U105:U136" si="31">IF(($P105     =0),0,(($J105     /$P105     )-1))</f>
        <v>38.157299999999999</v>
      </c>
    </row>
    <row r="106" spans="1:21" ht="14" x14ac:dyDescent="0.3">
      <c r="A106" s="19" t="s">
        <v>0</v>
      </c>
      <c r="B106" s="14" t="s">
        <v>28</v>
      </c>
      <c r="C106" s="13" t="s">
        <v>0</v>
      </c>
      <c r="D106" s="34">
        <f>D105</f>
        <v>222000</v>
      </c>
      <c r="E106" s="34">
        <f>E105</f>
        <v>222000</v>
      </c>
      <c r="F106" s="34">
        <f>F105</f>
        <v>264000</v>
      </c>
      <c r="G106" s="39">
        <f t="shared" si="24"/>
        <v>1.1891891891891893</v>
      </c>
      <c r="H106" s="34">
        <f>H105</f>
        <v>750447</v>
      </c>
      <c r="I106" s="39">
        <f t="shared" si="25"/>
        <v>3.3803918918918918</v>
      </c>
      <c r="J106" s="34">
        <f>J105</f>
        <v>391573</v>
      </c>
      <c r="K106" s="39">
        <f t="shared" si="26"/>
        <v>1.7638423423423424</v>
      </c>
      <c r="L106" s="34">
        <f>L105</f>
        <v>0</v>
      </c>
      <c r="M106" s="39">
        <f t="shared" si="27"/>
        <v>0</v>
      </c>
      <c r="N106" s="34">
        <f t="shared" si="28"/>
        <v>1406020</v>
      </c>
      <c r="O106" s="39">
        <f t="shared" si="29"/>
        <v>6.3334234234234232</v>
      </c>
      <c r="P106" s="34">
        <f>P105</f>
        <v>10000</v>
      </c>
      <c r="Q106" s="34">
        <f>Q105</f>
        <v>1769050</v>
      </c>
      <c r="R106" s="34">
        <f>R105</f>
        <v>1769050</v>
      </c>
      <c r="S106" s="34">
        <f>S105</f>
        <v>52000</v>
      </c>
      <c r="T106" s="39">
        <f t="shared" si="30"/>
        <v>2.939430767926288E-2</v>
      </c>
      <c r="U106" s="39">
        <f t="shared" si="31"/>
        <v>38.157299999999999</v>
      </c>
    </row>
    <row r="107" spans="1:21" ht="13" x14ac:dyDescent="0.3">
      <c r="A107" s="18" t="s">
        <v>29</v>
      </c>
      <c r="B107" s="12" t="s">
        <v>193</v>
      </c>
      <c r="C107" s="11" t="s">
        <v>194</v>
      </c>
      <c r="D107" s="33">
        <v>0</v>
      </c>
      <c r="E107" s="33">
        <v>0</v>
      </c>
      <c r="F107" s="33">
        <v>0</v>
      </c>
      <c r="G107" s="38">
        <f t="shared" si="24"/>
        <v>0</v>
      </c>
      <c r="H107" s="33">
        <v>0</v>
      </c>
      <c r="I107" s="38">
        <f t="shared" si="25"/>
        <v>0</v>
      </c>
      <c r="J107" s="33">
        <v>0</v>
      </c>
      <c r="K107" s="38">
        <f t="shared" si="26"/>
        <v>0</v>
      </c>
      <c r="L107" s="33">
        <v>0</v>
      </c>
      <c r="M107" s="38">
        <f t="shared" si="27"/>
        <v>0</v>
      </c>
      <c r="N107" s="33">
        <f t="shared" si="28"/>
        <v>0</v>
      </c>
      <c r="O107" s="38">
        <f t="shared" si="29"/>
        <v>0</v>
      </c>
      <c r="P107" s="33">
        <v>0</v>
      </c>
      <c r="Q107" s="33">
        <v>0</v>
      </c>
      <c r="R107" s="33">
        <v>0</v>
      </c>
      <c r="S107" s="33">
        <v>0</v>
      </c>
      <c r="T107" s="38">
        <f t="shared" si="30"/>
        <v>0</v>
      </c>
      <c r="U107" s="38">
        <f t="shared" si="31"/>
        <v>0</v>
      </c>
    </row>
    <row r="108" spans="1:21" ht="13" x14ac:dyDescent="0.3">
      <c r="A108" s="18" t="s">
        <v>29</v>
      </c>
      <c r="B108" s="12" t="s">
        <v>195</v>
      </c>
      <c r="C108" s="11" t="s">
        <v>196</v>
      </c>
      <c r="D108" s="33">
        <v>0</v>
      </c>
      <c r="E108" s="33">
        <v>0</v>
      </c>
      <c r="F108" s="33">
        <v>0</v>
      </c>
      <c r="G108" s="38">
        <f t="shared" si="24"/>
        <v>0</v>
      </c>
      <c r="H108" s="33">
        <v>0</v>
      </c>
      <c r="I108" s="38">
        <f t="shared" si="25"/>
        <v>0</v>
      </c>
      <c r="J108" s="33">
        <v>0</v>
      </c>
      <c r="K108" s="38">
        <f t="shared" si="26"/>
        <v>0</v>
      </c>
      <c r="L108" s="33">
        <v>0</v>
      </c>
      <c r="M108" s="38">
        <f t="shared" si="27"/>
        <v>0</v>
      </c>
      <c r="N108" s="33">
        <f t="shared" si="28"/>
        <v>0</v>
      </c>
      <c r="O108" s="38">
        <f t="shared" si="29"/>
        <v>0</v>
      </c>
      <c r="P108" s="33">
        <v>0</v>
      </c>
      <c r="Q108" s="33">
        <v>0</v>
      </c>
      <c r="R108" s="33">
        <v>0</v>
      </c>
      <c r="S108" s="33">
        <v>0</v>
      </c>
      <c r="T108" s="38">
        <f t="shared" si="30"/>
        <v>0</v>
      </c>
      <c r="U108" s="38">
        <f t="shared" si="31"/>
        <v>0</v>
      </c>
    </row>
    <row r="109" spans="1:21" ht="13" x14ac:dyDescent="0.3">
      <c r="A109" s="18" t="s">
        <v>29</v>
      </c>
      <c r="B109" s="12" t="s">
        <v>197</v>
      </c>
      <c r="C109" s="11" t="s">
        <v>198</v>
      </c>
      <c r="D109" s="33">
        <v>0</v>
      </c>
      <c r="E109" s="33">
        <v>0</v>
      </c>
      <c r="F109" s="33">
        <v>0</v>
      </c>
      <c r="G109" s="38">
        <f t="shared" si="24"/>
        <v>0</v>
      </c>
      <c r="H109" s="33">
        <v>0</v>
      </c>
      <c r="I109" s="38">
        <f t="shared" si="25"/>
        <v>0</v>
      </c>
      <c r="J109" s="33">
        <v>0</v>
      </c>
      <c r="K109" s="38">
        <f t="shared" si="26"/>
        <v>0</v>
      </c>
      <c r="L109" s="33">
        <v>0</v>
      </c>
      <c r="M109" s="38">
        <f t="shared" si="27"/>
        <v>0</v>
      </c>
      <c r="N109" s="33">
        <f t="shared" si="28"/>
        <v>0</v>
      </c>
      <c r="O109" s="38">
        <f t="shared" si="29"/>
        <v>0</v>
      </c>
      <c r="P109" s="33">
        <v>0</v>
      </c>
      <c r="Q109" s="33">
        <v>0</v>
      </c>
      <c r="R109" s="33">
        <v>0</v>
      </c>
      <c r="S109" s="33">
        <v>0</v>
      </c>
      <c r="T109" s="38">
        <f t="shared" si="30"/>
        <v>0</v>
      </c>
      <c r="U109" s="38">
        <f t="shared" si="31"/>
        <v>0</v>
      </c>
    </row>
    <row r="110" spans="1:21" ht="13" x14ac:dyDescent="0.3">
      <c r="A110" s="18" t="s">
        <v>29</v>
      </c>
      <c r="B110" s="12" t="s">
        <v>199</v>
      </c>
      <c r="C110" s="11" t="s">
        <v>200</v>
      </c>
      <c r="D110" s="33">
        <v>349360</v>
      </c>
      <c r="E110" s="33">
        <v>374132</v>
      </c>
      <c r="F110" s="33">
        <v>67984</v>
      </c>
      <c r="G110" s="38">
        <f t="shared" si="24"/>
        <v>0.19459583237920769</v>
      </c>
      <c r="H110" s="33">
        <v>146258</v>
      </c>
      <c r="I110" s="38">
        <f t="shared" si="25"/>
        <v>0.41864552324250059</v>
      </c>
      <c r="J110" s="33">
        <v>4348</v>
      </c>
      <c r="K110" s="38">
        <f t="shared" si="26"/>
        <v>1.1621566719767355E-2</v>
      </c>
      <c r="L110" s="33">
        <v>0</v>
      </c>
      <c r="M110" s="38">
        <f t="shared" si="27"/>
        <v>0</v>
      </c>
      <c r="N110" s="33">
        <f t="shared" si="28"/>
        <v>218590</v>
      </c>
      <c r="O110" s="38">
        <f t="shared" si="29"/>
        <v>0.58425903157174475</v>
      </c>
      <c r="P110" s="33">
        <v>104979</v>
      </c>
      <c r="Q110" s="33">
        <v>349368</v>
      </c>
      <c r="R110" s="33">
        <v>349368</v>
      </c>
      <c r="S110" s="33">
        <v>313014</v>
      </c>
      <c r="T110" s="38">
        <f t="shared" si="30"/>
        <v>0.89594353232122004</v>
      </c>
      <c r="U110" s="38">
        <f t="shared" si="31"/>
        <v>-0.95858219262900202</v>
      </c>
    </row>
    <row r="111" spans="1:21" ht="13" x14ac:dyDescent="0.3">
      <c r="A111" s="18" t="s">
        <v>44</v>
      </c>
      <c r="B111" s="12" t="s">
        <v>201</v>
      </c>
      <c r="C111" s="11" t="s">
        <v>202</v>
      </c>
      <c r="D111" s="33">
        <v>19488080</v>
      </c>
      <c r="E111" s="33">
        <v>477490</v>
      </c>
      <c r="F111" s="33">
        <v>0</v>
      </c>
      <c r="G111" s="38">
        <f t="shared" si="24"/>
        <v>0</v>
      </c>
      <c r="H111" s="33">
        <v>0</v>
      </c>
      <c r="I111" s="38">
        <f t="shared" si="25"/>
        <v>0</v>
      </c>
      <c r="J111" s="33">
        <v>0</v>
      </c>
      <c r="K111" s="38">
        <f t="shared" si="26"/>
        <v>0</v>
      </c>
      <c r="L111" s="33">
        <v>0</v>
      </c>
      <c r="M111" s="38">
        <f t="shared" si="27"/>
        <v>0</v>
      </c>
      <c r="N111" s="33">
        <f t="shared" si="28"/>
        <v>0</v>
      </c>
      <c r="O111" s="38">
        <f t="shared" si="29"/>
        <v>0</v>
      </c>
      <c r="P111" s="33">
        <v>11500</v>
      </c>
      <c r="Q111" s="33">
        <v>20708678</v>
      </c>
      <c r="R111" s="33">
        <v>20808678</v>
      </c>
      <c r="S111" s="33">
        <v>23000</v>
      </c>
      <c r="T111" s="38">
        <f t="shared" si="30"/>
        <v>1.1053080834832467E-3</v>
      </c>
      <c r="U111" s="38">
        <f t="shared" si="31"/>
        <v>-1</v>
      </c>
    </row>
    <row r="112" spans="1:21" ht="14" x14ac:dyDescent="0.3">
      <c r="A112" s="19" t="s">
        <v>0</v>
      </c>
      <c r="B112" s="14" t="s">
        <v>203</v>
      </c>
      <c r="C112" s="13" t="s">
        <v>0</v>
      </c>
      <c r="D112" s="34">
        <f>SUM(D107:D111)</f>
        <v>19837440</v>
      </c>
      <c r="E112" s="34">
        <f>SUM(E107:E111)</f>
        <v>851622</v>
      </c>
      <c r="F112" s="34">
        <f>SUM(F107:F111)</f>
        <v>67984</v>
      </c>
      <c r="G112" s="39">
        <f t="shared" si="24"/>
        <v>3.4270551038843721E-3</v>
      </c>
      <c r="H112" s="34">
        <f>SUM(H107:H111)</f>
        <v>146258</v>
      </c>
      <c r="I112" s="39">
        <f t="shared" si="25"/>
        <v>7.3728263324299914E-3</v>
      </c>
      <c r="J112" s="34">
        <f>SUM(J107:J111)</f>
        <v>4348</v>
      </c>
      <c r="K112" s="39">
        <f t="shared" si="26"/>
        <v>5.1055515240329627E-3</v>
      </c>
      <c r="L112" s="34">
        <f>SUM(L107:L111)</f>
        <v>0</v>
      </c>
      <c r="M112" s="39">
        <f t="shared" si="27"/>
        <v>0</v>
      </c>
      <c r="N112" s="34">
        <f t="shared" si="28"/>
        <v>218590</v>
      </c>
      <c r="O112" s="39">
        <f t="shared" si="29"/>
        <v>0.25667490976043361</v>
      </c>
      <c r="P112" s="34">
        <f>SUM(P107:P111)</f>
        <v>116479</v>
      </c>
      <c r="Q112" s="34">
        <f>SUM(Q107:Q111)</f>
        <v>21058046</v>
      </c>
      <c r="R112" s="34">
        <f>SUM(R107:R111)</f>
        <v>21158046</v>
      </c>
      <c r="S112" s="34">
        <f>SUM(S107:S111)</f>
        <v>336014</v>
      </c>
      <c r="T112" s="39">
        <f t="shared" si="30"/>
        <v>1.588114516813131E-2</v>
      </c>
      <c r="U112" s="39">
        <f t="shared" si="31"/>
        <v>-0.96267138282437181</v>
      </c>
    </row>
    <row r="113" spans="1:21" ht="13" x14ac:dyDescent="0.3">
      <c r="A113" s="18" t="s">
        <v>29</v>
      </c>
      <c r="B113" s="12" t="s">
        <v>204</v>
      </c>
      <c r="C113" s="11" t="s">
        <v>205</v>
      </c>
      <c r="D113" s="33">
        <v>0</v>
      </c>
      <c r="E113" s="33">
        <v>0</v>
      </c>
      <c r="F113" s="33">
        <v>0</v>
      </c>
      <c r="G113" s="38">
        <f t="shared" si="24"/>
        <v>0</v>
      </c>
      <c r="H113" s="33">
        <v>0</v>
      </c>
      <c r="I113" s="38">
        <f t="shared" si="25"/>
        <v>0</v>
      </c>
      <c r="J113" s="33">
        <v>0</v>
      </c>
      <c r="K113" s="38">
        <f t="shared" si="26"/>
        <v>0</v>
      </c>
      <c r="L113" s="33">
        <v>0</v>
      </c>
      <c r="M113" s="38">
        <f t="shared" si="27"/>
        <v>0</v>
      </c>
      <c r="N113" s="33">
        <f t="shared" si="28"/>
        <v>0</v>
      </c>
      <c r="O113" s="38">
        <f t="shared" si="29"/>
        <v>0</v>
      </c>
      <c r="P113" s="33">
        <v>0</v>
      </c>
      <c r="Q113" s="33">
        <v>0</v>
      </c>
      <c r="R113" s="33">
        <v>0</v>
      </c>
      <c r="S113" s="33">
        <v>0</v>
      </c>
      <c r="T113" s="38">
        <f t="shared" si="30"/>
        <v>0</v>
      </c>
      <c r="U113" s="38">
        <f t="shared" si="31"/>
        <v>0</v>
      </c>
    </row>
    <row r="114" spans="1:21" ht="13" x14ac:dyDescent="0.3">
      <c r="A114" s="18" t="s">
        <v>29</v>
      </c>
      <c r="B114" s="12" t="s">
        <v>206</v>
      </c>
      <c r="C114" s="11" t="s">
        <v>207</v>
      </c>
      <c r="D114" s="33">
        <v>0</v>
      </c>
      <c r="E114" s="33">
        <v>0</v>
      </c>
      <c r="F114" s="33">
        <v>0</v>
      </c>
      <c r="G114" s="38">
        <f t="shared" si="24"/>
        <v>0</v>
      </c>
      <c r="H114" s="33">
        <v>0</v>
      </c>
      <c r="I114" s="38">
        <f t="shared" si="25"/>
        <v>0</v>
      </c>
      <c r="J114" s="33">
        <v>0</v>
      </c>
      <c r="K114" s="38">
        <f t="shared" si="26"/>
        <v>0</v>
      </c>
      <c r="L114" s="33">
        <v>0</v>
      </c>
      <c r="M114" s="38">
        <f t="shared" si="27"/>
        <v>0</v>
      </c>
      <c r="N114" s="33">
        <f t="shared" si="28"/>
        <v>0</v>
      </c>
      <c r="O114" s="38">
        <f t="shared" si="29"/>
        <v>0</v>
      </c>
      <c r="P114" s="33">
        <v>0</v>
      </c>
      <c r="Q114" s="33">
        <v>0</v>
      </c>
      <c r="R114" s="33">
        <v>0</v>
      </c>
      <c r="S114" s="33">
        <v>0</v>
      </c>
      <c r="T114" s="38">
        <f t="shared" si="30"/>
        <v>0</v>
      </c>
      <c r="U114" s="38">
        <f t="shared" si="31"/>
        <v>0</v>
      </c>
    </row>
    <row r="115" spans="1:21" ht="13" x14ac:dyDescent="0.3">
      <c r="A115" s="18" t="s">
        <v>29</v>
      </c>
      <c r="B115" s="12" t="s">
        <v>208</v>
      </c>
      <c r="C115" s="11" t="s">
        <v>209</v>
      </c>
      <c r="D115" s="33">
        <v>0</v>
      </c>
      <c r="E115" s="33">
        <v>0</v>
      </c>
      <c r="F115" s="33">
        <v>0</v>
      </c>
      <c r="G115" s="38">
        <f t="shared" si="24"/>
        <v>0</v>
      </c>
      <c r="H115" s="33">
        <v>0</v>
      </c>
      <c r="I115" s="38">
        <f t="shared" si="25"/>
        <v>0</v>
      </c>
      <c r="J115" s="33">
        <v>0</v>
      </c>
      <c r="K115" s="38">
        <f t="shared" si="26"/>
        <v>0</v>
      </c>
      <c r="L115" s="33">
        <v>0</v>
      </c>
      <c r="M115" s="38">
        <f t="shared" si="27"/>
        <v>0</v>
      </c>
      <c r="N115" s="33">
        <f t="shared" si="28"/>
        <v>0</v>
      </c>
      <c r="O115" s="38">
        <f t="shared" si="29"/>
        <v>0</v>
      </c>
      <c r="P115" s="33">
        <v>0</v>
      </c>
      <c r="Q115" s="33">
        <v>0</v>
      </c>
      <c r="R115" s="33">
        <v>0</v>
      </c>
      <c r="S115" s="33">
        <v>0</v>
      </c>
      <c r="T115" s="38">
        <f t="shared" si="30"/>
        <v>0</v>
      </c>
      <c r="U115" s="38">
        <f t="shared" si="31"/>
        <v>0</v>
      </c>
    </row>
    <row r="116" spans="1:21" ht="13" x14ac:dyDescent="0.3">
      <c r="A116" s="18" t="s">
        <v>29</v>
      </c>
      <c r="B116" s="12" t="s">
        <v>210</v>
      </c>
      <c r="C116" s="11" t="s">
        <v>211</v>
      </c>
      <c r="D116" s="33">
        <v>0</v>
      </c>
      <c r="E116" s="33">
        <v>0</v>
      </c>
      <c r="F116" s="33">
        <v>0</v>
      </c>
      <c r="G116" s="38">
        <f t="shared" si="24"/>
        <v>0</v>
      </c>
      <c r="H116" s="33">
        <v>0</v>
      </c>
      <c r="I116" s="38">
        <f t="shared" si="25"/>
        <v>0</v>
      </c>
      <c r="J116" s="33">
        <v>0</v>
      </c>
      <c r="K116" s="38">
        <f t="shared" si="26"/>
        <v>0</v>
      </c>
      <c r="L116" s="33">
        <v>0</v>
      </c>
      <c r="M116" s="38">
        <f t="shared" si="27"/>
        <v>0</v>
      </c>
      <c r="N116" s="33">
        <f t="shared" si="28"/>
        <v>0</v>
      </c>
      <c r="O116" s="38">
        <f t="shared" si="29"/>
        <v>0</v>
      </c>
      <c r="P116" s="33">
        <v>0</v>
      </c>
      <c r="Q116" s="33">
        <v>0</v>
      </c>
      <c r="R116" s="33">
        <v>0</v>
      </c>
      <c r="S116" s="33">
        <v>0</v>
      </c>
      <c r="T116" s="38">
        <f t="shared" si="30"/>
        <v>0</v>
      </c>
      <c r="U116" s="38">
        <f t="shared" si="31"/>
        <v>0</v>
      </c>
    </row>
    <row r="117" spans="1:21" ht="13" x14ac:dyDescent="0.3">
      <c r="A117" s="18" t="s">
        <v>29</v>
      </c>
      <c r="B117" s="12" t="s">
        <v>212</v>
      </c>
      <c r="C117" s="11" t="s">
        <v>213</v>
      </c>
      <c r="D117" s="33">
        <v>114144</v>
      </c>
      <c r="E117" s="33">
        <v>0</v>
      </c>
      <c r="F117" s="33">
        <v>0</v>
      </c>
      <c r="G117" s="38">
        <f t="shared" si="24"/>
        <v>0</v>
      </c>
      <c r="H117" s="33">
        <v>22500</v>
      </c>
      <c r="I117" s="38">
        <f t="shared" si="25"/>
        <v>0.19711942809083263</v>
      </c>
      <c r="J117" s="33">
        <v>0</v>
      </c>
      <c r="K117" s="38">
        <f t="shared" si="26"/>
        <v>0</v>
      </c>
      <c r="L117" s="33">
        <v>0</v>
      </c>
      <c r="M117" s="38">
        <f t="shared" si="27"/>
        <v>0</v>
      </c>
      <c r="N117" s="33">
        <f t="shared" si="28"/>
        <v>22500</v>
      </c>
      <c r="O117" s="38">
        <f t="shared" si="29"/>
        <v>0</v>
      </c>
      <c r="P117" s="33">
        <v>94000</v>
      </c>
      <c r="Q117" s="33">
        <v>108347</v>
      </c>
      <c r="R117" s="33">
        <v>108347</v>
      </c>
      <c r="S117" s="33">
        <v>152897</v>
      </c>
      <c r="T117" s="38">
        <f t="shared" si="30"/>
        <v>1.411178897431401</v>
      </c>
      <c r="U117" s="38">
        <f t="shared" si="31"/>
        <v>-1</v>
      </c>
    </row>
    <row r="118" spans="1:21" ht="13" x14ac:dyDescent="0.3">
      <c r="A118" s="18" t="s">
        <v>29</v>
      </c>
      <c r="B118" s="12" t="s">
        <v>214</v>
      </c>
      <c r="C118" s="11" t="s">
        <v>215</v>
      </c>
      <c r="D118" s="33">
        <v>0</v>
      </c>
      <c r="E118" s="33">
        <v>0</v>
      </c>
      <c r="F118" s="33">
        <v>0</v>
      </c>
      <c r="G118" s="38">
        <f t="shared" si="24"/>
        <v>0</v>
      </c>
      <c r="H118" s="33">
        <v>0</v>
      </c>
      <c r="I118" s="38">
        <f t="shared" si="25"/>
        <v>0</v>
      </c>
      <c r="J118" s="33">
        <v>0</v>
      </c>
      <c r="K118" s="38">
        <f t="shared" si="26"/>
        <v>0</v>
      </c>
      <c r="L118" s="33">
        <v>0</v>
      </c>
      <c r="M118" s="38">
        <f t="shared" si="27"/>
        <v>0</v>
      </c>
      <c r="N118" s="33">
        <f t="shared" si="28"/>
        <v>0</v>
      </c>
      <c r="O118" s="38">
        <f t="shared" si="29"/>
        <v>0</v>
      </c>
      <c r="P118" s="33">
        <v>0</v>
      </c>
      <c r="Q118" s="33">
        <v>0</v>
      </c>
      <c r="R118" s="33">
        <v>0</v>
      </c>
      <c r="S118" s="33">
        <v>0</v>
      </c>
      <c r="T118" s="38">
        <f t="shared" si="30"/>
        <v>0</v>
      </c>
      <c r="U118" s="38">
        <f t="shared" si="31"/>
        <v>0</v>
      </c>
    </row>
    <row r="119" spans="1:21" ht="13" x14ac:dyDescent="0.3">
      <c r="A119" s="18" t="s">
        <v>29</v>
      </c>
      <c r="B119" s="12" t="s">
        <v>216</v>
      </c>
      <c r="C119" s="11" t="s">
        <v>217</v>
      </c>
      <c r="D119" s="33">
        <v>0</v>
      </c>
      <c r="E119" s="33">
        <v>0</v>
      </c>
      <c r="F119" s="33">
        <v>0</v>
      </c>
      <c r="G119" s="38">
        <f t="shared" si="24"/>
        <v>0</v>
      </c>
      <c r="H119" s="33">
        <v>0</v>
      </c>
      <c r="I119" s="38">
        <f t="shared" si="25"/>
        <v>0</v>
      </c>
      <c r="J119" s="33">
        <v>0</v>
      </c>
      <c r="K119" s="38">
        <f t="shared" si="26"/>
        <v>0</v>
      </c>
      <c r="L119" s="33">
        <v>0</v>
      </c>
      <c r="M119" s="38">
        <f t="shared" si="27"/>
        <v>0</v>
      </c>
      <c r="N119" s="33">
        <f t="shared" si="28"/>
        <v>0</v>
      </c>
      <c r="O119" s="38">
        <f t="shared" si="29"/>
        <v>0</v>
      </c>
      <c r="P119" s="33">
        <v>0</v>
      </c>
      <c r="Q119" s="33">
        <v>0</v>
      </c>
      <c r="R119" s="33">
        <v>0</v>
      </c>
      <c r="S119" s="33">
        <v>0</v>
      </c>
      <c r="T119" s="38">
        <f t="shared" si="30"/>
        <v>0</v>
      </c>
      <c r="U119" s="38">
        <f t="shared" si="31"/>
        <v>0</v>
      </c>
    </row>
    <row r="120" spans="1:21" ht="13" x14ac:dyDescent="0.3">
      <c r="A120" s="18" t="s">
        <v>44</v>
      </c>
      <c r="B120" s="12" t="s">
        <v>218</v>
      </c>
      <c r="C120" s="11" t="s">
        <v>219</v>
      </c>
      <c r="D120" s="33">
        <v>0</v>
      </c>
      <c r="E120" s="33">
        <v>0</v>
      </c>
      <c r="F120" s="33">
        <v>0</v>
      </c>
      <c r="G120" s="38">
        <f t="shared" si="24"/>
        <v>0</v>
      </c>
      <c r="H120" s="33">
        <v>0</v>
      </c>
      <c r="I120" s="38">
        <f t="shared" si="25"/>
        <v>0</v>
      </c>
      <c r="J120" s="33">
        <v>0</v>
      </c>
      <c r="K120" s="38">
        <f t="shared" si="26"/>
        <v>0</v>
      </c>
      <c r="L120" s="33">
        <v>0</v>
      </c>
      <c r="M120" s="38">
        <f t="shared" si="27"/>
        <v>0</v>
      </c>
      <c r="N120" s="33">
        <f t="shared" si="28"/>
        <v>0</v>
      </c>
      <c r="O120" s="38">
        <f t="shared" si="29"/>
        <v>0</v>
      </c>
      <c r="P120" s="33">
        <v>0</v>
      </c>
      <c r="Q120" s="33">
        <v>0</v>
      </c>
      <c r="R120" s="33">
        <v>0</v>
      </c>
      <c r="S120" s="33">
        <v>0</v>
      </c>
      <c r="T120" s="38">
        <f t="shared" si="30"/>
        <v>0</v>
      </c>
      <c r="U120" s="38">
        <f t="shared" si="31"/>
        <v>0</v>
      </c>
    </row>
    <row r="121" spans="1:21" ht="14" x14ac:dyDescent="0.3">
      <c r="A121" s="19" t="s">
        <v>0</v>
      </c>
      <c r="B121" s="14" t="s">
        <v>220</v>
      </c>
      <c r="C121" s="13" t="s">
        <v>0</v>
      </c>
      <c r="D121" s="34">
        <f>SUM(D113:D120)</f>
        <v>114144</v>
      </c>
      <c r="E121" s="34">
        <f>SUM(E113:E120)</f>
        <v>0</v>
      </c>
      <c r="F121" s="34">
        <f>SUM(F113:F120)</f>
        <v>0</v>
      </c>
      <c r="G121" s="39">
        <f t="shared" si="24"/>
        <v>0</v>
      </c>
      <c r="H121" s="34">
        <f>SUM(H113:H120)</f>
        <v>22500</v>
      </c>
      <c r="I121" s="39">
        <f t="shared" si="25"/>
        <v>0.19711942809083263</v>
      </c>
      <c r="J121" s="34">
        <f>SUM(J113:J120)</f>
        <v>0</v>
      </c>
      <c r="K121" s="39">
        <f t="shared" si="26"/>
        <v>0</v>
      </c>
      <c r="L121" s="34">
        <f>SUM(L113:L120)</f>
        <v>0</v>
      </c>
      <c r="M121" s="39">
        <f t="shared" si="27"/>
        <v>0</v>
      </c>
      <c r="N121" s="34">
        <f t="shared" si="28"/>
        <v>22500</v>
      </c>
      <c r="O121" s="39">
        <f t="shared" si="29"/>
        <v>0</v>
      </c>
      <c r="P121" s="34">
        <f>SUM(P113:P120)</f>
        <v>94000</v>
      </c>
      <c r="Q121" s="34">
        <f>SUM(Q113:Q120)</f>
        <v>108347</v>
      </c>
      <c r="R121" s="34">
        <f>SUM(R113:R120)</f>
        <v>108347</v>
      </c>
      <c r="S121" s="34">
        <f>SUM(S113:S120)</f>
        <v>152897</v>
      </c>
      <c r="T121" s="39">
        <f t="shared" si="30"/>
        <v>1.411178897431401</v>
      </c>
      <c r="U121" s="39">
        <f t="shared" si="31"/>
        <v>-1</v>
      </c>
    </row>
    <row r="122" spans="1:21" ht="13" x14ac:dyDescent="0.3">
      <c r="A122" s="18" t="s">
        <v>29</v>
      </c>
      <c r="B122" s="12" t="s">
        <v>221</v>
      </c>
      <c r="C122" s="11" t="s">
        <v>222</v>
      </c>
      <c r="D122" s="33">
        <v>0</v>
      </c>
      <c r="E122" s="33">
        <v>0</v>
      </c>
      <c r="F122" s="33">
        <v>0</v>
      </c>
      <c r="G122" s="38">
        <f t="shared" si="24"/>
        <v>0</v>
      </c>
      <c r="H122" s="33">
        <v>0</v>
      </c>
      <c r="I122" s="38">
        <f t="shared" si="25"/>
        <v>0</v>
      </c>
      <c r="J122" s="33">
        <v>0</v>
      </c>
      <c r="K122" s="38">
        <f t="shared" si="26"/>
        <v>0</v>
      </c>
      <c r="L122" s="33">
        <v>0</v>
      </c>
      <c r="M122" s="38">
        <f t="shared" si="27"/>
        <v>0</v>
      </c>
      <c r="N122" s="33">
        <f t="shared" si="28"/>
        <v>0</v>
      </c>
      <c r="O122" s="38">
        <f t="shared" si="29"/>
        <v>0</v>
      </c>
      <c r="P122" s="33">
        <v>0</v>
      </c>
      <c r="Q122" s="33">
        <v>0</v>
      </c>
      <c r="R122" s="33">
        <v>0</v>
      </c>
      <c r="S122" s="33">
        <v>0</v>
      </c>
      <c r="T122" s="38">
        <f t="shared" si="30"/>
        <v>0</v>
      </c>
      <c r="U122" s="38">
        <f t="shared" si="31"/>
        <v>0</v>
      </c>
    </row>
    <row r="123" spans="1:21" ht="13" x14ac:dyDescent="0.3">
      <c r="A123" s="18" t="s">
        <v>29</v>
      </c>
      <c r="B123" s="12" t="s">
        <v>223</v>
      </c>
      <c r="C123" s="11" t="s">
        <v>224</v>
      </c>
      <c r="D123" s="33">
        <v>0</v>
      </c>
      <c r="E123" s="33">
        <v>0</v>
      </c>
      <c r="F123" s="33">
        <v>0</v>
      </c>
      <c r="G123" s="38">
        <f t="shared" si="24"/>
        <v>0</v>
      </c>
      <c r="H123" s="33">
        <v>0</v>
      </c>
      <c r="I123" s="38">
        <f t="shared" si="25"/>
        <v>0</v>
      </c>
      <c r="J123" s="33">
        <v>0</v>
      </c>
      <c r="K123" s="38">
        <f t="shared" si="26"/>
        <v>0</v>
      </c>
      <c r="L123" s="33">
        <v>0</v>
      </c>
      <c r="M123" s="38">
        <f t="shared" si="27"/>
        <v>0</v>
      </c>
      <c r="N123" s="33">
        <f t="shared" si="28"/>
        <v>0</v>
      </c>
      <c r="O123" s="38">
        <f t="shared" si="29"/>
        <v>0</v>
      </c>
      <c r="P123" s="33">
        <v>0</v>
      </c>
      <c r="Q123" s="33">
        <v>0</v>
      </c>
      <c r="R123" s="33">
        <v>0</v>
      </c>
      <c r="S123" s="33">
        <v>0</v>
      </c>
      <c r="T123" s="38">
        <f t="shared" si="30"/>
        <v>0</v>
      </c>
      <c r="U123" s="38">
        <f t="shared" si="31"/>
        <v>0</v>
      </c>
    </row>
    <row r="124" spans="1:21" ht="13" x14ac:dyDescent="0.3">
      <c r="A124" s="18" t="s">
        <v>29</v>
      </c>
      <c r="B124" s="12" t="s">
        <v>225</v>
      </c>
      <c r="C124" s="11" t="s">
        <v>226</v>
      </c>
      <c r="D124" s="33">
        <v>0</v>
      </c>
      <c r="E124" s="33">
        <v>0</v>
      </c>
      <c r="F124" s="33">
        <v>0</v>
      </c>
      <c r="G124" s="38">
        <f t="shared" si="24"/>
        <v>0</v>
      </c>
      <c r="H124" s="33">
        <v>0</v>
      </c>
      <c r="I124" s="38">
        <f t="shared" si="25"/>
        <v>0</v>
      </c>
      <c r="J124" s="33">
        <v>0</v>
      </c>
      <c r="K124" s="38">
        <f t="shared" si="26"/>
        <v>0</v>
      </c>
      <c r="L124" s="33">
        <v>0</v>
      </c>
      <c r="M124" s="38">
        <f t="shared" si="27"/>
        <v>0</v>
      </c>
      <c r="N124" s="33">
        <f t="shared" si="28"/>
        <v>0</v>
      </c>
      <c r="O124" s="38">
        <f t="shared" si="29"/>
        <v>0</v>
      </c>
      <c r="P124" s="33">
        <v>0</v>
      </c>
      <c r="Q124" s="33">
        <v>0</v>
      </c>
      <c r="R124" s="33">
        <v>0</v>
      </c>
      <c r="S124" s="33">
        <v>0</v>
      </c>
      <c r="T124" s="38">
        <f t="shared" si="30"/>
        <v>0</v>
      </c>
      <c r="U124" s="38">
        <f t="shared" si="31"/>
        <v>0</v>
      </c>
    </row>
    <row r="125" spans="1:21" ht="13" x14ac:dyDescent="0.3">
      <c r="A125" s="18" t="s">
        <v>44</v>
      </c>
      <c r="B125" s="12" t="s">
        <v>227</v>
      </c>
      <c r="C125" s="11" t="s">
        <v>228</v>
      </c>
      <c r="D125" s="33">
        <v>0</v>
      </c>
      <c r="E125" s="33">
        <v>0</v>
      </c>
      <c r="F125" s="33">
        <v>0</v>
      </c>
      <c r="G125" s="38">
        <f t="shared" si="24"/>
        <v>0</v>
      </c>
      <c r="H125" s="33">
        <v>0</v>
      </c>
      <c r="I125" s="38">
        <f t="shared" si="25"/>
        <v>0</v>
      </c>
      <c r="J125" s="33">
        <v>0</v>
      </c>
      <c r="K125" s="38">
        <f t="shared" si="26"/>
        <v>0</v>
      </c>
      <c r="L125" s="33">
        <v>0</v>
      </c>
      <c r="M125" s="38">
        <f t="shared" si="27"/>
        <v>0</v>
      </c>
      <c r="N125" s="33">
        <f t="shared" si="28"/>
        <v>0</v>
      </c>
      <c r="O125" s="38">
        <f t="shared" si="29"/>
        <v>0</v>
      </c>
      <c r="P125" s="33">
        <v>0</v>
      </c>
      <c r="Q125" s="33">
        <v>0</v>
      </c>
      <c r="R125" s="33">
        <v>0</v>
      </c>
      <c r="S125" s="33">
        <v>0</v>
      </c>
      <c r="T125" s="38">
        <f t="shared" si="30"/>
        <v>0</v>
      </c>
      <c r="U125" s="38">
        <f t="shared" si="31"/>
        <v>0</v>
      </c>
    </row>
    <row r="126" spans="1:21" ht="14" x14ac:dyDescent="0.3">
      <c r="A126" s="19" t="s">
        <v>0</v>
      </c>
      <c r="B126" s="14" t="s">
        <v>229</v>
      </c>
      <c r="C126" s="13" t="s">
        <v>0</v>
      </c>
      <c r="D126" s="34">
        <f>SUM(D122:D125)</f>
        <v>0</v>
      </c>
      <c r="E126" s="34">
        <f>SUM(E122:E125)</f>
        <v>0</v>
      </c>
      <c r="F126" s="34">
        <f>SUM(F122:F125)</f>
        <v>0</v>
      </c>
      <c r="G126" s="39">
        <f t="shared" si="24"/>
        <v>0</v>
      </c>
      <c r="H126" s="34">
        <f>SUM(H122:H125)</f>
        <v>0</v>
      </c>
      <c r="I126" s="39">
        <f t="shared" si="25"/>
        <v>0</v>
      </c>
      <c r="J126" s="34">
        <f>SUM(J122:J125)</f>
        <v>0</v>
      </c>
      <c r="K126" s="39">
        <f t="shared" si="26"/>
        <v>0</v>
      </c>
      <c r="L126" s="34">
        <f>SUM(L122:L125)</f>
        <v>0</v>
      </c>
      <c r="M126" s="39">
        <f t="shared" si="27"/>
        <v>0</v>
      </c>
      <c r="N126" s="34">
        <f t="shared" si="28"/>
        <v>0</v>
      </c>
      <c r="O126" s="39">
        <f t="shared" si="29"/>
        <v>0</v>
      </c>
      <c r="P126" s="34">
        <f>SUM(P122:P125)</f>
        <v>0</v>
      </c>
      <c r="Q126" s="34">
        <f>SUM(Q122:Q125)</f>
        <v>0</v>
      </c>
      <c r="R126" s="34">
        <f>SUM(R122:R125)</f>
        <v>0</v>
      </c>
      <c r="S126" s="34">
        <f>SUM(S122:S125)</f>
        <v>0</v>
      </c>
      <c r="T126" s="39">
        <f t="shared" si="30"/>
        <v>0</v>
      </c>
      <c r="U126" s="39">
        <f t="shared" si="31"/>
        <v>0</v>
      </c>
    </row>
    <row r="127" spans="1:21" ht="13" x14ac:dyDescent="0.3">
      <c r="A127" s="18" t="s">
        <v>29</v>
      </c>
      <c r="B127" s="12" t="s">
        <v>230</v>
      </c>
      <c r="C127" s="11" t="s">
        <v>231</v>
      </c>
      <c r="D127" s="33">
        <v>0</v>
      </c>
      <c r="E127" s="33">
        <v>0</v>
      </c>
      <c r="F127" s="33">
        <v>0</v>
      </c>
      <c r="G127" s="38">
        <f t="shared" si="24"/>
        <v>0</v>
      </c>
      <c r="H127" s="33">
        <v>0</v>
      </c>
      <c r="I127" s="38">
        <f t="shared" si="25"/>
        <v>0</v>
      </c>
      <c r="J127" s="33">
        <v>0</v>
      </c>
      <c r="K127" s="38">
        <f t="shared" si="26"/>
        <v>0</v>
      </c>
      <c r="L127" s="33">
        <v>0</v>
      </c>
      <c r="M127" s="38">
        <f t="shared" si="27"/>
        <v>0</v>
      </c>
      <c r="N127" s="33">
        <f t="shared" si="28"/>
        <v>0</v>
      </c>
      <c r="O127" s="38">
        <f t="shared" si="29"/>
        <v>0</v>
      </c>
      <c r="P127" s="33">
        <v>0</v>
      </c>
      <c r="Q127" s="33">
        <v>0</v>
      </c>
      <c r="R127" s="33">
        <v>0</v>
      </c>
      <c r="S127" s="33">
        <v>0</v>
      </c>
      <c r="T127" s="38">
        <f t="shared" si="30"/>
        <v>0</v>
      </c>
      <c r="U127" s="38">
        <f t="shared" si="31"/>
        <v>0</v>
      </c>
    </row>
    <row r="128" spans="1:21" ht="13" x14ac:dyDescent="0.3">
      <c r="A128" s="18" t="s">
        <v>29</v>
      </c>
      <c r="B128" s="12" t="s">
        <v>232</v>
      </c>
      <c r="C128" s="11" t="s">
        <v>233</v>
      </c>
      <c r="D128" s="33">
        <v>0</v>
      </c>
      <c r="E128" s="33">
        <v>0</v>
      </c>
      <c r="F128" s="33">
        <v>0</v>
      </c>
      <c r="G128" s="38">
        <f t="shared" si="24"/>
        <v>0</v>
      </c>
      <c r="H128" s="33">
        <v>0</v>
      </c>
      <c r="I128" s="38">
        <f t="shared" si="25"/>
        <v>0</v>
      </c>
      <c r="J128" s="33">
        <v>0</v>
      </c>
      <c r="K128" s="38">
        <f t="shared" si="26"/>
        <v>0</v>
      </c>
      <c r="L128" s="33">
        <v>0</v>
      </c>
      <c r="M128" s="38">
        <f t="shared" si="27"/>
        <v>0</v>
      </c>
      <c r="N128" s="33">
        <f t="shared" si="28"/>
        <v>0</v>
      </c>
      <c r="O128" s="38">
        <f t="shared" si="29"/>
        <v>0</v>
      </c>
      <c r="P128" s="33">
        <v>0</v>
      </c>
      <c r="Q128" s="33">
        <v>0</v>
      </c>
      <c r="R128" s="33">
        <v>0</v>
      </c>
      <c r="S128" s="33">
        <v>0</v>
      </c>
      <c r="T128" s="38">
        <f t="shared" si="30"/>
        <v>0</v>
      </c>
      <c r="U128" s="38">
        <f t="shared" si="31"/>
        <v>0</v>
      </c>
    </row>
    <row r="129" spans="1:21" ht="13" x14ac:dyDescent="0.3">
      <c r="A129" s="18" t="s">
        <v>29</v>
      </c>
      <c r="B129" s="12" t="s">
        <v>234</v>
      </c>
      <c r="C129" s="11" t="s">
        <v>235</v>
      </c>
      <c r="D129" s="33">
        <v>0</v>
      </c>
      <c r="E129" s="33">
        <v>0</v>
      </c>
      <c r="F129" s="33">
        <v>0</v>
      </c>
      <c r="G129" s="38">
        <f t="shared" si="24"/>
        <v>0</v>
      </c>
      <c r="H129" s="33">
        <v>0</v>
      </c>
      <c r="I129" s="38">
        <f t="shared" si="25"/>
        <v>0</v>
      </c>
      <c r="J129" s="33">
        <v>0</v>
      </c>
      <c r="K129" s="38">
        <f t="shared" si="26"/>
        <v>0</v>
      </c>
      <c r="L129" s="33">
        <v>0</v>
      </c>
      <c r="M129" s="38">
        <f t="shared" si="27"/>
        <v>0</v>
      </c>
      <c r="N129" s="33">
        <f t="shared" si="28"/>
        <v>0</v>
      </c>
      <c r="O129" s="38">
        <f t="shared" si="29"/>
        <v>0</v>
      </c>
      <c r="P129" s="33">
        <v>0</v>
      </c>
      <c r="Q129" s="33">
        <v>0</v>
      </c>
      <c r="R129" s="33">
        <v>0</v>
      </c>
      <c r="S129" s="33">
        <v>0</v>
      </c>
      <c r="T129" s="38">
        <f t="shared" si="30"/>
        <v>0</v>
      </c>
      <c r="U129" s="38">
        <f t="shared" si="31"/>
        <v>0</v>
      </c>
    </row>
    <row r="130" spans="1:21" ht="13" x14ac:dyDescent="0.3">
      <c r="A130" s="18" t="s">
        <v>29</v>
      </c>
      <c r="B130" s="12" t="s">
        <v>236</v>
      </c>
      <c r="C130" s="11" t="s">
        <v>237</v>
      </c>
      <c r="D130" s="33">
        <v>0</v>
      </c>
      <c r="E130" s="33">
        <v>0</v>
      </c>
      <c r="F130" s="33">
        <v>0</v>
      </c>
      <c r="G130" s="38">
        <f t="shared" si="24"/>
        <v>0</v>
      </c>
      <c r="H130" s="33">
        <v>0</v>
      </c>
      <c r="I130" s="38">
        <f t="shared" si="25"/>
        <v>0</v>
      </c>
      <c r="J130" s="33">
        <v>0</v>
      </c>
      <c r="K130" s="38">
        <f t="shared" si="26"/>
        <v>0</v>
      </c>
      <c r="L130" s="33">
        <v>0</v>
      </c>
      <c r="M130" s="38">
        <f t="shared" si="27"/>
        <v>0</v>
      </c>
      <c r="N130" s="33">
        <f t="shared" si="28"/>
        <v>0</v>
      </c>
      <c r="O130" s="38">
        <f t="shared" si="29"/>
        <v>0</v>
      </c>
      <c r="P130" s="33">
        <v>0</v>
      </c>
      <c r="Q130" s="33">
        <v>0</v>
      </c>
      <c r="R130" s="33">
        <v>0</v>
      </c>
      <c r="S130" s="33">
        <v>0</v>
      </c>
      <c r="T130" s="38">
        <f t="shared" si="30"/>
        <v>0</v>
      </c>
      <c r="U130" s="38">
        <f t="shared" si="31"/>
        <v>0</v>
      </c>
    </row>
    <row r="131" spans="1:21" ht="13" x14ac:dyDescent="0.3">
      <c r="A131" s="18" t="s">
        <v>44</v>
      </c>
      <c r="B131" s="12" t="s">
        <v>238</v>
      </c>
      <c r="C131" s="11" t="s">
        <v>239</v>
      </c>
      <c r="D131" s="33">
        <v>0</v>
      </c>
      <c r="E131" s="33">
        <v>0</v>
      </c>
      <c r="F131" s="33">
        <v>0</v>
      </c>
      <c r="G131" s="38">
        <f t="shared" si="24"/>
        <v>0</v>
      </c>
      <c r="H131" s="33">
        <v>0</v>
      </c>
      <c r="I131" s="38">
        <f t="shared" si="25"/>
        <v>0</v>
      </c>
      <c r="J131" s="33">
        <v>0</v>
      </c>
      <c r="K131" s="38">
        <f t="shared" si="26"/>
        <v>0</v>
      </c>
      <c r="L131" s="33">
        <v>0</v>
      </c>
      <c r="M131" s="38">
        <f t="shared" si="27"/>
        <v>0</v>
      </c>
      <c r="N131" s="33">
        <f t="shared" si="28"/>
        <v>0</v>
      </c>
      <c r="O131" s="38">
        <f t="shared" si="29"/>
        <v>0</v>
      </c>
      <c r="P131" s="33">
        <v>0</v>
      </c>
      <c r="Q131" s="33">
        <v>0</v>
      </c>
      <c r="R131" s="33">
        <v>0</v>
      </c>
      <c r="S131" s="33">
        <v>0</v>
      </c>
      <c r="T131" s="38">
        <f t="shared" si="30"/>
        <v>0</v>
      </c>
      <c r="U131" s="38">
        <f t="shared" si="31"/>
        <v>0</v>
      </c>
    </row>
    <row r="132" spans="1:21" ht="14" x14ac:dyDescent="0.3">
      <c r="A132" s="19" t="s">
        <v>0</v>
      </c>
      <c r="B132" s="14" t="s">
        <v>240</v>
      </c>
      <c r="C132" s="13" t="s">
        <v>0</v>
      </c>
      <c r="D132" s="34">
        <f>SUM(D127:D131)</f>
        <v>0</v>
      </c>
      <c r="E132" s="34">
        <f>SUM(E127:E131)</f>
        <v>0</v>
      </c>
      <c r="F132" s="34">
        <f>SUM(F127:F131)</f>
        <v>0</v>
      </c>
      <c r="G132" s="39">
        <f t="shared" si="24"/>
        <v>0</v>
      </c>
      <c r="H132" s="34">
        <f>SUM(H127:H131)</f>
        <v>0</v>
      </c>
      <c r="I132" s="39">
        <f t="shared" si="25"/>
        <v>0</v>
      </c>
      <c r="J132" s="34">
        <f>SUM(J127:J131)</f>
        <v>0</v>
      </c>
      <c r="K132" s="39">
        <f t="shared" si="26"/>
        <v>0</v>
      </c>
      <c r="L132" s="34">
        <f>SUM(L127:L131)</f>
        <v>0</v>
      </c>
      <c r="M132" s="39">
        <f t="shared" si="27"/>
        <v>0</v>
      </c>
      <c r="N132" s="34">
        <f t="shared" si="28"/>
        <v>0</v>
      </c>
      <c r="O132" s="39">
        <f t="shared" si="29"/>
        <v>0</v>
      </c>
      <c r="P132" s="34">
        <f>SUM(P127:P131)</f>
        <v>0</v>
      </c>
      <c r="Q132" s="34">
        <f>SUM(Q127:Q131)</f>
        <v>0</v>
      </c>
      <c r="R132" s="34">
        <f>SUM(R127:R131)</f>
        <v>0</v>
      </c>
      <c r="S132" s="34">
        <f>SUM(S127:S131)</f>
        <v>0</v>
      </c>
      <c r="T132" s="39">
        <f t="shared" si="30"/>
        <v>0</v>
      </c>
      <c r="U132" s="39">
        <f t="shared" si="31"/>
        <v>0</v>
      </c>
    </row>
    <row r="133" spans="1:21" ht="13" x14ac:dyDescent="0.3">
      <c r="A133" s="18" t="s">
        <v>29</v>
      </c>
      <c r="B133" s="12" t="s">
        <v>241</v>
      </c>
      <c r="C133" s="11" t="s">
        <v>242</v>
      </c>
      <c r="D133" s="33">
        <v>0</v>
      </c>
      <c r="E133" s="33">
        <v>0</v>
      </c>
      <c r="F133" s="33">
        <v>0</v>
      </c>
      <c r="G133" s="38">
        <f t="shared" si="24"/>
        <v>0</v>
      </c>
      <c r="H133" s="33">
        <v>0</v>
      </c>
      <c r="I133" s="38">
        <f t="shared" si="25"/>
        <v>0</v>
      </c>
      <c r="J133" s="33">
        <v>0</v>
      </c>
      <c r="K133" s="38">
        <f t="shared" si="26"/>
        <v>0</v>
      </c>
      <c r="L133" s="33">
        <v>0</v>
      </c>
      <c r="M133" s="38">
        <f t="shared" si="27"/>
        <v>0</v>
      </c>
      <c r="N133" s="33">
        <f t="shared" si="28"/>
        <v>0</v>
      </c>
      <c r="O133" s="38">
        <f t="shared" si="29"/>
        <v>0</v>
      </c>
      <c r="P133" s="33">
        <v>0</v>
      </c>
      <c r="Q133" s="33">
        <v>0</v>
      </c>
      <c r="R133" s="33">
        <v>0</v>
      </c>
      <c r="S133" s="33">
        <v>0</v>
      </c>
      <c r="T133" s="38">
        <f t="shared" si="30"/>
        <v>0</v>
      </c>
      <c r="U133" s="38">
        <f t="shared" si="31"/>
        <v>0</v>
      </c>
    </row>
    <row r="134" spans="1:21" ht="13" x14ac:dyDescent="0.3">
      <c r="A134" s="18" t="s">
        <v>29</v>
      </c>
      <c r="B134" s="12" t="s">
        <v>243</v>
      </c>
      <c r="C134" s="11" t="s">
        <v>244</v>
      </c>
      <c r="D134" s="33">
        <v>0</v>
      </c>
      <c r="E134" s="33">
        <v>0</v>
      </c>
      <c r="F134" s="33">
        <v>0</v>
      </c>
      <c r="G134" s="38">
        <f t="shared" si="24"/>
        <v>0</v>
      </c>
      <c r="H134" s="33">
        <v>0</v>
      </c>
      <c r="I134" s="38">
        <f t="shared" si="25"/>
        <v>0</v>
      </c>
      <c r="J134" s="33">
        <v>0</v>
      </c>
      <c r="K134" s="38">
        <f t="shared" si="26"/>
        <v>0</v>
      </c>
      <c r="L134" s="33">
        <v>0</v>
      </c>
      <c r="M134" s="38">
        <f t="shared" si="27"/>
        <v>0</v>
      </c>
      <c r="N134" s="33">
        <f t="shared" si="28"/>
        <v>0</v>
      </c>
      <c r="O134" s="38">
        <f t="shared" si="29"/>
        <v>0</v>
      </c>
      <c r="P134" s="33">
        <v>0</v>
      </c>
      <c r="Q134" s="33">
        <v>0</v>
      </c>
      <c r="R134" s="33">
        <v>0</v>
      </c>
      <c r="S134" s="33">
        <v>0</v>
      </c>
      <c r="T134" s="38">
        <f t="shared" si="30"/>
        <v>0</v>
      </c>
      <c r="U134" s="38">
        <f t="shared" si="31"/>
        <v>0</v>
      </c>
    </row>
    <row r="135" spans="1:21" ht="13" x14ac:dyDescent="0.3">
      <c r="A135" s="18" t="s">
        <v>29</v>
      </c>
      <c r="B135" s="12" t="s">
        <v>245</v>
      </c>
      <c r="C135" s="11" t="s">
        <v>246</v>
      </c>
      <c r="D135" s="33">
        <v>0</v>
      </c>
      <c r="E135" s="33">
        <v>0</v>
      </c>
      <c r="F135" s="33">
        <v>0</v>
      </c>
      <c r="G135" s="38">
        <f t="shared" si="24"/>
        <v>0</v>
      </c>
      <c r="H135" s="33">
        <v>0</v>
      </c>
      <c r="I135" s="38">
        <f t="shared" si="25"/>
        <v>0</v>
      </c>
      <c r="J135" s="33">
        <v>0</v>
      </c>
      <c r="K135" s="38">
        <f t="shared" si="26"/>
        <v>0</v>
      </c>
      <c r="L135" s="33">
        <v>0</v>
      </c>
      <c r="M135" s="38">
        <f t="shared" si="27"/>
        <v>0</v>
      </c>
      <c r="N135" s="33">
        <f t="shared" si="28"/>
        <v>0</v>
      </c>
      <c r="O135" s="38">
        <f t="shared" si="29"/>
        <v>0</v>
      </c>
      <c r="P135" s="33">
        <v>0</v>
      </c>
      <c r="Q135" s="33">
        <v>0</v>
      </c>
      <c r="R135" s="33">
        <v>0</v>
      </c>
      <c r="S135" s="33">
        <v>0</v>
      </c>
      <c r="T135" s="38">
        <f t="shared" si="30"/>
        <v>0</v>
      </c>
      <c r="U135" s="38">
        <f t="shared" si="31"/>
        <v>0</v>
      </c>
    </row>
    <row r="136" spans="1:21" ht="13" x14ac:dyDescent="0.3">
      <c r="A136" s="18" t="s">
        <v>44</v>
      </c>
      <c r="B136" s="12" t="s">
        <v>247</v>
      </c>
      <c r="C136" s="11" t="s">
        <v>248</v>
      </c>
      <c r="D136" s="33">
        <v>0</v>
      </c>
      <c r="E136" s="33">
        <v>0</v>
      </c>
      <c r="F136" s="33">
        <v>0</v>
      </c>
      <c r="G136" s="38">
        <f t="shared" si="24"/>
        <v>0</v>
      </c>
      <c r="H136" s="33">
        <v>0</v>
      </c>
      <c r="I136" s="38">
        <f t="shared" si="25"/>
        <v>0</v>
      </c>
      <c r="J136" s="33">
        <v>0</v>
      </c>
      <c r="K136" s="38">
        <f t="shared" si="26"/>
        <v>0</v>
      </c>
      <c r="L136" s="33">
        <v>0</v>
      </c>
      <c r="M136" s="38">
        <f t="shared" si="27"/>
        <v>0</v>
      </c>
      <c r="N136" s="33">
        <f t="shared" si="28"/>
        <v>0</v>
      </c>
      <c r="O136" s="38">
        <f t="shared" si="29"/>
        <v>0</v>
      </c>
      <c r="P136" s="33">
        <v>0</v>
      </c>
      <c r="Q136" s="33">
        <v>0</v>
      </c>
      <c r="R136" s="33">
        <v>0</v>
      </c>
      <c r="S136" s="33">
        <v>0</v>
      </c>
      <c r="T136" s="38">
        <f t="shared" si="30"/>
        <v>0</v>
      </c>
      <c r="U136" s="38">
        <f t="shared" si="31"/>
        <v>0</v>
      </c>
    </row>
    <row r="137" spans="1:21" ht="14" x14ac:dyDescent="0.3">
      <c r="A137" s="19" t="s">
        <v>0</v>
      </c>
      <c r="B137" s="14" t="s">
        <v>249</v>
      </c>
      <c r="C137" s="13" t="s">
        <v>0</v>
      </c>
      <c r="D137" s="34">
        <f>SUM(D133:D136)</f>
        <v>0</v>
      </c>
      <c r="E137" s="34">
        <f>SUM(E133:E136)</f>
        <v>0</v>
      </c>
      <c r="F137" s="34">
        <f>SUM(F133:F136)</f>
        <v>0</v>
      </c>
      <c r="G137" s="39">
        <f t="shared" ref="G137:G170" si="32">IF(($D137     =0),0,($F137     /$D137     ))</f>
        <v>0</v>
      </c>
      <c r="H137" s="34">
        <f>SUM(H133:H136)</f>
        <v>0</v>
      </c>
      <c r="I137" s="39">
        <f t="shared" ref="I137:I170" si="33">IF(($D137     =0),0,($H137     /$D137     ))</f>
        <v>0</v>
      </c>
      <c r="J137" s="34">
        <f>SUM(J133:J136)</f>
        <v>0</v>
      </c>
      <c r="K137" s="39">
        <f t="shared" ref="K137:K170" si="34">IF(($E137     =0),0,($J137     /$E137     ))</f>
        <v>0</v>
      </c>
      <c r="L137" s="34">
        <f>SUM(L133:L136)</f>
        <v>0</v>
      </c>
      <c r="M137" s="39">
        <f t="shared" ref="M137:M170" si="35">IF(($E137     =0),0,($L137     /$E137     ))</f>
        <v>0</v>
      </c>
      <c r="N137" s="34">
        <f t="shared" ref="N137:N170" si="36">$F137     +$H137     +$J137</f>
        <v>0</v>
      </c>
      <c r="O137" s="39">
        <f t="shared" ref="O137:O170" si="37">IF(($E137     =0),0,($N137     /$E137     ))</f>
        <v>0</v>
      </c>
      <c r="P137" s="34">
        <f>SUM(P133:P136)</f>
        <v>0</v>
      </c>
      <c r="Q137" s="34">
        <f>SUM(Q133:Q136)</f>
        <v>0</v>
      </c>
      <c r="R137" s="34">
        <f>SUM(R133:R136)</f>
        <v>0</v>
      </c>
      <c r="S137" s="34">
        <f>SUM(S133:S136)</f>
        <v>0</v>
      </c>
      <c r="T137" s="39">
        <f t="shared" ref="T137:T170" si="38">IF(($R137     =0),0,($S137     /$R137     ))</f>
        <v>0</v>
      </c>
      <c r="U137" s="39">
        <f t="shared" ref="U137:U170" si="39">IF(($P137     =0),0,(($J137     /$P137     )-1))</f>
        <v>0</v>
      </c>
    </row>
    <row r="138" spans="1:21" ht="13" x14ac:dyDescent="0.3">
      <c r="A138" s="18" t="s">
        <v>29</v>
      </c>
      <c r="B138" s="12" t="s">
        <v>250</v>
      </c>
      <c r="C138" s="11" t="s">
        <v>251</v>
      </c>
      <c r="D138" s="33">
        <v>0</v>
      </c>
      <c r="E138" s="33">
        <v>0</v>
      </c>
      <c r="F138" s="33">
        <v>0</v>
      </c>
      <c r="G138" s="38">
        <f t="shared" si="32"/>
        <v>0</v>
      </c>
      <c r="H138" s="33">
        <v>0</v>
      </c>
      <c r="I138" s="38">
        <f t="shared" si="33"/>
        <v>0</v>
      </c>
      <c r="J138" s="33">
        <v>0</v>
      </c>
      <c r="K138" s="38">
        <f t="shared" si="34"/>
        <v>0</v>
      </c>
      <c r="L138" s="33">
        <v>0</v>
      </c>
      <c r="M138" s="38">
        <f t="shared" si="35"/>
        <v>0</v>
      </c>
      <c r="N138" s="33">
        <f t="shared" si="36"/>
        <v>0</v>
      </c>
      <c r="O138" s="38">
        <f t="shared" si="37"/>
        <v>0</v>
      </c>
      <c r="P138" s="33">
        <v>0</v>
      </c>
      <c r="Q138" s="33">
        <v>0</v>
      </c>
      <c r="R138" s="33">
        <v>0</v>
      </c>
      <c r="S138" s="33">
        <v>0</v>
      </c>
      <c r="T138" s="38">
        <f t="shared" si="38"/>
        <v>0</v>
      </c>
      <c r="U138" s="38">
        <f t="shared" si="39"/>
        <v>0</v>
      </c>
    </row>
    <row r="139" spans="1:21" ht="13" x14ac:dyDescent="0.3">
      <c r="A139" s="18" t="s">
        <v>29</v>
      </c>
      <c r="B139" s="12" t="s">
        <v>252</v>
      </c>
      <c r="C139" s="11" t="s">
        <v>253</v>
      </c>
      <c r="D139" s="33">
        <v>0</v>
      </c>
      <c r="E139" s="33">
        <v>0</v>
      </c>
      <c r="F139" s="33">
        <v>0</v>
      </c>
      <c r="G139" s="38">
        <f t="shared" si="32"/>
        <v>0</v>
      </c>
      <c r="H139" s="33">
        <v>0</v>
      </c>
      <c r="I139" s="38">
        <f t="shared" si="33"/>
        <v>0</v>
      </c>
      <c r="J139" s="33">
        <v>0</v>
      </c>
      <c r="K139" s="38">
        <f t="shared" si="34"/>
        <v>0</v>
      </c>
      <c r="L139" s="33">
        <v>0</v>
      </c>
      <c r="M139" s="38">
        <f t="shared" si="35"/>
        <v>0</v>
      </c>
      <c r="N139" s="33">
        <f t="shared" si="36"/>
        <v>0</v>
      </c>
      <c r="O139" s="38">
        <f t="shared" si="37"/>
        <v>0</v>
      </c>
      <c r="P139" s="33">
        <v>0</v>
      </c>
      <c r="Q139" s="33">
        <v>0</v>
      </c>
      <c r="R139" s="33">
        <v>0</v>
      </c>
      <c r="S139" s="33">
        <v>0</v>
      </c>
      <c r="T139" s="38">
        <f t="shared" si="38"/>
        <v>0</v>
      </c>
      <c r="U139" s="38">
        <f t="shared" si="39"/>
        <v>0</v>
      </c>
    </row>
    <row r="140" spans="1:21" ht="13" x14ac:dyDescent="0.3">
      <c r="A140" s="18" t="s">
        <v>29</v>
      </c>
      <c r="B140" s="12" t="s">
        <v>254</v>
      </c>
      <c r="C140" s="11" t="s">
        <v>255</v>
      </c>
      <c r="D140" s="33">
        <v>0</v>
      </c>
      <c r="E140" s="33">
        <v>0</v>
      </c>
      <c r="F140" s="33">
        <v>0</v>
      </c>
      <c r="G140" s="38">
        <f t="shared" si="32"/>
        <v>0</v>
      </c>
      <c r="H140" s="33">
        <v>0</v>
      </c>
      <c r="I140" s="38">
        <f t="shared" si="33"/>
        <v>0</v>
      </c>
      <c r="J140" s="33">
        <v>0</v>
      </c>
      <c r="K140" s="38">
        <f t="shared" si="34"/>
        <v>0</v>
      </c>
      <c r="L140" s="33">
        <v>0</v>
      </c>
      <c r="M140" s="38">
        <f t="shared" si="35"/>
        <v>0</v>
      </c>
      <c r="N140" s="33">
        <f t="shared" si="36"/>
        <v>0</v>
      </c>
      <c r="O140" s="38">
        <f t="shared" si="37"/>
        <v>0</v>
      </c>
      <c r="P140" s="33">
        <v>0</v>
      </c>
      <c r="Q140" s="33">
        <v>0</v>
      </c>
      <c r="R140" s="33">
        <v>0</v>
      </c>
      <c r="S140" s="33">
        <v>0</v>
      </c>
      <c r="T140" s="38">
        <f t="shared" si="38"/>
        <v>0</v>
      </c>
      <c r="U140" s="38">
        <f t="shared" si="39"/>
        <v>0</v>
      </c>
    </row>
    <row r="141" spans="1:21" ht="13" x14ac:dyDescent="0.3">
      <c r="A141" s="18" t="s">
        <v>29</v>
      </c>
      <c r="B141" s="12" t="s">
        <v>256</v>
      </c>
      <c r="C141" s="11" t="s">
        <v>257</v>
      </c>
      <c r="D141" s="33">
        <v>0</v>
      </c>
      <c r="E141" s="33">
        <v>0</v>
      </c>
      <c r="F141" s="33">
        <v>0</v>
      </c>
      <c r="G141" s="38">
        <f t="shared" si="32"/>
        <v>0</v>
      </c>
      <c r="H141" s="33">
        <v>0</v>
      </c>
      <c r="I141" s="38">
        <f t="shared" si="33"/>
        <v>0</v>
      </c>
      <c r="J141" s="33">
        <v>0</v>
      </c>
      <c r="K141" s="38">
        <f t="shared" si="34"/>
        <v>0</v>
      </c>
      <c r="L141" s="33">
        <v>0</v>
      </c>
      <c r="M141" s="38">
        <f t="shared" si="35"/>
        <v>0</v>
      </c>
      <c r="N141" s="33">
        <f t="shared" si="36"/>
        <v>0</v>
      </c>
      <c r="O141" s="38">
        <f t="shared" si="37"/>
        <v>0</v>
      </c>
      <c r="P141" s="33">
        <v>0</v>
      </c>
      <c r="Q141" s="33">
        <v>0</v>
      </c>
      <c r="R141" s="33">
        <v>0</v>
      </c>
      <c r="S141" s="33">
        <v>0</v>
      </c>
      <c r="T141" s="38">
        <f t="shared" si="38"/>
        <v>0</v>
      </c>
      <c r="U141" s="38">
        <f t="shared" si="39"/>
        <v>0</v>
      </c>
    </row>
    <row r="142" spans="1:21" ht="13" x14ac:dyDescent="0.3">
      <c r="A142" s="18" t="s">
        <v>29</v>
      </c>
      <c r="B142" s="12" t="s">
        <v>258</v>
      </c>
      <c r="C142" s="11" t="s">
        <v>259</v>
      </c>
      <c r="D142" s="33">
        <v>0</v>
      </c>
      <c r="E142" s="33">
        <v>0</v>
      </c>
      <c r="F142" s="33">
        <v>0</v>
      </c>
      <c r="G142" s="38">
        <f t="shared" si="32"/>
        <v>0</v>
      </c>
      <c r="H142" s="33">
        <v>0</v>
      </c>
      <c r="I142" s="38">
        <f t="shared" si="33"/>
        <v>0</v>
      </c>
      <c r="J142" s="33">
        <v>0</v>
      </c>
      <c r="K142" s="38">
        <f t="shared" si="34"/>
        <v>0</v>
      </c>
      <c r="L142" s="33">
        <v>0</v>
      </c>
      <c r="M142" s="38">
        <f t="shared" si="35"/>
        <v>0</v>
      </c>
      <c r="N142" s="33">
        <f t="shared" si="36"/>
        <v>0</v>
      </c>
      <c r="O142" s="38">
        <f t="shared" si="37"/>
        <v>0</v>
      </c>
      <c r="P142" s="33">
        <v>0</v>
      </c>
      <c r="Q142" s="33">
        <v>0</v>
      </c>
      <c r="R142" s="33">
        <v>0</v>
      </c>
      <c r="S142" s="33">
        <v>0</v>
      </c>
      <c r="T142" s="38">
        <f t="shared" si="38"/>
        <v>0</v>
      </c>
      <c r="U142" s="38">
        <f t="shared" si="39"/>
        <v>0</v>
      </c>
    </row>
    <row r="143" spans="1:21" ht="13" x14ac:dyDescent="0.3">
      <c r="A143" s="18" t="s">
        <v>44</v>
      </c>
      <c r="B143" s="12" t="s">
        <v>260</v>
      </c>
      <c r="C143" s="11" t="s">
        <v>261</v>
      </c>
      <c r="D143" s="33">
        <v>0</v>
      </c>
      <c r="E143" s="33">
        <v>0</v>
      </c>
      <c r="F143" s="33">
        <v>0</v>
      </c>
      <c r="G143" s="38">
        <f t="shared" si="32"/>
        <v>0</v>
      </c>
      <c r="H143" s="33">
        <v>0</v>
      </c>
      <c r="I143" s="38">
        <f t="shared" si="33"/>
        <v>0</v>
      </c>
      <c r="J143" s="33">
        <v>0</v>
      </c>
      <c r="K143" s="38">
        <f t="shared" si="34"/>
        <v>0</v>
      </c>
      <c r="L143" s="33">
        <v>0</v>
      </c>
      <c r="M143" s="38">
        <f t="shared" si="35"/>
        <v>0</v>
      </c>
      <c r="N143" s="33">
        <f t="shared" si="36"/>
        <v>0</v>
      </c>
      <c r="O143" s="38">
        <f t="shared" si="37"/>
        <v>0</v>
      </c>
      <c r="P143" s="33">
        <v>0</v>
      </c>
      <c r="Q143" s="33">
        <v>0</v>
      </c>
      <c r="R143" s="33">
        <v>0</v>
      </c>
      <c r="S143" s="33">
        <v>0</v>
      </c>
      <c r="T143" s="38">
        <f t="shared" si="38"/>
        <v>0</v>
      </c>
      <c r="U143" s="38">
        <f t="shared" si="39"/>
        <v>0</v>
      </c>
    </row>
    <row r="144" spans="1:21" ht="14" x14ac:dyDescent="0.3">
      <c r="A144" s="19" t="s">
        <v>0</v>
      </c>
      <c r="B144" s="14" t="s">
        <v>262</v>
      </c>
      <c r="C144" s="13" t="s">
        <v>0</v>
      </c>
      <c r="D144" s="34">
        <f>SUM(D138:D143)</f>
        <v>0</v>
      </c>
      <c r="E144" s="34">
        <f>SUM(E138:E143)</f>
        <v>0</v>
      </c>
      <c r="F144" s="34">
        <f>SUM(F138:F143)</f>
        <v>0</v>
      </c>
      <c r="G144" s="39">
        <f t="shared" si="32"/>
        <v>0</v>
      </c>
      <c r="H144" s="34">
        <f>SUM(H138:H143)</f>
        <v>0</v>
      </c>
      <c r="I144" s="39">
        <f t="shared" si="33"/>
        <v>0</v>
      </c>
      <c r="J144" s="34">
        <f>SUM(J138:J143)</f>
        <v>0</v>
      </c>
      <c r="K144" s="39">
        <f t="shared" si="34"/>
        <v>0</v>
      </c>
      <c r="L144" s="34">
        <f>SUM(L138:L143)</f>
        <v>0</v>
      </c>
      <c r="M144" s="39">
        <f t="shared" si="35"/>
        <v>0</v>
      </c>
      <c r="N144" s="34">
        <f t="shared" si="36"/>
        <v>0</v>
      </c>
      <c r="O144" s="39">
        <f t="shared" si="37"/>
        <v>0</v>
      </c>
      <c r="P144" s="34">
        <f>SUM(P138:P143)</f>
        <v>0</v>
      </c>
      <c r="Q144" s="34">
        <f>SUM(Q138:Q143)</f>
        <v>0</v>
      </c>
      <c r="R144" s="34">
        <f>SUM(R138:R143)</f>
        <v>0</v>
      </c>
      <c r="S144" s="34">
        <f>SUM(S138:S143)</f>
        <v>0</v>
      </c>
      <c r="T144" s="39">
        <f t="shared" si="38"/>
        <v>0</v>
      </c>
      <c r="U144" s="39">
        <f t="shared" si="39"/>
        <v>0</v>
      </c>
    </row>
    <row r="145" spans="1:21" ht="13" x14ac:dyDescent="0.3">
      <c r="A145" s="18" t="s">
        <v>29</v>
      </c>
      <c r="B145" s="12" t="s">
        <v>263</v>
      </c>
      <c r="C145" s="11" t="s">
        <v>264</v>
      </c>
      <c r="D145" s="33">
        <v>0</v>
      </c>
      <c r="E145" s="33">
        <v>0</v>
      </c>
      <c r="F145" s="33">
        <v>0</v>
      </c>
      <c r="G145" s="38">
        <f t="shared" si="32"/>
        <v>0</v>
      </c>
      <c r="H145" s="33">
        <v>0</v>
      </c>
      <c r="I145" s="38">
        <f t="shared" si="33"/>
        <v>0</v>
      </c>
      <c r="J145" s="33">
        <v>0</v>
      </c>
      <c r="K145" s="38">
        <f t="shared" si="34"/>
        <v>0</v>
      </c>
      <c r="L145" s="33">
        <v>0</v>
      </c>
      <c r="M145" s="38">
        <f t="shared" si="35"/>
        <v>0</v>
      </c>
      <c r="N145" s="33">
        <f t="shared" si="36"/>
        <v>0</v>
      </c>
      <c r="O145" s="38">
        <f t="shared" si="37"/>
        <v>0</v>
      </c>
      <c r="P145" s="33">
        <v>0</v>
      </c>
      <c r="Q145" s="33">
        <v>0</v>
      </c>
      <c r="R145" s="33">
        <v>0</v>
      </c>
      <c r="S145" s="33">
        <v>0</v>
      </c>
      <c r="T145" s="38">
        <f t="shared" si="38"/>
        <v>0</v>
      </c>
      <c r="U145" s="38">
        <f t="shared" si="39"/>
        <v>0</v>
      </c>
    </row>
    <row r="146" spans="1:21" ht="13" x14ac:dyDescent="0.3">
      <c r="A146" s="18" t="s">
        <v>29</v>
      </c>
      <c r="B146" s="12" t="s">
        <v>265</v>
      </c>
      <c r="C146" s="11" t="s">
        <v>266</v>
      </c>
      <c r="D146" s="33">
        <v>0</v>
      </c>
      <c r="E146" s="33">
        <v>0</v>
      </c>
      <c r="F146" s="33">
        <v>0</v>
      </c>
      <c r="G146" s="38">
        <f t="shared" si="32"/>
        <v>0</v>
      </c>
      <c r="H146" s="33">
        <v>0</v>
      </c>
      <c r="I146" s="38">
        <f t="shared" si="33"/>
        <v>0</v>
      </c>
      <c r="J146" s="33">
        <v>0</v>
      </c>
      <c r="K146" s="38">
        <f t="shared" si="34"/>
        <v>0</v>
      </c>
      <c r="L146" s="33">
        <v>0</v>
      </c>
      <c r="M146" s="38">
        <f t="shared" si="35"/>
        <v>0</v>
      </c>
      <c r="N146" s="33">
        <f t="shared" si="36"/>
        <v>0</v>
      </c>
      <c r="O146" s="38">
        <f t="shared" si="37"/>
        <v>0</v>
      </c>
      <c r="P146" s="33">
        <v>0</v>
      </c>
      <c r="Q146" s="33">
        <v>0</v>
      </c>
      <c r="R146" s="33">
        <v>0</v>
      </c>
      <c r="S146" s="33">
        <v>0</v>
      </c>
      <c r="T146" s="38">
        <f t="shared" si="38"/>
        <v>0</v>
      </c>
      <c r="U146" s="38">
        <f t="shared" si="39"/>
        <v>0</v>
      </c>
    </row>
    <row r="147" spans="1:21" ht="13" x14ac:dyDescent="0.3">
      <c r="A147" s="18" t="s">
        <v>29</v>
      </c>
      <c r="B147" s="12" t="s">
        <v>267</v>
      </c>
      <c r="C147" s="11" t="s">
        <v>268</v>
      </c>
      <c r="D147" s="33">
        <v>0</v>
      </c>
      <c r="E147" s="33">
        <v>0</v>
      </c>
      <c r="F147" s="33">
        <v>0</v>
      </c>
      <c r="G147" s="38">
        <f t="shared" si="32"/>
        <v>0</v>
      </c>
      <c r="H147" s="33">
        <v>0</v>
      </c>
      <c r="I147" s="38">
        <f t="shared" si="33"/>
        <v>0</v>
      </c>
      <c r="J147" s="33">
        <v>0</v>
      </c>
      <c r="K147" s="38">
        <f t="shared" si="34"/>
        <v>0</v>
      </c>
      <c r="L147" s="33">
        <v>0</v>
      </c>
      <c r="M147" s="38">
        <f t="shared" si="35"/>
        <v>0</v>
      </c>
      <c r="N147" s="33">
        <f t="shared" si="36"/>
        <v>0</v>
      </c>
      <c r="O147" s="38">
        <f t="shared" si="37"/>
        <v>0</v>
      </c>
      <c r="P147" s="33">
        <v>0</v>
      </c>
      <c r="Q147" s="33">
        <v>0</v>
      </c>
      <c r="R147" s="33">
        <v>0</v>
      </c>
      <c r="S147" s="33">
        <v>0</v>
      </c>
      <c r="T147" s="38">
        <f t="shared" si="38"/>
        <v>0</v>
      </c>
      <c r="U147" s="38">
        <f t="shared" si="39"/>
        <v>0</v>
      </c>
    </row>
    <row r="148" spans="1:21" ht="13" x14ac:dyDescent="0.3">
      <c r="A148" s="18" t="s">
        <v>29</v>
      </c>
      <c r="B148" s="12" t="s">
        <v>269</v>
      </c>
      <c r="C148" s="11" t="s">
        <v>270</v>
      </c>
      <c r="D148" s="33">
        <v>0</v>
      </c>
      <c r="E148" s="33">
        <v>0</v>
      </c>
      <c r="F148" s="33">
        <v>0</v>
      </c>
      <c r="G148" s="38">
        <f t="shared" si="32"/>
        <v>0</v>
      </c>
      <c r="H148" s="33">
        <v>0</v>
      </c>
      <c r="I148" s="38">
        <f t="shared" si="33"/>
        <v>0</v>
      </c>
      <c r="J148" s="33">
        <v>0</v>
      </c>
      <c r="K148" s="38">
        <f t="shared" si="34"/>
        <v>0</v>
      </c>
      <c r="L148" s="33">
        <v>0</v>
      </c>
      <c r="M148" s="38">
        <f t="shared" si="35"/>
        <v>0</v>
      </c>
      <c r="N148" s="33">
        <f t="shared" si="36"/>
        <v>0</v>
      </c>
      <c r="O148" s="38">
        <f t="shared" si="37"/>
        <v>0</v>
      </c>
      <c r="P148" s="33">
        <v>0</v>
      </c>
      <c r="Q148" s="33">
        <v>0</v>
      </c>
      <c r="R148" s="33">
        <v>0</v>
      </c>
      <c r="S148" s="33">
        <v>0</v>
      </c>
      <c r="T148" s="38">
        <f t="shared" si="38"/>
        <v>0</v>
      </c>
      <c r="U148" s="38">
        <f t="shared" si="39"/>
        <v>0</v>
      </c>
    </row>
    <row r="149" spans="1:21" ht="13" x14ac:dyDescent="0.3">
      <c r="A149" s="18" t="s">
        <v>44</v>
      </c>
      <c r="B149" s="12" t="s">
        <v>271</v>
      </c>
      <c r="C149" s="11" t="s">
        <v>272</v>
      </c>
      <c r="D149" s="33">
        <v>0</v>
      </c>
      <c r="E149" s="33">
        <v>0</v>
      </c>
      <c r="F149" s="33">
        <v>0</v>
      </c>
      <c r="G149" s="38">
        <f t="shared" si="32"/>
        <v>0</v>
      </c>
      <c r="H149" s="33">
        <v>0</v>
      </c>
      <c r="I149" s="38">
        <f t="shared" si="33"/>
        <v>0</v>
      </c>
      <c r="J149" s="33">
        <v>0</v>
      </c>
      <c r="K149" s="38">
        <f t="shared" si="34"/>
        <v>0</v>
      </c>
      <c r="L149" s="33">
        <v>0</v>
      </c>
      <c r="M149" s="38">
        <f t="shared" si="35"/>
        <v>0</v>
      </c>
      <c r="N149" s="33">
        <f t="shared" si="36"/>
        <v>0</v>
      </c>
      <c r="O149" s="38">
        <f t="shared" si="37"/>
        <v>0</v>
      </c>
      <c r="P149" s="33">
        <v>0</v>
      </c>
      <c r="Q149" s="33">
        <v>0</v>
      </c>
      <c r="R149" s="33">
        <v>0</v>
      </c>
      <c r="S149" s="33">
        <v>0</v>
      </c>
      <c r="T149" s="38">
        <f t="shared" si="38"/>
        <v>0</v>
      </c>
      <c r="U149" s="38">
        <f t="shared" si="39"/>
        <v>0</v>
      </c>
    </row>
    <row r="150" spans="1:21" ht="14" x14ac:dyDescent="0.3">
      <c r="A150" s="19" t="s">
        <v>0</v>
      </c>
      <c r="B150" s="14" t="s">
        <v>273</v>
      </c>
      <c r="C150" s="13" t="s">
        <v>0</v>
      </c>
      <c r="D150" s="34">
        <f>SUM(D145:D149)</f>
        <v>0</v>
      </c>
      <c r="E150" s="34">
        <f>SUM(E145:E149)</f>
        <v>0</v>
      </c>
      <c r="F150" s="34">
        <f>SUM(F145:F149)</f>
        <v>0</v>
      </c>
      <c r="G150" s="39">
        <f t="shared" si="32"/>
        <v>0</v>
      </c>
      <c r="H150" s="34">
        <f>SUM(H145:H149)</f>
        <v>0</v>
      </c>
      <c r="I150" s="39">
        <f t="shared" si="33"/>
        <v>0</v>
      </c>
      <c r="J150" s="34">
        <f>SUM(J145:J149)</f>
        <v>0</v>
      </c>
      <c r="K150" s="39">
        <f t="shared" si="34"/>
        <v>0</v>
      </c>
      <c r="L150" s="34">
        <f>SUM(L145:L149)</f>
        <v>0</v>
      </c>
      <c r="M150" s="39">
        <f t="shared" si="35"/>
        <v>0</v>
      </c>
      <c r="N150" s="34">
        <f t="shared" si="36"/>
        <v>0</v>
      </c>
      <c r="O150" s="39">
        <f t="shared" si="37"/>
        <v>0</v>
      </c>
      <c r="P150" s="34">
        <f>SUM(P145:P149)</f>
        <v>0</v>
      </c>
      <c r="Q150" s="34">
        <f>SUM(Q145:Q149)</f>
        <v>0</v>
      </c>
      <c r="R150" s="34">
        <f>SUM(R145:R149)</f>
        <v>0</v>
      </c>
      <c r="S150" s="34">
        <f>SUM(S145:S149)</f>
        <v>0</v>
      </c>
      <c r="T150" s="39">
        <f t="shared" si="38"/>
        <v>0</v>
      </c>
      <c r="U150" s="39">
        <f t="shared" si="39"/>
        <v>0</v>
      </c>
    </row>
    <row r="151" spans="1:21" ht="13" x14ac:dyDescent="0.3">
      <c r="A151" s="18" t="s">
        <v>29</v>
      </c>
      <c r="B151" s="12" t="s">
        <v>274</v>
      </c>
      <c r="C151" s="11" t="s">
        <v>275</v>
      </c>
      <c r="D151" s="33">
        <v>0</v>
      </c>
      <c r="E151" s="33">
        <v>0</v>
      </c>
      <c r="F151" s="33">
        <v>0</v>
      </c>
      <c r="G151" s="38">
        <f t="shared" si="32"/>
        <v>0</v>
      </c>
      <c r="H151" s="33">
        <v>0</v>
      </c>
      <c r="I151" s="38">
        <f t="shared" si="33"/>
        <v>0</v>
      </c>
      <c r="J151" s="33">
        <v>0</v>
      </c>
      <c r="K151" s="38">
        <f t="shared" si="34"/>
        <v>0</v>
      </c>
      <c r="L151" s="33">
        <v>0</v>
      </c>
      <c r="M151" s="38">
        <f t="shared" si="35"/>
        <v>0</v>
      </c>
      <c r="N151" s="33">
        <f t="shared" si="36"/>
        <v>0</v>
      </c>
      <c r="O151" s="38">
        <f t="shared" si="37"/>
        <v>0</v>
      </c>
      <c r="P151" s="33">
        <v>0</v>
      </c>
      <c r="Q151" s="33">
        <v>0</v>
      </c>
      <c r="R151" s="33">
        <v>0</v>
      </c>
      <c r="S151" s="33">
        <v>0</v>
      </c>
      <c r="T151" s="38">
        <f t="shared" si="38"/>
        <v>0</v>
      </c>
      <c r="U151" s="38">
        <f t="shared" si="39"/>
        <v>0</v>
      </c>
    </row>
    <row r="152" spans="1:21" ht="13" x14ac:dyDescent="0.3">
      <c r="A152" s="18" t="s">
        <v>29</v>
      </c>
      <c r="B152" s="12" t="s">
        <v>276</v>
      </c>
      <c r="C152" s="11" t="s">
        <v>277</v>
      </c>
      <c r="D152" s="33">
        <v>149100</v>
      </c>
      <c r="E152" s="33">
        <v>100399</v>
      </c>
      <c r="F152" s="33">
        <v>0</v>
      </c>
      <c r="G152" s="38">
        <f t="shared" si="32"/>
        <v>0</v>
      </c>
      <c r="H152" s="33">
        <v>0</v>
      </c>
      <c r="I152" s="38">
        <f t="shared" si="33"/>
        <v>0</v>
      </c>
      <c r="J152" s="33">
        <v>0</v>
      </c>
      <c r="K152" s="38">
        <f t="shared" si="34"/>
        <v>0</v>
      </c>
      <c r="L152" s="33">
        <v>0</v>
      </c>
      <c r="M152" s="38">
        <f t="shared" si="35"/>
        <v>0</v>
      </c>
      <c r="N152" s="33">
        <f t="shared" si="36"/>
        <v>0</v>
      </c>
      <c r="O152" s="38">
        <f t="shared" si="37"/>
        <v>0</v>
      </c>
      <c r="P152" s="33">
        <v>0</v>
      </c>
      <c r="Q152" s="33">
        <v>111200</v>
      </c>
      <c r="R152" s="33">
        <v>11300</v>
      </c>
      <c r="S152" s="33">
        <v>0</v>
      </c>
      <c r="T152" s="38">
        <f t="shared" si="38"/>
        <v>0</v>
      </c>
      <c r="U152" s="38">
        <f t="shared" si="39"/>
        <v>0</v>
      </c>
    </row>
    <row r="153" spans="1:21" ht="13" x14ac:dyDescent="0.3">
      <c r="A153" s="18" t="s">
        <v>29</v>
      </c>
      <c r="B153" s="12" t="s">
        <v>278</v>
      </c>
      <c r="C153" s="11" t="s">
        <v>279</v>
      </c>
      <c r="D153" s="33">
        <v>0</v>
      </c>
      <c r="E153" s="33">
        <v>0</v>
      </c>
      <c r="F153" s="33">
        <v>0</v>
      </c>
      <c r="G153" s="38">
        <f t="shared" si="32"/>
        <v>0</v>
      </c>
      <c r="H153" s="33">
        <v>0</v>
      </c>
      <c r="I153" s="38">
        <f t="shared" si="33"/>
        <v>0</v>
      </c>
      <c r="J153" s="33">
        <v>0</v>
      </c>
      <c r="K153" s="38">
        <f t="shared" si="34"/>
        <v>0</v>
      </c>
      <c r="L153" s="33">
        <v>0</v>
      </c>
      <c r="M153" s="38">
        <f t="shared" si="35"/>
        <v>0</v>
      </c>
      <c r="N153" s="33">
        <f t="shared" si="36"/>
        <v>0</v>
      </c>
      <c r="O153" s="38">
        <f t="shared" si="37"/>
        <v>0</v>
      </c>
      <c r="P153" s="33">
        <v>0</v>
      </c>
      <c r="Q153" s="33">
        <v>0</v>
      </c>
      <c r="R153" s="33">
        <v>0</v>
      </c>
      <c r="S153" s="33">
        <v>0</v>
      </c>
      <c r="T153" s="38">
        <f t="shared" si="38"/>
        <v>0</v>
      </c>
      <c r="U153" s="38">
        <f t="shared" si="39"/>
        <v>0</v>
      </c>
    </row>
    <row r="154" spans="1:21" ht="13" x14ac:dyDescent="0.3">
      <c r="A154" s="18" t="s">
        <v>29</v>
      </c>
      <c r="B154" s="12" t="s">
        <v>280</v>
      </c>
      <c r="C154" s="11" t="s">
        <v>281</v>
      </c>
      <c r="D154" s="33">
        <v>0</v>
      </c>
      <c r="E154" s="33">
        <v>0</v>
      </c>
      <c r="F154" s="33">
        <v>0</v>
      </c>
      <c r="G154" s="38">
        <f t="shared" si="32"/>
        <v>0</v>
      </c>
      <c r="H154" s="33">
        <v>0</v>
      </c>
      <c r="I154" s="38">
        <f t="shared" si="33"/>
        <v>0</v>
      </c>
      <c r="J154" s="33">
        <v>0</v>
      </c>
      <c r="K154" s="38">
        <f t="shared" si="34"/>
        <v>0</v>
      </c>
      <c r="L154" s="33">
        <v>0</v>
      </c>
      <c r="M154" s="38">
        <f t="shared" si="35"/>
        <v>0</v>
      </c>
      <c r="N154" s="33">
        <f t="shared" si="36"/>
        <v>0</v>
      </c>
      <c r="O154" s="38">
        <f t="shared" si="37"/>
        <v>0</v>
      </c>
      <c r="P154" s="33">
        <v>0</v>
      </c>
      <c r="Q154" s="33">
        <v>0</v>
      </c>
      <c r="R154" s="33">
        <v>0</v>
      </c>
      <c r="S154" s="33">
        <v>0</v>
      </c>
      <c r="T154" s="38">
        <f t="shared" si="38"/>
        <v>0</v>
      </c>
      <c r="U154" s="38">
        <f t="shared" si="39"/>
        <v>0</v>
      </c>
    </row>
    <row r="155" spans="1:21" ht="13" x14ac:dyDescent="0.3">
      <c r="A155" s="18" t="s">
        <v>29</v>
      </c>
      <c r="B155" s="12" t="s">
        <v>282</v>
      </c>
      <c r="C155" s="11" t="s">
        <v>283</v>
      </c>
      <c r="D155" s="33">
        <v>0</v>
      </c>
      <c r="E155" s="33">
        <v>0</v>
      </c>
      <c r="F155" s="33">
        <v>0</v>
      </c>
      <c r="G155" s="38">
        <f t="shared" si="32"/>
        <v>0</v>
      </c>
      <c r="H155" s="33">
        <v>0</v>
      </c>
      <c r="I155" s="38">
        <f t="shared" si="33"/>
        <v>0</v>
      </c>
      <c r="J155" s="33">
        <v>0</v>
      </c>
      <c r="K155" s="38">
        <f t="shared" si="34"/>
        <v>0</v>
      </c>
      <c r="L155" s="33">
        <v>0</v>
      </c>
      <c r="M155" s="38">
        <f t="shared" si="35"/>
        <v>0</v>
      </c>
      <c r="N155" s="33">
        <f t="shared" si="36"/>
        <v>0</v>
      </c>
      <c r="O155" s="38">
        <f t="shared" si="37"/>
        <v>0</v>
      </c>
      <c r="P155" s="33">
        <v>0</v>
      </c>
      <c r="Q155" s="33">
        <v>0</v>
      </c>
      <c r="R155" s="33">
        <v>0</v>
      </c>
      <c r="S155" s="33">
        <v>0</v>
      </c>
      <c r="T155" s="38">
        <f t="shared" si="38"/>
        <v>0</v>
      </c>
      <c r="U155" s="38">
        <f t="shared" si="39"/>
        <v>0</v>
      </c>
    </row>
    <row r="156" spans="1:21" ht="13" x14ac:dyDescent="0.3">
      <c r="A156" s="18" t="s">
        <v>44</v>
      </c>
      <c r="B156" s="12" t="s">
        <v>284</v>
      </c>
      <c r="C156" s="11" t="s">
        <v>285</v>
      </c>
      <c r="D156" s="33">
        <v>19968026</v>
      </c>
      <c r="E156" s="33">
        <v>19983504</v>
      </c>
      <c r="F156" s="33">
        <v>8321501</v>
      </c>
      <c r="G156" s="38">
        <f t="shared" si="32"/>
        <v>0.41674129430720891</v>
      </c>
      <c r="H156" s="33">
        <v>6654093</v>
      </c>
      <c r="I156" s="38">
        <f t="shared" si="33"/>
        <v>0.33323739662598595</v>
      </c>
      <c r="J156" s="33">
        <v>4978315</v>
      </c>
      <c r="K156" s="38">
        <f t="shared" si="34"/>
        <v>0.24912122518653385</v>
      </c>
      <c r="L156" s="33">
        <v>0</v>
      </c>
      <c r="M156" s="38">
        <f t="shared" si="35"/>
        <v>0</v>
      </c>
      <c r="N156" s="33">
        <f t="shared" si="36"/>
        <v>19953909</v>
      </c>
      <c r="O156" s="38">
        <f t="shared" si="37"/>
        <v>0.99851902849470242</v>
      </c>
      <c r="P156" s="33">
        <v>4005501</v>
      </c>
      <c r="Q156" s="33">
        <v>19582947</v>
      </c>
      <c r="R156" s="33">
        <v>19582947</v>
      </c>
      <c r="S156" s="33">
        <v>18667053</v>
      </c>
      <c r="T156" s="38">
        <f t="shared" si="38"/>
        <v>0.95323002201864715</v>
      </c>
      <c r="U156" s="38">
        <f t="shared" si="39"/>
        <v>0.24286949372874944</v>
      </c>
    </row>
    <row r="157" spans="1:21" ht="14" x14ac:dyDescent="0.3">
      <c r="A157" s="19" t="s">
        <v>0</v>
      </c>
      <c r="B157" s="14" t="s">
        <v>286</v>
      </c>
      <c r="C157" s="13" t="s">
        <v>0</v>
      </c>
      <c r="D157" s="34">
        <f>SUM(D151:D156)</f>
        <v>20117126</v>
      </c>
      <c r="E157" s="34">
        <f>SUM(E151:E156)</f>
        <v>20083903</v>
      </c>
      <c r="F157" s="34">
        <f>SUM(F151:F156)</f>
        <v>8321501</v>
      </c>
      <c r="G157" s="39">
        <f t="shared" si="32"/>
        <v>0.4136525764167307</v>
      </c>
      <c r="H157" s="34">
        <f>SUM(H151:H156)</f>
        <v>6654093</v>
      </c>
      <c r="I157" s="39">
        <f t="shared" si="33"/>
        <v>0.33076757584557553</v>
      </c>
      <c r="J157" s="34">
        <f>SUM(J151:J156)</f>
        <v>4978315</v>
      </c>
      <c r="K157" s="39">
        <f t="shared" si="34"/>
        <v>0.24787587352916413</v>
      </c>
      <c r="L157" s="34">
        <f>SUM(L151:L156)</f>
        <v>0</v>
      </c>
      <c r="M157" s="39">
        <f t="shared" si="35"/>
        <v>0</v>
      </c>
      <c r="N157" s="34">
        <f t="shared" si="36"/>
        <v>19953909</v>
      </c>
      <c r="O157" s="39">
        <f t="shared" si="37"/>
        <v>0.99352745330427061</v>
      </c>
      <c r="P157" s="34">
        <f>SUM(P151:P156)</f>
        <v>4005501</v>
      </c>
      <c r="Q157" s="34">
        <f>SUM(Q151:Q156)</f>
        <v>19694147</v>
      </c>
      <c r="R157" s="34">
        <f>SUM(R151:R156)</f>
        <v>19594247</v>
      </c>
      <c r="S157" s="34">
        <f>SUM(S151:S156)</f>
        <v>18667053</v>
      </c>
      <c r="T157" s="39">
        <f t="shared" si="38"/>
        <v>0.95268029437415991</v>
      </c>
      <c r="U157" s="39">
        <f t="shared" si="39"/>
        <v>0.24286949372874944</v>
      </c>
    </row>
    <row r="158" spans="1:21" ht="13" x14ac:dyDescent="0.3">
      <c r="A158" s="18" t="s">
        <v>29</v>
      </c>
      <c r="B158" s="12" t="s">
        <v>287</v>
      </c>
      <c r="C158" s="11" t="s">
        <v>288</v>
      </c>
      <c r="D158" s="33">
        <v>0</v>
      </c>
      <c r="E158" s="33">
        <v>0</v>
      </c>
      <c r="F158" s="33">
        <v>0</v>
      </c>
      <c r="G158" s="38">
        <f t="shared" si="32"/>
        <v>0</v>
      </c>
      <c r="H158" s="33">
        <v>0</v>
      </c>
      <c r="I158" s="38">
        <f t="shared" si="33"/>
        <v>0</v>
      </c>
      <c r="J158" s="33">
        <v>0</v>
      </c>
      <c r="K158" s="38">
        <f t="shared" si="34"/>
        <v>0</v>
      </c>
      <c r="L158" s="33">
        <v>0</v>
      </c>
      <c r="M158" s="38">
        <f t="shared" si="35"/>
        <v>0</v>
      </c>
      <c r="N158" s="33">
        <f t="shared" si="36"/>
        <v>0</v>
      </c>
      <c r="O158" s="38">
        <f t="shared" si="37"/>
        <v>0</v>
      </c>
      <c r="P158" s="33">
        <v>0</v>
      </c>
      <c r="Q158" s="33">
        <v>0</v>
      </c>
      <c r="R158" s="33">
        <v>0</v>
      </c>
      <c r="S158" s="33">
        <v>0</v>
      </c>
      <c r="T158" s="38">
        <f t="shared" si="38"/>
        <v>0</v>
      </c>
      <c r="U158" s="38">
        <f t="shared" si="39"/>
        <v>0</v>
      </c>
    </row>
    <row r="159" spans="1:21" ht="13" x14ac:dyDescent="0.3">
      <c r="A159" s="18" t="s">
        <v>29</v>
      </c>
      <c r="B159" s="12" t="s">
        <v>289</v>
      </c>
      <c r="C159" s="11" t="s">
        <v>290</v>
      </c>
      <c r="D159" s="33">
        <v>1592652</v>
      </c>
      <c r="E159" s="33">
        <v>1592652</v>
      </c>
      <c r="F159" s="33">
        <v>0</v>
      </c>
      <c r="G159" s="38">
        <f t="shared" si="32"/>
        <v>0</v>
      </c>
      <c r="H159" s="33">
        <v>0</v>
      </c>
      <c r="I159" s="38">
        <f t="shared" si="33"/>
        <v>0</v>
      </c>
      <c r="J159" s="33">
        <v>1592652</v>
      </c>
      <c r="K159" s="38">
        <f t="shared" si="34"/>
        <v>1</v>
      </c>
      <c r="L159" s="33">
        <v>0</v>
      </c>
      <c r="M159" s="38">
        <f t="shared" si="35"/>
        <v>0</v>
      </c>
      <c r="N159" s="33">
        <f t="shared" si="36"/>
        <v>1592652</v>
      </c>
      <c r="O159" s="38">
        <f t="shared" si="37"/>
        <v>1</v>
      </c>
      <c r="P159" s="33">
        <v>1592652</v>
      </c>
      <c r="Q159" s="33">
        <v>1592652</v>
      </c>
      <c r="R159" s="33">
        <v>1592652</v>
      </c>
      <c r="S159" s="33">
        <v>1592652</v>
      </c>
      <c r="T159" s="38">
        <f t="shared" si="38"/>
        <v>1</v>
      </c>
      <c r="U159" s="38">
        <f t="shared" si="39"/>
        <v>0</v>
      </c>
    </row>
    <row r="160" spans="1:21" ht="13" x14ac:dyDescent="0.3">
      <c r="A160" s="18" t="s">
        <v>29</v>
      </c>
      <c r="B160" s="12" t="s">
        <v>291</v>
      </c>
      <c r="C160" s="11" t="s">
        <v>292</v>
      </c>
      <c r="D160" s="33">
        <v>0</v>
      </c>
      <c r="E160" s="33">
        <v>0</v>
      </c>
      <c r="F160" s="33">
        <v>0</v>
      </c>
      <c r="G160" s="38">
        <f t="shared" si="32"/>
        <v>0</v>
      </c>
      <c r="H160" s="33">
        <v>0</v>
      </c>
      <c r="I160" s="38">
        <f t="shared" si="33"/>
        <v>0</v>
      </c>
      <c r="J160" s="33">
        <v>0</v>
      </c>
      <c r="K160" s="38">
        <f t="shared" si="34"/>
        <v>0</v>
      </c>
      <c r="L160" s="33">
        <v>0</v>
      </c>
      <c r="M160" s="38">
        <f t="shared" si="35"/>
        <v>0</v>
      </c>
      <c r="N160" s="33">
        <f t="shared" si="36"/>
        <v>0</v>
      </c>
      <c r="O160" s="38">
        <f t="shared" si="37"/>
        <v>0</v>
      </c>
      <c r="P160" s="33">
        <v>0</v>
      </c>
      <c r="Q160" s="33">
        <v>0</v>
      </c>
      <c r="R160" s="33">
        <v>0</v>
      </c>
      <c r="S160" s="33">
        <v>0</v>
      </c>
      <c r="T160" s="38">
        <f t="shared" si="38"/>
        <v>0</v>
      </c>
      <c r="U160" s="38">
        <f t="shared" si="39"/>
        <v>0</v>
      </c>
    </row>
    <row r="161" spans="1:21" ht="13" x14ac:dyDescent="0.3">
      <c r="A161" s="18" t="s">
        <v>29</v>
      </c>
      <c r="B161" s="12" t="s">
        <v>293</v>
      </c>
      <c r="C161" s="11" t="s">
        <v>294</v>
      </c>
      <c r="D161" s="33">
        <v>0</v>
      </c>
      <c r="E161" s="33">
        <v>0</v>
      </c>
      <c r="F161" s="33">
        <v>0</v>
      </c>
      <c r="G161" s="38">
        <f t="shared" si="32"/>
        <v>0</v>
      </c>
      <c r="H161" s="33">
        <v>0</v>
      </c>
      <c r="I161" s="38">
        <f t="shared" si="33"/>
        <v>0</v>
      </c>
      <c r="J161" s="33">
        <v>0</v>
      </c>
      <c r="K161" s="38">
        <f t="shared" si="34"/>
        <v>0</v>
      </c>
      <c r="L161" s="33">
        <v>0</v>
      </c>
      <c r="M161" s="38">
        <f t="shared" si="35"/>
        <v>0</v>
      </c>
      <c r="N161" s="33">
        <f t="shared" si="36"/>
        <v>0</v>
      </c>
      <c r="O161" s="38">
        <f t="shared" si="37"/>
        <v>0</v>
      </c>
      <c r="P161" s="33">
        <v>0</v>
      </c>
      <c r="Q161" s="33">
        <v>0</v>
      </c>
      <c r="R161" s="33">
        <v>0</v>
      </c>
      <c r="S161" s="33">
        <v>0</v>
      </c>
      <c r="T161" s="38">
        <f t="shared" si="38"/>
        <v>0</v>
      </c>
      <c r="U161" s="38">
        <f t="shared" si="39"/>
        <v>0</v>
      </c>
    </row>
    <row r="162" spans="1:21" ht="13" x14ac:dyDescent="0.3">
      <c r="A162" s="18" t="s">
        <v>44</v>
      </c>
      <c r="B162" s="12" t="s">
        <v>295</v>
      </c>
      <c r="C162" s="11" t="s">
        <v>296</v>
      </c>
      <c r="D162" s="33">
        <v>0</v>
      </c>
      <c r="E162" s="33">
        <v>0</v>
      </c>
      <c r="F162" s="33">
        <v>0</v>
      </c>
      <c r="G162" s="38">
        <f t="shared" si="32"/>
        <v>0</v>
      </c>
      <c r="H162" s="33">
        <v>0</v>
      </c>
      <c r="I162" s="38">
        <f t="shared" si="33"/>
        <v>0</v>
      </c>
      <c r="J162" s="33">
        <v>0</v>
      </c>
      <c r="K162" s="38">
        <f t="shared" si="34"/>
        <v>0</v>
      </c>
      <c r="L162" s="33">
        <v>0</v>
      </c>
      <c r="M162" s="38">
        <f t="shared" si="35"/>
        <v>0</v>
      </c>
      <c r="N162" s="33">
        <f t="shared" si="36"/>
        <v>0</v>
      </c>
      <c r="O162" s="38">
        <f t="shared" si="37"/>
        <v>0</v>
      </c>
      <c r="P162" s="33">
        <v>0</v>
      </c>
      <c r="Q162" s="33">
        <v>0</v>
      </c>
      <c r="R162" s="33">
        <v>0</v>
      </c>
      <c r="S162" s="33">
        <v>0</v>
      </c>
      <c r="T162" s="38">
        <f t="shared" si="38"/>
        <v>0</v>
      </c>
      <c r="U162" s="38">
        <f t="shared" si="39"/>
        <v>0</v>
      </c>
    </row>
    <row r="163" spans="1:21" ht="14" x14ac:dyDescent="0.3">
      <c r="A163" s="19" t="s">
        <v>0</v>
      </c>
      <c r="B163" s="14" t="s">
        <v>297</v>
      </c>
      <c r="C163" s="13" t="s">
        <v>0</v>
      </c>
      <c r="D163" s="34">
        <f>SUM(D158:D162)</f>
        <v>1592652</v>
      </c>
      <c r="E163" s="34">
        <f>SUM(E158:E162)</f>
        <v>1592652</v>
      </c>
      <c r="F163" s="34">
        <f>SUM(F158:F162)</f>
        <v>0</v>
      </c>
      <c r="G163" s="39">
        <f t="shared" si="32"/>
        <v>0</v>
      </c>
      <c r="H163" s="34">
        <f>SUM(H158:H162)</f>
        <v>0</v>
      </c>
      <c r="I163" s="39">
        <f t="shared" si="33"/>
        <v>0</v>
      </c>
      <c r="J163" s="34">
        <f>SUM(J158:J162)</f>
        <v>1592652</v>
      </c>
      <c r="K163" s="39">
        <f t="shared" si="34"/>
        <v>1</v>
      </c>
      <c r="L163" s="34">
        <f>SUM(L158:L162)</f>
        <v>0</v>
      </c>
      <c r="M163" s="39">
        <f t="shared" si="35"/>
        <v>0</v>
      </c>
      <c r="N163" s="34">
        <f t="shared" si="36"/>
        <v>1592652</v>
      </c>
      <c r="O163" s="39">
        <f t="shared" si="37"/>
        <v>1</v>
      </c>
      <c r="P163" s="34">
        <f>SUM(P158:P162)</f>
        <v>1592652</v>
      </c>
      <c r="Q163" s="34">
        <f>SUM(Q158:Q162)</f>
        <v>1592652</v>
      </c>
      <c r="R163" s="34">
        <f>SUM(R158:R162)</f>
        <v>1592652</v>
      </c>
      <c r="S163" s="34">
        <f>SUM(S158:S162)</f>
        <v>1592652</v>
      </c>
      <c r="T163" s="39">
        <f t="shared" si="38"/>
        <v>1</v>
      </c>
      <c r="U163" s="39">
        <f t="shared" si="39"/>
        <v>0</v>
      </c>
    </row>
    <row r="164" spans="1:21" ht="13" x14ac:dyDescent="0.3">
      <c r="A164" s="18" t="s">
        <v>29</v>
      </c>
      <c r="B164" s="12" t="s">
        <v>298</v>
      </c>
      <c r="C164" s="11" t="s">
        <v>299</v>
      </c>
      <c r="D164" s="33">
        <v>0</v>
      </c>
      <c r="E164" s="33">
        <v>0</v>
      </c>
      <c r="F164" s="33">
        <v>0</v>
      </c>
      <c r="G164" s="38">
        <f t="shared" si="32"/>
        <v>0</v>
      </c>
      <c r="H164" s="33">
        <v>0</v>
      </c>
      <c r="I164" s="38">
        <f t="shared" si="33"/>
        <v>0</v>
      </c>
      <c r="J164" s="33">
        <v>0</v>
      </c>
      <c r="K164" s="38">
        <f t="shared" si="34"/>
        <v>0</v>
      </c>
      <c r="L164" s="33">
        <v>0</v>
      </c>
      <c r="M164" s="38">
        <f t="shared" si="35"/>
        <v>0</v>
      </c>
      <c r="N164" s="33">
        <f t="shared" si="36"/>
        <v>0</v>
      </c>
      <c r="O164" s="38">
        <f t="shared" si="37"/>
        <v>0</v>
      </c>
      <c r="P164" s="33">
        <v>0</v>
      </c>
      <c r="Q164" s="33">
        <v>0</v>
      </c>
      <c r="R164" s="33">
        <v>0</v>
      </c>
      <c r="S164" s="33">
        <v>0</v>
      </c>
      <c r="T164" s="38">
        <f t="shared" si="38"/>
        <v>0</v>
      </c>
      <c r="U164" s="38">
        <f t="shared" si="39"/>
        <v>0</v>
      </c>
    </row>
    <row r="165" spans="1:21" ht="13" x14ac:dyDescent="0.3">
      <c r="A165" s="18" t="s">
        <v>29</v>
      </c>
      <c r="B165" s="12" t="s">
        <v>300</v>
      </c>
      <c r="C165" s="11" t="s">
        <v>301</v>
      </c>
      <c r="D165" s="33">
        <v>0</v>
      </c>
      <c r="E165" s="33">
        <v>0</v>
      </c>
      <c r="F165" s="33">
        <v>0</v>
      </c>
      <c r="G165" s="38">
        <f t="shared" si="32"/>
        <v>0</v>
      </c>
      <c r="H165" s="33">
        <v>0</v>
      </c>
      <c r="I165" s="38">
        <f t="shared" si="33"/>
        <v>0</v>
      </c>
      <c r="J165" s="33">
        <v>0</v>
      </c>
      <c r="K165" s="38">
        <f t="shared" si="34"/>
        <v>0</v>
      </c>
      <c r="L165" s="33">
        <v>0</v>
      </c>
      <c r="M165" s="38">
        <f t="shared" si="35"/>
        <v>0</v>
      </c>
      <c r="N165" s="33">
        <f t="shared" si="36"/>
        <v>0</v>
      </c>
      <c r="O165" s="38">
        <f t="shared" si="37"/>
        <v>0</v>
      </c>
      <c r="P165" s="33">
        <v>0</v>
      </c>
      <c r="Q165" s="33">
        <v>0</v>
      </c>
      <c r="R165" s="33">
        <v>0</v>
      </c>
      <c r="S165" s="33">
        <v>0</v>
      </c>
      <c r="T165" s="38">
        <f t="shared" si="38"/>
        <v>0</v>
      </c>
      <c r="U165" s="38">
        <f t="shared" si="39"/>
        <v>0</v>
      </c>
    </row>
    <row r="166" spans="1:21" ht="13" x14ac:dyDescent="0.3">
      <c r="A166" s="18" t="s">
        <v>29</v>
      </c>
      <c r="B166" s="12" t="s">
        <v>302</v>
      </c>
      <c r="C166" s="11" t="s">
        <v>303</v>
      </c>
      <c r="D166" s="33">
        <v>0</v>
      </c>
      <c r="E166" s="33">
        <v>0</v>
      </c>
      <c r="F166" s="33">
        <v>0</v>
      </c>
      <c r="G166" s="38">
        <f t="shared" si="32"/>
        <v>0</v>
      </c>
      <c r="H166" s="33">
        <v>0</v>
      </c>
      <c r="I166" s="38">
        <f t="shared" si="33"/>
        <v>0</v>
      </c>
      <c r="J166" s="33">
        <v>0</v>
      </c>
      <c r="K166" s="38">
        <f t="shared" si="34"/>
        <v>0</v>
      </c>
      <c r="L166" s="33">
        <v>0</v>
      </c>
      <c r="M166" s="38">
        <f t="shared" si="35"/>
        <v>0</v>
      </c>
      <c r="N166" s="33">
        <f t="shared" si="36"/>
        <v>0</v>
      </c>
      <c r="O166" s="38">
        <f t="shared" si="37"/>
        <v>0</v>
      </c>
      <c r="P166" s="33">
        <v>0</v>
      </c>
      <c r="Q166" s="33">
        <v>0</v>
      </c>
      <c r="R166" s="33">
        <v>0</v>
      </c>
      <c r="S166" s="33">
        <v>0</v>
      </c>
      <c r="T166" s="38">
        <f t="shared" si="38"/>
        <v>0</v>
      </c>
      <c r="U166" s="38">
        <f t="shared" si="39"/>
        <v>0</v>
      </c>
    </row>
    <row r="167" spans="1:21" ht="13" x14ac:dyDescent="0.3">
      <c r="A167" s="18" t="s">
        <v>29</v>
      </c>
      <c r="B167" s="12" t="s">
        <v>304</v>
      </c>
      <c r="C167" s="11" t="s">
        <v>305</v>
      </c>
      <c r="D167" s="33">
        <v>0</v>
      </c>
      <c r="E167" s="33">
        <v>0</v>
      </c>
      <c r="F167" s="33">
        <v>0</v>
      </c>
      <c r="G167" s="38">
        <f t="shared" si="32"/>
        <v>0</v>
      </c>
      <c r="H167" s="33">
        <v>0</v>
      </c>
      <c r="I167" s="38">
        <f t="shared" si="33"/>
        <v>0</v>
      </c>
      <c r="J167" s="33">
        <v>0</v>
      </c>
      <c r="K167" s="38">
        <f t="shared" si="34"/>
        <v>0</v>
      </c>
      <c r="L167" s="33">
        <v>0</v>
      </c>
      <c r="M167" s="38">
        <f t="shared" si="35"/>
        <v>0</v>
      </c>
      <c r="N167" s="33">
        <f t="shared" si="36"/>
        <v>0</v>
      </c>
      <c r="O167" s="38">
        <f t="shared" si="37"/>
        <v>0</v>
      </c>
      <c r="P167" s="33">
        <v>0</v>
      </c>
      <c r="Q167" s="33">
        <v>0</v>
      </c>
      <c r="R167" s="33">
        <v>0</v>
      </c>
      <c r="S167" s="33">
        <v>0</v>
      </c>
      <c r="T167" s="38">
        <f t="shared" si="38"/>
        <v>0</v>
      </c>
      <c r="U167" s="38">
        <f t="shared" si="39"/>
        <v>0</v>
      </c>
    </row>
    <row r="168" spans="1:21" ht="13" x14ac:dyDescent="0.3">
      <c r="A168" s="18" t="s">
        <v>44</v>
      </c>
      <c r="B168" s="12" t="s">
        <v>306</v>
      </c>
      <c r="C168" s="11" t="s">
        <v>307</v>
      </c>
      <c r="D168" s="33">
        <v>0</v>
      </c>
      <c r="E168" s="33">
        <v>0</v>
      </c>
      <c r="F168" s="33">
        <v>0</v>
      </c>
      <c r="G168" s="38">
        <f t="shared" si="32"/>
        <v>0</v>
      </c>
      <c r="H168" s="33">
        <v>0</v>
      </c>
      <c r="I168" s="38">
        <f t="shared" si="33"/>
        <v>0</v>
      </c>
      <c r="J168" s="33">
        <v>0</v>
      </c>
      <c r="K168" s="38">
        <f t="shared" si="34"/>
        <v>0</v>
      </c>
      <c r="L168" s="33">
        <v>0</v>
      </c>
      <c r="M168" s="38">
        <f t="shared" si="35"/>
        <v>0</v>
      </c>
      <c r="N168" s="33">
        <f t="shared" si="36"/>
        <v>0</v>
      </c>
      <c r="O168" s="38">
        <f t="shared" si="37"/>
        <v>0</v>
      </c>
      <c r="P168" s="33">
        <v>0</v>
      </c>
      <c r="Q168" s="33">
        <v>0</v>
      </c>
      <c r="R168" s="33">
        <v>0</v>
      </c>
      <c r="S168" s="33">
        <v>0</v>
      </c>
      <c r="T168" s="38">
        <f t="shared" si="38"/>
        <v>0</v>
      </c>
      <c r="U168" s="38">
        <f t="shared" si="39"/>
        <v>0</v>
      </c>
    </row>
    <row r="169" spans="1:21" ht="14" x14ac:dyDescent="0.3">
      <c r="A169" s="19" t="s">
        <v>0</v>
      </c>
      <c r="B169" s="14" t="s">
        <v>308</v>
      </c>
      <c r="C169" s="13" t="s">
        <v>0</v>
      </c>
      <c r="D169" s="34">
        <f>SUM(D164:D168)</f>
        <v>0</v>
      </c>
      <c r="E169" s="34">
        <f>SUM(E164:E168)</f>
        <v>0</v>
      </c>
      <c r="F169" s="34">
        <f>SUM(F164:F168)</f>
        <v>0</v>
      </c>
      <c r="G169" s="39">
        <f t="shared" si="32"/>
        <v>0</v>
      </c>
      <c r="H169" s="34">
        <f>SUM(H164:H168)</f>
        <v>0</v>
      </c>
      <c r="I169" s="39">
        <f t="shared" si="33"/>
        <v>0</v>
      </c>
      <c r="J169" s="34">
        <f>SUM(J164:J168)</f>
        <v>0</v>
      </c>
      <c r="K169" s="39">
        <f t="shared" si="34"/>
        <v>0</v>
      </c>
      <c r="L169" s="34">
        <f>SUM(L164:L168)</f>
        <v>0</v>
      </c>
      <c r="M169" s="39">
        <f t="shared" si="35"/>
        <v>0</v>
      </c>
      <c r="N169" s="34">
        <f t="shared" si="36"/>
        <v>0</v>
      </c>
      <c r="O169" s="39">
        <f t="shared" si="37"/>
        <v>0</v>
      </c>
      <c r="P169" s="34">
        <f>SUM(P164:P168)</f>
        <v>0</v>
      </c>
      <c r="Q169" s="34">
        <f>SUM(Q164:Q168)</f>
        <v>0</v>
      </c>
      <c r="R169" s="34">
        <f>SUM(R164:R168)</f>
        <v>0</v>
      </c>
      <c r="S169" s="34">
        <f>SUM(S164:S168)</f>
        <v>0</v>
      </c>
      <c r="T169" s="39">
        <f t="shared" si="38"/>
        <v>0</v>
      </c>
      <c r="U169" s="39">
        <f t="shared" si="39"/>
        <v>0</v>
      </c>
    </row>
    <row r="170" spans="1:21" ht="14" x14ac:dyDescent="0.3">
      <c r="A170" s="19" t="s">
        <v>0</v>
      </c>
      <c r="B170" s="14" t="s">
        <v>309</v>
      </c>
      <c r="C170" s="13" t="s">
        <v>0</v>
      </c>
      <c r="D170" s="34">
        <f>SUM(D105,D107:D111,D113:D120,D122:D125,D127:D131,D133:D136,D138:D143,D145:D149,D151:D156,D158:D162,D164:D168)</f>
        <v>41883362</v>
      </c>
      <c r="E170" s="34">
        <f>SUM(E105,E107:E111,E113:E120,E122:E125,E127:E131,E133:E136,E138:E143,E145:E149,E151:E156,E158:E162,E164:E168)</f>
        <v>22750177</v>
      </c>
      <c r="F170" s="34">
        <f>SUM(F105,F107:F111,F113:F120,F122:F125,F127:F131,F133:F136,F138:F143,F145:F149,F151:F156,F158:F162,F164:F168)</f>
        <v>8653485</v>
      </c>
      <c r="G170" s="39">
        <f t="shared" si="32"/>
        <v>0.20660913037496847</v>
      </c>
      <c r="H170" s="34">
        <f>SUM(H105,H107:H111,H113:H120,H122:H125,H127:H131,H133:H136,H138:H143,H145:H149,H151:H156,H158:H162,H164:H168)</f>
        <v>7573298</v>
      </c>
      <c r="I170" s="39">
        <f t="shared" si="33"/>
        <v>0.18081876999272409</v>
      </c>
      <c r="J170" s="34">
        <f>SUM(J105,J107:J111,J113:J120,J122:J125,J127:J131,J133:J136,J138:J143,J145:J149,J151:J156,J158:J162,J164:J168)</f>
        <v>6966888</v>
      </c>
      <c r="K170" s="39">
        <f t="shared" si="34"/>
        <v>0.30623445259348969</v>
      </c>
      <c r="L170" s="34">
        <f>SUM(L105,L107:L111,L113:L120,L122:L125,L127:L131,L133:L136,L138:L143,L145:L149,L151:L156,L158:L162,L164:L168)</f>
        <v>0</v>
      </c>
      <c r="M170" s="39">
        <f t="shared" si="35"/>
        <v>0</v>
      </c>
      <c r="N170" s="34">
        <f t="shared" si="36"/>
        <v>23193671</v>
      </c>
      <c r="O170" s="39">
        <f t="shared" si="37"/>
        <v>1.0194940900899365</v>
      </c>
      <c r="P170" s="34">
        <f>SUM(P105,P107:P111,P113:P120,P122:P125,P127:P131,P133:P136,P138:P143,P145:P149,P151:P156,P158:P162,P164:P168)</f>
        <v>5818632</v>
      </c>
      <c r="Q170" s="34">
        <f>SUM(Q105,Q107:Q111,Q113:Q120,Q122:Q125,Q127:Q131,Q133:Q136,Q138:Q143,Q145:Q149,Q151:Q156,Q158:Q162,Q164:Q168)</f>
        <v>44222242</v>
      </c>
      <c r="R170" s="34">
        <f>SUM(R105,R107:R111,R113:R120,R122:R125,R127:R131,R133:R136,R138:R143,R145:R149,R151:R156,R158:R162,R164:R168)</f>
        <v>44222342</v>
      </c>
      <c r="S170" s="34">
        <f>SUM(S105,S107:S111,S113:S120,S122:S125,S127:S131,S133:S136,S138:S143,S145:S149,S151:S156,S158:S162,S164:S168)</f>
        <v>20800616</v>
      </c>
      <c r="T170" s="39">
        <f t="shared" si="38"/>
        <v>0.47036441444010363</v>
      </c>
      <c r="U170" s="39">
        <f t="shared" si="39"/>
        <v>0.19734123072227283</v>
      </c>
    </row>
    <row r="171" spans="1:21" ht="14.5" customHeight="1" x14ac:dyDescent="0.3">
      <c r="A171" s="17" t="s">
        <v>0</v>
      </c>
      <c r="B171" s="15" t="s">
        <v>618</v>
      </c>
      <c r="C171" s="10"/>
      <c r="D171" s="35"/>
      <c r="E171" s="35"/>
      <c r="F171" s="35"/>
      <c r="G171" s="40"/>
      <c r="H171" s="35"/>
      <c r="I171" s="40"/>
      <c r="J171" s="35"/>
      <c r="K171" s="40"/>
      <c r="L171" s="35"/>
      <c r="M171" s="40"/>
      <c r="N171" s="35"/>
      <c r="O171" s="40"/>
      <c r="P171" s="35"/>
      <c r="Q171" s="35"/>
      <c r="R171" s="35"/>
      <c r="S171" s="35"/>
      <c r="T171" s="40"/>
      <c r="U171" s="40"/>
    </row>
    <row r="172" spans="1:21" ht="14.5" customHeight="1" x14ac:dyDescent="0.3">
      <c r="A172" s="17" t="s">
        <v>0</v>
      </c>
      <c r="B172" s="9" t="s">
        <v>310</v>
      </c>
      <c r="C172" s="10"/>
      <c r="D172" s="35"/>
      <c r="E172" s="35"/>
      <c r="F172" s="35"/>
      <c r="G172" s="40"/>
      <c r="H172" s="35"/>
      <c r="I172" s="40"/>
      <c r="J172" s="35"/>
      <c r="K172" s="40"/>
      <c r="L172" s="35"/>
      <c r="M172" s="40"/>
      <c r="N172" s="35"/>
      <c r="O172" s="40"/>
      <c r="P172" s="35"/>
      <c r="Q172" s="35"/>
      <c r="R172" s="35"/>
      <c r="S172" s="35"/>
      <c r="T172" s="40"/>
      <c r="U172" s="40"/>
    </row>
    <row r="173" spans="1:21" ht="13" x14ac:dyDescent="0.3">
      <c r="A173" s="18" t="s">
        <v>29</v>
      </c>
      <c r="B173" s="12" t="s">
        <v>311</v>
      </c>
      <c r="C173" s="11" t="s">
        <v>312</v>
      </c>
      <c r="D173" s="33">
        <v>0</v>
      </c>
      <c r="E173" s="33">
        <v>0</v>
      </c>
      <c r="F173" s="33">
        <v>0</v>
      </c>
      <c r="G173" s="38">
        <f t="shared" ref="G173:G205" si="40">IF(($D173     =0),0,($F173     /$D173     ))</f>
        <v>0</v>
      </c>
      <c r="H173" s="33">
        <v>0</v>
      </c>
      <c r="I173" s="38">
        <f t="shared" ref="I173:I205" si="41">IF(($D173     =0),0,($H173     /$D173     ))</f>
        <v>0</v>
      </c>
      <c r="J173" s="33">
        <v>0</v>
      </c>
      <c r="K173" s="38">
        <f t="shared" ref="K173:K205" si="42">IF(($E173     =0),0,($J173     /$E173     ))</f>
        <v>0</v>
      </c>
      <c r="L173" s="33">
        <v>0</v>
      </c>
      <c r="M173" s="38">
        <f t="shared" ref="M173:M205" si="43">IF(($E173     =0),0,($L173     /$E173     ))</f>
        <v>0</v>
      </c>
      <c r="N173" s="33">
        <f t="shared" ref="N173:N205" si="44">$F173     +$H173     +$J173</f>
        <v>0</v>
      </c>
      <c r="O173" s="38">
        <f t="shared" ref="O173:O205" si="45">IF(($E173     =0),0,($N173     /$E173     ))</f>
        <v>0</v>
      </c>
      <c r="P173" s="33">
        <v>0</v>
      </c>
      <c r="Q173" s="33">
        <v>0</v>
      </c>
      <c r="R173" s="33">
        <v>0</v>
      </c>
      <c r="S173" s="33">
        <v>0</v>
      </c>
      <c r="T173" s="38">
        <f t="shared" ref="T173:T205" si="46">IF(($R173     =0),0,($S173     /$R173     ))</f>
        <v>0</v>
      </c>
      <c r="U173" s="38">
        <f t="shared" ref="U173:U205" si="47">IF(($P173     =0),0,(($J173     /$P173     )-1))</f>
        <v>0</v>
      </c>
    </row>
    <row r="174" spans="1:21" ht="13" x14ac:dyDescent="0.3">
      <c r="A174" s="18" t="s">
        <v>29</v>
      </c>
      <c r="B174" s="12" t="s">
        <v>313</v>
      </c>
      <c r="C174" s="11" t="s">
        <v>314</v>
      </c>
      <c r="D174" s="33">
        <v>0</v>
      </c>
      <c r="E174" s="33">
        <v>0</v>
      </c>
      <c r="F174" s="33">
        <v>0</v>
      </c>
      <c r="G174" s="38">
        <f t="shared" si="40"/>
        <v>0</v>
      </c>
      <c r="H174" s="33">
        <v>0</v>
      </c>
      <c r="I174" s="38">
        <f t="shared" si="41"/>
        <v>0</v>
      </c>
      <c r="J174" s="33">
        <v>0</v>
      </c>
      <c r="K174" s="38">
        <f t="shared" si="42"/>
        <v>0</v>
      </c>
      <c r="L174" s="33">
        <v>0</v>
      </c>
      <c r="M174" s="38">
        <f t="shared" si="43"/>
        <v>0</v>
      </c>
      <c r="N174" s="33">
        <f t="shared" si="44"/>
        <v>0</v>
      </c>
      <c r="O174" s="38">
        <f t="shared" si="45"/>
        <v>0</v>
      </c>
      <c r="P174" s="33">
        <v>0</v>
      </c>
      <c r="Q174" s="33">
        <v>0</v>
      </c>
      <c r="R174" s="33">
        <v>0</v>
      </c>
      <c r="S174" s="33">
        <v>0</v>
      </c>
      <c r="T174" s="38">
        <f t="shared" si="46"/>
        <v>0</v>
      </c>
      <c r="U174" s="38">
        <f t="shared" si="47"/>
        <v>0</v>
      </c>
    </row>
    <row r="175" spans="1:21" ht="13" x14ac:dyDescent="0.3">
      <c r="A175" s="18" t="s">
        <v>29</v>
      </c>
      <c r="B175" s="12" t="s">
        <v>315</v>
      </c>
      <c r="C175" s="11" t="s">
        <v>316</v>
      </c>
      <c r="D175" s="33">
        <v>0</v>
      </c>
      <c r="E175" s="33">
        <v>0</v>
      </c>
      <c r="F175" s="33">
        <v>0</v>
      </c>
      <c r="G175" s="38">
        <f t="shared" si="40"/>
        <v>0</v>
      </c>
      <c r="H175" s="33">
        <v>0</v>
      </c>
      <c r="I175" s="38">
        <f t="shared" si="41"/>
        <v>0</v>
      </c>
      <c r="J175" s="33">
        <v>0</v>
      </c>
      <c r="K175" s="38">
        <f t="shared" si="42"/>
        <v>0</v>
      </c>
      <c r="L175" s="33">
        <v>0</v>
      </c>
      <c r="M175" s="38">
        <f t="shared" si="43"/>
        <v>0</v>
      </c>
      <c r="N175" s="33">
        <f t="shared" si="44"/>
        <v>0</v>
      </c>
      <c r="O175" s="38">
        <f t="shared" si="45"/>
        <v>0</v>
      </c>
      <c r="P175" s="33">
        <v>0</v>
      </c>
      <c r="Q175" s="33">
        <v>0</v>
      </c>
      <c r="R175" s="33">
        <v>0</v>
      </c>
      <c r="S175" s="33">
        <v>0</v>
      </c>
      <c r="T175" s="38">
        <f t="shared" si="46"/>
        <v>0</v>
      </c>
      <c r="U175" s="38">
        <f t="shared" si="47"/>
        <v>0</v>
      </c>
    </row>
    <row r="176" spans="1:21" ht="13" x14ac:dyDescent="0.3">
      <c r="A176" s="18" t="s">
        <v>29</v>
      </c>
      <c r="B176" s="12" t="s">
        <v>317</v>
      </c>
      <c r="C176" s="11" t="s">
        <v>318</v>
      </c>
      <c r="D176" s="33">
        <v>0</v>
      </c>
      <c r="E176" s="33">
        <v>0</v>
      </c>
      <c r="F176" s="33">
        <v>0</v>
      </c>
      <c r="G176" s="38">
        <f t="shared" si="40"/>
        <v>0</v>
      </c>
      <c r="H176" s="33">
        <v>0</v>
      </c>
      <c r="I176" s="38">
        <f t="shared" si="41"/>
        <v>0</v>
      </c>
      <c r="J176" s="33">
        <v>0</v>
      </c>
      <c r="K176" s="38">
        <f t="shared" si="42"/>
        <v>0</v>
      </c>
      <c r="L176" s="33">
        <v>0</v>
      </c>
      <c r="M176" s="38">
        <f t="shared" si="43"/>
        <v>0</v>
      </c>
      <c r="N176" s="33">
        <f t="shared" si="44"/>
        <v>0</v>
      </c>
      <c r="O176" s="38">
        <f t="shared" si="45"/>
        <v>0</v>
      </c>
      <c r="P176" s="33">
        <v>0</v>
      </c>
      <c r="Q176" s="33">
        <v>0</v>
      </c>
      <c r="R176" s="33">
        <v>0</v>
      </c>
      <c r="S176" s="33">
        <v>0</v>
      </c>
      <c r="T176" s="38">
        <f t="shared" si="46"/>
        <v>0</v>
      </c>
      <c r="U176" s="38">
        <f t="shared" si="47"/>
        <v>0</v>
      </c>
    </row>
    <row r="177" spans="1:21" ht="13" x14ac:dyDescent="0.3">
      <c r="A177" s="18" t="s">
        <v>29</v>
      </c>
      <c r="B177" s="12" t="s">
        <v>319</v>
      </c>
      <c r="C177" s="11" t="s">
        <v>320</v>
      </c>
      <c r="D177" s="33">
        <v>0</v>
      </c>
      <c r="E177" s="33">
        <v>0</v>
      </c>
      <c r="F177" s="33">
        <v>0</v>
      </c>
      <c r="G177" s="38">
        <f t="shared" si="40"/>
        <v>0</v>
      </c>
      <c r="H177" s="33">
        <v>0</v>
      </c>
      <c r="I177" s="38">
        <f t="shared" si="41"/>
        <v>0</v>
      </c>
      <c r="J177" s="33">
        <v>0</v>
      </c>
      <c r="K177" s="38">
        <f t="shared" si="42"/>
        <v>0</v>
      </c>
      <c r="L177" s="33">
        <v>0</v>
      </c>
      <c r="M177" s="38">
        <f t="shared" si="43"/>
        <v>0</v>
      </c>
      <c r="N177" s="33">
        <f t="shared" si="44"/>
        <v>0</v>
      </c>
      <c r="O177" s="38">
        <f t="shared" si="45"/>
        <v>0</v>
      </c>
      <c r="P177" s="33">
        <v>0</v>
      </c>
      <c r="Q177" s="33">
        <v>0</v>
      </c>
      <c r="R177" s="33">
        <v>0</v>
      </c>
      <c r="S177" s="33">
        <v>0</v>
      </c>
      <c r="T177" s="38">
        <f t="shared" si="46"/>
        <v>0</v>
      </c>
      <c r="U177" s="38">
        <f t="shared" si="47"/>
        <v>0</v>
      </c>
    </row>
    <row r="178" spans="1:21" ht="13" x14ac:dyDescent="0.3">
      <c r="A178" s="18" t="s">
        <v>44</v>
      </c>
      <c r="B178" s="12" t="s">
        <v>321</v>
      </c>
      <c r="C178" s="11" t="s">
        <v>322</v>
      </c>
      <c r="D178" s="33">
        <v>0</v>
      </c>
      <c r="E178" s="33">
        <v>0</v>
      </c>
      <c r="F178" s="33">
        <v>0</v>
      </c>
      <c r="G178" s="38">
        <f t="shared" si="40"/>
        <v>0</v>
      </c>
      <c r="H178" s="33">
        <v>0</v>
      </c>
      <c r="I178" s="38">
        <f t="shared" si="41"/>
        <v>0</v>
      </c>
      <c r="J178" s="33">
        <v>0</v>
      </c>
      <c r="K178" s="38">
        <f t="shared" si="42"/>
        <v>0</v>
      </c>
      <c r="L178" s="33">
        <v>0</v>
      </c>
      <c r="M178" s="38">
        <f t="shared" si="43"/>
        <v>0</v>
      </c>
      <c r="N178" s="33">
        <f t="shared" si="44"/>
        <v>0</v>
      </c>
      <c r="O178" s="38">
        <f t="shared" si="45"/>
        <v>0</v>
      </c>
      <c r="P178" s="33">
        <v>0</v>
      </c>
      <c r="Q178" s="33">
        <v>0</v>
      </c>
      <c r="R178" s="33">
        <v>0</v>
      </c>
      <c r="S178" s="33">
        <v>0</v>
      </c>
      <c r="T178" s="38">
        <f t="shared" si="46"/>
        <v>0</v>
      </c>
      <c r="U178" s="38">
        <f t="shared" si="47"/>
        <v>0</v>
      </c>
    </row>
    <row r="179" spans="1:21" ht="14" x14ac:dyDescent="0.3">
      <c r="A179" s="19" t="s">
        <v>0</v>
      </c>
      <c r="B179" s="14" t="s">
        <v>323</v>
      </c>
      <c r="C179" s="13" t="s">
        <v>0</v>
      </c>
      <c r="D179" s="34">
        <f>SUM(D173:D178)</f>
        <v>0</v>
      </c>
      <c r="E179" s="34">
        <f>SUM(E173:E178)</f>
        <v>0</v>
      </c>
      <c r="F179" s="34">
        <f>SUM(F173:F178)</f>
        <v>0</v>
      </c>
      <c r="G179" s="39">
        <f t="shared" si="40"/>
        <v>0</v>
      </c>
      <c r="H179" s="34">
        <f>SUM(H173:H178)</f>
        <v>0</v>
      </c>
      <c r="I179" s="39">
        <f t="shared" si="41"/>
        <v>0</v>
      </c>
      <c r="J179" s="34">
        <f>SUM(J173:J178)</f>
        <v>0</v>
      </c>
      <c r="K179" s="39">
        <f t="shared" si="42"/>
        <v>0</v>
      </c>
      <c r="L179" s="34">
        <f>SUM(L173:L178)</f>
        <v>0</v>
      </c>
      <c r="M179" s="39">
        <f t="shared" si="43"/>
        <v>0</v>
      </c>
      <c r="N179" s="34">
        <f t="shared" si="44"/>
        <v>0</v>
      </c>
      <c r="O179" s="39">
        <f t="shared" si="45"/>
        <v>0</v>
      </c>
      <c r="P179" s="34">
        <f>SUM(P173:P178)</f>
        <v>0</v>
      </c>
      <c r="Q179" s="34">
        <f>SUM(Q173:Q178)</f>
        <v>0</v>
      </c>
      <c r="R179" s="34">
        <f>SUM(R173:R178)</f>
        <v>0</v>
      </c>
      <c r="S179" s="34">
        <f>SUM(S173:S178)</f>
        <v>0</v>
      </c>
      <c r="T179" s="39">
        <f t="shared" si="46"/>
        <v>0</v>
      </c>
      <c r="U179" s="39">
        <f t="shared" si="47"/>
        <v>0</v>
      </c>
    </row>
    <row r="180" spans="1:21" ht="13" x14ac:dyDescent="0.3">
      <c r="A180" s="18" t="s">
        <v>29</v>
      </c>
      <c r="B180" s="12" t="s">
        <v>324</v>
      </c>
      <c r="C180" s="11" t="s">
        <v>325</v>
      </c>
      <c r="D180" s="33">
        <v>0</v>
      </c>
      <c r="E180" s="33">
        <v>0</v>
      </c>
      <c r="F180" s="33">
        <v>0</v>
      </c>
      <c r="G180" s="38">
        <f t="shared" si="40"/>
        <v>0</v>
      </c>
      <c r="H180" s="33">
        <v>0</v>
      </c>
      <c r="I180" s="38">
        <f t="shared" si="41"/>
        <v>0</v>
      </c>
      <c r="J180" s="33">
        <v>0</v>
      </c>
      <c r="K180" s="38">
        <f t="shared" si="42"/>
        <v>0</v>
      </c>
      <c r="L180" s="33">
        <v>0</v>
      </c>
      <c r="M180" s="38">
        <f t="shared" si="43"/>
        <v>0</v>
      </c>
      <c r="N180" s="33">
        <f t="shared" si="44"/>
        <v>0</v>
      </c>
      <c r="O180" s="38">
        <f t="shared" si="45"/>
        <v>0</v>
      </c>
      <c r="P180" s="33">
        <v>0</v>
      </c>
      <c r="Q180" s="33">
        <v>0</v>
      </c>
      <c r="R180" s="33">
        <v>0</v>
      </c>
      <c r="S180" s="33">
        <v>0</v>
      </c>
      <c r="T180" s="38">
        <f t="shared" si="46"/>
        <v>0</v>
      </c>
      <c r="U180" s="38">
        <f t="shared" si="47"/>
        <v>0</v>
      </c>
    </row>
    <row r="181" spans="1:21" ht="13" x14ac:dyDescent="0.3">
      <c r="A181" s="18" t="s">
        <v>29</v>
      </c>
      <c r="B181" s="12" t="s">
        <v>326</v>
      </c>
      <c r="C181" s="11" t="s">
        <v>327</v>
      </c>
      <c r="D181" s="33">
        <v>0</v>
      </c>
      <c r="E181" s="33">
        <v>0</v>
      </c>
      <c r="F181" s="33">
        <v>0</v>
      </c>
      <c r="G181" s="38">
        <f t="shared" si="40"/>
        <v>0</v>
      </c>
      <c r="H181" s="33">
        <v>0</v>
      </c>
      <c r="I181" s="38">
        <f t="shared" si="41"/>
        <v>0</v>
      </c>
      <c r="J181" s="33">
        <v>0</v>
      </c>
      <c r="K181" s="38">
        <f t="shared" si="42"/>
        <v>0</v>
      </c>
      <c r="L181" s="33">
        <v>0</v>
      </c>
      <c r="M181" s="38">
        <f t="shared" si="43"/>
        <v>0</v>
      </c>
      <c r="N181" s="33">
        <f t="shared" si="44"/>
        <v>0</v>
      </c>
      <c r="O181" s="38">
        <f t="shared" si="45"/>
        <v>0</v>
      </c>
      <c r="P181" s="33">
        <v>0</v>
      </c>
      <c r="Q181" s="33">
        <v>0</v>
      </c>
      <c r="R181" s="33">
        <v>0</v>
      </c>
      <c r="S181" s="33">
        <v>0</v>
      </c>
      <c r="T181" s="38">
        <f t="shared" si="46"/>
        <v>0</v>
      </c>
      <c r="U181" s="38">
        <f t="shared" si="47"/>
        <v>0</v>
      </c>
    </row>
    <row r="182" spans="1:21" ht="13" x14ac:dyDescent="0.3">
      <c r="A182" s="18" t="s">
        <v>29</v>
      </c>
      <c r="B182" s="12" t="s">
        <v>328</v>
      </c>
      <c r="C182" s="11" t="s">
        <v>329</v>
      </c>
      <c r="D182" s="33">
        <v>0</v>
      </c>
      <c r="E182" s="33">
        <v>0</v>
      </c>
      <c r="F182" s="33">
        <v>0</v>
      </c>
      <c r="G182" s="38">
        <f t="shared" si="40"/>
        <v>0</v>
      </c>
      <c r="H182" s="33">
        <v>0</v>
      </c>
      <c r="I182" s="38">
        <f t="shared" si="41"/>
        <v>0</v>
      </c>
      <c r="J182" s="33">
        <v>0</v>
      </c>
      <c r="K182" s="38">
        <f t="shared" si="42"/>
        <v>0</v>
      </c>
      <c r="L182" s="33">
        <v>0</v>
      </c>
      <c r="M182" s="38">
        <f t="shared" si="43"/>
        <v>0</v>
      </c>
      <c r="N182" s="33">
        <f t="shared" si="44"/>
        <v>0</v>
      </c>
      <c r="O182" s="38">
        <f t="shared" si="45"/>
        <v>0</v>
      </c>
      <c r="P182" s="33">
        <v>0</v>
      </c>
      <c r="Q182" s="33">
        <v>0</v>
      </c>
      <c r="R182" s="33">
        <v>0</v>
      </c>
      <c r="S182" s="33">
        <v>0</v>
      </c>
      <c r="T182" s="38">
        <f t="shared" si="46"/>
        <v>0</v>
      </c>
      <c r="U182" s="38">
        <f t="shared" si="47"/>
        <v>0</v>
      </c>
    </row>
    <row r="183" spans="1:21" ht="13" x14ac:dyDescent="0.3">
      <c r="A183" s="18" t="s">
        <v>29</v>
      </c>
      <c r="B183" s="12" t="s">
        <v>330</v>
      </c>
      <c r="C183" s="11" t="s">
        <v>331</v>
      </c>
      <c r="D183" s="33">
        <v>0</v>
      </c>
      <c r="E183" s="33">
        <v>0</v>
      </c>
      <c r="F183" s="33">
        <v>0</v>
      </c>
      <c r="G183" s="38">
        <f t="shared" si="40"/>
        <v>0</v>
      </c>
      <c r="H183" s="33">
        <v>0</v>
      </c>
      <c r="I183" s="38">
        <f t="shared" si="41"/>
        <v>0</v>
      </c>
      <c r="J183" s="33">
        <v>0</v>
      </c>
      <c r="K183" s="38">
        <f t="shared" si="42"/>
        <v>0</v>
      </c>
      <c r="L183" s="33">
        <v>0</v>
      </c>
      <c r="M183" s="38">
        <f t="shared" si="43"/>
        <v>0</v>
      </c>
      <c r="N183" s="33">
        <f t="shared" si="44"/>
        <v>0</v>
      </c>
      <c r="O183" s="38">
        <f t="shared" si="45"/>
        <v>0</v>
      </c>
      <c r="P183" s="33">
        <v>0</v>
      </c>
      <c r="Q183" s="33">
        <v>0</v>
      </c>
      <c r="R183" s="33">
        <v>0</v>
      </c>
      <c r="S183" s="33">
        <v>0</v>
      </c>
      <c r="T183" s="38">
        <f t="shared" si="46"/>
        <v>0</v>
      </c>
      <c r="U183" s="38">
        <f t="shared" si="47"/>
        <v>0</v>
      </c>
    </row>
    <row r="184" spans="1:21" ht="13" x14ac:dyDescent="0.3">
      <c r="A184" s="18" t="s">
        <v>44</v>
      </c>
      <c r="B184" s="12" t="s">
        <v>332</v>
      </c>
      <c r="C184" s="11" t="s">
        <v>333</v>
      </c>
      <c r="D184" s="33">
        <v>0</v>
      </c>
      <c r="E184" s="33">
        <v>173453</v>
      </c>
      <c r="F184" s="33">
        <v>86289</v>
      </c>
      <c r="G184" s="38">
        <f t="shared" si="40"/>
        <v>0</v>
      </c>
      <c r="H184" s="33">
        <v>68783</v>
      </c>
      <c r="I184" s="38">
        <f t="shared" si="41"/>
        <v>0</v>
      </c>
      <c r="J184" s="33">
        <v>70560</v>
      </c>
      <c r="K184" s="38">
        <f t="shared" si="42"/>
        <v>0.40679607732354012</v>
      </c>
      <c r="L184" s="33">
        <v>0</v>
      </c>
      <c r="M184" s="38">
        <f t="shared" si="43"/>
        <v>0</v>
      </c>
      <c r="N184" s="33">
        <f t="shared" si="44"/>
        <v>225632</v>
      </c>
      <c r="O184" s="38">
        <f t="shared" si="45"/>
        <v>1.3008250073506944</v>
      </c>
      <c r="P184" s="33">
        <v>82021</v>
      </c>
      <c r="Q184" s="33">
        <v>393000</v>
      </c>
      <c r="R184" s="33">
        <v>438000</v>
      </c>
      <c r="S184" s="33">
        <v>303217</v>
      </c>
      <c r="T184" s="38">
        <f t="shared" si="46"/>
        <v>0.69227625570776252</v>
      </c>
      <c r="U184" s="38">
        <f t="shared" si="47"/>
        <v>-0.13973250752855981</v>
      </c>
    </row>
    <row r="185" spans="1:21" ht="14" x14ac:dyDescent="0.3">
      <c r="A185" s="19" t="s">
        <v>0</v>
      </c>
      <c r="B185" s="14" t="s">
        <v>334</v>
      </c>
      <c r="C185" s="13" t="s">
        <v>0</v>
      </c>
      <c r="D185" s="34">
        <f>SUM(D180:D184)</f>
        <v>0</v>
      </c>
      <c r="E185" s="34">
        <f>SUM(E180:E184)</f>
        <v>173453</v>
      </c>
      <c r="F185" s="34">
        <f>SUM(F180:F184)</f>
        <v>86289</v>
      </c>
      <c r="G185" s="39">
        <f t="shared" si="40"/>
        <v>0</v>
      </c>
      <c r="H185" s="34">
        <f>SUM(H180:H184)</f>
        <v>68783</v>
      </c>
      <c r="I185" s="39">
        <f t="shared" si="41"/>
        <v>0</v>
      </c>
      <c r="J185" s="34">
        <f>SUM(J180:J184)</f>
        <v>70560</v>
      </c>
      <c r="K185" s="39">
        <f t="shared" si="42"/>
        <v>0.40679607732354012</v>
      </c>
      <c r="L185" s="34">
        <f>SUM(L180:L184)</f>
        <v>0</v>
      </c>
      <c r="M185" s="39">
        <f t="shared" si="43"/>
        <v>0</v>
      </c>
      <c r="N185" s="34">
        <f t="shared" si="44"/>
        <v>225632</v>
      </c>
      <c r="O185" s="39">
        <f t="shared" si="45"/>
        <v>1.3008250073506944</v>
      </c>
      <c r="P185" s="34">
        <f>SUM(P180:P184)</f>
        <v>82021</v>
      </c>
      <c r="Q185" s="34">
        <f>SUM(Q180:Q184)</f>
        <v>393000</v>
      </c>
      <c r="R185" s="34">
        <f>SUM(R180:R184)</f>
        <v>438000</v>
      </c>
      <c r="S185" s="34">
        <f>SUM(S180:S184)</f>
        <v>303217</v>
      </c>
      <c r="T185" s="39">
        <f t="shared" si="46"/>
        <v>0.69227625570776252</v>
      </c>
      <c r="U185" s="39">
        <f t="shared" si="47"/>
        <v>-0.13973250752855981</v>
      </c>
    </row>
    <row r="186" spans="1:21" ht="13" x14ac:dyDescent="0.3">
      <c r="A186" s="18" t="s">
        <v>29</v>
      </c>
      <c r="B186" s="12" t="s">
        <v>335</v>
      </c>
      <c r="C186" s="11" t="s">
        <v>336</v>
      </c>
      <c r="D186" s="33">
        <v>0</v>
      </c>
      <c r="E186" s="33">
        <v>0</v>
      </c>
      <c r="F186" s="33">
        <v>0</v>
      </c>
      <c r="G186" s="38">
        <f t="shared" si="40"/>
        <v>0</v>
      </c>
      <c r="H186" s="33">
        <v>0</v>
      </c>
      <c r="I186" s="38">
        <f t="shared" si="41"/>
        <v>0</v>
      </c>
      <c r="J186" s="33">
        <v>0</v>
      </c>
      <c r="K186" s="38">
        <f t="shared" si="42"/>
        <v>0</v>
      </c>
      <c r="L186" s="33">
        <v>0</v>
      </c>
      <c r="M186" s="38">
        <f t="shared" si="43"/>
        <v>0</v>
      </c>
      <c r="N186" s="33">
        <f t="shared" si="44"/>
        <v>0</v>
      </c>
      <c r="O186" s="38">
        <f t="shared" si="45"/>
        <v>0</v>
      </c>
      <c r="P186" s="33">
        <v>0</v>
      </c>
      <c r="Q186" s="33">
        <v>0</v>
      </c>
      <c r="R186" s="33">
        <v>0</v>
      </c>
      <c r="S186" s="33">
        <v>0</v>
      </c>
      <c r="T186" s="38">
        <f t="shared" si="46"/>
        <v>0</v>
      </c>
      <c r="U186" s="38">
        <f t="shared" si="47"/>
        <v>0</v>
      </c>
    </row>
    <row r="187" spans="1:21" ht="13" x14ac:dyDescent="0.3">
      <c r="A187" s="18" t="s">
        <v>29</v>
      </c>
      <c r="B187" s="12" t="s">
        <v>337</v>
      </c>
      <c r="C187" s="11" t="s">
        <v>338</v>
      </c>
      <c r="D187" s="33">
        <v>0</v>
      </c>
      <c r="E187" s="33">
        <v>0</v>
      </c>
      <c r="F187" s="33">
        <v>0</v>
      </c>
      <c r="G187" s="38">
        <f t="shared" si="40"/>
        <v>0</v>
      </c>
      <c r="H187" s="33">
        <v>0</v>
      </c>
      <c r="I187" s="38">
        <f t="shared" si="41"/>
        <v>0</v>
      </c>
      <c r="J187" s="33">
        <v>0</v>
      </c>
      <c r="K187" s="38">
        <f t="shared" si="42"/>
        <v>0</v>
      </c>
      <c r="L187" s="33">
        <v>0</v>
      </c>
      <c r="M187" s="38">
        <f t="shared" si="43"/>
        <v>0</v>
      </c>
      <c r="N187" s="33">
        <f t="shared" si="44"/>
        <v>0</v>
      </c>
      <c r="O187" s="38">
        <f t="shared" si="45"/>
        <v>0</v>
      </c>
      <c r="P187" s="33">
        <v>0</v>
      </c>
      <c r="Q187" s="33">
        <v>0</v>
      </c>
      <c r="R187" s="33">
        <v>0</v>
      </c>
      <c r="S187" s="33">
        <v>0</v>
      </c>
      <c r="T187" s="38">
        <f t="shared" si="46"/>
        <v>0</v>
      </c>
      <c r="U187" s="38">
        <f t="shared" si="47"/>
        <v>0</v>
      </c>
    </row>
    <row r="188" spans="1:21" ht="13" x14ac:dyDescent="0.3">
      <c r="A188" s="18" t="s">
        <v>29</v>
      </c>
      <c r="B188" s="12" t="s">
        <v>339</v>
      </c>
      <c r="C188" s="11" t="s">
        <v>340</v>
      </c>
      <c r="D188" s="33">
        <v>2068600</v>
      </c>
      <c r="E188" s="33">
        <v>2068600</v>
      </c>
      <c r="F188" s="33">
        <v>0</v>
      </c>
      <c r="G188" s="38">
        <f t="shared" si="40"/>
        <v>0</v>
      </c>
      <c r="H188" s="33">
        <v>0</v>
      </c>
      <c r="I188" s="38">
        <f t="shared" si="41"/>
        <v>0</v>
      </c>
      <c r="J188" s="33">
        <v>300000</v>
      </c>
      <c r="K188" s="38">
        <f t="shared" si="42"/>
        <v>0.14502562119307744</v>
      </c>
      <c r="L188" s="33">
        <v>0</v>
      </c>
      <c r="M188" s="38">
        <f t="shared" si="43"/>
        <v>0</v>
      </c>
      <c r="N188" s="33">
        <f t="shared" si="44"/>
        <v>300000</v>
      </c>
      <c r="O188" s="38">
        <f t="shared" si="45"/>
        <v>0.14502562119307744</v>
      </c>
      <c r="P188" s="33">
        <v>0</v>
      </c>
      <c r="Q188" s="33">
        <v>1988753</v>
      </c>
      <c r="R188" s="33">
        <v>1988753</v>
      </c>
      <c r="S188" s="33">
        <v>0</v>
      </c>
      <c r="T188" s="38">
        <f t="shared" si="46"/>
        <v>0</v>
      </c>
      <c r="U188" s="38">
        <f t="shared" si="47"/>
        <v>0</v>
      </c>
    </row>
    <row r="189" spans="1:21" ht="13" x14ac:dyDescent="0.3">
      <c r="A189" s="18" t="s">
        <v>29</v>
      </c>
      <c r="B189" s="12" t="s">
        <v>341</v>
      </c>
      <c r="C189" s="11" t="s">
        <v>342</v>
      </c>
      <c r="D189" s="33">
        <v>16455</v>
      </c>
      <c r="E189" s="33">
        <v>16455</v>
      </c>
      <c r="F189" s="33">
        <v>0</v>
      </c>
      <c r="G189" s="38">
        <f t="shared" si="40"/>
        <v>0</v>
      </c>
      <c r="H189" s="33">
        <v>0</v>
      </c>
      <c r="I189" s="38">
        <f t="shared" si="41"/>
        <v>0</v>
      </c>
      <c r="J189" s="33">
        <v>0</v>
      </c>
      <c r="K189" s="38">
        <f t="shared" si="42"/>
        <v>0</v>
      </c>
      <c r="L189" s="33">
        <v>0</v>
      </c>
      <c r="M189" s="38">
        <f t="shared" si="43"/>
        <v>0</v>
      </c>
      <c r="N189" s="33">
        <f t="shared" si="44"/>
        <v>0</v>
      </c>
      <c r="O189" s="38">
        <f t="shared" si="45"/>
        <v>0</v>
      </c>
      <c r="P189" s="33">
        <v>0</v>
      </c>
      <c r="Q189" s="33">
        <v>0</v>
      </c>
      <c r="R189" s="33">
        <v>16455</v>
      </c>
      <c r="S189" s="33">
        <v>0</v>
      </c>
      <c r="T189" s="38">
        <f t="shared" si="46"/>
        <v>0</v>
      </c>
      <c r="U189" s="38">
        <f t="shared" si="47"/>
        <v>0</v>
      </c>
    </row>
    <row r="190" spans="1:21" ht="13" x14ac:dyDescent="0.3">
      <c r="A190" s="18" t="s">
        <v>44</v>
      </c>
      <c r="B190" s="12" t="s">
        <v>343</v>
      </c>
      <c r="C190" s="11" t="s">
        <v>344</v>
      </c>
      <c r="D190" s="33">
        <v>9093000</v>
      </c>
      <c r="E190" s="33">
        <v>7943000</v>
      </c>
      <c r="F190" s="33">
        <v>3788748</v>
      </c>
      <c r="G190" s="38">
        <f t="shared" si="40"/>
        <v>0.41666644671725506</v>
      </c>
      <c r="H190" s="33">
        <v>3002835</v>
      </c>
      <c r="I190" s="38">
        <f t="shared" si="41"/>
        <v>0.33023589574397888</v>
      </c>
      <c r="J190" s="33">
        <v>2273246</v>
      </c>
      <c r="K190" s="38">
        <f t="shared" si="42"/>
        <v>0.28619488858114062</v>
      </c>
      <c r="L190" s="33">
        <v>0</v>
      </c>
      <c r="M190" s="38">
        <f t="shared" si="43"/>
        <v>0</v>
      </c>
      <c r="N190" s="33">
        <f t="shared" si="44"/>
        <v>9064829</v>
      </c>
      <c r="O190" s="38">
        <f t="shared" si="45"/>
        <v>1.1412349238323052</v>
      </c>
      <c r="P190" s="33">
        <v>3711630</v>
      </c>
      <c r="Q190" s="33">
        <v>15190000</v>
      </c>
      <c r="R190" s="33">
        <v>15476000</v>
      </c>
      <c r="S190" s="33">
        <v>16322927</v>
      </c>
      <c r="T190" s="38">
        <f t="shared" si="46"/>
        <v>1.0547251873869217</v>
      </c>
      <c r="U190" s="38">
        <f t="shared" si="47"/>
        <v>-0.38753431780646241</v>
      </c>
    </row>
    <row r="191" spans="1:21" ht="14" x14ac:dyDescent="0.3">
      <c r="A191" s="19" t="s">
        <v>0</v>
      </c>
      <c r="B191" s="14" t="s">
        <v>345</v>
      </c>
      <c r="C191" s="13" t="s">
        <v>0</v>
      </c>
      <c r="D191" s="34">
        <f>SUM(D186:D190)</f>
        <v>11178055</v>
      </c>
      <c r="E191" s="34">
        <f>SUM(E186:E190)</f>
        <v>10028055</v>
      </c>
      <c r="F191" s="34">
        <f>SUM(F186:F190)</f>
        <v>3788748</v>
      </c>
      <c r="G191" s="39">
        <f t="shared" si="40"/>
        <v>0.33894519216446867</v>
      </c>
      <c r="H191" s="34">
        <f>SUM(H186:H190)</f>
        <v>3002835</v>
      </c>
      <c r="I191" s="39">
        <f t="shared" si="41"/>
        <v>0.26863662774963981</v>
      </c>
      <c r="J191" s="34">
        <f>SUM(J186:J190)</f>
        <v>2573246</v>
      </c>
      <c r="K191" s="39">
        <f t="shared" si="42"/>
        <v>0.25660469552669984</v>
      </c>
      <c r="L191" s="34">
        <f>SUM(L186:L190)</f>
        <v>0</v>
      </c>
      <c r="M191" s="39">
        <f t="shared" si="43"/>
        <v>0</v>
      </c>
      <c r="N191" s="34">
        <f t="shared" si="44"/>
        <v>9364829</v>
      </c>
      <c r="O191" s="39">
        <f t="shared" si="45"/>
        <v>0.93386294750078658</v>
      </c>
      <c r="P191" s="34">
        <f>SUM(P186:P190)</f>
        <v>3711630</v>
      </c>
      <c r="Q191" s="34">
        <f>SUM(Q186:Q190)</f>
        <v>17178753</v>
      </c>
      <c r="R191" s="34">
        <f>SUM(R186:R190)</f>
        <v>17481208</v>
      </c>
      <c r="S191" s="34">
        <f>SUM(S186:S190)</f>
        <v>16322927</v>
      </c>
      <c r="T191" s="39">
        <f t="shared" si="46"/>
        <v>0.93374136386913309</v>
      </c>
      <c r="U191" s="39">
        <f t="shared" si="47"/>
        <v>-0.30670729571643729</v>
      </c>
    </row>
    <row r="192" spans="1:21" ht="13" x14ac:dyDescent="0.3">
      <c r="A192" s="18" t="s">
        <v>29</v>
      </c>
      <c r="B192" s="12" t="s">
        <v>346</v>
      </c>
      <c r="C192" s="11" t="s">
        <v>347</v>
      </c>
      <c r="D192" s="33">
        <v>0</v>
      </c>
      <c r="E192" s="33">
        <v>0</v>
      </c>
      <c r="F192" s="33">
        <v>0</v>
      </c>
      <c r="G192" s="38">
        <f t="shared" si="40"/>
        <v>0</v>
      </c>
      <c r="H192" s="33">
        <v>0</v>
      </c>
      <c r="I192" s="38">
        <f t="shared" si="41"/>
        <v>0</v>
      </c>
      <c r="J192" s="33">
        <v>0</v>
      </c>
      <c r="K192" s="38">
        <f t="shared" si="42"/>
        <v>0</v>
      </c>
      <c r="L192" s="33">
        <v>0</v>
      </c>
      <c r="M192" s="38">
        <f t="shared" si="43"/>
        <v>0</v>
      </c>
      <c r="N192" s="33">
        <f t="shared" si="44"/>
        <v>0</v>
      </c>
      <c r="O192" s="38">
        <f t="shared" si="45"/>
        <v>0</v>
      </c>
      <c r="P192" s="33">
        <v>0</v>
      </c>
      <c r="Q192" s="33">
        <v>0</v>
      </c>
      <c r="R192" s="33">
        <v>0</v>
      </c>
      <c r="S192" s="33">
        <v>0</v>
      </c>
      <c r="T192" s="38">
        <f t="shared" si="46"/>
        <v>0</v>
      </c>
      <c r="U192" s="38">
        <f t="shared" si="47"/>
        <v>0</v>
      </c>
    </row>
    <row r="193" spans="1:21" ht="13" x14ac:dyDescent="0.3">
      <c r="A193" s="18" t="s">
        <v>29</v>
      </c>
      <c r="B193" s="12" t="s">
        <v>348</v>
      </c>
      <c r="C193" s="11" t="s">
        <v>349</v>
      </c>
      <c r="D193" s="33">
        <v>0</v>
      </c>
      <c r="E193" s="33">
        <v>0</v>
      </c>
      <c r="F193" s="33">
        <v>0</v>
      </c>
      <c r="G193" s="38">
        <f t="shared" si="40"/>
        <v>0</v>
      </c>
      <c r="H193" s="33">
        <v>0</v>
      </c>
      <c r="I193" s="38">
        <f t="shared" si="41"/>
        <v>0</v>
      </c>
      <c r="J193" s="33">
        <v>0</v>
      </c>
      <c r="K193" s="38">
        <f t="shared" si="42"/>
        <v>0</v>
      </c>
      <c r="L193" s="33">
        <v>0</v>
      </c>
      <c r="M193" s="38">
        <f t="shared" si="43"/>
        <v>0</v>
      </c>
      <c r="N193" s="33">
        <f t="shared" si="44"/>
        <v>0</v>
      </c>
      <c r="O193" s="38">
        <f t="shared" si="45"/>
        <v>0</v>
      </c>
      <c r="P193" s="33">
        <v>0</v>
      </c>
      <c r="Q193" s="33">
        <v>0</v>
      </c>
      <c r="R193" s="33">
        <v>0</v>
      </c>
      <c r="S193" s="33">
        <v>0</v>
      </c>
      <c r="T193" s="38">
        <f t="shared" si="46"/>
        <v>0</v>
      </c>
      <c r="U193" s="38">
        <f t="shared" si="47"/>
        <v>0</v>
      </c>
    </row>
    <row r="194" spans="1:21" ht="13" x14ac:dyDescent="0.3">
      <c r="A194" s="18" t="s">
        <v>29</v>
      </c>
      <c r="B194" s="12" t="s">
        <v>350</v>
      </c>
      <c r="C194" s="11" t="s">
        <v>351</v>
      </c>
      <c r="D194" s="33">
        <v>0</v>
      </c>
      <c r="E194" s="33">
        <v>0</v>
      </c>
      <c r="F194" s="33">
        <v>0</v>
      </c>
      <c r="G194" s="38">
        <f t="shared" si="40"/>
        <v>0</v>
      </c>
      <c r="H194" s="33">
        <v>0</v>
      </c>
      <c r="I194" s="38">
        <f t="shared" si="41"/>
        <v>0</v>
      </c>
      <c r="J194" s="33">
        <v>0</v>
      </c>
      <c r="K194" s="38">
        <f t="shared" si="42"/>
        <v>0</v>
      </c>
      <c r="L194" s="33">
        <v>0</v>
      </c>
      <c r="M194" s="38">
        <f t="shared" si="43"/>
        <v>0</v>
      </c>
      <c r="N194" s="33">
        <f t="shared" si="44"/>
        <v>0</v>
      </c>
      <c r="O194" s="38">
        <f t="shared" si="45"/>
        <v>0</v>
      </c>
      <c r="P194" s="33">
        <v>0</v>
      </c>
      <c r="Q194" s="33">
        <v>0</v>
      </c>
      <c r="R194" s="33">
        <v>0</v>
      </c>
      <c r="S194" s="33">
        <v>0</v>
      </c>
      <c r="T194" s="38">
        <f t="shared" si="46"/>
        <v>0</v>
      </c>
      <c r="U194" s="38">
        <f t="shared" si="47"/>
        <v>0</v>
      </c>
    </row>
    <row r="195" spans="1:21" ht="13" x14ac:dyDescent="0.3">
      <c r="A195" s="18" t="s">
        <v>29</v>
      </c>
      <c r="B195" s="12" t="s">
        <v>352</v>
      </c>
      <c r="C195" s="11" t="s">
        <v>353</v>
      </c>
      <c r="D195" s="33">
        <v>0</v>
      </c>
      <c r="E195" s="33">
        <v>0</v>
      </c>
      <c r="F195" s="33">
        <v>0</v>
      </c>
      <c r="G195" s="38">
        <f t="shared" si="40"/>
        <v>0</v>
      </c>
      <c r="H195" s="33">
        <v>0</v>
      </c>
      <c r="I195" s="38">
        <f t="shared" si="41"/>
        <v>0</v>
      </c>
      <c r="J195" s="33">
        <v>0</v>
      </c>
      <c r="K195" s="38">
        <f t="shared" si="42"/>
        <v>0</v>
      </c>
      <c r="L195" s="33">
        <v>0</v>
      </c>
      <c r="M195" s="38">
        <f t="shared" si="43"/>
        <v>0</v>
      </c>
      <c r="N195" s="33">
        <f t="shared" si="44"/>
        <v>0</v>
      </c>
      <c r="O195" s="38">
        <f t="shared" si="45"/>
        <v>0</v>
      </c>
      <c r="P195" s="33">
        <v>0</v>
      </c>
      <c r="Q195" s="33">
        <v>0</v>
      </c>
      <c r="R195" s="33">
        <v>0</v>
      </c>
      <c r="S195" s="33">
        <v>0</v>
      </c>
      <c r="T195" s="38">
        <f t="shared" si="46"/>
        <v>0</v>
      </c>
      <c r="U195" s="38">
        <f t="shared" si="47"/>
        <v>0</v>
      </c>
    </row>
    <row r="196" spans="1:21" ht="13" x14ac:dyDescent="0.3">
      <c r="A196" s="18" t="s">
        <v>29</v>
      </c>
      <c r="B196" s="12" t="s">
        <v>354</v>
      </c>
      <c r="C196" s="11" t="s">
        <v>355</v>
      </c>
      <c r="D196" s="33">
        <v>0</v>
      </c>
      <c r="E196" s="33">
        <v>0</v>
      </c>
      <c r="F196" s="33">
        <v>0</v>
      </c>
      <c r="G196" s="38">
        <f t="shared" si="40"/>
        <v>0</v>
      </c>
      <c r="H196" s="33">
        <v>0</v>
      </c>
      <c r="I196" s="38">
        <f t="shared" si="41"/>
        <v>0</v>
      </c>
      <c r="J196" s="33">
        <v>0</v>
      </c>
      <c r="K196" s="38">
        <f t="shared" si="42"/>
        <v>0</v>
      </c>
      <c r="L196" s="33">
        <v>0</v>
      </c>
      <c r="M196" s="38">
        <f t="shared" si="43"/>
        <v>0</v>
      </c>
      <c r="N196" s="33">
        <f t="shared" si="44"/>
        <v>0</v>
      </c>
      <c r="O196" s="38">
        <f t="shared" si="45"/>
        <v>0</v>
      </c>
      <c r="P196" s="33">
        <v>0</v>
      </c>
      <c r="Q196" s="33">
        <v>0</v>
      </c>
      <c r="R196" s="33">
        <v>0</v>
      </c>
      <c r="S196" s="33">
        <v>0</v>
      </c>
      <c r="T196" s="38">
        <f t="shared" si="46"/>
        <v>0</v>
      </c>
      <c r="U196" s="38">
        <f t="shared" si="47"/>
        <v>0</v>
      </c>
    </row>
    <row r="197" spans="1:21" ht="13" x14ac:dyDescent="0.3">
      <c r="A197" s="18" t="s">
        <v>44</v>
      </c>
      <c r="B197" s="12" t="s">
        <v>356</v>
      </c>
      <c r="C197" s="11" t="s">
        <v>357</v>
      </c>
      <c r="D197" s="33">
        <v>0</v>
      </c>
      <c r="E197" s="33">
        <v>0</v>
      </c>
      <c r="F197" s="33">
        <v>0</v>
      </c>
      <c r="G197" s="38">
        <f t="shared" si="40"/>
        <v>0</v>
      </c>
      <c r="H197" s="33">
        <v>0</v>
      </c>
      <c r="I197" s="38">
        <f t="shared" si="41"/>
        <v>0</v>
      </c>
      <c r="J197" s="33">
        <v>0</v>
      </c>
      <c r="K197" s="38">
        <f t="shared" si="42"/>
        <v>0</v>
      </c>
      <c r="L197" s="33">
        <v>0</v>
      </c>
      <c r="M197" s="38">
        <f t="shared" si="43"/>
        <v>0</v>
      </c>
      <c r="N197" s="33">
        <f t="shared" si="44"/>
        <v>0</v>
      </c>
      <c r="O197" s="38">
        <f t="shared" si="45"/>
        <v>0</v>
      </c>
      <c r="P197" s="33">
        <v>0</v>
      </c>
      <c r="Q197" s="33">
        <v>0</v>
      </c>
      <c r="R197" s="33">
        <v>0</v>
      </c>
      <c r="S197" s="33">
        <v>0</v>
      </c>
      <c r="T197" s="38">
        <f t="shared" si="46"/>
        <v>0</v>
      </c>
      <c r="U197" s="38">
        <f t="shared" si="47"/>
        <v>0</v>
      </c>
    </row>
    <row r="198" spans="1:21" ht="14" x14ac:dyDescent="0.3">
      <c r="A198" s="19" t="s">
        <v>0</v>
      </c>
      <c r="B198" s="14" t="s">
        <v>358</v>
      </c>
      <c r="C198" s="13" t="s">
        <v>0</v>
      </c>
      <c r="D198" s="34">
        <f>SUM(D192:D197)</f>
        <v>0</v>
      </c>
      <c r="E198" s="34">
        <f>SUM(E192:E197)</f>
        <v>0</v>
      </c>
      <c r="F198" s="34">
        <f>SUM(F192:F197)</f>
        <v>0</v>
      </c>
      <c r="G198" s="39">
        <f t="shared" si="40"/>
        <v>0</v>
      </c>
      <c r="H198" s="34">
        <f>SUM(H192:H197)</f>
        <v>0</v>
      </c>
      <c r="I198" s="39">
        <f t="shared" si="41"/>
        <v>0</v>
      </c>
      <c r="J198" s="34">
        <f>SUM(J192:J197)</f>
        <v>0</v>
      </c>
      <c r="K198" s="39">
        <f t="shared" si="42"/>
        <v>0</v>
      </c>
      <c r="L198" s="34">
        <f>SUM(L192:L197)</f>
        <v>0</v>
      </c>
      <c r="M198" s="39">
        <f t="shared" si="43"/>
        <v>0</v>
      </c>
      <c r="N198" s="34">
        <f t="shared" si="44"/>
        <v>0</v>
      </c>
      <c r="O198" s="39">
        <f t="shared" si="45"/>
        <v>0</v>
      </c>
      <c r="P198" s="34">
        <f>SUM(P192:P197)</f>
        <v>0</v>
      </c>
      <c r="Q198" s="34">
        <f>SUM(Q192:Q197)</f>
        <v>0</v>
      </c>
      <c r="R198" s="34">
        <f>SUM(R192:R197)</f>
        <v>0</v>
      </c>
      <c r="S198" s="34">
        <f>SUM(S192:S197)</f>
        <v>0</v>
      </c>
      <c r="T198" s="39">
        <f t="shared" si="46"/>
        <v>0</v>
      </c>
      <c r="U198" s="39">
        <f t="shared" si="47"/>
        <v>0</v>
      </c>
    </row>
    <row r="199" spans="1:21" ht="13" x14ac:dyDescent="0.3">
      <c r="A199" s="18" t="s">
        <v>29</v>
      </c>
      <c r="B199" s="12" t="s">
        <v>359</v>
      </c>
      <c r="C199" s="11" t="s">
        <v>360</v>
      </c>
      <c r="D199" s="33">
        <v>0</v>
      </c>
      <c r="E199" s="33">
        <v>0</v>
      </c>
      <c r="F199" s="33">
        <v>0</v>
      </c>
      <c r="G199" s="38">
        <f t="shared" si="40"/>
        <v>0</v>
      </c>
      <c r="H199" s="33">
        <v>0</v>
      </c>
      <c r="I199" s="38">
        <f t="shared" si="41"/>
        <v>0</v>
      </c>
      <c r="J199" s="33">
        <v>0</v>
      </c>
      <c r="K199" s="38">
        <f t="shared" si="42"/>
        <v>0</v>
      </c>
      <c r="L199" s="33">
        <v>0</v>
      </c>
      <c r="M199" s="38">
        <f t="shared" si="43"/>
        <v>0</v>
      </c>
      <c r="N199" s="33">
        <f t="shared" si="44"/>
        <v>0</v>
      </c>
      <c r="O199" s="38">
        <f t="shared" si="45"/>
        <v>0</v>
      </c>
      <c r="P199" s="33">
        <v>0</v>
      </c>
      <c r="Q199" s="33">
        <v>0</v>
      </c>
      <c r="R199" s="33">
        <v>0</v>
      </c>
      <c r="S199" s="33">
        <v>0</v>
      </c>
      <c r="T199" s="38">
        <f t="shared" si="46"/>
        <v>0</v>
      </c>
      <c r="U199" s="38">
        <f t="shared" si="47"/>
        <v>0</v>
      </c>
    </row>
    <row r="200" spans="1:21" ht="13" x14ac:dyDescent="0.3">
      <c r="A200" s="18" t="s">
        <v>29</v>
      </c>
      <c r="B200" s="12" t="s">
        <v>361</v>
      </c>
      <c r="C200" s="11" t="s">
        <v>362</v>
      </c>
      <c r="D200" s="33">
        <v>2817649</v>
      </c>
      <c r="E200" s="33">
        <v>2817649</v>
      </c>
      <c r="F200" s="33">
        <v>1174024</v>
      </c>
      <c r="G200" s="38">
        <f t="shared" si="40"/>
        <v>0.41666793841248501</v>
      </c>
      <c r="H200" s="33">
        <v>1019596</v>
      </c>
      <c r="I200" s="38">
        <f t="shared" si="41"/>
        <v>0.36186054402091955</v>
      </c>
      <c r="J200" s="33">
        <v>612532</v>
      </c>
      <c r="K200" s="38">
        <f t="shared" si="42"/>
        <v>0.21739116547163964</v>
      </c>
      <c r="L200" s="33">
        <v>0</v>
      </c>
      <c r="M200" s="38">
        <f t="shared" si="43"/>
        <v>0</v>
      </c>
      <c r="N200" s="33">
        <f t="shared" si="44"/>
        <v>2806152</v>
      </c>
      <c r="O200" s="38">
        <f t="shared" si="45"/>
        <v>0.99591964790504428</v>
      </c>
      <c r="P200" s="33">
        <v>0</v>
      </c>
      <c r="Q200" s="33">
        <v>1400061</v>
      </c>
      <c r="R200" s="33">
        <v>3233958</v>
      </c>
      <c r="S200" s="33">
        <v>1616978</v>
      </c>
      <c r="T200" s="38">
        <f t="shared" si="46"/>
        <v>0.49999969078138923</v>
      </c>
      <c r="U200" s="38">
        <f t="shared" si="47"/>
        <v>0</v>
      </c>
    </row>
    <row r="201" spans="1:21" ht="13" x14ac:dyDescent="0.3">
      <c r="A201" s="18" t="s">
        <v>29</v>
      </c>
      <c r="B201" s="12" t="s">
        <v>363</v>
      </c>
      <c r="C201" s="11" t="s">
        <v>364</v>
      </c>
      <c r="D201" s="33">
        <v>0</v>
      </c>
      <c r="E201" s="33">
        <v>0</v>
      </c>
      <c r="F201" s="33">
        <v>0</v>
      </c>
      <c r="G201" s="38">
        <f t="shared" si="40"/>
        <v>0</v>
      </c>
      <c r="H201" s="33">
        <v>0</v>
      </c>
      <c r="I201" s="38">
        <f t="shared" si="41"/>
        <v>0</v>
      </c>
      <c r="J201" s="33">
        <v>0</v>
      </c>
      <c r="K201" s="38">
        <f t="shared" si="42"/>
        <v>0</v>
      </c>
      <c r="L201" s="33">
        <v>0</v>
      </c>
      <c r="M201" s="38">
        <f t="shared" si="43"/>
        <v>0</v>
      </c>
      <c r="N201" s="33">
        <f t="shared" si="44"/>
        <v>0</v>
      </c>
      <c r="O201" s="38">
        <f t="shared" si="45"/>
        <v>0</v>
      </c>
      <c r="P201" s="33">
        <v>0</v>
      </c>
      <c r="Q201" s="33">
        <v>0</v>
      </c>
      <c r="R201" s="33">
        <v>0</v>
      </c>
      <c r="S201" s="33">
        <v>0</v>
      </c>
      <c r="T201" s="38">
        <f t="shared" si="46"/>
        <v>0</v>
      </c>
      <c r="U201" s="38">
        <f t="shared" si="47"/>
        <v>0</v>
      </c>
    </row>
    <row r="202" spans="1:21" ht="13" x14ac:dyDescent="0.3">
      <c r="A202" s="18" t="s">
        <v>29</v>
      </c>
      <c r="B202" s="12" t="s">
        <v>365</v>
      </c>
      <c r="C202" s="11" t="s">
        <v>366</v>
      </c>
      <c r="D202" s="33">
        <v>0</v>
      </c>
      <c r="E202" s="33">
        <v>0</v>
      </c>
      <c r="F202" s="33">
        <v>0</v>
      </c>
      <c r="G202" s="38">
        <f t="shared" si="40"/>
        <v>0</v>
      </c>
      <c r="H202" s="33">
        <v>0</v>
      </c>
      <c r="I202" s="38">
        <f t="shared" si="41"/>
        <v>0</v>
      </c>
      <c r="J202" s="33">
        <v>0</v>
      </c>
      <c r="K202" s="38">
        <f t="shared" si="42"/>
        <v>0</v>
      </c>
      <c r="L202" s="33">
        <v>0</v>
      </c>
      <c r="M202" s="38">
        <f t="shared" si="43"/>
        <v>0</v>
      </c>
      <c r="N202" s="33">
        <f t="shared" si="44"/>
        <v>0</v>
      </c>
      <c r="O202" s="38">
        <f t="shared" si="45"/>
        <v>0</v>
      </c>
      <c r="P202" s="33">
        <v>0</v>
      </c>
      <c r="Q202" s="33">
        <v>0</v>
      </c>
      <c r="R202" s="33">
        <v>0</v>
      </c>
      <c r="S202" s="33">
        <v>0</v>
      </c>
      <c r="T202" s="38">
        <f t="shared" si="46"/>
        <v>0</v>
      </c>
      <c r="U202" s="38">
        <f t="shared" si="47"/>
        <v>0</v>
      </c>
    </row>
    <row r="203" spans="1:21" ht="13" x14ac:dyDescent="0.3">
      <c r="A203" s="18" t="s">
        <v>44</v>
      </c>
      <c r="B203" s="12" t="s">
        <v>367</v>
      </c>
      <c r="C203" s="11" t="s">
        <v>368</v>
      </c>
      <c r="D203" s="33">
        <v>0</v>
      </c>
      <c r="E203" s="33">
        <v>0</v>
      </c>
      <c r="F203" s="33">
        <v>0</v>
      </c>
      <c r="G203" s="38">
        <f t="shared" si="40"/>
        <v>0</v>
      </c>
      <c r="H203" s="33">
        <v>0</v>
      </c>
      <c r="I203" s="38">
        <f t="shared" si="41"/>
        <v>0</v>
      </c>
      <c r="J203" s="33">
        <v>0</v>
      </c>
      <c r="K203" s="38">
        <f t="shared" si="42"/>
        <v>0</v>
      </c>
      <c r="L203" s="33">
        <v>0</v>
      </c>
      <c r="M203" s="38">
        <f t="shared" si="43"/>
        <v>0</v>
      </c>
      <c r="N203" s="33">
        <f t="shared" si="44"/>
        <v>0</v>
      </c>
      <c r="O203" s="38">
        <f t="shared" si="45"/>
        <v>0</v>
      </c>
      <c r="P203" s="33">
        <v>0</v>
      </c>
      <c r="Q203" s="33">
        <v>0</v>
      </c>
      <c r="R203" s="33">
        <v>0</v>
      </c>
      <c r="S203" s="33">
        <v>0</v>
      </c>
      <c r="T203" s="38">
        <f t="shared" si="46"/>
        <v>0</v>
      </c>
      <c r="U203" s="38">
        <f t="shared" si="47"/>
        <v>0</v>
      </c>
    </row>
    <row r="204" spans="1:21" ht="14" x14ac:dyDescent="0.3">
      <c r="A204" s="19" t="s">
        <v>0</v>
      </c>
      <c r="B204" s="14" t="s">
        <v>369</v>
      </c>
      <c r="C204" s="13" t="s">
        <v>0</v>
      </c>
      <c r="D204" s="34">
        <f>SUM(D199:D203)</f>
        <v>2817649</v>
      </c>
      <c r="E204" s="34">
        <f>SUM(E199:E203)</f>
        <v>2817649</v>
      </c>
      <c r="F204" s="34">
        <f>SUM(F199:F203)</f>
        <v>1174024</v>
      </c>
      <c r="G204" s="39">
        <f t="shared" si="40"/>
        <v>0.41666793841248501</v>
      </c>
      <c r="H204" s="34">
        <f>SUM(H199:H203)</f>
        <v>1019596</v>
      </c>
      <c r="I204" s="39">
        <f t="shared" si="41"/>
        <v>0.36186054402091955</v>
      </c>
      <c r="J204" s="34">
        <f>SUM(J199:J203)</f>
        <v>612532</v>
      </c>
      <c r="K204" s="39">
        <f t="shared" si="42"/>
        <v>0.21739116547163964</v>
      </c>
      <c r="L204" s="34">
        <f>SUM(L199:L203)</f>
        <v>0</v>
      </c>
      <c r="M204" s="39">
        <f t="shared" si="43"/>
        <v>0</v>
      </c>
      <c r="N204" s="34">
        <f t="shared" si="44"/>
        <v>2806152</v>
      </c>
      <c r="O204" s="39">
        <f t="shared" si="45"/>
        <v>0.99591964790504428</v>
      </c>
      <c r="P204" s="34">
        <f>SUM(P199:P203)</f>
        <v>0</v>
      </c>
      <c r="Q204" s="34">
        <f>SUM(Q199:Q203)</f>
        <v>1400061</v>
      </c>
      <c r="R204" s="34">
        <f>SUM(R199:R203)</f>
        <v>3233958</v>
      </c>
      <c r="S204" s="34">
        <f>SUM(S199:S203)</f>
        <v>1616978</v>
      </c>
      <c r="T204" s="39">
        <f t="shared" si="46"/>
        <v>0.49999969078138923</v>
      </c>
      <c r="U204" s="39">
        <f t="shared" si="47"/>
        <v>0</v>
      </c>
    </row>
    <row r="205" spans="1:21" ht="14" x14ac:dyDescent="0.3">
      <c r="A205" s="19" t="s">
        <v>0</v>
      </c>
      <c r="B205" s="14" t="s">
        <v>370</v>
      </c>
      <c r="C205" s="13" t="s">
        <v>0</v>
      </c>
      <c r="D205" s="34">
        <f>SUM(D173:D178,D180:D184,D186:D190,D192:D197,D199:D203)</f>
        <v>13995704</v>
      </c>
      <c r="E205" s="34">
        <f>SUM(E173:E178,E180:E184,E186:E190,E192:E197,E199:E203)</f>
        <v>13019157</v>
      </c>
      <c r="F205" s="34">
        <f>SUM(F173:F178,F180:F184,F186:F190,F192:F197,F199:F203)</f>
        <v>5049061</v>
      </c>
      <c r="G205" s="39">
        <f t="shared" si="40"/>
        <v>0.3607579154289059</v>
      </c>
      <c r="H205" s="34">
        <f>SUM(H173:H178,H180:H184,H186:H190,H192:H197,H199:H203)</f>
        <v>4091214</v>
      </c>
      <c r="I205" s="39">
        <f t="shared" si="41"/>
        <v>0.29231927168508282</v>
      </c>
      <c r="J205" s="34">
        <f>SUM(J173:J178,J180:J184,J186:J190,J192:J197,J199:J203)</f>
        <v>3256338</v>
      </c>
      <c r="K205" s="39">
        <f t="shared" si="42"/>
        <v>0.25011895931510775</v>
      </c>
      <c r="L205" s="34">
        <f>SUM(L173:L178,L180:L184,L186:L190,L192:L197,L199:L203)</f>
        <v>0</v>
      </c>
      <c r="M205" s="39">
        <f t="shared" si="43"/>
        <v>0</v>
      </c>
      <c r="N205" s="34">
        <f t="shared" si="44"/>
        <v>12396613</v>
      </c>
      <c r="O205" s="39">
        <f t="shared" si="45"/>
        <v>0.95218246465573775</v>
      </c>
      <c r="P205" s="34">
        <f>SUM(P173:P178,P180:P184,P186:P190,P192:P197,P199:P203)</f>
        <v>3793651</v>
      </c>
      <c r="Q205" s="34">
        <f>SUM(Q173:Q178,Q180:Q184,Q186:Q190,Q192:Q197,Q199:Q203)</f>
        <v>18971814</v>
      </c>
      <c r="R205" s="34">
        <f>SUM(R173:R178,R180:R184,R186:R190,R192:R197,R199:R203)</f>
        <v>21153166</v>
      </c>
      <c r="S205" s="34">
        <f>SUM(S173:S178,S180:S184,S186:S190,S192:S197,S199:S203)</f>
        <v>18243122</v>
      </c>
      <c r="T205" s="39">
        <f t="shared" si="46"/>
        <v>0.86242986038118363</v>
      </c>
      <c r="U205" s="39">
        <f t="shared" si="47"/>
        <v>-0.1416347998273958</v>
      </c>
    </row>
    <row r="206" spans="1:21" ht="14.5" customHeight="1" x14ac:dyDescent="0.3">
      <c r="A206" s="17" t="s">
        <v>0</v>
      </c>
      <c r="B206" s="15" t="s">
        <v>618</v>
      </c>
      <c r="C206" s="10"/>
      <c r="D206" s="35"/>
      <c r="E206" s="35"/>
      <c r="F206" s="35"/>
      <c r="G206" s="40"/>
      <c r="H206" s="35"/>
      <c r="I206" s="40"/>
      <c r="J206" s="35"/>
      <c r="K206" s="40"/>
      <c r="L206" s="35"/>
      <c r="M206" s="40"/>
      <c r="N206" s="35"/>
      <c r="O206" s="40"/>
      <c r="P206" s="35"/>
      <c r="Q206" s="35"/>
      <c r="R206" s="35"/>
      <c r="S206" s="35"/>
      <c r="T206" s="40"/>
      <c r="U206" s="40"/>
    </row>
    <row r="207" spans="1:21" ht="14.5" customHeight="1" x14ac:dyDescent="0.3">
      <c r="A207" s="17" t="s">
        <v>0</v>
      </c>
      <c r="B207" s="9" t="s">
        <v>371</v>
      </c>
      <c r="C207" s="10"/>
      <c r="D207" s="35"/>
      <c r="E207" s="35"/>
      <c r="F207" s="35"/>
      <c r="G207" s="40"/>
      <c r="H207" s="35"/>
      <c r="I207" s="40"/>
      <c r="J207" s="35"/>
      <c r="K207" s="40"/>
      <c r="L207" s="35"/>
      <c r="M207" s="40"/>
      <c r="N207" s="35"/>
      <c r="O207" s="40"/>
      <c r="P207" s="35"/>
      <c r="Q207" s="35"/>
      <c r="R207" s="35"/>
      <c r="S207" s="35"/>
      <c r="T207" s="40"/>
      <c r="U207" s="40"/>
    </row>
    <row r="208" spans="1:21" ht="13" x14ac:dyDescent="0.3">
      <c r="A208" s="18" t="s">
        <v>29</v>
      </c>
      <c r="B208" s="12" t="s">
        <v>372</v>
      </c>
      <c r="C208" s="11" t="s">
        <v>373</v>
      </c>
      <c r="D208" s="33">
        <v>0</v>
      </c>
      <c r="E208" s="33">
        <v>0</v>
      </c>
      <c r="F208" s="33">
        <v>0</v>
      </c>
      <c r="G208" s="38">
        <f t="shared" ref="G208:G231" si="48">IF(($D208     =0),0,($F208     /$D208     ))</f>
        <v>0</v>
      </c>
      <c r="H208" s="33">
        <v>0</v>
      </c>
      <c r="I208" s="38">
        <f t="shared" ref="I208:I231" si="49">IF(($D208     =0),0,($H208     /$D208     ))</f>
        <v>0</v>
      </c>
      <c r="J208" s="33">
        <v>0</v>
      </c>
      <c r="K208" s="38">
        <f t="shared" ref="K208:K231" si="50">IF(($E208     =0),0,($J208     /$E208     ))</f>
        <v>0</v>
      </c>
      <c r="L208" s="33">
        <v>0</v>
      </c>
      <c r="M208" s="38">
        <f t="shared" ref="M208:M231" si="51">IF(($E208     =0),0,($L208     /$E208     ))</f>
        <v>0</v>
      </c>
      <c r="N208" s="33">
        <f t="shared" ref="N208:N231" si="52">$F208     +$H208     +$J208</f>
        <v>0</v>
      </c>
      <c r="O208" s="38">
        <f t="shared" ref="O208:O231" si="53">IF(($E208     =0),0,($N208     /$E208     ))</f>
        <v>0</v>
      </c>
      <c r="P208" s="33">
        <v>0</v>
      </c>
      <c r="Q208" s="33">
        <v>0</v>
      </c>
      <c r="R208" s="33">
        <v>0</v>
      </c>
      <c r="S208" s="33">
        <v>0</v>
      </c>
      <c r="T208" s="38">
        <f t="shared" ref="T208:T231" si="54">IF(($R208     =0),0,($S208     /$R208     ))</f>
        <v>0</v>
      </c>
      <c r="U208" s="38">
        <f t="shared" ref="U208:U231" si="55">IF(($P208     =0),0,(($J208     /$P208     )-1))</f>
        <v>0</v>
      </c>
    </row>
    <row r="209" spans="1:21" ht="13" x14ac:dyDescent="0.3">
      <c r="A209" s="18" t="s">
        <v>29</v>
      </c>
      <c r="B209" s="12" t="s">
        <v>374</v>
      </c>
      <c r="C209" s="11" t="s">
        <v>375</v>
      </c>
      <c r="D209" s="33">
        <v>0</v>
      </c>
      <c r="E209" s="33">
        <v>0</v>
      </c>
      <c r="F209" s="33">
        <v>0</v>
      </c>
      <c r="G209" s="38">
        <f t="shared" si="48"/>
        <v>0</v>
      </c>
      <c r="H209" s="33">
        <v>0</v>
      </c>
      <c r="I209" s="38">
        <f t="shared" si="49"/>
        <v>0</v>
      </c>
      <c r="J209" s="33">
        <v>0</v>
      </c>
      <c r="K209" s="38">
        <f t="shared" si="50"/>
        <v>0</v>
      </c>
      <c r="L209" s="33">
        <v>0</v>
      </c>
      <c r="M209" s="38">
        <f t="shared" si="51"/>
        <v>0</v>
      </c>
      <c r="N209" s="33">
        <f t="shared" si="52"/>
        <v>0</v>
      </c>
      <c r="O209" s="38">
        <f t="shared" si="53"/>
        <v>0</v>
      </c>
      <c r="P209" s="33">
        <v>0</v>
      </c>
      <c r="Q209" s="33">
        <v>0</v>
      </c>
      <c r="R209" s="33">
        <v>0</v>
      </c>
      <c r="S209" s="33">
        <v>0</v>
      </c>
      <c r="T209" s="38">
        <f t="shared" si="54"/>
        <v>0</v>
      </c>
      <c r="U209" s="38">
        <f t="shared" si="55"/>
        <v>0</v>
      </c>
    </row>
    <row r="210" spans="1:21" ht="13" x14ac:dyDescent="0.3">
      <c r="A210" s="18" t="s">
        <v>29</v>
      </c>
      <c r="B210" s="12" t="s">
        <v>376</v>
      </c>
      <c r="C210" s="11" t="s">
        <v>377</v>
      </c>
      <c r="D210" s="33">
        <v>0</v>
      </c>
      <c r="E210" s="33">
        <v>0</v>
      </c>
      <c r="F210" s="33">
        <v>0</v>
      </c>
      <c r="G210" s="38">
        <f t="shared" si="48"/>
        <v>0</v>
      </c>
      <c r="H210" s="33">
        <v>0</v>
      </c>
      <c r="I210" s="38">
        <f t="shared" si="49"/>
        <v>0</v>
      </c>
      <c r="J210" s="33">
        <v>0</v>
      </c>
      <c r="K210" s="38">
        <f t="shared" si="50"/>
        <v>0</v>
      </c>
      <c r="L210" s="33">
        <v>0</v>
      </c>
      <c r="M210" s="38">
        <f t="shared" si="51"/>
        <v>0</v>
      </c>
      <c r="N210" s="33">
        <f t="shared" si="52"/>
        <v>0</v>
      </c>
      <c r="O210" s="38">
        <f t="shared" si="53"/>
        <v>0</v>
      </c>
      <c r="P210" s="33">
        <v>0</v>
      </c>
      <c r="Q210" s="33">
        <v>0</v>
      </c>
      <c r="R210" s="33">
        <v>0</v>
      </c>
      <c r="S210" s="33">
        <v>0</v>
      </c>
      <c r="T210" s="38">
        <f t="shared" si="54"/>
        <v>0</v>
      </c>
      <c r="U210" s="38">
        <f t="shared" si="55"/>
        <v>0</v>
      </c>
    </row>
    <row r="211" spans="1:21" ht="13" x14ac:dyDescent="0.3">
      <c r="A211" s="18" t="s">
        <v>29</v>
      </c>
      <c r="B211" s="12" t="s">
        <v>378</v>
      </c>
      <c r="C211" s="11" t="s">
        <v>379</v>
      </c>
      <c r="D211" s="33">
        <v>0</v>
      </c>
      <c r="E211" s="33">
        <v>0</v>
      </c>
      <c r="F211" s="33">
        <v>0</v>
      </c>
      <c r="G211" s="38">
        <f t="shared" si="48"/>
        <v>0</v>
      </c>
      <c r="H211" s="33">
        <v>0</v>
      </c>
      <c r="I211" s="38">
        <f t="shared" si="49"/>
        <v>0</v>
      </c>
      <c r="J211" s="33">
        <v>0</v>
      </c>
      <c r="K211" s="38">
        <f t="shared" si="50"/>
        <v>0</v>
      </c>
      <c r="L211" s="33">
        <v>0</v>
      </c>
      <c r="M211" s="38">
        <f t="shared" si="51"/>
        <v>0</v>
      </c>
      <c r="N211" s="33">
        <f t="shared" si="52"/>
        <v>0</v>
      </c>
      <c r="O211" s="38">
        <f t="shared" si="53"/>
        <v>0</v>
      </c>
      <c r="P211" s="33">
        <v>0</v>
      </c>
      <c r="Q211" s="33">
        <v>0</v>
      </c>
      <c r="R211" s="33">
        <v>0</v>
      </c>
      <c r="S211" s="33">
        <v>0</v>
      </c>
      <c r="T211" s="38">
        <f t="shared" si="54"/>
        <v>0</v>
      </c>
      <c r="U211" s="38">
        <f t="shared" si="55"/>
        <v>0</v>
      </c>
    </row>
    <row r="212" spans="1:21" ht="13" x14ac:dyDescent="0.3">
      <c r="A212" s="18" t="s">
        <v>29</v>
      </c>
      <c r="B212" s="12" t="s">
        <v>380</v>
      </c>
      <c r="C212" s="11" t="s">
        <v>381</v>
      </c>
      <c r="D212" s="33">
        <v>0</v>
      </c>
      <c r="E212" s="33">
        <v>0</v>
      </c>
      <c r="F212" s="33">
        <v>0</v>
      </c>
      <c r="G212" s="38">
        <f t="shared" si="48"/>
        <v>0</v>
      </c>
      <c r="H212" s="33">
        <v>0</v>
      </c>
      <c r="I212" s="38">
        <f t="shared" si="49"/>
        <v>0</v>
      </c>
      <c r="J212" s="33">
        <v>0</v>
      </c>
      <c r="K212" s="38">
        <f t="shared" si="50"/>
        <v>0</v>
      </c>
      <c r="L212" s="33">
        <v>0</v>
      </c>
      <c r="M212" s="38">
        <f t="shared" si="51"/>
        <v>0</v>
      </c>
      <c r="N212" s="33">
        <f t="shared" si="52"/>
        <v>0</v>
      </c>
      <c r="O212" s="38">
        <f t="shared" si="53"/>
        <v>0</v>
      </c>
      <c r="P212" s="33">
        <v>0</v>
      </c>
      <c r="Q212" s="33">
        <v>0</v>
      </c>
      <c r="R212" s="33">
        <v>0</v>
      </c>
      <c r="S212" s="33">
        <v>0</v>
      </c>
      <c r="T212" s="38">
        <f t="shared" si="54"/>
        <v>0</v>
      </c>
      <c r="U212" s="38">
        <f t="shared" si="55"/>
        <v>0</v>
      </c>
    </row>
    <row r="213" spans="1:21" ht="13" x14ac:dyDescent="0.3">
      <c r="A213" s="18" t="s">
        <v>29</v>
      </c>
      <c r="B213" s="12" t="s">
        <v>382</v>
      </c>
      <c r="C213" s="11" t="s">
        <v>383</v>
      </c>
      <c r="D213" s="33">
        <v>0</v>
      </c>
      <c r="E213" s="33">
        <v>0</v>
      </c>
      <c r="F213" s="33">
        <v>0</v>
      </c>
      <c r="G213" s="38">
        <f t="shared" si="48"/>
        <v>0</v>
      </c>
      <c r="H213" s="33">
        <v>0</v>
      </c>
      <c r="I213" s="38">
        <f t="shared" si="49"/>
        <v>0</v>
      </c>
      <c r="J213" s="33">
        <v>0</v>
      </c>
      <c r="K213" s="38">
        <f t="shared" si="50"/>
        <v>0</v>
      </c>
      <c r="L213" s="33">
        <v>0</v>
      </c>
      <c r="M213" s="38">
        <f t="shared" si="51"/>
        <v>0</v>
      </c>
      <c r="N213" s="33">
        <f t="shared" si="52"/>
        <v>0</v>
      </c>
      <c r="O213" s="38">
        <f t="shared" si="53"/>
        <v>0</v>
      </c>
      <c r="P213" s="33">
        <v>0</v>
      </c>
      <c r="Q213" s="33">
        <v>0</v>
      </c>
      <c r="R213" s="33">
        <v>0</v>
      </c>
      <c r="S213" s="33">
        <v>0</v>
      </c>
      <c r="T213" s="38">
        <f t="shared" si="54"/>
        <v>0</v>
      </c>
      <c r="U213" s="38">
        <f t="shared" si="55"/>
        <v>0</v>
      </c>
    </row>
    <row r="214" spans="1:21" ht="13" x14ac:dyDescent="0.3">
      <c r="A214" s="18" t="s">
        <v>29</v>
      </c>
      <c r="B214" s="12" t="s">
        <v>384</v>
      </c>
      <c r="C214" s="11" t="s">
        <v>385</v>
      </c>
      <c r="D214" s="33">
        <v>0</v>
      </c>
      <c r="E214" s="33">
        <v>0</v>
      </c>
      <c r="F214" s="33">
        <v>0</v>
      </c>
      <c r="G214" s="38">
        <f t="shared" si="48"/>
        <v>0</v>
      </c>
      <c r="H214" s="33">
        <v>0</v>
      </c>
      <c r="I214" s="38">
        <f t="shared" si="49"/>
        <v>0</v>
      </c>
      <c r="J214" s="33">
        <v>0</v>
      </c>
      <c r="K214" s="38">
        <f t="shared" si="50"/>
        <v>0</v>
      </c>
      <c r="L214" s="33">
        <v>0</v>
      </c>
      <c r="M214" s="38">
        <f t="shared" si="51"/>
        <v>0</v>
      </c>
      <c r="N214" s="33">
        <f t="shared" si="52"/>
        <v>0</v>
      </c>
      <c r="O214" s="38">
        <f t="shared" si="53"/>
        <v>0</v>
      </c>
      <c r="P214" s="33">
        <v>0</v>
      </c>
      <c r="Q214" s="33">
        <v>0</v>
      </c>
      <c r="R214" s="33">
        <v>0</v>
      </c>
      <c r="S214" s="33">
        <v>3274</v>
      </c>
      <c r="T214" s="38">
        <f t="shared" si="54"/>
        <v>0</v>
      </c>
      <c r="U214" s="38">
        <f t="shared" si="55"/>
        <v>0</v>
      </c>
    </row>
    <row r="215" spans="1:21" ht="13" x14ac:dyDescent="0.3">
      <c r="A215" s="18" t="s">
        <v>44</v>
      </c>
      <c r="B215" s="12" t="s">
        <v>386</v>
      </c>
      <c r="C215" s="11" t="s">
        <v>387</v>
      </c>
      <c r="D215" s="33">
        <v>0</v>
      </c>
      <c r="E215" s="33">
        <v>0</v>
      </c>
      <c r="F215" s="33">
        <v>0</v>
      </c>
      <c r="G215" s="38">
        <f t="shared" si="48"/>
        <v>0</v>
      </c>
      <c r="H215" s="33">
        <v>0</v>
      </c>
      <c r="I215" s="38">
        <f t="shared" si="49"/>
        <v>0</v>
      </c>
      <c r="J215" s="33">
        <v>0</v>
      </c>
      <c r="K215" s="38">
        <f t="shared" si="50"/>
        <v>0</v>
      </c>
      <c r="L215" s="33">
        <v>0</v>
      </c>
      <c r="M215" s="38">
        <f t="shared" si="51"/>
        <v>0</v>
      </c>
      <c r="N215" s="33">
        <f t="shared" si="52"/>
        <v>0</v>
      </c>
      <c r="O215" s="38">
        <f t="shared" si="53"/>
        <v>0</v>
      </c>
      <c r="P215" s="33">
        <v>0</v>
      </c>
      <c r="Q215" s="33">
        <v>0</v>
      </c>
      <c r="R215" s="33">
        <v>0</v>
      </c>
      <c r="S215" s="33">
        <v>0</v>
      </c>
      <c r="T215" s="38">
        <f t="shared" si="54"/>
        <v>0</v>
      </c>
      <c r="U215" s="38">
        <f t="shared" si="55"/>
        <v>0</v>
      </c>
    </row>
    <row r="216" spans="1:21" ht="14" x14ac:dyDescent="0.3">
      <c r="A216" s="19" t="s">
        <v>0</v>
      </c>
      <c r="B216" s="14" t="s">
        <v>388</v>
      </c>
      <c r="C216" s="13" t="s">
        <v>0</v>
      </c>
      <c r="D216" s="34">
        <f>SUM(D208:D215)</f>
        <v>0</v>
      </c>
      <c r="E216" s="34">
        <f>SUM(E208:E215)</f>
        <v>0</v>
      </c>
      <c r="F216" s="34">
        <f>SUM(F208:F215)</f>
        <v>0</v>
      </c>
      <c r="G216" s="39">
        <f t="shared" si="48"/>
        <v>0</v>
      </c>
      <c r="H216" s="34">
        <f>SUM(H208:H215)</f>
        <v>0</v>
      </c>
      <c r="I216" s="39">
        <f t="shared" si="49"/>
        <v>0</v>
      </c>
      <c r="J216" s="34">
        <f>SUM(J208:J215)</f>
        <v>0</v>
      </c>
      <c r="K216" s="39">
        <f t="shared" si="50"/>
        <v>0</v>
      </c>
      <c r="L216" s="34">
        <f>SUM(L208:L215)</f>
        <v>0</v>
      </c>
      <c r="M216" s="39">
        <f t="shared" si="51"/>
        <v>0</v>
      </c>
      <c r="N216" s="34">
        <f t="shared" si="52"/>
        <v>0</v>
      </c>
      <c r="O216" s="39">
        <f t="shared" si="53"/>
        <v>0</v>
      </c>
      <c r="P216" s="34">
        <f>SUM(P208:P215)</f>
        <v>0</v>
      </c>
      <c r="Q216" s="34">
        <f>SUM(Q208:Q215)</f>
        <v>0</v>
      </c>
      <c r="R216" s="34">
        <f>SUM(R208:R215)</f>
        <v>0</v>
      </c>
      <c r="S216" s="34">
        <f>SUM(S208:S215)</f>
        <v>3274</v>
      </c>
      <c r="T216" s="39">
        <f t="shared" si="54"/>
        <v>0</v>
      </c>
      <c r="U216" s="39">
        <f t="shared" si="55"/>
        <v>0</v>
      </c>
    </row>
    <row r="217" spans="1:21" ht="13" x14ac:dyDescent="0.3">
      <c r="A217" s="18" t="s">
        <v>29</v>
      </c>
      <c r="B217" s="12" t="s">
        <v>389</v>
      </c>
      <c r="C217" s="11" t="s">
        <v>390</v>
      </c>
      <c r="D217" s="33">
        <v>0</v>
      </c>
      <c r="E217" s="33">
        <v>0</v>
      </c>
      <c r="F217" s="33">
        <v>0</v>
      </c>
      <c r="G217" s="38">
        <f t="shared" si="48"/>
        <v>0</v>
      </c>
      <c r="H217" s="33">
        <v>0</v>
      </c>
      <c r="I217" s="38">
        <f t="shared" si="49"/>
        <v>0</v>
      </c>
      <c r="J217" s="33">
        <v>0</v>
      </c>
      <c r="K217" s="38">
        <f t="shared" si="50"/>
        <v>0</v>
      </c>
      <c r="L217" s="33">
        <v>0</v>
      </c>
      <c r="M217" s="38">
        <f t="shared" si="51"/>
        <v>0</v>
      </c>
      <c r="N217" s="33">
        <f t="shared" si="52"/>
        <v>0</v>
      </c>
      <c r="O217" s="38">
        <f t="shared" si="53"/>
        <v>0</v>
      </c>
      <c r="P217" s="33">
        <v>0</v>
      </c>
      <c r="Q217" s="33">
        <v>0</v>
      </c>
      <c r="R217" s="33">
        <v>0</v>
      </c>
      <c r="S217" s="33">
        <v>0</v>
      </c>
      <c r="T217" s="38">
        <f t="shared" si="54"/>
        <v>0</v>
      </c>
      <c r="U217" s="38">
        <f t="shared" si="55"/>
        <v>0</v>
      </c>
    </row>
    <row r="218" spans="1:21" ht="13" x14ac:dyDescent="0.3">
      <c r="A218" s="18" t="s">
        <v>29</v>
      </c>
      <c r="B218" s="12" t="s">
        <v>391</v>
      </c>
      <c r="C218" s="11" t="s">
        <v>392</v>
      </c>
      <c r="D218" s="33">
        <v>47545</v>
      </c>
      <c r="E218" s="33">
        <v>42296</v>
      </c>
      <c r="F218" s="33">
        <v>9167</v>
      </c>
      <c r="G218" s="38">
        <f t="shared" si="48"/>
        <v>0.19280681459669788</v>
      </c>
      <c r="H218" s="33">
        <v>10481</v>
      </c>
      <c r="I218" s="38">
        <f t="shared" si="49"/>
        <v>0.22044379009359555</v>
      </c>
      <c r="J218" s="33">
        <v>24541</v>
      </c>
      <c r="K218" s="38">
        <f t="shared" si="50"/>
        <v>0.58022035180631737</v>
      </c>
      <c r="L218" s="33">
        <v>0</v>
      </c>
      <c r="M218" s="38">
        <f t="shared" si="51"/>
        <v>0</v>
      </c>
      <c r="N218" s="33">
        <f t="shared" si="52"/>
        <v>44189</v>
      </c>
      <c r="O218" s="38">
        <f t="shared" si="53"/>
        <v>1.044756005296009</v>
      </c>
      <c r="P218" s="33">
        <v>12074</v>
      </c>
      <c r="Q218" s="33">
        <v>27812</v>
      </c>
      <c r="R218" s="33">
        <v>27812</v>
      </c>
      <c r="S218" s="33">
        <v>31953</v>
      </c>
      <c r="T218" s="38">
        <f t="shared" si="54"/>
        <v>1.1488925643607075</v>
      </c>
      <c r="U218" s="38">
        <f t="shared" si="55"/>
        <v>1.0325492794434323</v>
      </c>
    </row>
    <row r="219" spans="1:21" ht="13" x14ac:dyDescent="0.3">
      <c r="A219" s="18" t="s">
        <v>29</v>
      </c>
      <c r="B219" s="12" t="s">
        <v>393</v>
      </c>
      <c r="C219" s="11" t="s">
        <v>394</v>
      </c>
      <c r="D219" s="33">
        <v>4000000</v>
      </c>
      <c r="E219" s="33">
        <v>4000000</v>
      </c>
      <c r="F219" s="33">
        <v>127</v>
      </c>
      <c r="G219" s="38">
        <f t="shared" si="48"/>
        <v>3.1749999999999999E-5</v>
      </c>
      <c r="H219" s="33">
        <v>254</v>
      </c>
      <c r="I219" s="38">
        <f t="shared" si="49"/>
        <v>6.3499999999999999E-5</v>
      </c>
      <c r="J219" s="33">
        <v>0</v>
      </c>
      <c r="K219" s="38">
        <f t="shared" si="50"/>
        <v>0</v>
      </c>
      <c r="L219" s="33">
        <v>0</v>
      </c>
      <c r="M219" s="38">
        <f t="shared" si="51"/>
        <v>0</v>
      </c>
      <c r="N219" s="33">
        <f t="shared" si="52"/>
        <v>381</v>
      </c>
      <c r="O219" s="38">
        <f t="shared" si="53"/>
        <v>9.5249999999999998E-5</v>
      </c>
      <c r="P219" s="33">
        <v>504</v>
      </c>
      <c r="Q219" s="33">
        <v>0</v>
      </c>
      <c r="R219" s="33">
        <v>4000000</v>
      </c>
      <c r="S219" s="33">
        <v>3471265</v>
      </c>
      <c r="T219" s="38">
        <f t="shared" si="54"/>
        <v>0.86781624999999996</v>
      </c>
      <c r="U219" s="38">
        <f t="shared" si="55"/>
        <v>-1</v>
      </c>
    </row>
    <row r="220" spans="1:21" ht="13" x14ac:dyDescent="0.3">
      <c r="A220" s="18" t="s">
        <v>29</v>
      </c>
      <c r="B220" s="12" t="s">
        <v>395</v>
      </c>
      <c r="C220" s="11" t="s">
        <v>396</v>
      </c>
      <c r="D220" s="33">
        <v>0</v>
      </c>
      <c r="E220" s="33">
        <v>0</v>
      </c>
      <c r="F220" s="33">
        <v>0</v>
      </c>
      <c r="G220" s="38">
        <f t="shared" si="48"/>
        <v>0</v>
      </c>
      <c r="H220" s="33">
        <v>0</v>
      </c>
      <c r="I220" s="38">
        <f t="shared" si="49"/>
        <v>0</v>
      </c>
      <c r="J220" s="33">
        <v>0</v>
      </c>
      <c r="K220" s="38">
        <f t="shared" si="50"/>
        <v>0</v>
      </c>
      <c r="L220" s="33">
        <v>0</v>
      </c>
      <c r="M220" s="38">
        <f t="shared" si="51"/>
        <v>0</v>
      </c>
      <c r="N220" s="33">
        <f t="shared" si="52"/>
        <v>0</v>
      </c>
      <c r="O220" s="38">
        <f t="shared" si="53"/>
        <v>0</v>
      </c>
      <c r="P220" s="33">
        <v>0</v>
      </c>
      <c r="Q220" s="33">
        <v>0</v>
      </c>
      <c r="R220" s="33">
        <v>0</v>
      </c>
      <c r="S220" s="33">
        <v>0</v>
      </c>
      <c r="T220" s="38">
        <f t="shared" si="54"/>
        <v>0</v>
      </c>
      <c r="U220" s="38">
        <f t="shared" si="55"/>
        <v>0</v>
      </c>
    </row>
    <row r="221" spans="1:21" ht="13" x14ac:dyDescent="0.3">
      <c r="A221" s="18" t="s">
        <v>29</v>
      </c>
      <c r="B221" s="12" t="s">
        <v>397</v>
      </c>
      <c r="C221" s="11" t="s">
        <v>398</v>
      </c>
      <c r="D221" s="33">
        <v>0</v>
      </c>
      <c r="E221" s="33">
        <v>0</v>
      </c>
      <c r="F221" s="33">
        <v>0</v>
      </c>
      <c r="G221" s="38">
        <f t="shared" si="48"/>
        <v>0</v>
      </c>
      <c r="H221" s="33">
        <v>0</v>
      </c>
      <c r="I221" s="38">
        <f t="shared" si="49"/>
        <v>0</v>
      </c>
      <c r="J221" s="33">
        <v>0</v>
      </c>
      <c r="K221" s="38">
        <f t="shared" si="50"/>
        <v>0</v>
      </c>
      <c r="L221" s="33">
        <v>0</v>
      </c>
      <c r="M221" s="38">
        <f t="shared" si="51"/>
        <v>0</v>
      </c>
      <c r="N221" s="33">
        <f t="shared" si="52"/>
        <v>0</v>
      </c>
      <c r="O221" s="38">
        <f t="shared" si="53"/>
        <v>0</v>
      </c>
      <c r="P221" s="33">
        <v>0</v>
      </c>
      <c r="Q221" s="33">
        <v>0</v>
      </c>
      <c r="R221" s="33">
        <v>0</v>
      </c>
      <c r="S221" s="33">
        <v>0</v>
      </c>
      <c r="T221" s="38">
        <f t="shared" si="54"/>
        <v>0</v>
      </c>
      <c r="U221" s="38">
        <f t="shared" si="55"/>
        <v>0</v>
      </c>
    </row>
    <row r="222" spans="1:21" ht="13" x14ac:dyDescent="0.3">
      <c r="A222" s="18" t="s">
        <v>29</v>
      </c>
      <c r="B222" s="12" t="s">
        <v>399</v>
      </c>
      <c r="C222" s="11" t="s">
        <v>400</v>
      </c>
      <c r="D222" s="33">
        <v>0</v>
      </c>
      <c r="E222" s="33">
        <v>0</v>
      </c>
      <c r="F222" s="33">
        <v>0</v>
      </c>
      <c r="G222" s="38">
        <f t="shared" si="48"/>
        <v>0</v>
      </c>
      <c r="H222" s="33">
        <v>0</v>
      </c>
      <c r="I222" s="38">
        <f t="shared" si="49"/>
        <v>0</v>
      </c>
      <c r="J222" s="33">
        <v>0</v>
      </c>
      <c r="K222" s="38">
        <f t="shared" si="50"/>
        <v>0</v>
      </c>
      <c r="L222" s="33">
        <v>0</v>
      </c>
      <c r="M222" s="38">
        <f t="shared" si="51"/>
        <v>0</v>
      </c>
      <c r="N222" s="33">
        <f t="shared" si="52"/>
        <v>0</v>
      </c>
      <c r="O222" s="38">
        <f t="shared" si="53"/>
        <v>0</v>
      </c>
      <c r="P222" s="33">
        <v>0</v>
      </c>
      <c r="Q222" s="33">
        <v>0</v>
      </c>
      <c r="R222" s="33">
        <v>0</v>
      </c>
      <c r="S222" s="33">
        <v>0</v>
      </c>
      <c r="T222" s="38">
        <f t="shared" si="54"/>
        <v>0</v>
      </c>
      <c r="U222" s="38">
        <f t="shared" si="55"/>
        <v>0</v>
      </c>
    </row>
    <row r="223" spans="1:21" ht="13" x14ac:dyDescent="0.3">
      <c r="A223" s="18" t="s">
        <v>44</v>
      </c>
      <c r="B223" s="12" t="s">
        <v>401</v>
      </c>
      <c r="C223" s="11" t="s">
        <v>402</v>
      </c>
      <c r="D223" s="33">
        <v>670000</v>
      </c>
      <c r="E223" s="33">
        <v>520000</v>
      </c>
      <c r="F223" s="33">
        <v>56522</v>
      </c>
      <c r="G223" s="38">
        <f t="shared" si="48"/>
        <v>8.4361194029850747E-2</v>
      </c>
      <c r="H223" s="33">
        <v>82608</v>
      </c>
      <c r="I223" s="38">
        <f t="shared" si="49"/>
        <v>0.1232955223880597</v>
      </c>
      <c r="J223" s="33">
        <v>39131</v>
      </c>
      <c r="K223" s="38">
        <f t="shared" si="50"/>
        <v>7.5251923076923077E-2</v>
      </c>
      <c r="L223" s="33">
        <v>0</v>
      </c>
      <c r="M223" s="38">
        <f t="shared" si="51"/>
        <v>0</v>
      </c>
      <c r="N223" s="33">
        <f t="shared" si="52"/>
        <v>178261</v>
      </c>
      <c r="O223" s="38">
        <f t="shared" si="53"/>
        <v>0.34280961538461541</v>
      </c>
      <c r="P223" s="33">
        <v>0</v>
      </c>
      <c r="Q223" s="33">
        <v>1100000</v>
      </c>
      <c r="R223" s="33">
        <v>340000</v>
      </c>
      <c r="S223" s="33">
        <v>32174</v>
      </c>
      <c r="T223" s="38">
        <f t="shared" si="54"/>
        <v>9.4629411764705879E-2</v>
      </c>
      <c r="U223" s="38">
        <f t="shared" si="55"/>
        <v>0</v>
      </c>
    </row>
    <row r="224" spans="1:21" ht="14" x14ac:dyDescent="0.3">
      <c r="A224" s="19" t="s">
        <v>0</v>
      </c>
      <c r="B224" s="14" t="s">
        <v>403</v>
      </c>
      <c r="C224" s="13" t="s">
        <v>0</v>
      </c>
      <c r="D224" s="34">
        <f>SUM(D217:D223)</f>
        <v>4717545</v>
      </c>
      <c r="E224" s="34">
        <f>SUM(E217:E223)</f>
        <v>4562296</v>
      </c>
      <c r="F224" s="34">
        <f>SUM(F217:F223)</f>
        <v>65816</v>
      </c>
      <c r="G224" s="39">
        <f t="shared" si="48"/>
        <v>1.3951324258698116E-2</v>
      </c>
      <c r="H224" s="34">
        <f>SUM(H217:H223)</f>
        <v>93343</v>
      </c>
      <c r="I224" s="39">
        <f t="shared" si="49"/>
        <v>1.9786350739632586E-2</v>
      </c>
      <c r="J224" s="34">
        <f>SUM(J217:J223)</f>
        <v>63672</v>
      </c>
      <c r="K224" s="39">
        <f t="shared" si="50"/>
        <v>1.3956130860426416E-2</v>
      </c>
      <c r="L224" s="34">
        <f>SUM(L217:L223)</f>
        <v>0</v>
      </c>
      <c r="M224" s="39">
        <f t="shared" si="51"/>
        <v>0</v>
      </c>
      <c r="N224" s="34">
        <f t="shared" si="52"/>
        <v>222831</v>
      </c>
      <c r="O224" s="39">
        <f t="shared" si="53"/>
        <v>4.884185506595802E-2</v>
      </c>
      <c r="P224" s="34">
        <f>SUM(P217:P223)</f>
        <v>12578</v>
      </c>
      <c r="Q224" s="34">
        <f>SUM(Q217:Q223)</f>
        <v>1127812</v>
      </c>
      <c r="R224" s="34">
        <f>SUM(R217:R223)</f>
        <v>4367812</v>
      </c>
      <c r="S224" s="34">
        <f>SUM(S217:S223)</f>
        <v>3535392</v>
      </c>
      <c r="T224" s="39">
        <f t="shared" si="54"/>
        <v>0.80941945303506657</v>
      </c>
      <c r="U224" s="39">
        <f t="shared" si="55"/>
        <v>4.0621720464302751</v>
      </c>
    </row>
    <row r="225" spans="1:21" ht="13" x14ac:dyDescent="0.3">
      <c r="A225" s="18" t="s">
        <v>29</v>
      </c>
      <c r="B225" s="12" t="s">
        <v>404</v>
      </c>
      <c r="C225" s="11" t="s">
        <v>405</v>
      </c>
      <c r="D225" s="33">
        <v>0</v>
      </c>
      <c r="E225" s="33">
        <v>0</v>
      </c>
      <c r="F225" s="33">
        <v>0</v>
      </c>
      <c r="G225" s="38">
        <f t="shared" si="48"/>
        <v>0</v>
      </c>
      <c r="H225" s="33">
        <v>0</v>
      </c>
      <c r="I225" s="38">
        <f t="shared" si="49"/>
        <v>0</v>
      </c>
      <c r="J225" s="33">
        <v>0</v>
      </c>
      <c r="K225" s="38">
        <f t="shared" si="50"/>
        <v>0</v>
      </c>
      <c r="L225" s="33">
        <v>0</v>
      </c>
      <c r="M225" s="38">
        <f t="shared" si="51"/>
        <v>0</v>
      </c>
      <c r="N225" s="33">
        <f t="shared" si="52"/>
        <v>0</v>
      </c>
      <c r="O225" s="38">
        <f t="shared" si="53"/>
        <v>0</v>
      </c>
      <c r="P225" s="33">
        <v>0</v>
      </c>
      <c r="Q225" s="33">
        <v>0</v>
      </c>
      <c r="R225" s="33">
        <v>0</v>
      </c>
      <c r="S225" s="33">
        <v>0</v>
      </c>
      <c r="T225" s="38">
        <f t="shared" si="54"/>
        <v>0</v>
      </c>
      <c r="U225" s="38">
        <f t="shared" si="55"/>
        <v>0</v>
      </c>
    </row>
    <row r="226" spans="1:21" ht="13" x14ac:dyDescent="0.3">
      <c r="A226" s="18" t="s">
        <v>29</v>
      </c>
      <c r="B226" s="12" t="s">
        <v>406</v>
      </c>
      <c r="C226" s="11" t="s">
        <v>407</v>
      </c>
      <c r="D226" s="33">
        <v>1157102</v>
      </c>
      <c r="E226" s="33">
        <v>1157102</v>
      </c>
      <c r="F226" s="33">
        <v>275038</v>
      </c>
      <c r="G226" s="38">
        <f t="shared" si="48"/>
        <v>0.23769555320101426</v>
      </c>
      <c r="H226" s="33">
        <v>273835</v>
      </c>
      <c r="I226" s="38">
        <f t="shared" si="49"/>
        <v>0.23665588686217809</v>
      </c>
      <c r="J226" s="33">
        <v>275050</v>
      </c>
      <c r="K226" s="38">
        <f t="shared" si="50"/>
        <v>0.23770592393756126</v>
      </c>
      <c r="L226" s="33">
        <v>0</v>
      </c>
      <c r="M226" s="38">
        <f t="shared" si="51"/>
        <v>0</v>
      </c>
      <c r="N226" s="33">
        <f t="shared" si="52"/>
        <v>823923</v>
      </c>
      <c r="O226" s="38">
        <f t="shared" si="53"/>
        <v>0.71205736400075359</v>
      </c>
      <c r="P226" s="33">
        <v>274877</v>
      </c>
      <c r="Q226" s="33">
        <v>1170276</v>
      </c>
      <c r="R226" s="33">
        <v>1092006</v>
      </c>
      <c r="S226" s="33">
        <v>822049</v>
      </c>
      <c r="T226" s="38">
        <f t="shared" si="54"/>
        <v>0.75278798834438643</v>
      </c>
      <c r="U226" s="38">
        <f t="shared" si="55"/>
        <v>6.2937241020533108E-4</v>
      </c>
    </row>
    <row r="227" spans="1:21" ht="13" x14ac:dyDescent="0.3">
      <c r="A227" s="18" t="s">
        <v>29</v>
      </c>
      <c r="B227" s="12" t="s">
        <v>408</v>
      </c>
      <c r="C227" s="11" t="s">
        <v>409</v>
      </c>
      <c r="D227" s="33">
        <v>0</v>
      </c>
      <c r="E227" s="33">
        <v>0</v>
      </c>
      <c r="F227" s="33">
        <v>0</v>
      </c>
      <c r="G227" s="38">
        <f t="shared" si="48"/>
        <v>0</v>
      </c>
      <c r="H227" s="33">
        <v>0</v>
      </c>
      <c r="I227" s="38">
        <f t="shared" si="49"/>
        <v>0</v>
      </c>
      <c r="J227" s="33">
        <v>0</v>
      </c>
      <c r="K227" s="38">
        <f t="shared" si="50"/>
        <v>0</v>
      </c>
      <c r="L227" s="33">
        <v>0</v>
      </c>
      <c r="M227" s="38">
        <f t="shared" si="51"/>
        <v>0</v>
      </c>
      <c r="N227" s="33">
        <f t="shared" si="52"/>
        <v>0</v>
      </c>
      <c r="O227" s="38">
        <f t="shared" si="53"/>
        <v>0</v>
      </c>
      <c r="P227" s="33">
        <v>0</v>
      </c>
      <c r="Q227" s="33">
        <v>0</v>
      </c>
      <c r="R227" s="33">
        <v>0</v>
      </c>
      <c r="S227" s="33">
        <v>0</v>
      </c>
      <c r="T227" s="38">
        <f t="shared" si="54"/>
        <v>0</v>
      </c>
      <c r="U227" s="38">
        <f t="shared" si="55"/>
        <v>0</v>
      </c>
    </row>
    <row r="228" spans="1:21" ht="13" x14ac:dyDescent="0.3">
      <c r="A228" s="18" t="s">
        <v>29</v>
      </c>
      <c r="B228" s="12" t="s">
        <v>410</v>
      </c>
      <c r="C228" s="11" t="s">
        <v>411</v>
      </c>
      <c r="D228" s="33">
        <v>244</v>
      </c>
      <c r="E228" s="33">
        <v>244</v>
      </c>
      <c r="F228" s="33">
        <v>0</v>
      </c>
      <c r="G228" s="38">
        <f t="shared" si="48"/>
        <v>0</v>
      </c>
      <c r="H228" s="33">
        <v>0</v>
      </c>
      <c r="I228" s="38">
        <f t="shared" si="49"/>
        <v>0</v>
      </c>
      <c r="J228" s="33">
        <v>0</v>
      </c>
      <c r="K228" s="38">
        <f t="shared" si="50"/>
        <v>0</v>
      </c>
      <c r="L228" s="33">
        <v>0</v>
      </c>
      <c r="M228" s="38">
        <f t="shared" si="51"/>
        <v>0</v>
      </c>
      <c r="N228" s="33">
        <f t="shared" si="52"/>
        <v>0</v>
      </c>
      <c r="O228" s="38">
        <f t="shared" si="53"/>
        <v>0</v>
      </c>
      <c r="P228" s="33">
        <v>0</v>
      </c>
      <c r="Q228" s="33">
        <v>232</v>
      </c>
      <c r="R228" s="33">
        <v>232</v>
      </c>
      <c r="S228" s="33">
        <v>0</v>
      </c>
      <c r="T228" s="38">
        <f t="shared" si="54"/>
        <v>0</v>
      </c>
      <c r="U228" s="38">
        <f t="shared" si="55"/>
        <v>0</v>
      </c>
    </row>
    <row r="229" spans="1:21" ht="13" x14ac:dyDescent="0.3">
      <c r="A229" s="18" t="s">
        <v>44</v>
      </c>
      <c r="B229" s="12" t="s">
        <v>412</v>
      </c>
      <c r="C229" s="11" t="s">
        <v>413</v>
      </c>
      <c r="D229" s="33">
        <v>0</v>
      </c>
      <c r="E229" s="33">
        <v>0</v>
      </c>
      <c r="F229" s="33">
        <v>0</v>
      </c>
      <c r="G229" s="38">
        <f t="shared" si="48"/>
        <v>0</v>
      </c>
      <c r="H229" s="33">
        <v>0</v>
      </c>
      <c r="I229" s="38">
        <f t="shared" si="49"/>
        <v>0</v>
      </c>
      <c r="J229" s="33">
        <v>0</v>
      </c>
      <c r="K229" s="38">
        <f t="shared" si="50"/>
        <v>0</v>
      </c>
      <c r="L229" s="33">
        <v>0</v>
      </c>
      <c r="M229" s="38">
        <f t="shared" si="51"/>
        <v>0</v>
      </c>
      <c r="N229" s="33">
        <f t="shared" si="52"/>
        <v>0</v>
      </c>
      <c r="O229" s="38">
        <f t="shared" si="53"/>
        <v>0</v>
      </c>
      <c r="P229" s="33">
        <v>0</v>
      </c>
      <c r="Q229" s="33">
        <v>0</v>
      </c>
      <c r="R229" s="33">
        <v>0</v>
      </c>
      <c r="S229" s="33">
        <v>0</v>
      </c>
      <c r="T229" s="38">
        <f t="shared" si="54"/>
        <v>0</v>
      </c>
      <c r="U229" s="38">
        <f t="shared" si="55"/>
        <v>0</v>
      </c>
    </row>
    <row r="230" spans="1:21" ht="14" x14ac:dyDescent="0.3">
      <c r="A230" s="19" t="s">
        <v>0</v>
      </c>
      <c r="B230" s="14" t="s">
        <v>414</v>
      </c>
      <c r="C230" s="13" t="s">
        <v>0</v>
      </c>
      <c r="D230" s="34">
        <f>SUM(D225:D229)</f>
        <v>1157346</v>
      </c>
      <c r="E230" s="34">
        <f>SUM(E225:E229)</f>
        <v>1157346</v>
      </c>
      <c r="F230" s="34">
        <f>SUM(F225:F229)</f>
        <v>275038</v>
      </c>
      <c r="G230" s="39">
        <f t="shared" si="48"/>
        <v>0.23764544051649203</v>
      </c>
      <c r="H230" s="34">
        <f>SUM(H225:H229)</f>
        <v>273835</v>
      </c>
      <c r="I230" s="39">
        <f t="shared" si="49"/>
        <v>0.23660599336758412</v>
      </c>
      <c r="J230" s="34">
        <f>SUM(J225:J229)</f>
        <v>275050</v>
      </c>
      <c r="K230" s="39">
        <f t="shared" si="50"/>
        <v>0.23765580906660583</v>
      </c>
      <c r="L230" s="34">
        <f>SUM(L225:L229)</f>
        <v>0</v>
      </c>
      <c r="M230" s="39">
        <f t="shared" si="51"/>
        <v>0</v>
      </c>
      <c r="N230" s="34">
        <f t="shared" si="52"/>
        <v>823923</v>
      </c>
      <c r="O230" s="39">
        <f t="shared" si="53"/>
        <v>0.71190724295068197</v>
      </c>
      <c r="P230" s="34">
        <f>SUM(P225:P229)</f>
        <v>274877</v>
      </c>
      <c r="Q230" s="34">
        <f>SUM(Q225:Q229)</f>
        <v>1170508</v>
      </c>
      <c r="R230" s="34">
        <f>SUM(R225:R229)</f>
        <v>1092238</v>
      </c>
      <c r="S230" s="34">
        <f>SUM(S225:S229)</f>
        <v>822049</v>
      </c>
      <c r="T230" s="39">
        <f t="shared" si="54"/>
        <v>0.75262809021477006</v>
      </c>
      <c r="U230" s="39">
        <f t="shared" si="55"/>
        <v>6.2937241020533108E-4</v>
      </c>
    </row>
    <row r="231" spans="1:21" ht="14" x14ac:dyDescent="0.3">
      <c r="A231" s="19" t="s">
        <v>0</v>
      </c>
      <c r="B231" s="14" t="s">
        <v>415</v>
      </c>
      <c r="C231" s="13" t="s">
        <v>0</v>
      </c>
      <c r="D231" s="34">
        <f>SUM(D208:D215,D217:D223,D225:D229)</f>
        <v>5874891</v>
      </c>
      <c r="E231" s="34">
        <f>SUM(E208:E215,E217:E223,E225:E229)</f>
        <v>5719642</v>
      </c>
      <c r="F231" s="34">
        <f>SUM(F208:F215,F217:F223,F225:F229)</f>
        <v>340854</v>
      </c>
      <c r="G231" s="39">
        <f t="shared" si="48"/>
        <v>5.8018778561168195E-2</v>
      </c>
      <c r="H231" s="34">
        <f>SUM(H208:H215,H217:H223,H225:H229)</f>
        <v>367178</v>
      </c>
      <c r="I231" s="39">
        <f t="shared" si="49"/>
        <v>6.2499542544704231E-2</v>
      </c>
      <c r="J231" s="34">
        <f>SUM(J208:J215,J217:J223,J225:J229)</f>
        <v>338722</v>
      </c>
      <c r="K231" s="39">
        <f t="shared" si="50"/>
        <v>5.9220839346238806E-2</v>
      </c>
      <c r="L231" s="34">
        <f>SUM(L208:L215,L217:L223,L225:L229)</f>
        <v>0</v>
      </c>
      <c r="M231" s="39">
        <f t="shared" si="51"/>
        <v>0</v>
      </c>
      <c r="N231" s="34">
        <f t="shared" si="52"/>
        <v>1046754</v>
      </c>
      <c r="O231" s="39">
        <f t="shared" si="53"/>
        <v>0.18301040519668887</v>
      </c>
      <c r="P231" s="34">
        <f>SUM(P208:P215,P217:P223,P225:P229)</f>
        <v>287455</v>
      </c>
      <c r="Q231" s="34">
        <f>SUM(Q208:Q215,Q217:Q223,Q225:Q229)</f>
        <v>2298320</v>
      </c>
      <c r="R231" s="34">
        <f>SUM(R208:R215,R217:R223,R225:R229)</f>
        <v>5460050</v>
      </c>
      <c r="S231" s="34">
        <f>SUM(S208:S215,S217:S223,S225:S229)</f>
        <v>4360715</v>
      </c>
      <c r="T231" s="39">
        <f t="shared" si="54"/>
        <v>0.79865843719379859</v>
      </c>
      <c r="U231" s="39">
        <f t="shared" si="55"/>
        <v>0.17834791532587713</v>
      </c>
    </row>
    <row r="232" spans="1:21" ht="14.5" customHeight="1" x14ac:dyDescent="0.3">
      <c r="A232" s="17" t="s">
        <v>0</v>
      </c>
      <c r="B232" s="15" t="s">
        <v>618</v>
      </c>
      <c r="C232" s="10"/>
      <c r="D232" s="35"/>
      <c r="E232" s="35"/>
      <c r="F232" s="35"/>
      <c r="G232" s="40"/>
      <c r="H232" s="35"/>
      <c r="I232" s="40"/>
      <c r="J232" s="35"/>
      <c r="K232" s="40"/>
      <c r="L232" s="35"/>
      <c r="M232" s="40"/>
      <c r="N232" s="35"/>
      <c r="O232" s="40"/>
      <c r="P232" s="35"/>
      <c r="Q232" s="35"/>
      <c r="R232" s="35"/>
      <c r="S232" s="35"/>
      <c r="T232" s="40"/>
      <c r="U232" s="40"/>
    </row>
    <row r="233" spans="1:21" ht="14.5" customHeight="1" x14ac:dyDescent="0.3">
      <c r="A233" s="17" t="s">
        <v>0</v>
      </c>
      <c r="B233" s="9" t="s">
        <v>416</v>
      </c>
      <c r="C233" s="10"/>
      <c r="D233" s="35"/>
      <c r="E233" s="35"/>
      <c r="F233" s="35"/>
      <c r="G233" s="40"/>
      <c r="H233" s="35"/>
      <c r="I233" s="40"/>
      <c r="J233" s="35"/>
      <c r="K233" s="40"/>
      <c r="L233" s="35"/>
      <c r="M233" s="40"/>
      <c r="N233" s="35"/>
      <c r="O233" s="40"/>
      <c r="P233" s="35"/>
      <c r="Q233" s="35"/>
      <c r="R233" s="35"/>
      <c r="S233" s="35"/>
      <c r="T233" s="40"/>
      <c r="U233" s="40"/>
    </row>
    <row r="234" spans="1:21" ht="13" x14ac:dyDescent="0.3">
      <c r="A234" s="18" t="s">
        <v>29</v>
      </c>
      <c r="B234" s="12" t="s">
        <v>417</v>
      </c>
      <c r="C234" s="11" t="s">
        <v>418</v>
      </c>
      <c r="D234" s="33">
        <v>0</v>
      </c>
      <c r="E234" s="33">
        <v>0</v>
      </c>
      <c r="F234" s="33">
        <v>0</v>
      </c>
      <c r="G234" s="38">
        <f t="shared" ref="G234:G260" si="56">IF(($D234     =0),0,($F234     /$D234     ))</f>
        <v>0</v>
      </c>
      <c r="H234" s="33">
        <v>0</v>
      </c>
      <c r="I234" s="38">
        <f t="shared" ref="I234:I260" si="57">IF(($D234     =0),0,($H234     /$D234     ))</f>
        <v>0</v>
      </c>
      <c r="J234" s="33">
        <v>0</v>
      </c>
      <c r="K234" s="38">
        <f t="shared" ref="K234:K260" si="58">IF(($E234     =0),0,($J234     /$E234     ))</f>
        <v>0</v>
      </c>
      <c r="L234" s="33">
        <v>0</v>
      </c>
      <c r="M234" s="38">
        <f t="shared" ref="M234:M260" si="59">IF(($E234     =0),0,($L234     /$E234     ))</f>
        <v>0</v>
      </c>
      <c r="N234" s="33">
        <f t="shared" ref="N234:N260" si="60">$F234     +$H234     +$J234</f>
        <v>0</v>
      </c>
      <c r="O234" s="38">
        <f t="shared" ref="O234:O260" si="61">IF(($E234     =0),0,($N234     /$E234     ))</f>
        <v>0</v>
      </c>
      <c r="P234" s="33">
        <v>0</v>
      </c>
      <c r="Q234" s="33">
        <v>0</v>
      </c>
      <c r="R234" s="33">
        <v>0</v>
      </c>
      <c r="S234" s="33">
        <v>0</v>
      </c>
      <c r="T234" s="38">
        <f t="shared" ref="T234:T260" si="62">IF(($R234     =0),0,($S234     /$R234     ))</f>
        <v>0</v>
      </c>
      <c r="U234" s="38">
        <f t="shared" ref="U234:U260" si="63">IF(($P234     =0),0,(($J234     /$P234     )-1))</f>
        <v>0</v>
      </c>
    </row>
    <row r="235" spans="1:21" ht="13" x14ac:dyDescent="0.3">
      <c r="A235" s="18" t="s">
        <v>29</v>
      </c>
      <c r="B235" s="12" t="s">
        <v>419</v>
      </c>
      <c r="C235" s="11" t="s">
        <v>420</v>
      </c>
      <c r="D235" s="33">
        <v>0</v>
      </c>
      <c r="E235" s="33">
        <v>0</v>
      </c>
      <c r="F235" s="33">
        <v>0</v>
      </c>
      <c r="G235" s="38">
        <f t="shared" si="56"/>
        <v>0</v>
      </c>
      <c r="H235" s="33">
        <v>0</v>
      </c>
      <c r="I235" s="38">
        <f t="shared" si="57"/>
        <v>0</v>
      </c>
      <c r="J235" s="33">
        <v>0</v>
      </c>
      <c r="K235" s="38">
        <f t="shared" si="58"/>
        <v>0</v>
      </c>
      <c r="L235" s="33">
        <v>0</v>
      </c>
      <c r="M235" s="38">
        <f t="shared" si="59"/>
        <v>0</v>
      </c>
      <c r="N235" s="33">
        <f t="shared" si="60"/>
        <v>0</v>
      </c>
      <c r="O235" s="38">
        <f t="shared" si="61"/>
        <v>0</v>
      </c>
      <c r="P235" s="33">
        <v>0</v>
      </c>
      <c r="Q235" s="33">
        <v>0</v>
      </c>
      <c r="R235" s="33">
        <v>0</v>
      </c>
      <c r="S235" s="33">
        <v>0</v>
      </c>
      <c r="T235" s="38">
        <f t="shared" si="62"/>
        <v>0</v>
      </c>
      <c r="U235" s="38">
        <f t="shared" si="63"/>
        <v>0</v>
      </c>
    </row>
    <row r="236" spans="1:21" ht="13" x14ac:dyDescent="0.3">
      <c r="A236" s="18" t="s">
        <v>29</v>
      </c>
      <c r="B236" s="12" t="s">
        <v>421</v>
      </c>
      <c r="C236" s="11" t="s">
        <v>422</v>
      </c>
      <c r="D236" s="33">
        <v>0</v>
      </c>
      <c r="E236" s="33">
        <v>0</v>
      </c>
      <c r="F236" s="33">
        <v>0</v>
      </c>
      <c r="G236" s="38">
        <f t="shared" si="56"/>
        <v>0</v>
      </c>
      <c r="H236" s="33">
        <v>0</v>
      </c>
      <c r="I236" s="38">
        <f t="shared" si="57"/>
        <v>0</v>
      </c>
      <c r="J236" s="33">
        <v>0</v>
      </c>
      <c r="K236" s="38">
        <f t="shared" si="58"/>
        <v>0</v>
      </c>
      <c r="L236" s="33">
        <v>0</v>
      </c>
      <c r="M236" s="38">
        <f t="shared" si="59"/>
        <v>0</v>
      </c>
      <c r="N236" s="33">
        <f t="shared" si="60"/>
        <v>0</v>
      </c>
      <c r="O236" s="38">
        <f t="shared" si="61"/>
        <v>0</v>
      </c>
      <c r="P236" s="33">
        <v>0</v>
      </c>
      <c r="Q236" s="33">
        <v>0</v>
      </c>
      <c r="R236" s="33">
        <v>0</v>
      </c>
      <c r="S236" s="33">
        <v>0</v>
      </c>
      <c r="T236" s="38">
        <f t="shared" si="62"/>
        <v>0</v>
      </c>
      <c r="U236" s="38">
        <f t="shared" si="63"/>
        <v>0</v>
      </c>
    </row>
    <row r="237" spans="1:21" ht="13" x14ac:dyDescent="0.3">
      <c r="A237" s="18" t="s">
        <v>29</v>
      </c>
      <c r="B237" s="12" t="s">
        <v>423</v>
      </c>
      <c r="C237" s="11" t="s">
        <v>424</v>
      </c>
      <c r="D237" s="33">
        <v>0</v>
      </c>
      <c r="E237" s="33">
        <v>0</v>
      </c>
      <c r="F237" s="33">
        <v>0</v>
      </c>
      <c r="G237" s="38">
        <f t="shared" si="56"/>
        <v>0</v>
      </c>
      <c r="H237" s="33">
        <v>0</v>
      </c>
      <c r="I237" s="38">
        <f t="shared" si="57"/>
        <v>0</v>
      </c>
      <c r="J237" s="33">
        <v>0</v>
      </c>
      <c r="K237" s="38">
        <f t="shared" si="58"/>
        <v>0</v>
      </c>
      <c r="L237" s="33">
        <v>0</v>
      </c>
      <c r="M237" s="38">
        <f t="shared" si="59"/>
        <v>0</v>
      </c>
      <c r="N237" s="33">
        <f t="shared" si="60"/>
        <v>0</v>
      </c>
      <c r="O237" s="38">
        <f t="shared" si="61"/>
        <v>0</v>
      </c>
      <c r="P237" s="33">
        <v>0</v>
      </c>
      <c r="Q237" s="33">
        <v>0</v>
      </c>
      <c r="R237" s="33">
        <v>0</v>
      </c>
      <c r="S237" s="33">
        <v>0</v>
      </c>
      <c r="T237" s="38">
        <f t="shared" si="62"/>
        <v>0</v>
      </c>
      <c r="U237" s="38">
        <f t="shared" si="63"/>
        <v>0</v>
      </c>
    </row>
    <row r="238" spans="1:21" ht="13" x14ac:dyDescent="0.3">
      <c r="A238" s="18" t="s">
        <v>29</v>
      </c>
      <c r="B238" s="12" t="s">
        <v>425</v>
      </c>
      <c r="C238" s="11" t="s">
        <v>426</v>
      </c>
      <c r="D238" s="33">
        <v>0</v>
      </c>
      <c r="E238" s="33">
        <v>0</v>
      </c>
      <c r="F238" s="33">
        <v>0</v>
      </c>
      <c r="G238" s="38">
        <f t="shared" si="56"/>
        <v>0</v>
      </c>
      <c r="H238" s="33">
        <v>0</v>
      </c>
      <c r="I238" s="38">
        <f t="shared" si="57"/>
        <v>0</v>
      </c>
      <c r="J238" s="33">
        <v>0</v>
      </c>
      <c r="K238" s="38">
        <f t="shared" si="58"/>
        <v>0</v>
      </c>
      <c r="L238" s="33">
        <v>0</v>
      </c>
      <c r="M238" s="38">
        <f t="shared" si="59"/>
        <v>0</v>
      </c>
      <c r="N238" s="33">
        <f t="shared" si="60"/>
        <v>0</v>
      </c>
      <c r="O238" s="38">
        <f t="shared" si="61"/>
        <v>0</v>
      </c>
      <c r="P238" s="33">
        <v>0</v>
      </c>
      <c r="Q238" s="33">
        <v>0</v>
      </c>
      <c r="R238" s="33">
        <v>0</v>
      </c>
      <c r="S238" s="33">
        <v>0</v>
      </c>
      <c r="T238" s="38">
        <f t="shared" si="62"/>
        <v>0</v>
      </c>
      <c r="U238" s="38">
        <f t="shared" si="63"/>
        <v>0</v>
      </c>
    </row>
    <row r="239" spans="1:21" ht="13" x14ac:dyDescent="0.3">
      <c r="A239" s="18" t="s">
        <v>44</v>
      </c>
      <c r="B239" s="12" t="s">
        <v>427</v>
      </c>
      <c r="C239" s="11" t="s">
        <v>428</v>
      </c>
      <c r="D239" s="33">
        <v>0</v>
      </c>
      <c r="E239" s="33">
        <v>0</v>
      </c>
      <c r="F239" s="33">
        <v>0</v>
      </c>
      <c r="G239" s="38">
        <f t="shared" si="56"/>
        <v>0</v>
      </c>
      <c r="H239" s="33">
        <v>0</v>
      </c>
      <c r="I239" s="38">
        <f t="shared" si="57"/>
        <v>0</v>
      </c>
      <c r="J239" s="33">
        <v>0</v>
      </c>
      <c r="K239" s="38">
        <f t="shared" si="58"/>
        <v>0</v>
      </c>
      <c r="L239" s="33">
        <v>0</v>
      </c>
      <c r="M239" s="38">
        <f t="shared" si="59"/>
        <v>0</v>
      </c>
      <c r="N239" s="33">
        <f t="shared" si="60"/>
        <v>0</v>
      </c>
      <c r="O239" s="38">
        <f t="shared" si="61"/>
        <v>0</v>
      </c>
      <c r="P239" s="33">
        <v>0</v>
      </c>
      <c r="Q239" s="33">
        <v>0</v>
      </c>
      <c r="R239" s="33">
        <v>0</v>
      </c>
      <c r="S239" s="33">
        <v>0</v>
      </c>
      <c r="T239" s="38">
        <f t="shared" si="62"/>
        <v>0</v>
      </c>
      <c r="U239" s="38">
        <f t="shared" si="63"/>
        <v>0</v>
      </c>
    </row>
    <row r="240" spans="1:21" ht="14" x14ac:dyDescent="0.3">
      <c r="A240" s="19" t="s">
        <v>0</v>
      </c>
      <c r="B240" s="14" t="s">
        <v>429</v>
      </c>
      <c r="C240" s="13" t="s">
        <v>0</v>
      </c>
      <c r="D240" s="34">
        <f>SUM(D234:D239)</f>
        <v>0</v>
      </c>
      <c r="E240" s="34">
        <f>SUM(E234:E239)</f>
        <v>0</v>
      </c>
      <c r="F240" s="34">
        <f>SUM(F234:F239)</f>
        <v>0</v>
      </c>
      <c r="G240" s="39">
        <f t="shared" si="56"/>
        <v>0</v>
      </c>
      <c r="H240" s="34">
        <f>SUM(H234:H239)</f>
        <v>0</v>
      </c>
      <c r="I240" s="39">
        <f t="shared" si="57"/>
        <v>0</v>
      </c>
      <c r="J240" s="34">
        <f>SUM(J234:J239)</f>
        <v>0</v>
      </c>
      <c r="K240" s="39">
        <f t="shared" si="58"/>
        <v>0</v>
      </c>
      <c r="L240" s="34">
        <f>SUM(L234:L239)</f>
        <v>0</v>
      </c>
      <c r="M240" s="39">
        <f t="shared" si="59"/>
        <v>0</v>
      </c>
      <c r="N240" s="34">
        <f t="shared" si="60"/>
        <v>0</v>
      </c>
      <c r="O240" s="39">
        <f t="shared" si="61"/>
        <v>0</v>
      </c>
      <c r="P240" s="34">
        <f>SUM(P234:P239)</f>
        <v>0</v>
      </c>
      <c r="Q240" s="34">
        <f>SUM(Q234:Q239)</f>
        <v>0</v>
      </c>
      <c r="R240" s="34">
        <f>SUM(R234:R239)</f>
        <v>0</v>
      </c>
      <c r="S240" s="34">
        <f>SUM(S234:S239)</f>
        <v>0</v>
      </c>
      <c r="T240" s="39">
        <f t="shared" si="62"/>
        <v>0</v>
      </c>
      <c r="U240" s="39">
        <f t="shared" si="63"/>
        <v>0</v>
      </c>
    </row>
    <row r="241" spans="1:21" ht="13" x14ac:dyDescent="0.3">
      <c r="A241" s="18" t="s">
        <v>29</v>
      </c>
      <c r="B241" s="12" t="s">
        <v>430</v>
      </c>
      <c r="C241" s="11" t="s">
        <v>431</v>
      </c>
      <c r="D241" s="33">
        <v>0</v>
      </c>
      <c r="E241" s="33">
        <v>0</v>
      </c>
      <c r="F241" s="33">
        <v>0</v>
      </c>
      <c r="G241" s="38">
        <f t="shared" si="56"/>
        <v>0</v>
      </c>
      <c r="H241" s="33">
        <v>0</v>
      </c>
      <c r="I241" s="38">
        <f t="shared" si="57"/>
        <v>0</v>
      </c>
      <c r="J241" s="33">
        <v>0</v>
      </c>
      <c r="K241" s="38">
        <f t="shared" si="58"/>
        <v>0</v>
      </c>
      <c r="L241" s="33">
        <v>0</v>
      </c>
      <c r="M241" s="38">
        <f t="shared" si="59"/>
        <v>0</v>
      </c>
      <c r="N241" s="33">
        <f t="shared" si="60"/>
        <v>0</v>
      </c>
      <c r="O241" s="38">
        <f t="shared" si="61"/>
        <v>0</v>
      </c>
      <c r="P241" s="33">
        <v>0</v>
      </c>
      <c r="Q241" s="33">
        <v>0</v>
      </c>
      <c r="R241" s="33">
        <v>0</v>
      </c>
      <c r="S241" s="33">
        <v>0</v>
      </c>
      <c r="T241" s="38">
        <f t="shared" si="62"/>
        <v>0</v>
      </c>
      <c r="U241" s="38">
        <f t="shared" si="63"/>
        <v>0</v>
      </c>
    </row>
    <row r="242" spans="1:21" ht="13" x14ac:dyDescent="0.3">
      <c r="A242" s="18" t="s">
        <v>29</v>
      </c>
      <c r="B242" s="12" t="s">
        <v>432</v>
      </c>
      <c r="C242" s="11" t="s">
        <v>433</v>
      </c>
      <c r="D242" s="33">
        <v>0</v>
      </c>
      <c r="E242" s="33">
        <v>0</v>
      </c>
      <c r="F242" s="33">
        <v>0</v>
      </c>
      <c r="G242" s="38">
        <f t="shared" si="56"/>
        <v>0</v>
      </c>
      <c r="H242" s="33">
        <v>0</v>
      </c>
      <c r="I242" s="38">
        <f t="shared" si="57"/>
        <v>0</v>
      </c>
      <c r="J242" s="33">
        <v>0</v>
      </c>
      <c r="K242" s="38">
        <f t="shared" si="58"/>
        <v>0</v>
      </c>
      <c r="L242" s="33">
        <v>0</v>
      </c>
      <c r="M242" s="38">
        <f t="shared" si="59"/>
        <v>0</v>
      </c>
      <c r="N242" s="33">
        <f t="shared" si="60"/>
        <v>0</v>
      </c>
      <c r="O242" s="38">
        <f t="shared" si="61"/>
        <v>0</v>
      </c>
      <c r="P242" s="33">
        <v>0</v>
      </c>
      <c r="Q242" s="33">
        <v>0</v>
      </c>
      <c r="R242" s="33">
        <v>0</v>
      </c>
      <c r="S242" s="33">
        <v>0</v>
      </c>
      <c r="T242" s="38">
        <f t="shared" si="62"/>
        <v>0</v>
      </c>
      <c r="U242" s="38">
        <f t="shared" si="63"/>
        <v>0</v>
      </c>
    </row>
    <row r="243" spans="1:21" ht="13" x14ac:dyDescent="0.3">
      <c r="A243" s="18" t="s">
        <v>29</v>
      </c>
      <c r="B243" s="12" t="s">
        <v>434</v>
      </c>
      <c r="C243" s="11" t="s">
        <v>435</v>
      </c>
      <c r="D243" s="33">
        <v>0</v>
      </c>
      <c r="E243" s="33">
        <v>0</v>
      </c>
      <c r="F243" s="33">
        <v>0</v>
      </c>
      <c r="G243" s="38">
        <f t="shared" si="56"/>
        <v>0</v>
      </c>
      <c r="H243" s="33">
        <v>0</v>
      </c>
      <c r="I243" s="38">
        <f t="shared" si="57"/>
        <v>0</v>
      </c>
      <c r="J243" s="33">
        <v>0</v>
      </c>
      <c r="K243" s="38">
        <f t="shared" si="58"/>
        <v>0</v>
      </c>
      <c r="L243" s="33">
        <v>0</v>
      </c>
      <c r="M243" s="38">
        <f t="shared" si="59"/>
        <v>0</v>
      </c>
      <c r="N243" s="33">
        <f t="shared" si="60"/>
        <v>0</v>
      </c>
      <c r="O243" s="38">
        <f t="shared" si="61"/>
        <v>0</v>
      </c>
      <c r="P243" s="33">
        <v>0</v>
      </c>
      <c r="Q243" s="33">
        <v>0</v>
      </c>
      <c r="R243" s="33">
        <v>0</v>
      </c>
      <c r="S243" s="33">
        <v>0</v>
      </c>
      <c r="T243" s="38">
        <f t="shared" si="62"/>
        <v>0</v>
      </c>
      <c r="U243" s="38">
        <f t="shared" si="63"/>
        <v>0</v>
      </c>
    </row>
    <row r="244" spans="1:21" ht="13" x14ac:dyDescent="0.3">
      <c r="A244" s="18" t="s">
        <v>29</v>
      </c>
      <c r="B244" s="12" t="s">
        <v>436</v>
      </c>
      <c r="C244" s="11" t="s">
        <v>437</v>
      </c>
      <c r="D244" s="33">
        <v>0</v>
      </c>
      <c r="E244" s="33">
        <v>0</v>
      </c>
      <c r="F244" s="33">
        <v>0</v>
      </c>
      <c r="G244" s="38">
        <f t="shared" si="56"/>
        <v>0</v>
      </c>
      <c r="H244" s="33">
        <v>0</v>
      </c>
      <c r="I244" s="38">
        <f t="shared" si="57"/>
        <v>0</v>
      </c>
      <c r="J244" s="33">
        <v>0</v>
      </c>
      <c r="K244" s="38">
        <f t="shared" si="58"/>
        <v>0</v>
      </c>
      <c r="L244" s="33">
        <v>0</v>
      </c>
      <c r="M244" s="38">
        <f t="shared" si="59"/>
        <v>0</v>
      </c>
      <c r="N244" s="33">
        <f t="shared" si="60"/>
        <v>0</v>
      </c>
      <c r="O244" s="38">
        <f t="shared" si="61"/>
        <v>0</v>
      </c>
      <c r="P244" s="33">
        <v>0</v>
      </c>
      <c r="Q244" s="33">
        <v>0</v>
      </c>
      <c r="R244" s="33">
        <v>0</v>
      </c>
      <c r="S244" s="33">
        <v>0</v>
      </c>
      <c r="T244" s="38">
        <f t="shared" si="62"/>
        <v>0</v>
      </c>
      <c r="U244" s="38">
        <f t="shared" si="63"/>
        <v>0</v>
      </c>
    </row>
    <row r="245" spans="1:21" ht="13" x14ac:dyDescent="0.3">
      <c r="A245" s="18" t="s">
        <v>29</v>
      </c>
      <c r="B245" s="12" t="s">
        <v>438</v>
      </c>
      <c r="C245" s="11" t="s">
        <v>439</v>
      </c>
      <c r="D245" s="33">
        <v>0</v>
      </c>
      <c r="E245" s="33">
        <v>0</v>
      </c>
      <c r="F245" s="33">
        <v>0</v>
      </c>
      <c r="G245" s="38">
        <f t="shared" si="56"/>
        <v>0</v>
      </c>
      <c r="H245" s="33">
        <v>0</v>
      </c>
      <c r="I245" s="38">
        <f t="shared" si="57"/>
        <v>0</v>
      </c>
      <c r="J245" s="33">
        <v>0</v>
      </c>
      <c r="K245" s="38">
        <f t="shared" si="58"/>
        <v>0</v>
      </c>
      <c r="L245" s="33">
        <v>0</v>
      </c>
      <c r="M245" s="38">
        <f t="shared" si="59"/>
        <v>0</v>
      </c>
      <c r="N245" s="33">
        <f t="shared" si="60"/>
        <v>0</v>
      </c>
      <c r="O245" s="38">
        <f t="shared" si="61"/>
        <v>0</v>
      </c>
      <c r="P245" s="33">
        <v>0</v>
      </c>
      <c r="Q245" s="33">
        <v>0</v>
      </c>
      <c r="R245" s="33">
        <v>0</v>
      </c>
      <c r="S245" s="33">
        <v>0</v>
      </c>
      <c r="T245" s="38">
        <f t="shared" si="62"/>
        <v>0</v>
      </c>
      <c r="U245" s="38">
        <f t="shared" si="63"/>
        <v>0</v>
      </c>
    </row>
    <row r="246" spans="1:21" ht="13" x14ac:dyDescent="0.3">
      <c r="A246" s="18" t="s">
        <v>44</v>
      </c>
      <c r="B246" s="12" t="s">
        <v>440</v>
      </c>
      <c r="C246" s="11" t="s">
        <v>441</v>
      </c>
      <c r="D246" s="33">
        <v>0</v>
      </c>
      <c r="E246" s="33">
        <v>0</v>
      </c>
      <c r="F246" s="33">
        <v>0</v>
      </c>
      <c r="G246" s="38">
        <f t="shared" si="56"/>
        <v>0</v>
      </c>
      <c r="H246" s="33">
        <v>0</v>
      </c>
      <c r="I246" s="38">
        <f t="shared" si="57"/>
        <v>0</v>
      </c>
      <c r="J246" s="33">
        <v>0</v>
      </c>
      <c r="K246" s="38">
        <f t="shared" si="58"/>
        <v>0</v>
      </c>
      <c r="L246" s="33">
        <v>0</v>
      </c>
      <c r="M246" s="38">
        <f t="shared" si="59"/>
        <v>0</v>
      </c>
      <c r="N246" s="33">
        <f t="shared" si="60"/>
        <v>0</v>
      </c>
      <c r="O246" s="38">
        <f t="shared" si="61"/>
        <v>0</v>
      </c>
      <c r="P246" s="33">
        <v>0</v>
      </c>
      <c r="Q246" s="33">
        <v>0</v>
      </c>
      <c r="R246" s="33">
        <v>0</v>
      </c>
      <c r="S246" s="33">
        <v>0</v>
      </c>
      <c r="T246" s="38">
        <f t="shared" si="62"/>
        <v>0</v>
      </c>
      <c r="U246" s="38">
        <f t="shared" si="63"/>
        <v>0</v>
      </c>
    </row>
    <row r="247" spans="1:21" ht="14" x14ac:dyDescent="0.3">
      <c r="A247" s="19" t="s">
        <v>0</v>
      </c>
      <c r="B247" s="14" t="s">
        <v>442</v>
      </c>
      <c r="C247" s="13" t="s">
        <v>0</v>
      </c>
      <c r="D247" s="34">
        <f>SUM(D241:D246)</f>
        <v>0</v>
      </c>
      <c r="E247" s="34">
        <f>SUM(E241:E246)</f>
        <v>0</v>
      </c>
      <c r="F247" s="34">
        <f>SUM(F241:F246)</f>
        <v>0</v>
      </c>
      <c r="G247" s="39">
        <f t="shared" si="56"/>
        <v>0</v>
      </c>
      <c r="H247" s="34">
        <f>SUM(H241:H246)</f>
        <v>0</v>
      </c>
      <c r="I247" s="39">
        <f t="shared" si="57"/>
        <v>0</v>
      </c>
      <c r="J247" s="34">
        <f>SUM(J241:J246)</f>
        <v>0</v>
      </c>
      <c r="K247" s="39">
        <f t="shared" si="58"/>
        <v>0</v>
      </c>
      <c r="L247" s="34">
        <f>SUM(L241:L246)</f>
        <v>0</v>
      </c>
      <c r="M247" s="39">
        <f t="shared" si="59"/>
        <v>0</v>
      </c>
      <c r="N247" s="34">
        <f t="shared" si="60"/>
        <v>0</v>
      </c>
      <c r="O247" s="39">
        <f t="shared" si="61"/>
        <v>0</v>
      </c>
      <c r="P247" s="34">
        <f>SUM(P241:P246)</f>
        <v>0</v>
      </c>
      <c r="Q247" s="34">
        <f>SUM(Q241:Q246)</f>
        <v>0</v>
      </c>
      <c r="R247" s="34">
        <f>SUM(R241:R246)</f>
        <v>0</v>
      </c>
      <c r="S247" s="34">
        <f>SUM(S241:S246)</f>
        <v>0</v>
      </c>
      <c r="T247" s="39">
        <f t="shared" si="62"/>
        <v>0</v>
      </c>
      <c r="U247" s="39">
        <f t="shared" si="63"/>
        <v>0</v>
      </c>
    </row>
    <row r="248" spans="1:21" ht="13" x14ac:dyDescent="0.3">
      <c r="A248" s="18" t="s">
        <v>29</v>
      </c>
      <c r="B248" s="12" t="s">
        <v>443</v>
      </c>
      <c r="C248" s="11" t="s">
        <v>444</v>
      </c>
      <c r="D248" s="33">
        <v>6887</v>
      </c>
      <c r="E248" s="33">
        <v>6887</v>
      </c>
      <c r="F248" s="33">
        <v>7214</v>
      </c>
      <c r="G248" s="38">
        <f t="shared" si="56"/>
        <v>1.0474807608537824</v>
      </c>
      <c r="H248" s="33">
        <v>2126</v>
      </c>
      <c r="I248" s="38">
        <f t="shared" si="57"/>
        <v>0.30869754610135036</v>
      </c>
      <c r="J248" s="33">
        <v>1510</v>
      </c>
      <c r="K248" s="38">
        <f t="shared" si="58"/>
        <v>0.21925366632786408</v>
      </c>
      <c r="L248" s="33">
        <v>0</v>
      </c>
      <c r="M248" s="38">
        <f t="shared" si="59"/>
        <v>0</v>
      </c>
      <c r="N248" s="33">
        <f t="shared" si="60"/>
        <v>10850</v>
      </c>
      <c r="O248" s="38">
        <f t="shared" si="61"/>
        <v>1.5754319732829969</v>
      </c>
      <c r="P248" s="33">
        <v>0</v>
      </c>
      <c r="Q248" s="33">
        <v>215674</v>
      </c>
      <c r="R248" s="33">
        <v>215674</v>
      </c>
      <c r="S248" s="33">
        <v>4419</v>
      </c>
      <c r="T248" s="38">
        <f t="shared" si="62"/>
        <v>2.0489256934076432E-2</v>
      </c>
      <c r="U248" s="38">
        <f t="shared" si="63"/>
        <v>0</v>
      </c>
    </row>
    <row r="249" spans="1:21" ht="13" x14ac:dyDescent="0.3">
      <c r="A249" s="18" t="s">
        <v>29</v>
      </c>
      <c r="B249" s="12" t="s">
        <v>445</v>
      </c>
      <c r="C249" s="11" t="s">
        <v>446</v>
      </c>
      <c r="D249" s="33">
        <v>0</v>
      </c>
      <c r="E249" s="33">
        <v>0</v>
      </c>
      <c r="F249" s="33">
        <v>0</v>
      </c>
      <c r="G249" s="38">
        <f t="shared" si="56"/>
        <v>0</v>
      </c>
      <c r="H249" s="33">
        <v>0</v>
      </c>
      <c r="I249" s="38">
        <f t="shared" si="57"/>
        <v>0</v>
      </c>
      <c r="J249" s="33">
        <v>0</v>
      </c>
      <c r="K249" s="38">
        <f t="shared" si="58"/>
        <v>0</v>
      </c>
      <c r="L249" s="33">
        <v>0</v>
      </c>
      <c r="M249" s="38">
        <f t="shared" si="59"/>
        <v>0</v>
      </c>
      <c r="N249" s="33">
        <f t="shared" si="60"/>
        <v>0</v>
      </c>
      <c r="O249" s="38">
        <f t="shared" si="61"/>
        <v>0</v>
      </c>
      <c r="P249" s="33">
        <v>0</v>
      </c>
      <c r="Q249" s="33">
        <v>0</v>
      </c>
      <c r="R249" s="33">
        <v>0</v>
      </c>
      <c r="S249" s="33">
        <v>0</v>
      </c>
      <c r="T249" s="38">
        <f t="shared" si="62"/>
        <v>0</v>
      </c>
      <c r="U249" s="38">
        <f t="shared" si="63"/>
        <v>0</v>
      </c>
    </row>
    <row r="250" spans="1:21" ht="13" x14ac:dyDescent="0.3">
      <c r="A250" s="18" t="s">
        <v>29</v>
      </c>
      <c r="B250" s="12" t="s">
        <v>447</v>
      </c>
      <c r="C250" s="11" t="s">
        <v>448</v>
      </c>
      <c r="D250" s="33">
        <v>0</v>
      </c>
      <c r="E250" s="33">
        <v>0</v>
      </c>
      <c r="F250" s="33">
        <v>0</v>
      </c>
      <c r="G250" s="38">
        <f t="shared" si="56"/>
        <v>0</v>
      </c>
      <c r="H250" s="33">
        <v>0</v>
      </c>
      <c r="I250" s="38">
        <f t="shared" si="57"/>
        <v>0</v>
      </c>
      <c r="J250" s="33">
        <v>0</v>
      </c>
      <c r="K250" s="38">
        <f t="shared" si="58"/>
        <v>0</v>
      </c>
      <c r="L250" s="33">
        <v>0</v>
      </c>
      <c r="M250" s="38">
        <f t="shared" si="59"/>
        <v>0</v>
      </c>
      <c r="N250" s="33">
        <f t="shared" si="60"/>
        <v>0</v>
      </c>
      <c r="O250" s="38">
        <f t="shared" si="61"/>
        <v>0</v>
      </c>
      <c r="P250" s="33">
        <v>0</v>
      </c>
      <c r="Q250" s="33">
        <v>0</v>
      </c>
      <c r="R250" s="33">
        <v>0</v>
      </c>
      <c r="S250" s="33">
        <v>0</v>
      </c>
      <c r="T250" s="38">
        <f t="shared" si="62"/>
        <v>0</v>
      </c>
      <c r="U250" s="38">
        <f t="shared" si="63"/>
        <v>0</v>
      </c>
    </row>
    <row r="251" spans="1:21" ht="13" x14ac:dyDescent="0.3">
      <c r="A251" s="18" t="s">
        <v>29</v>
      </c>
      <c r="B251" s="12" t="s">
        <v>449</v>
      </c>
      <c r="C251" s="11" t="s">
        <v>450</v>
      </c>
      <c r="D251" s="33">
        <v>0</v>
      </c>
      <c r="E251" s="33">
        <v>0</v>
      </c>
      <c r="F251" s="33">
        <v>0</v>
      </c>
      <c r="G251" s="38">
        <f t="shared" si="56"/>
        <v>0</v>
      </c>
      <c r="H251" s="33">
        <v>0</v>
      </c>
      <c r="I251" s="38">
        <f t="shared" si="57"/>
        <v>0</v>
      </c>
      <c r="J251" s="33">
        <v>0</v>
      </c>
      <c r="K251" s="38">
        <f t="shared" si="58"/>
        <v>0</v>
      </c>
      <c r="L251" s="33">
        <v>0</v>
      </c>
      <c r="M251" s="38">
        <f t="shared" si="59"/>
        <v>0</v>
      </c>
      <c r="N251" s="33">
        <f t="shared" si="60"/>
        <v>0</v>
      </c>
      <c r="O251" s="38">
        <f t="shared" si="61"/>
        <v>0</v>
      </c>
      <c r="P251" s="33">
        <v>0</v>
      </c>
      <c r="Q251" s="33">
        <v>0</v>
      </c>
      <c r="R251" s="33">
        <v>0</v>
      </c>
      <c r="S251" s="33">
        <v>0</v>
      </c>
      <c r="T251" s="38">
        <f t="shared" si="62"/>
        <v>0</v>
      </c>
      <c r="U251" s="38">
        <f t="shared" si="63"/>
        <v>0</v>
      </c>
    </row>
    <row r="252" spans="1:21" ht="13" x14ac:dyDescent="0.3">
      <c r="A252" s="18" t="s">
        <v>29</v>
      </c>
      <c r="B252" s="12" t="s">
        <v>451</v>
      </c>
      <c r="C252" s="11" t="s">
        <v>452</v>
      </c>
      <c r="D252" s="33">
        <v>0</v>
      </c>
      <c r="E252" s="33">
        <v>0</v>
      </c>
      <c r="F252" s="33">
        <v>0</v>
      </c>
      <c r="G252" s="38">
        <f t="shared" si="56"/>
        <v>0</v>
      </c>
      <c r="H252" s="33">
        <v>0</v>
      </c>
      <c r="I252" s="38">
        <f t="shared" si="57"/>
        <v>0</v>
      </c>
      <c r="J252" s="33">
        <v>0</v>
      </c>
      <c r="K252" s="38">
        <f t="shared" si="58"/>
        <v>0</v>
      </c>
      <c r="L252" s="33">
        <v>0</v>
      </c>
      <c r="M252" s="38">
        <f t="shared" si="59"/>
        <v>0</v>
      </c>
      <c r="N252" s="33">
        <f t="shared" si="60"/>
        <v>0</v>
      </c>
      <c r="O252" s="38">
        <f t="shared" si="61"/>
        <v>0</v>
      </c>
      <c r="P252" s="33">
        <v>0</v>
      </c>
      <c r="Q252" s="33">
        <v>0</v>
      </c>
      <c r="R252" s="33">
        <v>0</v>
      </c>
      <c r="S252" s="33">
        <v>0</v>
      </c>
      <c r="T252" s="38">
        <f t="shared" si="62"/>
        <v>0</v>
      </c>
      <c r="U252" s="38">
        <f t="shared" si="63"/>
        <v>0</v>
      </c>
    </row>
    <row r="253" spans="1:21" ht="13" x14ac:dyDescent="0.3">
      <c r="A253" s="18" t="s">
        <v>44</v>
      </c>
      <c r="B253" s="12" t="s">
        <v>453</v>
      </c>
      <c r="C253" s="11" t="s">
        <v>454</v>
      </c>
      <c r="D253" s="33">
        <v>14901607</v>
      </c>
      <c r="E253" s="33">
        <v>17901607</v>
      </c>
      <c r="F253" s="33">
        <v>9984425</v>
      </c>
      <c r="G253" s="38">
        <f t="shared" si="56"/>
        <v>0.67002337398912748</v>
      </c>
      <c r="H253" s="33">
        <v>6716542</v>
      </c>
      <c r="I253" s="38">
        <f t="shared" si="57"/>
        <v>0.4507260190125803</v>
      </c>
      <c r="J253" s="33">
        <v>0</v>
      </c>
      <c r="K253" s="38">
        <f t="shared" si="58"/>
        <v>0</v>
      </c>
      <c r="L253" s="33">
        <v>0</v>
      </c>
      <c r="M253" s="38">
        <f t="shared" si="59"/>
        <v>0</v>
      </c>
      <c r="N253" s="33">
        <f t="shared" si="60"/>
        <v>16700967</v>
      </c>
      <c r="O253" s="38">
        <f t="shared" si="61"/>
        <v>0.93293116087287586</v>
      </c>
      <c r="P253" s="33">
        <v>5984999</v>
      </c>
      <c r="Q253" s="33">
        <v>17158010</v>
      </c>
      <c r="R253" s="33">
        <v>23073155</v>
      </c>
      <c r="S253" s="33">
        <v>15940741</v>
      </c>
      <c r="T253" s="38">
        <f t="shared" si="62"/>
        <v>0.69087825223728616</v>
      </c>
      <c r="U253" s="38">
        <f t="shared" si="63"/>
        <v>-1</v>
      </c>
    </row>
    <row r="254" spans="1:21" ht="14" x14ac:dyDescent="0.3">
      <c r="A254" s="19" t="s">
        <v>0</v>
      </c>
      <c r="B254" s="14" t="s">
        <v>455</v>
      </c>
      <c r="C254" s="13" t="s">
        <v>0</v>
      </c>
      <c r="D254" s="34">
        <f>SUM(D248:D253)</f>
        <v>14908494</v>
      </c>
      <c r="E254" s="34">
        <f>SUM(E248:E253)</f>
        <v>17908494</v>
      </c>
      <c r="F254" s="34">
        <f>SUM(F248:F253)</f>
        <v>9991639</v>
      </c>
      <c r="G254" s="39">
        <f t="shared" si="56"/>
        <v>0.67019774096565354</v>
      </c>
      <c r="H254" s="34">
        <f>SUM(H248:H253)</f>
        <v>6718668</v>
      </c>
      <c r="I254" s="39">
        <f t="shared" si="57"/>
        <v>0.45066040875758479</v>
      </c>
      <c r="J254" s="34">
        <f>SUM(J248:J253)</f>
        <v>1510</v>
      </c>
      <c r="K254" s="39">
        <f t="shared" si="58"/>
        <v>8.4317531111214605E-5</v>
      </c>
      <c r="L254" s="34">
        <f>SUM(L248:L253)</f>
        <v>0</v>
      </c>
      <c r="M254" s="39">
        <f t="shared" si="59"/>
        <v>0</v>
      </c>
      <c r="N254" s="34">
        <f t="shared" si="60"/>
        <v>16711817</v>
      </c>
      <c r="O254" s="39">
        <f t="shared" si="61"/>
        <v>0.93317824491551327</v>
      </c>
      <c r="P254" s="34">
        <f>SUM(P248:P253)</f>
        <v>5984999</v>
      </c>
      <c r="Q254" s="34">
        <f>SUM(Q248:Q253)</f>
        <v>17373684</v>
      </c>
      <c r="R254" s="34">
        <f>SUM(R248:R253)</f>
        <v>23288829</v>
      </c>
      <c r="S254" s="34">
        <f>SUM(S248:S253)</f>
        <v>15945160</v>
      </c>
      <c r="T254" s="39">
        <f t="shared" si="62"/>
        <v>0.68466989044404081</v>
      </c>
      <c r="U254" s="39">
        <f t="shared" si="63"/>
        <v>-0.99974770254765288</v>
      </c>
    </row>
    <row r="255" spans="1:21" ht="13" x14ac:dyDescent="0.3">
      <c r="A255" s="18" t="s">
        <v>29</v>
      </c>
      <c r="B255" s="12" t="s">
        <v>456</v>
      </c>
      <c r="C255" s="11" t="s">
        <v>457</v>
      </c>
      <c r="D255" s="33">
        <v>251502</v>
      </c>
      <c r="E255" s="33">
        <v>200456</v>
      </c>
      <c r="F255" s="33">
        <v>33755</v>
      </c>
      <c r="G255" s="38">
        <f t="shared" si="56"/>
        <v>0.13421364442429881</v>
      </c>
      <c r="H255" s="33">
        <v>76859</v>
      </c>
      <c r="I255" s="38">
        <f t="shared" si="57"/>
        <v>0.30559995546755098</v>
      </c>
      <c r="J255" s="33">
        <v>32574</v>
      </c>
      <c r="K255" s="38">
        <f t="shared" si="58"/>
        <v>0.16249950113740672</v>
      </c>
      <c r="L255" s="33">
        <v>0</v>
      </c>
      <c r="M255" s="38">
        <f t="shared" si="59"/>
        <v>0</v>
      </c>
      <c r="N255" s="33">
        <f t="shared" si="60"/>
        <v>143188</v>
      </c>
      <c r="O255" s="38">
        <f t="shared" si="61"/>
        <v>0.71431137007622625</v>
      </c>
      <c r="P255" s="33">
        <v>48452</v>
      </c>
      <c r="Q255" s="33">
        <v>444000</v>
      </c>
      <c r="R255" s="33">
        <v>444000</v>
      </c>
      <c r="S255" s="33">
        <v>176848</v>
      </c>
      <c r="T255" s="38">
        <f t="shared" si="62"/>
        <v>0.39830630630630631</v>
      </c>
      <c r="U255" s="38">
        <f t="shared" si="63"/>
        <v>-0.32770577065962192</v>
      </c>
    </row>
    <row r="256" spans="1:21" ht="13" x14ac:dyDescent="0.3">
      <c r="A256" s="18" t="s">
        <v>29</v>
      </c>
      <c r="B256" s="12" t="s">
        <v>458</v>
      </c>
      <c r="C256" s="11" t="s">
        <v>459</v>
      </c>
      <c r="D256" s="33">
        <v>0</v>
      </c>
      <c r="E256" s="33">
        <v>0</v>
      </c>
      <c r="F256" s="33">
        <v>0</v>
      </c>
      <c r="G256" s="38">
        <f t="shared" si="56"/>
        <v>0</v>
      </c>
      <c r="H256" s="33">
        <v>0</v>
      </c>
      <c r="I256" s="38">
        <f t="shared" si="57"/>
        <v>0</v>
      </c>
      <c r="J256" s="33">
        <v>0</v>
      </c>
      <c r="K256" s="38">
        <f t="shared" si="58"/>
        <v>0</v>
      </c>
      <c r="L256" s="33">
        <v>0</v>
      </c>
      <c r="M256" s="38">
        <f t="shared" si="59"/>
        <v>0</v>
      </c>
      <c r="N256" s="33">
        <f t="shared" si="60"/>
        <v>0</v>
      </c>
      <c r="O256" s="38">
        <f t="shared" si="61"/>
        <v>0</v>
      </c>
      <c r="P256" s="33">
        <v>0</v>
      </c>
      <c r="Q256" s="33">
        <v>0</v>
      </c>
      <c r="R256" s="33">
        <v>0</v>
      </c>
      <c r="S256" s="33">
        <v>0</v>
      </c>
      <c r="T256" s="38">
        <f t="shared" si="62"/>
        <v>0</v>
      </c>
      <c r="U256" s="38">
        <f t="shared" si="63"/>
        <v>0</v>
      </c>
    </row>
    <row r="257" spans="1:21" ht="13" x14ac:dyDescent="0.3">
      <c r="A257" s="18" t="s">
        <v>29</v>
      </c>
      <c r="B257" s="12" t="s">
        <v>460</v>
      </c>
      <c r="C257" s="11" t="s">
        <v>461</v>
      </c>
      <c r="D257" s="33">
        <v>0</v>
      </c>
      <c r="E257" s="33">
        <v>0</v>
      </c>
      <c r="F257" s="33">
        <v>0</v>
      </c>
      <c r="G257" s="38">
        <f t="shared" si="56"/>
        <v>0</v>
      </c>
      <c r="H257" s="33">
        <v>0</v>
      </c>
      <c r="I257" s="38">
        <f t="shared" si="57"/>
        <v>0</v>
      </c>
      <c r="J257" s="33">
        <v>0</v>
      </c>
      <c r="K257" s="38">
        <f t="shared" si="58"/>
        <v>0</v>
      </c>
      <c r="L257" s="33">
        <v>0</v>
      </c>
      <c r="M257" s="38">
        <f t="shared" si="59"/>
        <v>0</v>
      </c>
      <c r="N257" s="33">
        <f t="shared" si="60"/>
        <v>0</v>
      </c>
      <c r="O257" s="38">
        <f t="shared" si="61"/>
        <v>0</v>
      </c>
      <c r="P257" s="33">
        <v>0</v>
      </c>
      <c r="Q257" s="33">
        <v>0</v>
      </c>
      <c r="R257" s="33">
        <v>0</v>
      </c>
      <c r="S257" s="33">
        <v>0</v>
      </c>
      <c r="T257" s="38">
        <f t="shared" si="62"/>
        <v>0</v>
      </c>
      <c r="U257" s="38">
        <f t="shared" si="63"/>
        <v>0</v>
      </c>
    </row>
    <row r="258" spans="1:21" ht="13" x14ac:dyDescent="0.3">
      <c r="A258" s="18" t="s">
        <v>44</v>
      </c>
      <c r="B258" s="12" t="s">
        <v>462</v>
      </c>
      <c r="C258" s="11" t="s">
        <v>463</v>
      </c>
      <c r="D258" s="33">
        <v>0</v>
      </c>
      <c r="E258" s="33">
        <v>0</v>
      </c>
      <c r="F258" s="33">
        <v>0</v>
      </c>
      <c r="G258" s="38">
        <f t="shared" si="56"/>
        <v>0</v>
      </c>
      <c r="H258" s="33">
        <v>0</v>
      </c>
      <c r="I258" s="38">
        <f t="shared" si="57"/>
        <v>0</v>
      </c>
      <c r="J258" s="33">
        <v>0</v>
      </c>
      <c r="K258" s="38">
        <f t="shared" si="58"/>
        <v>0</v>
      </c>
      <c r="L258" s="33">
        <v>0</v>
      </c>
      <c r="M258" s="38">
        <f t="shared" si="59"/>
        <v>0</v>
      </c>
      <c r="N258" s="33">
        <f t="shared" si="60"/>
        <v>0</v>
      </c>
      <c r="O258" s="38">
        <f t="shared" si="61"/>
        <v>0</v>
      </c>
      <c r="P258" s="33">
        <v>-262461</v>
      </c>
      <c r="Q258" s="33">
        <v>0</v>
      </c>
      <c r="R258" s="33">
        <v>0</v>
      </c>
      <c r="S258" s="33">
        <v>0</v>
      </c>
      <c r="T258" s="38">
        <f t="shared" si="62"/>
        <v>0</v>
      </c>
      <c r="U258" s="38">
        <f t="shared" si="63"/>
        <v>-1</v>
      </c>
    </row>
    <row r="259" spans="1:21" ht="14" x14ac:dyDescent="0.3">
      <c r="A259" s="19" t="s">
        <v>0</v>
      </c>
      <c r="B259" s="14" t="s">
        <v>464</v>
      </c>
      <c r="C259" s="13" t="s">
        <v>0</v>
      </c>
      <c r="D259" s="34">
        <f>SUM(D255:D258)</f>
        <v>251502</v>
      </c>
      <c r="E259" s="34">
        <f>SUM(E255:E258)</f>
        <v>200456</v>
      </c>
      <c r="F259" s="34">
        <f>SUM(F255:F258)</f>
        <v>33755</v>
      </c>
      <c r="G259" s="39">
        <f t="shared" si="56"/>
        <v>0.13421364442429881</v>
      </c>
      <c r="H259" s="34">
        <f>SUM(H255:H258)</f>
        <v>76859</v>
      </c>
      <c r="I259" s="39">
        <f t="shared" si="57"/>
        <v>0.30559995546755098</v>
      </c>
      <c r="J259" s="34">
        <f>SUM(J255:J258)</f>
        <v>32574</v>
      </c>
      <c r="K259" s="39">
        <f t="shared" si="58"/>
        <v>0.16249950113740672</v>
      </c>
      <c r="L259" s="34">
        <f>SUM(L255:L258)</f>
        <v>0</v>
      </c>
      <c r="M259" s="39">
        <f t="shared" si="59"/>
        <v>0</v>
      </c>
      <c r="N259" s="34">
        <f t="shared" si="60"/>
        <v>143188</v>
      </c>
      <c r="O259" s="39">
        <f t="shared" si="61"/>
        <v>0.71431137007622625</v>
      </c>
      <c r="P259" s="34">
        <f>SUM(P255:P258)</f>
        <v>-214009</v>
      </c>
      <c r="Q259" s="34">
        <f>SUM(Q255:Q258)</f>
        <v>444000</v>
      </c>
      <c r="R259" s="34">
        <f>SUM(R255:R258)</f>
        <v>444000</v>
      </c>
      <c r="S259" s="34">
        <f>SUM(S255:S258)</f>
        <v>176848</v>
      </c>
      <c r="T259" s="39">
        <f t="shared" si="62"/>
        <v>0.39830630630630631</v>
      </c>
      <c r="U259" s="39">
        <f t="shared" si="63"/>
        <v>-1.152208551976786</v>
      </c>
    </row>
    <row r="260" spans="1:21" ht="14" x14ac:dyDescent="0.3">
      <c r="A260" s="19" t="s">
        <v>0</v>
      </c>
      <c r="B260" s="14" t="s">
        <v>465</v>
      </c>
      <c r="C260" s="13" t="s">
        <v>0</v>
      </c>
      <c r="D260" s="34">
        <f>SUM(D234:D239,D241:D246,D248:D253,D255:D258)</f>
        <v>15159996</v>
      </c>
      <c r="E260" s="34">
        <f>SUM(E234:E239,E241:E246,E248:E253,E255:E258)</f>
        <v>18108950</v>
      </c>
      <c r="F260" s="34">
        <f>SUM(F234:F239,F241:F246,F248:F253,F255:F258)</f>
        <v>10025394</v>
      </c>
      <c r="G260" s="39">
        <f t="shared" si="56"/>
        <v>0.66130584731024999</v>
      </c>
      <c r="H260" s="34">
        <f>SUM(H234:H239,H241:H246,H248:H253,H255:H258)</f>
        <v>6795527</v>
      </c>
      <c r="I260" s="39">
        <f t="shared" si="57"/>
        <v>0.44825387816725015</v>
      </c>
      <c r="J260" s="34">
        <f>SUM(J234:J239,J241:J246,J248:J253,J255:J258)</f>
        <v>34084</v>
      </c>
      <c r="K260" s="39">
        <f t="shared" si="58"/>
        <v>1.882163239724004E-3</v>
      </c>
      <c r="L260" s="34">
        <f>SUM(L234:L239,L241:L246,L248:L253,L255:L258)</f>
        <v>0</v>
      </c>
      <c r="M260" s="39">
        <f t="shared" si="59"/>
        <v>0</v>
      </c>
      <c r="N260" s="34">
        <f t="shared" si="60"/>
        <v>16855005</v>
      </c>
      <c r="O260" s="39">
        <f t="shared" si="61"/>
        <v>0.93075551039679272</v>
      </c>
      <c r="P260" s="34">
        <f>SUM(P234:P239,P241:P246,P248:P253,P255:P258)</f>
        <v>5770990</v>
      </c>
      <c r="Q260" s="34">
        <f>SUM(Q234:Q239,Q241:Q246,Q248:Q253,Q255:Q258)</f>
        <v>17817684</v>
      </c>
      <c r="R260" s="34">
        <f>SUM(R234:R239,R241:R246,R248:R253,R255:R258)</f>
        <v>23732829</v>
      </c>
      <c r="S260" s="34">
        <f>SUM(S234:S239,S241:S246,S248:S253,S255:S258)</f>
        <v>16122008</v>
      </c>
      <c r="T260" s="39">
        <f t="shared" si="62"/>
        <v>0.67931252527880259</v>
      </c>
      <c r="U260" s="39">
        <f t="shared" si="63"/>
        <v>-0.99409390763109973</v>
      </c>
    </row>
    <row r="261" spans="1:21" ht="14.5" customHeight="1" x14ac:dyDescent="0.3">
      <c r="A261" s="17" t="s">
        <v>0</v>
      </c>
      <c r="B261" s="15" t="s">
        <v>618</v>
      </c>
      <c r="C261" s="10"/>
      <c r="D261" s="35"/>
      <c r="E261" s="35"/>
      <c r="F261" s="35"/>
      <c r="G261" s="40"/>
      <c r="H261" s="35"/>
      <c r="I261" s="40"/>
      <c r="J261" s="35"/>
      <c r="K261" s="40"/>
      <c r="L261" s="35"/>
      <c r="M261" s="40"/>
      <c r="N261" s="35"/>
      <c r="O261" s="40"/>
      <c r="P261" s="35"/>
      <c r="Q261" s="35"/>
      <c r="R261" s="35"/>
      <c r="S261" s="35"/>
      <c r="T261" s="40"/>
      <c r="U261" s="40"/>
    </row>
    <row r="262" spans="1:21" ht="28.9" customHeight="1" x14ac:dyDescent="0.3">
      <c r="A262" s="17" t="s">
        <v>0</v>
      </c>
      <c r="B262" s="9" t="s">
        <v>466</v>
      </c>
      <c r="C262" s="10"/>
      <c r="D262" s="35"/>
      <c r="E262" s="35"/>
      <c r="F262" s="35"/>
      <c r="G262" s="40"/>
      <c r="H262" s="35"/>
      <c r="I262" s="40"/>
      <c r="J262" s="35"/>
      <c r="K262" s="40"/>
      <c r="L262" s="35"/>
      <c r="M262" s="40"/>
      <c r="N262" s="35"/>
      <c r="O262" s="40"/>
      <c r="P262" s="35"/>
      <c r="Q262" s="35"/>
      <c r="R262" s="35"/>
      <c r="S262" s="35"/>
      <c r="T262" s="40"/>
      <c r="U262" s="40"/>
    </row>
    <row r="263" spans="1:21" ht="13" x14ac:dyDescent="0.3">
      <c r="A263" s="18" t="s">
        <v>29</v>
      </c>
      <c r="B263" s="12" t="s">
        <v>467</v>
      </c>
      <c r="C263" s="11" t="s">
        <v>468</v>
      </c>
      <c r="D263" s="33">
        <v>1924759</v>
      </c>
      <c r="E263" s="33">
        <v>1925009</v>
      </c>
      <c r="F263" s="33">
        <v>0</v>
      </c>
      <c r="G263" s="38">
        <f t="shared" ref="G263:G299" si="64">IF(($D263     =0),0,($F263     /$D263     ))</f>
        <v>0</v>
      </c>
      <c r="H263" s="33">
        <v>51</v>
      </c>
      <c r="I263" s="38">
        <f t="shared" ref="I263:I299" si="65">IF(($D263     =0),0,($H263     /$D263     ))</f>
        <v>2.6496823758195183E-5</v>
      </c>
      <c r="J263" s="33">
        <v>79</v>
      </c>
      <c r="K263" s="38">
        <f t="shared" ref="K263:K299" si="66">IF(($E263     =0),0,($J263     /$E263     ))</f>
        <v>4.1038769169390895E-5</v>
      </c>
      <c r="L263" s="33">
        <v>0</v>
      </c>
      <c r="M263" s="38">
        <f t="shared" ref="M263:M299" si="67">IF(($E263     =0),0,($L263     /$E263     ))</f>
        <v>0</v>
      </c>
      <c r="N263" s="33">
        <f t="shared" ref="N263:N299" si="68">$F263     +$H263     +$J263</f>
        <v>130</v>
      </c>
      <c r="O263" s="38">
        <f t="shared" ref="O263:O299" si="69">IF(($E263     =0),0,($N263     /$E263     ))</f>
        <v>6.7532151797731858E-5</v>
      </c>
      <c r="P263" s="33">
        <v>0</v>
      </c>
      <c r="Q263" s="33">
        <v>0</v>
      </c>
      <c r="R263" s="33">
        <v>0</v>
      </c>
      <c r="S263" s="33">
        <v>0</v>
      </c>
      <c r="T263" s="38">
        <f t="shared" ref="T263:T299" si="70">IF(($R263     =0),0,($S263     /$R263     ))</f>
        <v>0</v>
      </c>
      <c r="U263" s="38">
        <f t="shared" ref="U263:U299" si="71">IF(($P263     =0),0,(($J263     /$P263     )-1))</f>
        <v>0</v>
      </c>
    </row>
    <row r="264" spans="1:21" ht="13" x14ac:dyDescent="0.3">
      <c r="A264" s="18" t="s">
        <v>29</v>
      </c>
      <c r="B264" s="12" t="s">
        <v>469</v>
      </c>
      <c r="C264" s="11" t="s">
        <v>470</v>
      </c>
      <c r="D264" s="33">
        <v>558000</v>
      </c>
      <c r="E264" s="33">
        <v>558000</v>
      </c>
      <c r="F264" s="33">
        <v>218626</v>
      </c>
      <c r="G264" s="38">
        <f t="shared" si="64"/>
        <v>0.39180286738351255</v>
      </c>
      <c r="H264" s="33">
        <v>172098</v>
      </c>
      <c r="I264" s="38">
        <f t="shared" si="65"/>
        <v>0.30841935483870969</v>
      </c>
      <c r="J264" s="33">
        <v>130751</v>
      </c>
      <c r="K264" s="38">
        <f t="shared" si="66"/>
        <v>0.23432078853046595</v>
      </c>
      <c r="L264" s="33">
        <v>0</v>
      </c>
      <c r="M264" s="38">
        <f t="shared" si="67"/>
        <v>0</v>
      </c>
      <c r="N264" s="33">
        <f t="shared" si="68"/>
        <v>521475</v>
      </c>
      <c r="O264" s="38">
        <f t="shared" si="69"/>
        <v>0.9345430107526882</v>
      </c>
      <c r="P264" s="33">
        <v>50167</v>
      </c>
      <c r="Q264" s="33">
        <v>515736</v>
      </c>
      <c r="R264" s="33">
        <v>520736</v>
      </c>
      <c r="S264" s="33">
        <v>522274</v>
      </c>
      <c r="T264" s="38">
        <f t="shared" si="70"/>
        <v>1.0029535119523136</v>
      </c>
      <c r="U264" s="38">
        <f t="shared" si="71"/>
        <v>1.6063149082065902</v>
      </c>
    </row>
    <row r="265" spans="1:21" ht="13" x14ac:dyDescent="0.3">
      <c r="A265" s="18" t="s">
        <v>29</v>
      </c>
      <c r="B265" s="12" t="s">
        <v>471</v>
      </c>
      <c r="C265" s="11" t="s">
        <v>472</v>
      </c>
      <c r="D265" s="33">
        <v>1778</v>
      </c>
      <c r="E265" s="33">
        <v>3000</v>
      </c>
      <c r="F265" s="33">
        <v>123</v>
      </c>
      <c r="G265" s="38">
        <f t="shared" si="64"/>
        <v>6.9178852643419567E-2</v>
      </c>
      <c r="H265" s="33">
        <v>1377</v>
      </c>
      <c r="I265" s="38">
        <f t="shared" si="65"/>
        <v>0.77446569178852642</v>
      </c>
      <c r="J265" s="33">
        <v>0</v>
      </c>
      <c r="K265" s="38">
        <f t="shared" si="66"/>
        <v>0</v>
      </c>
      <c r="L265" s="33">
        <v>0</v>
      </c>
      <c r="M265" s="38">
        <f t="shared" si="67"/>
        <v>0</v>
      </c>
      <c r="N265" s="33">
        <f t="shared" si="68"/>
        <v>1500</v>
      </c>
      <c r="O265" s="38">
        <f t="shared" si="69"/>
        <v>0.5</v>
      </c>
      <c r="P265" s="33">
        <v>205</v>
      </c>
      <c r="Q265" s="33">
        <v>14163</v>
      </c>
      <c r="R265" s="33">
        <v>9213</v>
      </c>
      <c r="S265" s="33">
        <v>1655</v>
      </c>
      <c r="T265" s="38">
        <f t="shared" si="70"/>
        <v>0.17963746879409531</v>
      </c>
      <c r="U265" s="38">
        <f t="shared" si="71"/>
        <v>-1</v>
      </c>
    </row>
    <row r="266" spans="1:21" ht="13" x14ac:dyDescent="0.3">
      <c r="A266" s="18" t="s">
        <v>44</v>
      </c>
      <c r="B266" s="12" t="s">
        <v>473</v>
      </c>
      <c r="C266" s="11" t="s">
        <v>474</v>
      </c>
      <c r="D266" s="33">
        <v>0</v>
      </c>
      <c r="E266" s="33">
        <v>0</v>
      </c>
      <c r="F266" s="33">
        <v>0</v>
      </c>
      <c r="G266" s="38">
        <f t="shared" si="64"/>
        <v>0</v>
      </c>
      <c r="H266" s="33">
        <v>0</v>
      </c>
      <c r="I266" s="38">
        <f t="shared" si="65"/>
        <v>0</v>
      </c>
      <c r="J266" s="33">
        <v>0</v>
      </c>
      <c r="K266" s="38">
        <f t="shared" si="66"/>
        <v>0</v>
      </c>
      <c r="L266" s="33">
        <v>0</v>
      </c>
      <c r="M266" s="38">
        <f t="shared" si="67"/>
        <v>0</v>
      </c>
      <c r="N266" s="33">
        <f t="shared" si="68"/>
        <v>0</v>
      </c>
      <c r="O266" s="38">
        <f t="shared" si="69"/>
        <v>0</v>
      </c>
      <c r="P266" s="33">
        <v>0</v>
      </c>
      <c r="Q266" s="33">
        <v>0</v>
      </c>
      <c r="R266" s="33">
        <v>0</v>
      </c>
      <c r="S266" s="33">
        <v>0</v>
      </c>
      <c r="T266" s="38">
        <f t="shared" si="70"/>
        <v>0</v>
      </c>
      <c r="U266" s="38">
        <f t="shared" si="71"/>
        <v>0</v>
      </c>
    </row>
    <row r="267" spans="1:21" ht="14" x14ac:dyDescent="0.3">
      <c r="A267" s="19" t="s">
        <v>0</v>
      </c>
      <c r="B267" s="14" t="s">
        <v>475</v>
      </c>
      <c r="C267" s="13" t="s">
        <v>0</v>
      </c>
      <c r="D267" s="34">
        <f>SUM(D263:D266)</f>
        <v>2484537</v>
      </c>
      <c r="E267" s="34">
        <f>SUM(E263:E266)</f>
        <v>2486009</v>
      </c>
      <c r="F267" s="34">
        <f>SUM(F263:F266)</f>
        <v>218749</v>
      </c>
      <c r="G267" s="39">
        <f t="shared" si="64"/>
        <v>8.8044170805264721E-2</v>
      </c>
      <c r="H267" s="34">
        <f>SUM(H263:H266)</f>
        <v>173526</v>
      </c>
      <c r="I267" s="39">
        <f t="shared" si="65"/>
        <v>6.9842389145341771E-2</v>
      </c>
      <c r="J267" s="34">
        <f>SUM(J263:J266)</f>
        <v>130830</v>
      </c>
      <c r="K267" s="39">
        <f t="shared" si="66"/>
        <v>5.2626519051218235E-2</v>
      </c>
      <c r="L267" s="34">
        <f>SUM(L263:L266)</f>
        <v>0</v>
      </c>
      <c r="M267" s="39">
        <f t="shared" si="67"/>
        <v>0</v>
      </c>
      <c r="N267" s="34">
        <f t="shared" si="68"/>
        <v>523105</v>
      </c>
      <c r="O267" s="39">
        <f t="shared" si="69"/>
        <v>0.21041959220582065</v>
      </c>
      <c r="P267" s="34">
        <f>SUM(P263:P266)</f>
        <v>50372</v>
      </c>
      <c r="Q267" s="34">
        <f>SUM(Q263:Q266)</f>
        <v>529899</v>
      </c>
      <c r="R267" s="34">
        <f>SUM(R263:R266)</f>
        <v>529949</v>
      </c>
      <c r="S267" s="34">
        <f>SUM(S263:S266)</f>
        <v>523929</v>
      </c>
      <c r="T267" s="39">
        <f t="shared" si="70"/>
        <v>0.98864041634194988</v>
      </c>
      <c r="U267" s="39">
        <f t="shared" si="71"/>
        <v>1.5972762645914398</v>
      </c>
    </row>
    <row r="268" spans="1:21" ht="13" x14ac:dyDescent="0.3">
      <c r="A268" s="18" t="s">
        <v>29</v>
      </c>
      <c r="B268" s="12" t="s">
        <v>476</v>
      </c>
      <c r="C268" s="11" t="s">
        <v>477</v>
      </c>
      <c r="D268" s="33">
        <v>0</v>
      </c>
      <c r="E268" s="33">
        <v>0</v>
      </c>
      <c r="F268" s="33">
        <v>0</v>
      </c>
      <c r="G268" s="38">
        <f t="shared" si="64"/>
        <v>0</v>
      </c>
      <c r="H268" s="33">
        <v>0</v>
      </c>
      <c r="I268" s="38">
        <f t="shared" si="65"/>
        <v>0</v>
      </c>
      <c r="J268" s="33">
        <v>0</v>
      </c>
      <c r="K268" s="38">
        <f t="shared" si="66"/>
        <v>0</v>
      </c>
      <c r="L268" s="33">
        <v>0</v>
      </c>
      <c r="M268" s="38">
        <f t="shared" si="67"/>
        <v>0</v>
      </c>
      <c r="N268" s="33">
        <f t="shared" si="68"/>
        <v>0</v>
      </c>
      <c r="O268" s="38">
        <f t="shared" si="69"/>
        <v>0</v>
      </c>
      <c r="P268" s="33">
        <v>0</v>
      </c>
      <c r="Q268" s="33">
        <v>0</v>
      </c>
      <c r="R268" s="33">
        <v>0</v>
      </c>
      <c r="S268" s="33">
        <v>0</v>
      </c>
      <c r="T268" s="38">
        <f t="shared" si="70"/>
        <v>0</v>
      </c>
      <c r="U268" s="38">
        <f t="shared" si="71"/>
        <v>0</v>
      </c>
    </row>
    <row r="269" spans="1:21" ht="13" x14ac:dyDescent="0.3">
      <c r="A269" s="18" t="s">
        <v>29</v>
      </c>
      <c r="B269" s="12" t="s">
        <v>478</v>
      </c>
      <c r="C269" s="11" t="s">
        <v>479</v>
      </c>
      <c r="D269" s="33">
        <v>0</v>
      </c>
      <c r="E269" s="33">
        <v>0</v>
      </c>
      <c r="F269" s="33">
        <v>0</v>
      </c>
      <c r="G269" s="38">
        <f t="shared" si="64"/>
        <v>0</v>
      </c>
      <c r="H269" s="33">
        <v>0</v>
      </c>
      <c r="I269" s="38">
        <f t="shared" si="65"/>
        <v>0</v>
      </c>
      <c r="J269" s="33">
        <v>0</v>
      </c>
      <c r="K269" s="38">
        <f t="shared" si="66"/>
        <v>0</v>
      </c>
      <c r="L269" s="33">
        <v>0</v>
      </c>
      <c r="M269" s="38">
        <f t="shared" si="67"/>
        <v>0</v>
      </c>
      <c r="N269" s="33">
        <f t="shared" si="68"/>
        <v>0</v>
      </c>
      <c r="O269" s="38">
        <f t="shared" si="69"/>
        <v>0</v>
      </c>
      <c r="P269" s="33">
        <v>0</v>
      </c>
      <c r="Q269" s="33">
        <v>0</v>
      </c>
      <c r="R269" s="33">
        <v>0</v>
      </c>
      <c r="S269" s="33">
        <v>0</v>
      </c>
      <c r="T269" s="38">
        <f t="shared" si="70"/>
        <v>0</v>
      </c>
      <c r="U269" s="38">
        <f t="shared" si="71"/>
        <v>0</v>
      </c>
    </row>
    <row r="270" spans="1:21" ht="13" x14ac:dyDescent="0.3">
      <c r="A270" s="18" t="s">
        <v>29</v>
      </c>
      <c r="B270" s="12" t="s">
        <v>480</v>
      </c>
      <c r="C270" s="11" t="s">
        <v>481</v>
      </c>
      <c r="D270" s="33">
        <v>0</v>
      </c>
      <c r="E270" s="33">
        <v>0</v>
      </c>
      <c r="F270" s="33">
        <v>0</v>
      </c>
      <c r="G270" s="38">
        <f t="shared" si="64"/>
        <v>0</v>
      </c>
      <c r="H270" s="33">
        <v>0</v>
      </c>
      <c r="I270" s="38">
        <f t="shared" si="65"/>
        <v>0</v>
      </c>
      <c r="J270" s="33">
        <v>0</v>
      </c>
      <c r="K270" s="38">
        <f t="shared" si="66"/>
        <v>0</v>
      </c>
      <c r="L270" s="33">
        <v>0</v>
      </c>
      <c r="M270" s="38">
        <f t="shared" si="67"/>
        <v>0</v>
      </c>
      <c r="N270" s="33">
        <f t="shared" si="68"/>
        <v>0</v>
      </c>
      <c r="O270" s="38">
        <f t="shared" si="69"/>
        <v>0</v>
      </c>
      <c r="P270" s="33">
        <v>0</v>
      </c>
      <c r="Q270" s="33">
        <v>0</v>
      </c>
      <c r="R270" s="33">
        <v>0</v>
      </c>
      <c r="S270" s="33">
        <v>0</v>
      </c>
      <c r="T270" s="38">
        <f t="shared" si="70"/>
        <v>0</v>
      </c>
      <c r="U270" s="38">
        <f t="shared" si="71"/>
        <v>0</v>
      </c>
    </row>
    <row r="271" spans="1:21" ht="13" x14ac:dyDescent="0.3">
      <c r="A271" s="18" t="s">
        <v>29</v>
      </c>
      <c r="B271" s="12" t="s">
        <v>482</v>
      </c>
      <c r="C271" s="11" t="s">
        <v>483</v>
      </c>
      <c r="D271" s="33">
        <v>277467</v>
      </c>
      <c r="E271" s="33">
        <v>277467</v>
      </c>
      <c r="F271" s="33">
        <v>349383</v>
      </c>
      <c r="G271" s="38">
        <f t="shared" si="64"/>
        <v>1.2591875790634561</v>
      </c>
      <c r="H271" s="33">
        <v>0</v>
      </c>
      <c r="I271" s="38">
        <f t="shared" si="65"/>
        <v>0</v>
      </c>
      <c r="J271" s="33">
        <v>0</v>
      </c>
      <c r="K271" s="38">
        <f t="shared" si="66"/>
        <v>0</v>
      </c>
      <c r="L271" s="33">
        <v>0</v>
      </c>
      <c r="M271" s="38">
        <f t="shared" si="67"/>
        <v>0</v>
      </c>
      <c r="N271" s="33">
        <f t="shared" si="68"/>
        <v>349383</v>
      </c>
      <c r="O271" s="38">
        <f t="shared" si="69"/>
        <v>1.2591875790634561</v>
      </c>
      <c r="P271" s="33">
        <v>0</v>
      </c>
      <c r="Q271" s="33">
        <v>160000</v>
      </c>
      <c r="R271" s="33">
        <v>266283</v>
      </c>
      <c r="S271" s="33">
        <v>266283</v>
      </c>
      <c r="T271" s="38">
        <f t="shared" si="70"/>
        <v>1</v>
      </c>
      <c r="U271" s="38">
        <f t="shared" si="71"/>
        <v>0</v>
      </c>
    </row>
    <row r="272" spans="1:21" ht="13" x14ac:dyDescent="0.3">
      <c r="A272" s="18" t="s">
        <v>29</v>
      </c>
      <c r="B272" s="12" t="s">
        <v>484</v>
      </c>
      <c r="C272" s="11" t="s">
        <v>485</v>
      </c>
      <c r="D272" s="33">
        <v>0</v>
      </c>
      <c r="E272" s="33">
        <v>0</v>
      </c>
      <c r="F272" s="33">
        <v>0</v>
      </c>
      <c r="G272" s="38">
        <f t="shared" si="64"/>
        <v>0</v>
      </c>
      <c r="H272" s="33">
        <v>0</v>
      </c>
      <c r="I272" s="38">
        <f t="shared" si="65"/>
        <v>0</v>
      </c>
      <c r="J272" s="33">
        <v>0</v>
      </c>
      <c r="K272" s="38">
        <f t="shared" si="66"/>
        <v>0</v>
      </c>
      <c r="L272" s="33">
        <v>0</v>
      </c>
      <c r="M272" s="38">
        <f t="shared" si="67"/>
        <v>0</v>
      </c>
      <c r="N272" s="33">
        <f t="shared" si="68"/>
        <v>0</v>
      </c>
      <c r="O272" s="38">
        <f t="shared" si="69"/>
        <v>0</v>
      </c>
      <c r="P272" s="33">
        <v>0</v>
      </c>
      <c r="Q272" s="33">
        <v>0</v>
      </c>
      <c r="R272" s="33">
        <v>0</v>
      </c>
      <c r="S272" s="33">
        <v>0</v>
      </c>
      <c r="T272" s="38">
        <f t="shared" si="70"/>
        <v>0</v>
      </c>
      <c r="U272" s="38">
        <f t="shared" si="71"/>
        <v>0</v>
      </c>
    </row>
    <row r="273" spans="1:21" ht="13" x14ac:dyDescent="0.3">
      <c r="A273" s="18" t="s">
        <v>29</v>
      </c>
      <c r="B273" s="12" t="s">
        <v>486</v>
      </c>
      <c r="C273" s="11" t="s">
        <v>487</v>
      </c>
      <c r="D273" s="33">
        <v>0</v>
      </c>
      <c r="E273" s="33">
        <v>0</v>
      </c>
      <c r="F273" s="33">
        <v>0</v>
      </c>
      <c r="G273" s="38">
        <f t="shared" si="64"/>
        <v>0</v>
      </c>
      <c r="H273" s="33">
        <v>0</v>
      </c>
      <c r="I273" s="38">
        <f t="shared" si="65"/>
        <v>0</v>
      </c>
      <c r="J273" s="33">
        <v>0</v>
      </c>
      <c r="K273" s="38">
        <f t="shared" si="66"/>
        <v>0</v>
      </c>
      <c r="L273" s="33">
        <v>0</v>
      </c>
      <c r="M273" s="38">
        <f t="shared" si="67"/>
        <v>0</v>
      </c>
      <c r="N273" s="33">
        <f t="shared" si="68"/>
        <v>0</v>
      </c>
      <c r="O273" s="38">
        <f t="shared" si="69"/>
        <v>0</v>
      </c>
      <c r="P273" s="33">
        <v>0</v>
      </c>
      <c r="Q273" s="33">
        <v>0</v>
      </c>
      <c r="R273" s="33">
        <v>0</v>
      </c>
      <c r="S273" s="33">
        <v>0</v>
      </c>
      <c r="T273" s="38">
        <f t="shared" si="70"/>
        <v>0</v>
      </c>
      <c r="U273" s="38">
        <f t="shared" si="71"/>
        <v>0</v>
      </c>
    </row>
    <row r="274" spans="1:21" ht="13" x14ac:dyDescent="0.3">
      <c r="A274" s="18" t="s">
        <v>44</v>
      </c>
      <c r="B274" s="12" t="s">
        <v>488</v>
      </c>
      <c r="C274" s="11" t="s">
        <v>489</v>
      </c>
      <c r="D274" s="33">
        <v>4987745</v>
      </c>
      <c r="E274" s="33">
        <v>3987745</v>
      </c>
      <c r="F274" s="33">
        <v>0</v>
      </c>
      <c r="G274" s="38">
        <f t="shared" si="64"/>
        <v>0</v>
      </c>
      <c r="H274" s="33">
        <v>0</v>
      </c>
      <c r="I274" s="38">
        <f t="shared" si="65"/>
        <v>0</v>
      </c>
      <c r="J274" s="33">
        <v>0</v>
      </c>
      <c r="K274" s="38">
        <f t="shared" si="66"/>
        <v>0</v>
      </c>
      <c r="L274" s="33">
        <v>0</v>
      </c>
      <c r="M274" s="38">
        <f t="shared" si="67"/>
        <v>0</v>
      </c>
      <c r="N274" s="33">
        <f t="shared" si="68"/>
        <v>0</v>
      </c>
      <c r="O274" s="38">
        <f t="shared" si="69"/>
        <v>0</v>
      </c>
      <c r="P274" s="33">
        <v>0</v>
      </c>
      <c r="Q274" s="33">
        <v>4737600</v>
      </c>
      <c r="R274" s="33">
        <v>4737600</v>
      </c>
      <c r="S274" s="33">
        <v>0</v>
      </c>
      <c r="T274" s="38">
        <f t="shared" si="70"/>
        <v>0</v>
      </c>
      <c r="U274" s="38">
        <f t="shared" si="71"/>
        <v>0</v>
      </c>
    </row>
    <row r="275" spans="1:21" ht="14" x14ac:dyDescent="0.3">
      <c r="A275" s="19" t="s">
        <v>0</v>
      </c>
      <c r="B275" s="14" t="s">
        <v>490</v>
      </c>
      <c r="C275" s="13" t="s">
        <v>0</v>
      </c>
      <c r="D275" s="34">
        <f>SUM(D268:D274)</f>
        <v>5265212</v>
      </c>
      <c r="E275" s="34">
        <f>SUM(E268:E274)</f>
        <v>4265212</v>
      </c>
      <c r="F275" s="34">
        <f>SUM(F268:F274)</f>
        <v>349383</v>
      </c>
      <c r="G275" s="39">
        <f t="shared" si="64"/>
        <v>6.6356872239902207E-2</v>
      </c>
      <c r="H275" s="34">
        <f>SUM(H268:H274)</f>
        <v>0</v>
      </c>
      <c r="I275" s="39">
        <f t="shared" si="65"/>
        <v>0</v>
      </c>
      <c r="J275" s="34">
        <f>SUM(J268:J274)</f>
        <v>0</v>
      </c>
      <c r="K275" s="39">
        <f t="shared" si="66"/>
        <v>0</v>
      </c>
      <c r="L275" s="34">
        <f>SUM(L268:L274)</f>
        <v>0</v>
      </c>
      <c r="M275" s="39">
        <f t="shared" si="67"/>
        <v>0</v>
      </c>
      <c r="N275" s="34">
        <f t="shared" si="68"/>
        <v>349383</v>
      </c>
      <c r="O275" s="39">
        <f t="shared" si="69"/>
        <v>8.1914568373154723E-2</v>
      </c>
      <c r="P275" s="34">
        <f>SUM(P268:P274)</f>
        <v>0</v>
      </c>
      <c r="Q275" s="34">
        <f>SUM(Q268:Q274)</f>
        <v>4897600</v>
      </c>
      <c r="R275" s="34">
        <f>SUM(R268:R274)</f>
        <v>5003883</v>
      </c>
      <c r="S275" s="34">
        <f>SUM(S268:S274)</f>
        <v>266283</v>
      </c>
      <c r="T275" s="39">
        <f t="shared" si="70"/>
        <v>5.3215273018973462E-2</v>
      </c>
      <c r="U275" s="39">
        <f t="shared" si="71"/>
        <v>0</v>
      </c>
    </row>
    <row r="276" spans="1:21" ht="13" x14ac:dyDescent="0.3">
      <c r="A276" s="18" t="s">
        <v>29</v>
      </c>
      <c r="B276" s="12" t="s">
        <v>491</v>
      </c>
      <c r="C276" s="11" t="s">
        <v>492</v>
      </c>
      <c r="D276" s="33">
        <v>0</v>
      </c>
      <c r="E276" s="33">
        <v>0</v>
      </c>
      <c r="F276" s="33">
        <v>0</v>
      </c>
      <c r="G276" s="38">
        <f t="shared" si="64"/>
        <v>0</v>
      </c>
      <c r="H276" s="33">
        <v>0</v>
      </c>
      <c r="I276" s="38">
        <f t="shared" si="65"/>
        <v>0</v>
      </c>
      <c r="J276" s="33">
        <v>0</v>
      </c>
      <c r="K276" s="38">
        <f t="shared" si="66"/>
        <v>0</v>
      </c>
      <c r="L276" s="33">
        <v>0</v>
      </c>
      <c r="M276" s="38">
        <f t="shared" si="67"/>
        <v>0</v>
      </c>
      <c r="N276" s="33">
        <f t="shared" si="68"/>
        <v>0</v>
      </c>
      <c r="O276" s="38">
        <f t="shared" si="69"/>
        <v>0</v>
      </c>
      <c r="P276" s="33">
        <v>0</v>
      </c>
      <c r="Q276" s="33">
        <v>0</v>
      </c>
      <c r="R276" s="33">
        <v>0</v>
      </c>
      <c r="S276" s="33">
        <v>0</v>
      </c>
      <c r="T276" s="38">
        <f t="shared" si="70"/>
        <v>0</v>
      </c>
      <c r="U276" s="38">
        <f t="shared" si="71"/>
        <v>0</v>
      </c>
    </row>
    <row r="277" spans="1:21" ht="13" x14ac:dyDescent="0.3">
      <c r="A277" s="18" t="s">
        <v>29</v>
      </c>
      <c r="B277" s="12" t="s">
        <v>493</v>
      </c>
      <c r="C277" s="11" t="s">
        <v>494</v>
      </c>
      <c r="D277" s="33">
        <v>0</v>
      </c>
      <c r="E277" s="33">
        <v>0</v>
      </c>
      <c r="F277" s="33">
        <v>0</v>
      </c>
      <c r="G277" s="38">
        <f t="shared" si="64"/>
        <v>0</v>
      </c>
      <c r="H277" s="33">
        <v>0</v>
      </c>
      <c r="I277" s="38">
        <f t="shared" si="65"/>
        <v>0</v>
      </c>
      <c r="J277" s="33">
        <v>0</v>
      </c>
      <c r="K277" s="38">
        <f t="shared" si="66"/>
        <v>0</v>
      </c>
      <c r="L277" s="33">
        <v>0</v>
      </c>
      <c r="M277" s="38">
        <f t="shared" si="67"/>
        <v>0</v>
      </c>
      <c r="N277" s="33">
        <f t="shared" si="68"/>
        <v>0</v>
      </c>
      <c r="O277" s="38">
        <f t="shared" si="69"/>
        <v>0</v>
      </c>
      <c r="P277" s="33">
        <v>0</v>
      </c>
      <c r="Q277" s="33">
        <v>0</v>
      </c>
      <c r="R277" s="33">
        <v>0</v>
      </c>
      <c r="S277" s="33">
        <v>0</v>
      </c>
      <c r="T277" s="38">
        <f t="shared" si="70"/>
        <v>0</v>
      </c>
      <c r="U277" s="38">
        <f t="shared" si="71"/>
        <v>0</v>
      </c>
    </row>
    <row r="278" spans="1:21" ht="13" x14ac:dyDescent="0.3">
      <c r="A278" s="18" t="s">
        <v>29</v>
      </c>
      <c r="B278" s="12" t="s">
        <v>495</v>
      </c>
      <c r="C278" s="11" t="s">
        <v>496</v>
      </c>
      <c r="D278" s="33">
        <v>0</v>
      </c>
      <c r="E278" s="33">
        <v>0</v>
      </c>
      <c r="F278" s="33">
        <v>0</v>
      </c>
      <c r="G278" s="38">
        <f t="shared" si="64"/>
        <v>0</v>
      </c>
      <c r="H278" s="33">
        <v>0</v>
      </c>
      <c r="I278" s="38">
        <f t="shared" si="65"/>
        <v>0</v>
      </c>
      <c r="J278" s="33">
        <v>0</v>
      </c>
      <c r="K278" s="38">
        <f t="shared" si="66"/>
        <v>0</v>
      </c>
      <c r="L278" s="33">
        <v>0</v>
      </c>
      <c r="M278" s="38">
        <f t="shared" si="67"/>
        <v>0</v>
      </c>
      <c r="N278" s="33">
        <f t="shared" si="68"/>
        <v>0</v>
      </c>
      <c r="O278" s="38">
        <f t="shared" si="69"/>
        <v>0</v>
      </c>
      <c r="P278" s="33">
        <v>0</v>
      </c>
      <c r="Q278" s="33">
        <v>0</v>
      </c>
      <c r="R278" s="33">
        <v>0</v>
      </c>
      <c r="S278" s="33">
        <v>0</v>
      </c>
      <c r="T278" s="38">
        <f t="shared" si="70"/>
        <v>0</v>
      </c>
      <c r="U278" s="38">
        <f t="shared" si="71"/>
        <v>0</v>
      </c>
    </row>
    <row r="279" spans="1:21" ht="13" x14ac:dyDescent="0.3">
      <c r="A279" s="18" t="s">
        <v>29</v>
      </c>
      <c r="B279" s="12" t="s">
        <v>497</v>
      </c>
      <c r="C279" s="11" t="s">
        <v>498</v>
      </c>
      <c r="D279" s="33">
        <v>5000</v>
      </c>
      <c r="E279" s="33">
        <v>5000</v>
      </c>
      <c r="F279" s="33">
        <v>0</v>
      </c>
      <c r="G279" s="38">
        <f t="shared" si="64"/>
        <v>0</v>
      </c>
      <c r="H279" s="33">
        <v>0</v>
      </c>
      <c r="I279" s="38">
        <f t="shared" si="65"/>
        <v>0</v>
      </c>
      <c r="J279" s="33">
        <v>0</v>
      </c>
      <c r="K279" s="38">
        <f t="shared" si="66"/>
        <v>0</v>
      </c>
      <c r="L279" s="33">
        <v>0</v>
      </c>
      <c r="M279" s="38">
        <f t="shared" si="67"/>
        <v>0</v>
      </c>
      <c r="N279" s="33">
        <f t="shared" si="68"/>
        <v>0</v>
      </c>
      <c r="O279" s="38">
        <f t="shared" si="69"/>
        <v>0</v>
      </c>
      <c r="P279" s="33">
        <v>0</v>
      </c>
      <c r="Q279" s="33">
        <v>0</v>
      </c>
      <c r="R279" s="33">
        <v>0</v>
      </c>
      <c r="S279" s="33">
        <v>0</v>
      </c>
      <c r="T279" s="38">
        <f t="shared" si="70"/>
        <v>0</v>
      </c>
      <c r="U279" s="38">
        <f t="shared" si="71"/>
        <v>0</v>
      </c>
    </row>
    <row r="280" spans="1:21" ht="13" x14ac:dyDescent="0.3">
      <c r="A280" s="18" t="s">
        <v>29</v>
      </c>
      <c r="B280" s="12" t="s">
        <v>499</v>
      </c>
      <c r="C280" s="11" t="s">
        <v>500</v>
      </c>
      <c r="D280" s="33">
        <v>0</v>
      </c>
      <c r="E280" s="33">
        <v>0</v>
      </c>
      <c r="F280" s="33">
        <v>0</v>
      </c>
      <c r="G280" s="38">
        <f t="shared" si="64"/>
        <v>0</v>
      </c>
      <c r="H280" s="33">
        <v>0</v>
      </c>
      <c r="I280" s="38">
        <f t="shared" si="65"/>
        <v>0</v>
      </c>
      <c r="J280" s="33">
        <v>0</v>
      </c>
      <c r="K280" s="38">
        <f t="shared" si="66"/>
        <v>0</v>
      </c>
      <c r="L280" s="33">
        <v>0</v>
      </c>
      <c r="M280" s="38">
        <f t="shared" si="67"/>
        <v>0</v>
      </c>
      <c r="N280" s="33">
        <f t="shared" si="68"/>
        <v>0</v>
      </c>
      <c r="O280" s="38">
        <f t="shared" si="69"/>
        <v>0</v>
      </c>
      <c r="P280" s="33">
        <v>0</v>
      </c>
      <c r="Q280" s="33">
        <v>0</v>
      </c>
      <c r="R280" s="33">
        <v>0</v>
      </c>
      <c r="S280" s="33">
        <v>0</v>
      </c>
      <c r="T280" s="38">
        <f t="shared" si="70"/>
        <v>0</v>
      </c>
      <c r="U280" s="38">
        <f t="shared" si="71"/>
        <v>0</v>
      </c>
    </row>
    <row r="281" spans="1:21" ht="13" x14ac:dyDescent="0.3">
      <c r="A281" s="18" t="s">
        <v>29</v>
      </c>
      <c r="B281" s="12" t="s">
        <v>501</v>
      </c>
      <c r="C281" s="11" t="s">
        <v>502</v>
      </c>
      <c r="D281" s="33">
        <v>0</v>
      </c>
      <c r="E281" s="33">
        <v>0</v>
      </c>
      <c r="F281" s="33">
        <v>0</v>
      </c>
      <c r="G281" s="38">
        <f t="shared" si="64"/>
        <v>0</v>
      </c>
      <c r="H281" s="33">
        <v>0</v>
      </c>
      <c r="I281" s="38">
        <f t="shared" si="65"/>
        <v>0</v>
      </c>
      <c r="J281" s="33">
        <v>0</v>
      </c>
      <c r="K281" s="38">
        <f t="shared" si="66"/>
        <v>0</v>
      </c>
      <c r="L281" s="33">
        <v>0</v>
      </c>
      <c r="M281" s="38">
        <f t="shared" si="67"/>
        <v>0</v>
      </c>
      <c r="N281" s="33">
        <f t="shared" si="68"/>
        <v>0</v>
      </c>
      <c r="O281" s="38">
        <f t="shared" si="69"/>
        <v>0</v>
      </c>
      <c r="P281" s="33">
        <v>0</v>
      </c>
      <c r="Q281" s="33">
        <v>0</v>
      </c>
      <c r="R281" s="33">
        <v>0</v>
      </c>
      <c r="S281" s="33">
        <v>0</v>
      </c>
      <c r="T281" s="38">
        <f t="shared" si="70"/>
        <v>0</v>
      </c>
      <c r="U281" s="38">
        <f t="shared" si="71"/>
        <v>0</v>
      </c>
    </row>
    <row r="282" spans="1:21" ht="13" x14ac:dyDescent="0.3">
      <c r="A282" s="18" t="s">
        <v>29</v>
      </c>
      <c r="B282" s="12" t="s">
        <v>503</v>
      </c>
      <c r="C282" s="11" t="s">
        <v>504</v>
      </c>
      <c r="D282" s="33">
        <v>0</v>
      </c>
      <c r="E282" s="33">
        <v>0</v>
      </c>
      <c r="F282" s="33">
        <v>0</v>
      </c>
      <c r="G282" s="38">
        <f t="shared" si="64"/>
        <v>0</v>
      </c>
      <c r="H282" s="33">
        <v>0</v>
      </c>
      <c r="I282" s="38">
        <f t="shared" si="65"/>
        <v>0</v>
      </c>
      <c r="J282" s="33">
        <v>0</v>
      </c>
      <c r="K282" s="38">
        <f t="shared" si="66"/>
        <v>0</v>
      </c>
      <c r="L282" s="33">
        <v>0</v>
      </c>
      <c r="M282" s="38">
        <f t="shared" si="67"/>
        <v>0</v>
      </c>
      <c r="N282" s="33">
        <f t="shared" si="68"/>
        <v>0</v>
      </c>
      <c r="O282" s="38">
        <f t="shared" si="69"/>
        <v>0</v>
      </c>
      <c r="P282" s="33">
        <v>0</v>
      </c>
      <c r="Q282" s="33">
        <v>0</v>
      </c>
      <c r="R282" s="33">
        <v>0</v>
      </c>
      <c r="S282" s="33">
        <v>0</v>
      </c>
      <c r="T282" s="38">
        <f t="shared" si="70"/>
        <v>0</v>
      </c>
      <c r="U282" s="38">
        <f t="shared" si="71"/>
        <v>0</v>
      </c>
    </row>
    <row r="283" spans="1:21" ht="13" x14ac:dyDescent="0.3">
      <c r="A283" s="18" t="s">
        <v>29</v>
      </c>
      <c r="B283" s="12" t="s">
        <v>505</v>
      </c>
      <c r="C283" s="11" t="s">
        <v>506</v>
      </c>
      <c r="D283" s="33">
        <v>0</v>
      </c>
      <c r="E283" s="33">
        <v>0</v>
      </c>
      <c r="F283" s="33">
        <v>0</v>
      </c>
      <c r="G283" s="38">
        <f t="shared" si="64"/>
        <v>0</v>
      </c>
      <c r="H283" s="33">
        <v>0</v>
      </c>
      <c r="I283" s="38">
        <f t="shared" si="65"/>
        <v>0</v>
      </c>
      <c r="J283" s="33">
        <v>0</v>
      </c>
      <c r="K283" s="38">
        <f t="shared" si="66"/>
        <v>0</v>
      </c>
      <c r="L283" s="33">
        <v>0</v>
      </c>
      <c r="M283" s="38">
        <f t="shared" si="67"/>
        <v>0</v>
      </c>
      <c r="N283" s="33">
        <f t="shared" si="68"/>
        <v>0</v>
      </c>
      <c r="O283" s="38">
        <f t="shared" si="69"/>
        <v>0</v>
      </c>
      <c r="P283" s="33">
        <v>0</v>
      </c>
      <c r="Q283" s="33">
        <v>0</v>
      </c>
      <c r="R283" s="33">
        <v>0</v>
      </c>
      <c r="S283" s="33">
        <v>0</v>
      </c>
      <c r="T283" s="38">
        <f t="shared" si="70"/>
        <v>0</v>
      </c>
      <c r="U283" s="38">
        <f t="shared" si="71"/>
        <v>0</v>
      </c>
    </row>
    <row r="284" spans="1:21" ht="13" x14ac:dyDescent="0.3">
      <c r="A284" s="18" t="s">
        <v>44</v>
      </c>
      <c r="B284" s="12" t="s">
        <v>507</v>
      </c>
      <c r="C284" s="11" t="s">
        <v>508</v>
      </c>
      <c r="D284" s="33">
        <v>0</v>
      </c>
      <c r="E284" s="33">
        <v>0</v>
      </c>
      <c r="F284" s="33">
        <v>0</v>
      </c>
      <c r="G284" s="38">
        <f t="shared" si="64"/>
        <v>0</v>
      </c>
      <c r="H284" s="33">
        <v>0</v>
      </c>
      <c r="I284" s="38">
        <f t="shared" si="65"/>
        <v>0</v>
      </c>
      <c r="J284" s="33">
        <v>0</v>
      </c>
      <c r="K284" s="38">
        <f t="shared" si="66"/>
        <v>0</v>
      </c>
      <c r="L284" s="33">
        <v>0</v>
      </c>
      <c r="M284" s="38">
        <f t="shared" si="67"/>
        <v>0</v>
      </c>
      <c r="N284" s="33">
        <f t="shared" si="68"/>
        <v>0</v>
      </c>
      <c r="O284" s="38">
        <f t="shared" si="69"/>
        <v>0</v>
      </c>
      <c r="P284" s="33">
        <v>0</v>
      </c>
      <c r="Q284" s="33">
        <v>0</v>
      </c>
      <c r="R284" s="33">
        <v>0</v>
      </c>
      <c r="S284" s="33">
        <v>0</v>
      </c>
      <c r="T284" s="38">
        <f t="shared" si="70"/>
        <v>0</v>
      </c>
      <c r="U284" s="38">
        <f t="shared" si="71"/>
        <v>0</v>
      </c>
    </row>
    <row r="285" spans="1:21" ht="14" x14ac:dyDescent="0.3">
      <c r="A285" s="19" t="s">
        <v>0</v>
      </c>
      <c r="B285" s="14" t="s">
        <v>509</v>
      </c>
      <c r="C285" s="13" t="s">
        <v>0</v>
      </c>
      <c r="D285" s="34">
        <f>SUM(D276:D284)</f>
        <v>5000</v>
      </c>
      <c r="E285" s="34">
        <f>SUM(E276:E284)</f>
        <v>5000</v>
      </c>
      <c r="F285" s="34">
        <f>SUM(F276:F284)</f>
        <v>0</v>
      </c>
      <c r="G285" s="39">
        <f t="shared" si="64"/>
        <v>0</v>
      </c>
      <c r="H285" s="34">
        <f>SUM(H276:H284)</f>
        <v>0</v>
      </c>
      <c r="I285" s="39">
        <f t="shared" si="65"/>
        <v>0</v>
      </c>
      <c r="J285" s="34">
        <f>SUM(J276:J284)</f>
        <v>0</v>
      </c>
      <c r="K285" s="39">
        <f t="shared" si="66"/>
        <v>0</v>
      </c>
      <c r="L285" s="34">
        <f>SUM(L276:L284)</f>
        <v>0</v>
      </c>
      <c r="M285" s="39">
        <f t="shared" si="67"/>
        <v>0</v>
      </c>
      <c r="N285" s="34">
        <f t="shared" si="68"/>
        <v>0</v>
      </c>
      <c r="O285" s="39">
        <f t="shared" si="69"/>
        <v>0</v>
      </c>
      <c r="P285" s="34">
        <f>SUM(P276:P284)</f>
        <v>0</v>
      </c>
      <c r="Q285" s="34">
        <f>SUM(Q276:Q284)</f>
        <v>0</v>
      </c>
      <c r="R285" s="34">
        <f>SUM(R276:R284)</f>
        <v>0</v>
      </c>
      <c r="S285" s="34">
        <f>SUM(S276:S284)</f>
        <v>0</v>
      </c>
      <c r="T285" s="39">
        <f t="shared" si="70"/>
        <v>0</v>
      </c>
      <c r="U285" s="39">
        <f t="shared" si="71"/>
        <v>0</v>
      </c>
    </row>
    <row r="286" spans="1:21" ht="13" x14ac:dyDescent="0.3">
      <c r="A286" s="18" t="s">
        <v>29</v>
      </c>
      <c r="B286" s="12" t="s">
        <v>510</v>
      </c>
      <c r="C286" s="11" t="s">
        <v>511</v>
      </c>
      <c r="D286" s="33">
        <v>0</v>
      </c>
      <c r="E286" s="33">
        <v>0</v>
      </c>
      <c r="F286" s="33">
        <v>0</v>
      </c>
      <c r="G286" s="38">
        <f t="shared" si="64"/>
        <v>0</v>
      </c>
      <c r="H286" s="33">
        <v>0</v>
      </c>
      <c r="I286" s="38">
        <f t="shared" si="65"/>
        <v>0</v>
      </c>
      <c r="J286" s="33">
        <v>0</v>
      </c>
      <c r="K286" s="38">
        <f t="shared" si="66"/>
        <v>0</v>
      </c>
      <c r="L286" s="33">
        <v>0</v>
      </c>
      <c r="M286" s="38">
        <f t="shared" si="67"/>
        <v>0</v>
      </c>
      <c r="N286" s="33">
        <f t="shared" si="68"/>
        <v>0</v>
      </c>
      <c r="O286" s="38">
        <f t="shared" si="69"/>
        <v>0</v>
      </c>
      <c r="P286" s="33">
        <v>0</v>
      </c>
      <c r="Q286" s="33">
        <v>0</v>
      </c>
      <c r="R286" s="33">
        <v>0</v>
      </c>
      <c r="S286" s="33">
        <v>0</v>
      </c>
      <c r="T286" s="38">
        <f t="shared" si="70"/>
        <v>0</v>
      </c>
      <c r="U286" s="38">
        <f t="shared" si="71"/>
        <v>0</v>
      </c>
    </row>
    <row r="287" spans="1:21" ht="13" x14ac:dyDescent="0.3">
      <c r="A287" s="18" t="s">
        <v>29</v>
      </c>
      <c r="B287" s="12" t="s">
        <v>512</v>
      </c>
      <c r="C287" s="11" t="s">
        <v>513</v>
      </c>
      <c r="D287" s="33">
        <v>0</v>
      </c>
      <c r="E287" s="33">
        <v>0</v>
      </c>
      <c r="F287" s="33">
        <v>0</v>
      </c>
      <c r="G287" s="38">
        <f t="shared" si="64"/>
        <v>0</v>
      </c>
      <c r="H287" s="33">
        <v>0</v>
      </c>
      <c r="I287" s="38">
        <f t="shared" si="65"/>
        <v>0</v>
      </c>
      <c r="J287" s="33">
        <v>0</v>
      </c>
      <c r="K287" s="38">
        <f t="shared" si="66"/>
        <v>0</v>
      </c>
      <c r="L287" s="33">
        <v>0</v>
      </c>
      <c r="M287" s="38">
        <f t="shared" si="67"/>
        <v>0</v>
      </c>
      <c r="N287" s="33">
        <f t="shared" si="68"/>
        <v>0</v>
      </c>
      <c r="O287" s="38">
        <f t="shared" si="69"/>
        <v>0</v>
      </c>
      <c r="P287" s="33">
        <v>0</v>
      </c>
      <c r="Q287" s="33">
        <v>0</v>
      </c>
      <c r="R287" s="33">
        <v>0</v>
      </c>
      <c r="S287" s="33">
        <v>0</v>
      </c>
      <c r="T287" s="38">
        <f t="shared" si="70"/>
        <v>0</v>
      </c>
      <c r="U287" s="38">
        <f t="shared" si="71"/>
        <v>0</v>
      </c>
    </row>
    <row r="288" spans="1:21" ht="13" x14ac:dyDescent="0.3">
      <c r="A288" s="18" t="s">
        <v>29</v>
      </c>
      <c r="B288" s="12" t="s">
        <v>514</v>
      </c>
      <c r="C288" s="11" t="s">
        <v>515</v>
      </c>
      <c r="D288" s="33">
        <v>0</v>
      </c>
      <c r="E288" s="33">
        <v>0</v>
      </c>
      <c r="F288" s="33">
        <v>0</v>
      </c>
      <c r="G288" s="38">
        <f t="shared" si="64"/>
        <v>0</v>
      </c>
      <c r="H288" s="33">
        <v>0</v>
      </c>
      <c r="I288" s="38">
        <f t="shared" si="65"/>
        <v>0</v>
      </c>
      <c r="J288" s="33">
        <v>0</v>
      </c>
      <c r="K288" s="38">
        <f t="shared" si="66"/>
        <v>0</v>
      </c>
      <c r="L288" s="33">
        <v>0</v>
      </c>
      <c r="M288" s="38">
        <f t="shared" si="67"/>
        <v>0</v>
      </c>
      <c r="N288" s="33">
        <f t="shared" si="68"/>
        <v>0</v>
      </c>
      <c r="O288" s="38">
        <f t="shared" si="69"/>
        <v>0</v>
      </c>
      <c r="P288" s="33">
        <v>0</v>
      </c>
      <c r="Q288" s="33">
        <v>0</v>
      </c>
      <c r="R288" s="33">
        <v>0</v>
      </c>
      <c r="S288" s="33">
        <v>0</v>
      </c>
      <c r="T288" s="38">
        <f t="shared" si="70"/>
        <v>0</v>
      </c>
      <c r="U288" s="38">
        <f t="shared" si="71"/>
        <v>0</v>
      </c>
    </row>
    <row r="289" spans="1:21" ht="13" x14ac:dyDescent="0.3">
      <c r="A289" s="18" t="s">
        <v>29</v>
      </c>
      <c r="B289" s="12" t="s">
        <v>516</v>
      </c>
      <c r="C289" s="11" t="s">
        <v>517</v>
      </c>
      <c r="D289" s="33">
        <v>0</v>
      </c>
      <c r="E289" s="33">
        <v>0</v>
      </c>
      <c r="F289" s="33">
        <v>0</v>
      </c>
      <c r="G289" s="38">
        <f t="shared" si="64"/>
        <v>0</v>
      </c>
      <c r="H289" s="33">
        <v>0</v>
      </c>
      <c r="I289" s="38">
        <f t="shared" si="65"/>
        <v>0</v>
      </c>
      <c r="J289" s="33">
        <v>0</v>
      </c>
      <c r="K289" s="38">
        <f t="shared" si="66"/>
        <v>0</v>
      </c>
      <c r="L289" s="33">
        <v>0</v>
      </c>
      <c r="M289" s="38">
        <f t="shared" si="67"/>
        <v>0</v>
      </c>
      <c r="N289" s="33">
        <f t="shared" si="68"/>
        <v>0</v>
      </c>
      <c r="O289" s="38">
        <f t="shared" si="69"/>
        <v>0</v>
      </c>
      <c r="P289" s="33">
        <v>0</v>
      </c>
      <c r="Q289" s="33">
        <v>0</v>
      </c>
      <c r="R289" s="33">
        <v>0</v>
      </c>
      <c r="S289" s="33">
        <v>0</v>
      </c>
      <c r="T289" s="38">
        <f t="shared" si="70"/>
        <v>0</v>
      </c>
      <c r="U289" s="38">
        <f t="shared" si="71"/>
        <v>0</v>
      </c>
    </row>
    <row r="290" spans="1:21" ht="13" x14ac:dyDescent="0.3">
      <c r="A290" s="18" t="s">
        <v>29</v>
      </c>
      <c r="B290" s="12" t="s">
        <v>518</v>
      </c>
      <c r="C290" s="11" t="s">
        <v>519</v>
      </c>
      <c r="D290" s="33">
        <v>0</v>
      </c>
      <c r="E290" s="33">
        <v>0</v>
      </c>
      <c r="F290" s="33">
        <v>0</v>
      </c>
      <c r="G290" s="38">
        <f t="shared" si="64"/>
        <v>0</v>
      </c>
      <c r="H290" s="33">
        <v>0</v>
      </c>
      <c r="I290" s="38">
        <f t="shared" si="65"/>
        <v>0</v>
      </c>
      <c r="J290" s="33">
        <v>0</v>
      </c>
      <c r="K290" s="38">
        <f t="shared" si="66"/>
        <v>0</v>
      </c>
      <c r="L290" s="33">
        <v>0</v>
      </c>
      <c r="M290" s="38">
        <f t="shared" si="67"/>
        <v>0</v>
      </c>
      <c r="N290" s="33">
        <f t="shared" si="68"/>
        <v>0</v>
      </c>
      <c r="O290" s="38">
        <f t="shared" si="69"/>
        <v>0</v>
      </c>
      <c r="P290" s="33">
        <v>0</v>
      </c>
      <c r="Q290" s="33">
        <v>0</v>
      </c>
      <c r="R290" s="33">
        <v>0</v>
      </c>
      <c r="S290" s="33">
        <v>0</v>
      </c>
      <c r="T290" s="38">
        <f t="shared" si="70"/>
        <v>0</v>
      </c>
      <c r="U290" s="38">
        <f t="shared" si="71"/>
        <v>0</v>
      </c>
    </row>
    <row r="291" spans="1:21" ht="13" x14ac:dyDescent="0.3">
      <c r="A291" s="18" t="s">
        <v>44</v>
      </c>
      <c r="B291" s="12" t="s">
        <v>520</v>
      </c>
      <c r="C291" s="11" t="s">
        <v>521</v>
      </c>
      <c r="D291" s="33">
        <v>0</v>
      </c>
      <c r="E291" s="33">
        <v>0</v>
      </c>
      <c r="F291" s="33">
        <v>0</v>
      </c>
      <c r="G291" s="38">
        <f t="shared" si="64"/>
        <v>0</v>
      </c>
      <c r="H291" s="33">
        <v>0</v>
      </c>
      <c r="I291" s="38">
        <f t="shared" si="65"/>
        <v>0</v>
      </c>
      <c r="J291" s="33">
        <v>0</v>
      </c>
      <c r="K291" s="38">
        <f t="shared" si="66"/>
        <v>0</v>
      </c>
      <c r="L291" s="33">
        <v>0</v>
      </c>
      <c r="M291" s="38">
        <f t="shared" si="67"/>
        <v>0</v>
      </c>
      <c r="N291" s="33">
        <f t="shared" si="68"/>
        <v>0</v>
      </c>
      <c r="O291" s="38">
        <f t="shared" si="69"/>
        <v>0</v>
      </c>
      <c r="P291" s="33">
        <v>0</v>
      </c>
      <c r="Q291" s="33">
        <v>0</v>
      </c>
      <c r="R291" s="33">
        <v>0</v>
      </c>
      <c r="S291" s="33">
        <v>0</v>
      </c>
      <c r="T291" s="38">
        <f t="shared" si="70"/>
        <v>0</v>
      </c>
      <c r="U291" s="38">
        <f t="shared" si="71"/>
        <v>0</v>
      </c>
    </row>
    <row r="292" spans="1:21" ht="14" x14ac:dyDescent="0.3">
      <c r="A292" s="19" t="s">
        <v>0</v>
      </c>
      <c r="B292" s="14" t="s">
        <v>522</v>
      </c>
      <c r="C292" s="13" t="s">
        <v>0</v>
      </c>
      <c r="D292" s="34">
        <f>SUM(D286:D291)</f>
        <v>0</v>
      </c>
      <c r="E292" s="34">
        <f>SUM(E286:E291)</f>
        <v>0</v>
      </c>
      <c r="F292" s="34">
        <f>SUM(F286:F291)</f>
        <v>0</v>
      </c>
      <c r="G292" s="39">
        <f t="shared" si="64"/>
        <v>0</v>
      </c>
      <c r="H292" s="34">
        <f>SUM(H286:H291)</f>
        <v>0</v>
      </c>
      <c r="I292" s="39">
        <f t="shared" si="65"/>
        <v>0</v>
      </c>
      <c r="J292" s="34">
        <f>SUM(J286:J291)</f>
        <v>0</v>
      </c>
      <c r="K292" s="39">
        <f t="shared" si="66"/>
        <v>0</v>
      </c>
      <c r="L292" s="34">
        <f>SUM(L286:L291)</f>
        <v>0</v>
      </c>
      <c r="M292" s="39">
        <f t="shared" si="67"/>
        <v>0</v>
      </c>
      <c r="N292" s="34">
        <f t="shared" si="68"/>
        <v>0</v>
      </c>
      <c r="O292" s="39">
        <f t="shared" si="69"/>
        <v>0</v>
      </c>
      <c r="P292" s="34">
        <f>SUM(P286:P291)</f>
        <v>0</v>
      </c>
      <c r="Q292" s="34">
        <f>SUM(Q286:Q291)</f>
        <v>0</v>
      </c>
      <c r="R292" s="34">
        <f>SUM(R286:R291)</f>
        <v>0</v>
      </c>
      <c r="S292" s="34">
        <f>SUM(S286:S291)</f>
        <v>0</v>
      </c>
      <c r="T292" s="39">
        <f t="shared" si="70"/>
        <v>0</v>
      </c>
      <c r="U292" s="39">
        <f t="shared" si="71"/>
        <v>0</v>
      </c>
    </row>
    <row r="293" spans="1:21" ht="13" x14ac:dyDescent="0.3">
      <c r="A293" s="18" t="s">
        <v>29</v>
      </c>
      <c r="B293" s="12" t="s">
        <v>523</v>
      </c>
      <c r="C293" s="11" t="s">
        <v>524</v>
      </c>
      <c r="D293" s="33">
        <v>0</v>
      </c>
      <c r="E293" s="33">
        <v>0</v>
      </c>
      <c r="F293" s="33">
        <v>0</v>
      </c>
      <c r="G293" s="38">
        <f t="shared" si="64"/>
        <v>0</v>
      </c>
      <c r="H293" s="33">
        <v>0</v>
      </c>
      <c r="I293" s="38">
        <f t="shared" si="65"/>
        <v>0</v>
      </c>
      <c r="J293" s="33">
        <v>0</v>
      </c>
      <c r="K293" s="38">
        <f t="shared" si="66"/>
        <v>0</v>
      </c>
      <c r="L293" s="33">
        <v>0</v>
      </c>
      <c r="M293" s="38">
        <f t="shared" si="67"/>
        <v>0</v>
      </c>
      <c r="N293" s="33">
        <f t="shared" si="68"/>
        <v>0</v>
      </c>
      <c r="O293" s="38">
        <f t="shared" si="69"/>
        <v>0</v>
      </c>
      <c r="P293" s="33">
        <v>0</v>
      </c>
      <c r="Q293" s="33">
        <v>0</v>
      </c>
      <c r="R293" s="33">
        <v>0</v>
      </c>
      <c r="S293" s="33">
        <v>0</v>
      </c>
      <c r="T293" s="38">
        <f t="shared" si="70"/>
        <v>0</v>
      </c>
      <c r="U293" s="38">
        <f t="shared" si="71"/>
        <v>0</v>
      </c>
    </row>
    <row r="294" spans="1:21" ht="13" x14ac:dyDescent="0.3">
      <c r="A294" s="18" t="s">
        <v>29</v>
      </c>
      <c r="B294" s="12" t="s">
        <v>525</v>
      </c>
      <c r="C294" s="11" t="s">
        <v>526</v>
      </c>
      <c r="D294" s="33">
        <v>0</v>
      </c>
      <c r="E294" s="33">
        <v>0</v>
      </c>
      <c r="F294" s="33">
        <v>0</v>
      </c>
      <c r="G294" s="38">
        <f t="shared" si="64"/>
        <v>0</v>
      </c>
      <c r="H294" s="33">
        <v>0</v>
      </c>
      <c r="I294" s="38">
        <f t="shared" si="65"/>
        <v>0</v>
      </c>
      <c r="J294" s="33">
        <v>0</v>
      </c>
      <c r="K294" s="38">
        <f t="shared" si="66"/>
        <v>0</v>
      </c>
      <c r="L294" s="33">
        <v>0</v>
      </c>
      <c r="M294" s="38">
        <f t="shared" si="67"/>
        <v>0</v>
      </c>
      <c r="N294" s="33">
        <f t="shared" si="68"/>
        <v>0</v>
      </c>
      <c r="O294" s="38">
        <f t="shared" si="69"/>
        <v>0</v>
      </c>
      <c r="P294" s="33">
        <v>0</v>
      </c>
      <c r="Q294" s="33">
        <v>0</v>
      </c>
      <c r="R294" s="33">
        <v>0</v>
      </c>
      <c r="S294" s="33">
        <v>0</v>
      </c>
      <c r="T294" s="38">
        <f t="shared" si="70"/>
        <v>0</v>
      </c>
      <c r="U294" s="38">
        <f t="shared" si="71"/>
        <v>0</v>
      </c>
    </row>
    <row r="295" spans="1:21" ht="13" x14ac:dyDescent="0.3">
      <c r="A295" s="18" t="s">
        <v>29</v>
      </c>
      <c r="B295" s="12" t="s">
        <v>527</v>
      </c>
      <c r="C295" s="11" t="s">
        <v>528</v>
      </c>
      <c r="D295" s="33">
        <v>0</v>
      </c>
      <c r="E295" s="33">
        <v>0</v>
      </c>
      <c r="F295" s="33">
        <v>0</v>
      </c>
      <c r="G295" s="38">
        <f t="shared" si="64"/>
        <v>0</v>
      </c>
      <c r="H295" s="33">
        <v>0</v>
      </c>
      <c r="I295" s="38">
        <f t="shared" si="65"/>
        <v>0</v>
      </c>
      <c r="J295" s="33">
        <v>0</v>
      </c>
      <c r="K295" s="38">
        <f t="shared" si="66"/>
        <v>0</v>
      </c>
      <c r="L295" s="33">
        <v>0</v>
      </c>
      <c r="M295" s="38">
        <f t="shared" si="67"/>
        <v>0</v>
      </c>
      <c r="N295" s="33">
        <f t="shared" si="68"/>
        <v>0</v>
      </c>
      <c r="O295" s="38">
        <f t="shared" si="69"/>
        <v>0</v>
      </c>
      <c r="P295" s="33">
        <v>0</v>
      </c>
      <c r="Q295" s="33">
        <v>0</v>
      </c>
      <c r="R295" s="33">
        <v>0</v>
      </c>
      <c r="S295" s="33">
        <v>0</v>
      </c>
      <c r="T295" s="38">
        <f t="shared" si="70"/>
        <v>0</v>
      </c>
      <c r="U295" s="38">
        <f t="shared" si="71"/>
        <v>0</v>
      </c>
    </row>
    <row r="296" spans="1:21" ht="13" x14ac:dyDescent="0.3">
      <c r="A296" s="18" t="s">
        <v>29</v>
      </c>
      <c r="B296" s="12" t="s">
        <v>529</v>
      </c>
      <c r="C296" s="11" t="s">
        <v>530</v>
      </c>
      <c r="D296" s="33">
        <v>3557070</v>
      </c>
      <c r="E296" s="33">
        <v>3557070</v>
      </c>
      <c r="F296" s="33">
        <v>4744</v>
      </c>
      <c r="G296" s="38">
        <f t="shared" si="64"/>
        <v>1.3336819348508744E-3</v>
      </c>
      <c r="H296" s="33">
        <v>11697</v>
      </c>
      <c r="I296" s="38">
        <f t="shared" si="65"/>
        <v>3.2883806053858934E-3</v>
      </c>
      <c r="J296" s="33">
        <v>7781</v>
      </c>
      <c r="K296" s="38">
        <f t="shared" si="66"/>
        <v>2.1874745225705424E-3</v>
      </c>
      <c r="L296" s="33">
        <v>0</v>
      </c>
      <c r="M296" s="38">
        <f t="shared" si="67"/>
        <v>0</v>
      </c>
      <c r="N296" s="33">
        <f t="shared" si="68"/>
        <v>24222</v>
      </c>
      <c r="O296" s="38">
        <f t="shared" si="69"/>
        <v>6.8095370628073106E-3</v>
      </c>
      <c r="P296" s="33">
        <v>4935</v>
      </c>
      <c r="Q296" s="33">
        <v>4557070</v>
      </c>
      <c r="R296" s="33">
        <v>4557070</v>
      </c>
      <c r="S296" s="33">
        <v>28159</v>
      </c>
      <c r="T296" s="38">
        <f t="shared" si="70"/>
        <v>6.1791896986440852E-3</v>
      </c>
      <c r="U296" s="38">
        <f t="shared" si="71"/>
        <v>0.57669706180344482</v>
      </c>
    </row>
    <row r="297" spans="1:21" ht="13" x14ac:dyDescent="0.3">
      <c r="A297" s="18" t="s">
        <v>44</v>
      </c>
      <c r="B297" s="12" t="s">
        <v>531</v>
      </c>
      <c r="C297" s="11" t="s">
        <v>532</v>
      </c>
      <c r="D297" s="33">
        <v>0</v>
      </c>
      <c r="E297" s="33">
        <v>0</v>
      </c>
      <c r="F297" s="33">
        <v>0</v>
      </c>
      <c r="G297" s="38">
        <f t="shared" si="64"/>
        <v>0</v>
      </c>
      <c r="H297" s="33">
        <v>0</v>
      </c>
      <c r="I297" s="38">
        <f t="shared" si="65"/>
        <v>0</v>
      </c>
      <c r="J297" s="33">
        <v>0</v>
      </c>
      <c r="K297" s="38">
        <f t="shared" si="66"/>
        <v>0</v>
      </c>
      <c r="L297" s="33">
        <v>0</v>
      </c>
      <c r="M297" s="38">
        <f t="shared" si="67"/>
        <v>0</v>
      </c>
      <c r="N297" s="33">
        <f t="shared" si="68"/>
        <v>0</v>
      </c>
      <c r="O297" s="38">
        <f t="shared" si="69"/>
        <v>0</v>
      </c>
      <c r="P297" s="33">
        <v>0</v>
      </c>
      <c r="Q297" s="33">
        <v>0</v>
      </c>
      <c r="R297" s="33">
        <v>0</v>
      </c>
      <c r="S297" s="33">
        <v>0</v>
      </c>
      <c r="T297" s="38">
        <f t="shared" si="70"/>
        <v>0</v>
      </c>
      <c r="U297" s="38">
        <f t="shared" si="71"/>
        <v>0</v>
      </c>
    </row>
    <row r="298" spans="1:21" ht="14" x14ac:dyDescent="0.3">
      <c r="A298" s="19" t="s">
        <v>0</v>
      </c>
      <c r="B298" s="14" t="s">
        <v>533</v>
      </c>
      <c r="C298" s="13" t="s">
        <v>0</v>
      </c>
      <c r="D298" s="34">
        <f>SUM(D293:D297)</f>
        <v>3557070</v>
      </c>
      <c r="E298" s="34">
        <f>SUM(E293:E297)</f>
        <v>3557070</v>
      </c>
      <c r="F298" s="34">
        <f>SUM(F293:F297)</f>
        <v>4744</v>
      </c>
      <c r="G298" s="39">
        <f t="shared" si="64"/>
        <v>1.3336819348508744E-3</v>
      </c>
      <c r="H298" s="34">
        <f>SUM(H293:H297)</f>
        <v>11697</v>
      </c>
      <c r="I298" s="39">
        <f t="shared" si="65"/>
        <v>3.2883806053858934E-3</v>
      </c>
      <c r="J298" s="34">
        <f>SUM(J293:J297)</f>
        <v>7781</v>
      </c>
      <c r="K298" s="39">
        <f t="shared" si="66"/>
        <v>2.1874745225705424E-3</v>
      </c>
      <c r="L298" s="34">
        <f>SUM(L293:L297)</f>
        <v>0</v>
      </c>
      <c r="M298" s="39">
        <f t="shared" si="67"/>
        <v>0</v>
      </c>
      <c r="N298" s="34">
        <f t="shared" si="68"/>
        <v>24222</v>
      </c>
      <c r="O298" s="39">
        <f t="shared" si="69"/>
        <v>6.8095370628073106E-3</v>
      </c>
      <c r="P298" s="34">
        <f>SUM(P293:P297)</f>
        <v>4935</v>
      </c>
      <c r="Q298" s="34">
        <f>SUM(Q293:Q297)</f>
        <v>4557070</v>
      </c>
      <c r="R298" s="34">
        <f>SUM(R293:R297)</f>
        <v>4557070</v>
      </c>
      <c r="S298" s="34">
        <f>SUM(S293:S297)</f>
        <v>28159</v>
      </c>
      <c r="T298" s="39">
        <f t="shared" si="70"/>
        <v>6.1791896986440852E-3</v>
      </c>
      <c r="U298" s="39">
        <f t="shared" si="71"/>
        <v>0.57669706180344482</v>
      </c>
    </row>
    <row r="299" spans="1:21" ht="14" x14ac:dyDescent="0.3">
      <c r="A299" s="19" t="s">
        <v>0</v>
      </c>
      <c r="B299" s="14" t="s">
        <v>534</v>
      </c>
      <c r="C299" s="13" t="s">
        <v>0</v>
      </c>
      <c r="D299" s="34">
        <f>SUM(D263:D266,D268:D274,D276:D284,D286:D291,D293:D297)</f>
        <v>11311819</v>
      </c>
      <c r="E299" s="34">
        <f>SUM(E263:E266,E268:E274,E276:E284,E286:E291,E293:E297)</f>
        <v>10313291</v>
      </c>
      <c r="F299" s="34">
        <f>SUM(F263:F266,F268:F274,F276:F284,F286:F291,F293:F297)</f>
        <v>572876</v>
      </c>
      <c r="G299" s="39">
        <f t="shared" si="64"/>
        <v>5.064402108979997E-2</v>
      </c>
      <c r="H299" s="34">
        <f>SUM(H263:H266,H268:H274,H276:H284,H286:H291,H293:H297)</f>
        <v>185223</v>
      </c>
      <c r="I299" s="39">
        <f t="shared" si="65"/>
        <v>1.6374289581542988E-2</v>
      </c>
      <c r="J299" s="34">
        <f>SUM(J263:J266,J268:J274,J276:J284,J286:J291,J293:J297)</f>
        <v>138611</v>
      </c>
      <c r="K299" s="39">
        <f t="shared" si="66"/>
        <v>1.3440035775195328E-2</v>
      </c>
      <c r="L299" s="34">
        <f>SUM(L263:L266,L268:L274,L276:L284,L286:L291,L293:L297)</f>
        <v>0</v>
      </c>
      <c r="M299" s="39">
        <f t="shared" si="67"/>
        <v>0</v>
      </c>
      <c r="N299" s="34">
        <f t="shared" si="68"/>
        <v>896710</v>
      </c>
      <c r="O299" s="39">
        <f t="shared" si="69"/>
        <v>8.6947027869183555E-2</v>
      </c>
      <c r="P299" s="34">
        <f>SUM(P263:P266,P268:P274,P276:P284,P286:P291,P293:P297)</f>
        <v>55307</v>
      </c>
      <c r="Q299" s="34">
        <f>SUM(Q263:Q266,Q268:Q274,Q276:Q284,Q286:Q291,Q293:Q297)</f>
        <v>9984569</v>
      </c>
      <c r="R299" s="34">
        <f>SUM(R263:R266,R268:R274,R276:R284,R286:R291,R293:R297)</f>
        <v>10090902</v>
      </c>
      <c r="S299" s="34">
        <f>SUM(S263:S266,S268:S274,S276:S284,S286:S291,S293:S297)</f>
        <v>818371</v>
      </c>
      <c r="T299" s="39">
        <f t="shared" si="70"/>
        <v>8.1099885817937784E-2</v>
      </c>
      <c r="U299" s="39">
        <f t="shared" si="71"/>
        <v>1.5062107870613124</v>
      </c>
    </row>
    <row r="300" spans="1:21" ht="14.5" customHeight="1" x14ac:dyDescent="0.3">
      <c r="A300" s="17" t="s">
        <v>0</v>
      </c>
      <c r="B300" s="15" t="s">
        <v>618</v>
      </c>
      <c r="C300" s="10"/>
      <c r="D300" s="35"/>
      <c r="E300" s="35"/>
      <c r="F300" s="35"/>
      <c r="G300" s="40"/>
      <c r="H300" s="35"/>
      <c r="I300" s="40"/>
      <c r="J300" s="35"/>
      <c r="K300" s="40"/>
      <c r="L300" s="35"/>
      <c r="M300" s="40"/>
      <c r="N300" s="35"/>
      <c r="O300" s="40"/>
      <c r="P300" s="35"/>
      <c r="Q300" s="35"/>
      <c r="R300" s="35"/>
      <c r="S300" s="35"/>
      <c r="T300" s="40"/>
      <c r="U300" s="40"/>
    </row>
    <row r="301" spans="1:21" ht="28.9" customHeight="1" x14ac:dyDescent="0.3">
      <c r="A301" s="17" t="s">
        <v>0</v>
      </c>
      <c r="B301" s="9" t="s">
        <v>535</v>
      </c>
      <c r="C301" s="10"/>
      <c r="D301" s="35"/>
      <c r="E301" s="35"/>
      <c r="F301" s="35"/>
      <c r="G301" s="40"/>
      <c r="H301" s="35"/>
      <c r="I301" s="40"/>
      <c r="J301" s="35"/>
      <c r="K301" s="40"/>
      <c r="L301" s="35"/>
      <c r="M301" s="40"/>
      <c r="N301" s="35"/>
      <c r="O301" s="40"/>
      <c r="P301" s="35"/>
      <c r="Q301" s="35"/>
      <c r="R301" s="35"/>
      <c r="S301" s="35"/>
      <c r="T301" s="40"/>
      <c r="U301" s="40"/>
    </row>
    <row r="302" spans="1:21" ht="13" x14ac:dyDescent="0.3">
      <c r="A302" s="18" t="s">
        <v>23</v>
      </c>
      <c r="B302" s="12" t="s">
        <v>536</v>
      </c>
      <c r="C302" s="11" t="s">
        <v>537</v>
      </c>
      <c r="D302" s="33">
        <v>40881411</v>
      </c>
      <c r="E302" s="33">
        <v>51053412</v>
      </c>
      <c r="F302" s="33">
        <v>4338763</v>
      </c>
      <c r="G302" s="38">
        <f t="shared" ref="G302:G339" si="72">IF(($D302     =0),0,($F302     /$D302     ))</f>
        <v>0.1061304611037031</v>
      </c>
      <c r="H302" s="33">
        <v>9635581</v>
      </c>
      <c r="I302" s="38">
        <f t="shared" ref="I302:I339" si="73">IF(($D302     =0),0,($H302     /$D302     ))</f>
        <v>0.23569590100498244</v>
      </c>
      <c r="J302" s="33">
        <v>10718519</v>
      </c>
      <c r="K302" s="38">
        <f t="shared" ref="K302:K339" si="74">IF(($E302     =0),0,($J302     /$E302     ))</f>
        <v>0.20994716278708267</v>
      </c>
      <c r="L302" s="33">
        <v>0</v>
      </c>
      <c r="M302" s="38">
        <f t="shared" ref="M302:M339" si="75">IF(($E302     =0),0,($L302     /$E302     ))</f>
        <v>0</v>
      </c>
      <c r="N302" s="33">
        <f t="shared" ref="N302:N339" si="76">$F302     +$H302     +$J302</f>
        <v>24692863</v>
      </c>
      <c r="O302" s="38">
        <f t="shared" ref="O302:O339" si="77">IF(($E302     =0),0,($N302     /$E302     ))</f>
        <v>0.48366724245580295</v>
      </c>
      <c r="P302" s="33">
        <v>6074616</v>
      </c>
      <c r="Q302" s="33">
        <v>38544605</v>
      </c>
      <c r="R302" s="33">
        <v>48541079</v>
      </c>
      <c r="S302" s="33">
        <v>21908831</v>
      </c>
      <c r="T302" s="38">
        <f t="shared" ref="T302:T339" si="78">IF(($R302     =0),0,($S302     /$R302     ))</f>
        <v>0.45134618865806425</v>
      </c>
      <c r="U302" s="38">
        <f t="shared" ref="U302:U339" si="79">IF(($P302     =0),0,(($J302     /$P302     )-1))</f>
        <v>0.76447679985039385</v>
      </c>
    </row>
    <row r="303" spans="1:21" ht="14" x14ac:dyDescent="0.3">
      <c r="A303" s="19" t="s">
        <v>0</v>
      </c>
      <c r="B303" s="14" t="s">
        <v>28</v>
      </c>
      <c r="C303" s="13" t="s">
        <v>0</v>
      </c>
      <c r="D303" s="34">
        <f>D302</f>
        <v>40881411</v>
      </c>
      <c r="E303" s="34">
        <f>E302</f>
        <v>51053412</v>
      </c>
      <c r="F303" s="34">
        <f>F302</f>
        <v>4338763</v>
      </c>
      <c r="G303" s="39">
        <f t="shared" si="72"/>
        <v>0.1061304611037031</v>
      </c>
      <c r="H303" s="34">
        <f>H302</f>
        <v>9635581</v>
      </c>
      <c r="I303" s="39">
        <f t="shared" si="73"/>
        <v>0.23569590100498244</v>
      </c>
      <c r="J303" s="34">
        <f>J302</f>
        <v>10718519</v>
      </c>
      <c r="K303" s="39">
        <f t="shared" si="74"/>
        <v>0.20994716278708267</v>
      </c>
      <c r="L303" s="34">
        <f>L302</f>
        <v>0</v>
      </c>
      <c r="M303" s="39">
        <f t="shared" si="75"/>
        <v>0</v>
      </c>
      <c r="N303" s="34">
        <f t="shared" si="76"/>
        <v>24692863</v>
      </c>
      <c r="O303" s="39">
        <f t="shared" si="77"/>
        <v>0.48366724245580295</v>
      </c>
      <c r="P303" s="34">
        <f>P302</f>
        <v>6074616</v>
      </c>
      <c r="Q303" s="34">
        <f>Q302</f>
        <v>38544605</v>
      </c>
      <c r="R303" s="34">
        <f>R302</f>
        <v>48541079</v>
      </c>
      <c r="S303" s="34">
        <f>S302</f>
        <v>21908831</v>
      </c>
      <c r="T303" s="39">
        <f t="shared" si="78"/>
        <v>0.45134618865806425</v>
      </c>
      <c r="U303" s="39">
        <f t="shared" si="79"/>
        <v>0.76447679985039385</v>
      </c>
    </row>
    <row r="304" spans="1:21" ht="13" x14ac:dyDescent="0.3">
      <c r="A304" s="18" t="s">
        <v>29</v>
      </c>
      <c r="B304" s="12" t="s">
        <v>538</v>
      </c>
      <c r="C304" s="11" t="s">
        <v>539</v>
      </c>
      <c r="D304" s="33">
        <v>0</v>
      </c>
      <c r="E304" s="33">
        <v>0</v>
      </c>
      <c r="F304" s="33">
        <v>0</v>
      </c>
      <c r="G304" s="38">
        <f t="shared" si="72"/>
        <v>0</v>
      </c>
      <c r="H304" s="33">
        <v>0</v>
      </c>
      <c r="I304" s="38">
        <f t="shared" si="73"/>
        <v>0</v>
      </c>
      <c r="J304" s="33">
        <v>0</v>
      </c>
      <c r="K304" s="38">
        <f t="shared" si="74"/>
        <v>0</v>
      </c>
      <c r="L304" s="33">
        <v>0</v>
      </c>
      <c r="M304" s="38">
        <f t="shared" si="75"/>
        <v>0</v>
      </c>
      <c r="N304" s="33">
        <f t="shared" si="76"/>
        <v>0</v>
      </c>
      <c r="O304" s="38">
        <f t="shared" si="77"/>
        <v>0</v>
      </c>
      <c r="P304" s="33">
        <v>0</v>
      </c>
      <c r="Q304" s="33">
        <v>0</v>
      </c>
      <c r="R304" s="33">
        <v>0</v>
      </c>
      <c r="S304" s="33">
        <v>0</v>
      </c>
      <c r="T304" s="38">
        <f t="shared" si="78"/>
        <v>0</v>
      </c>
      <c r="U304" s="38">
        <f t="shared" si="79"/>
        <v>0</v>
      </c>
    </row>
    <row r="305" spans="1:21" ht="13" x14ac:dyDescent="0.3">
      <c r="A305" s="18" t="s">
        <v>29</v>
      </c>
      <c r="B305" s="12" t="s">
        <v>540</v>
      </c>
      <c r="C305" s="11" t="s">
        <v>541</v>
      </c>
      <c r="D305" s="33">
        <v>0</v>
      </c>
      <c r="E305" s="33">
        <v>0</v>
      </c>
      <c r="F305" s="33">
        <v>0</v>
      </c>
      <c r="G305" s="38">
        <f t="shared" si="72"/>
        <v>0</v>
      </c>
      <c r="H305" s="33">
        <v>0</v>
      </c>
      <c r="I305" s="38">
        <f t="shared" si="73"/>
        <v>0</v>
      </c>
      <c r="J305" s="33">
        <v>0</v>
      </c>
      <c r="K305" s="38">
        <f t="shared" si="74"/>
        <v>0</v>
      </c>
      <c r="L305" s="33">
        <v>0</v>
      </c>
      <c r="M305" s="38">
        <f t="shared" si="75"/>
        <v>0</v>
      </c>
      <c r="N305" s="33">
        <f t="shared" si="76"/>
        <v>0</v>
      </c>
      <c r="O305" s="38">
        <f t="shared" si="77"/>
        <v>0</v>
      </c>
      <c r="P305" s="33">
        <v>0</v>
      </c>
      <c r="Q305" s="33">
        <v>0</v>
      </c>
      <c r="R305" s="33">
        <v>0</v>
      </c>
      <c r="S305" s="33">
        <v>0</v>
      </c>
      <c r="T305" s="38">
        <f t="shared" si="78"/>
        <v>0</v>
      </c>
      <c r="U305" s="38">
        <f t="shared" si="79"/>
        <v>0</v>
      </c>
    </row>
    <row r="306" spans="1:21" ht="13" x14ac:dyDescent="0.3">
      <c r="A306" s="18" t="s">
        <v>29</v>
      </c>
      <c r="B306" s="12" t="s">
        <v>542</v>
      </c>
      <c r="C306" s="11" t="s">
        <v>543</v>
      </c>
      <c r="D306" s="33">
        <v>0</v>
      </c>
      <c r="E306" s="33">
        <v>0</v>
      </c>
      <c r="F306" s="33">
        <v>0</v>
      </c>
      <c r="G306" s="38">
        <f t="shared" si="72"/>
        <v>0</v>
      </c>
      <c r="H306" s="33">
        <v>0</v>
      </c>
      <c r="I306" s="38">
        <f t="shared" si="73"/>
        <v>0</v>
      </c>
      <c r="J306" s="33">
        <v>0</v>
      </c>
      <c r="K306" s="38">
        <f t="shared" si="74"/>
        <v>0</v>
      </c>
      <c r="L306" s="33">
        <v>0</v>
      </c>
      <c r="M306" s="38">
        <f t="shared" si="75"/>
        <v>0</v>
      </c>
      <c r="N306" s="33">
        <f t="shared" si="76"/>
        <v>0</v>
      </c>
      <c r="O306" s="38">
        <f t="shared" si="77"/>
        <v>0</v>
      </c>
      <c r="P306" s="33">
        <v>0</v>
      </c>
      <c r="Q306" s="33">
        <v>0</v>
      </c>
      <c r="R306" s="33">
        <v>0</v>
      </c>
      <c r="S306" s="33">
        <v>0</v>
      </c>
      <c r="T306" s="38">
        <f t="shared" si="78"/>
        <v>0</v>
      </c>
      <c r="U306" s="38">
        <f t="shared" si="79"/>
        <v>0</v>
      </c>
    </row>
    <row r="307" spans="1:21" ht="13" x14ac:dyDescent="0.3">
      <c r="A307" s="18" t="s">
        <v>29</v>
      </c>
      <c r="B307" s="12" t="s">
        <v>544</v>
      </c>
      <c r="C307" s="11" t="s">
        <v>545</v>
      </c>
      <c r="D307" s="33">
        <v>0</v>
      </c>
      <c r="E307" s="33">
        <v>0</v>
      </c>
      <c r="F307" s="33">
        <v>0</v>
      </c>
      <c r="G307" s="38">
        <f t="shared" si="72"/>
        <v>0</v>
      </c>
      <c r="H307" s="33">
        <v>0</v>
      </c>
      <c r="I307" s="38">
        <f t="shared" si="73"/>
        <v>0</v>
      </c>
      <c r="J307" s="33">
        <v>0</v>
      </c>
      <c r="K307" s="38">
        <f t="shared" si="74"/>
        <v>0</v>
      </c>
      <c r="L307" s="33">
        <v>0</v>
      </c>
      <c r="M307" s="38">
        <f t="shared" si="75"/>
        <v>0</v>
      </c>
      <c r="N307" s="33">
        <f t="shared" si="76"/>
        <v>0</v>
      </c>
      <c r="O307" s="38">
        <f t="shared" si="77"/>
        <v>0</v>
      </c>
      <c r="P307" s="33">
        <v>0</v>
      </c>
      <c r="Q307" s="33">
        <v>0</v>
      </c>
      <c r="R307" s="33">
        <v>0</v>
      </c>
      <c r="S307" s="33">
        <v>0</v>
      </c>
      <c r="T307" s="38">
        <f t="shared" si="78"/>
        <v>0</v>
      </c>
      <c r="U307" s="38">
        <f t="shared" si="79"/>
        <v>0</v>
      </c>
    </row>
    <row r="308" spans="1:21" ht="13" x14ac:dyDescent="0.3">
      <c r="A308" s="18" t="s">
        <v>29</v>
      </c>
      <c r="B308" s="12" t="s">
        <v>546</v>
      </c>
      <c r="C308" s="11" t="s">
        <v>547</v>
      </c>
      <c r="D308" s="33">
        <v>0</v>
      </c>
      <c r="E308" s="33">
        <v>0</v>
      </c>
      <c r="F308" s="33">
        <v>0</v>
      </c>
      <c r="G308" s="38">
        <f t="shared" si="72"/>
        <v>0</v>
      </c>
      <c r="H308" s="33">
        <v>0</v>
      </c>
      <c r="I308" s="38">
        <f t="shared" si="73"/>
        <v>0</v>
      </c>
      <c r="J308" s="33">
        <v>0</v>
      </c>
      <c r="K308" s="38">
        <f t="shared" si="74"/>
        <v>0</v>
      </c>
      <c r="L308" s="33">
        <v>0</v>
      </c>
      <c r="M308" s="38">
        <f t="shared" si="75"/>
        <v>0</v>
      </c>
      <c r="N308" s="33">
        <f t="shared" si="76"/>
        <v>0</v>
      </c>
      <c r="O308" s="38">
        <f t="shared" si="77"/>
        <v>0</v>
      </c>
      <c r="P308" s="33">
        <v>0</v>
      </c>
      <c r="Q308" s="33">
        <v>0</v>
      </c>
      <c r="R308" s="33">
        <v>0</v>
      </c>
      <c r="S308" s="33">
        <v>0</v>
      </c>
      <c r="T308" s="38">
        <f t="shared" si="78"/>
        <v>0</v>
      </c>
      <c r="U308" s="38">
        <f t="shared" si="79"/>
        <v>0</v>
      </c>
    </row>
    <row r="309" spans="1:21" ht="13" x14ac:dyDescent="0.3">
      <c r="A309" s="18" t="s">
        <v>44</v>
      </c>
      <c r="B309" s="12" t="s">
        <v>548</v>
      </c>
      <c r="C309" s="11" t="s">
        <v>549</v>
      </c>
      <c r="D309" s="33">
        <v>0</v>
      </c>
      <c r="E309" s="33">
        <v>0</v>
      </c>
      <c r="F309" s="33">
        <v>0</v>
      </c>
      <c r="G309" s="38">
        <f t="shared" si="72"/>
        <v>0</v>
      </c>
      <c r="H309" s="33">
        <v>0</v>
      </c>
      <c r="I309" s="38">
        <f t="shared" si="73"/>
        <v>0</v>
      </c>
      <c r="J309" s="33">
        <v>0</v>
      </c>
      <c r="K309" s="38">
        <f t="shared" si="74"/>
        <v>0</v>
      </c>
      <c r="L309" s="33">
        <v>0</v>
      </c>
      <c r="M309" s="38">
        <f t="shared" si="75"/>
        <v>0</v>
      </c>
      <c r="N309" s="33">
        <f t="shared" si="76"/>
        <v>0</v>
      </c>
      <c r="O309" s="38">
        <f t="shared" si="77"/>
        <v>0</v>
      </c>
      <c r="P309" s="33">
        <v>0</v>
      </c>
      <c r="Q309" s="33">
        <v>0</v>
      </c>
      <c r="R309" s="33">
        <v>0</v>
      </c>
      <c r="S309" s="33">
        <v>0</v>
      </c>
      <c r="T309" s="38">
        <f t="shared" si="78"/>
        <v>0</v>
      </c>
      <c r="U309" s="38">
        <f t="shared" si="79"/>
        <v>0</v>
      </c>
    </row>
    <row r="310" spans="1:21" ht="14" x14ac:dyDescent="0.3">
      <c r="A310" s="19" t="s">
        <v>0</v>
      </c>
      <c r="B310" s="14" t="s">
        <v>550</v>
      </c>
      <c r="C310" s="13" t="s">
        <v>0</v>
      </c>
      <c r="D310" s="34">
        <f>SUM(D304:D309)</f>
        <v>0</v>
      </c>
      <c r="E310" s="34">
        <f>SUM(E304:E309)</f>
        <v>0</v>
      </c>
      <c r="F310" s="34">
        <f>SUM(F304:F309)</f>
        <v>0</v>
      </c>
      <c r="G310" s="39">
        <f t="shared" si="72"/>
        <v>0</v>
      </c>
      <c r="H310" s="34">
        <f>SUM(H304:H309)</f>
        <v>0</v>
      </c>
      <c r="I310" s="39">
        <f t="shared" si="73"/>
        <v>0</v>
      </c>
      <c r="J310" s="34">
        <f>SUM(J304:J309)</f>
        <v>0</v>
      </c>
      <c r="K310" s="39">
        <f t="shared" si="74"/>
        <v>0</v>
      </c>
      <c r="L310" s="34">
        <f>SUM(L304:L309)</f>
        <v>0</v>
      </c>
      <c r="M310" s="39">
        <f t="shared" si="75"/>
        <v>0</v>
      </c>
      <c r="N310" s="34">
        <f t="shared" si="76"/>
        <v>0</v>
      </c>
      <c r="O310" s="39">
        <f t="shared" si="77"/>
        <v>0</v>
      </c>
      <c r="P310" s="34">
        <f>SUM(P304:P309)</f>
        <v>0</v>
      </c>
      <c r="Q310" s="34">
        <f>SUM(Q304:Q309)</f>
        <v>0</v>
      </c>
      <c r="R310" s="34">
        <f>SUM(R304:R309)</f>
        <v>0</v>
      </c>
      <c r="S310" s="34">
        <f>SUM(S304:S309)</f>
        <v>0</v>
      </c>
      <c r="T310" s="39">
        <f t="shared" si="78"/>
        <v>0</v>
      </c>
      <c r="U310" s="39">
        <f t="shared" si="79"/>
        <v>0</v>
      </c>
    </row>
    <row r="311" spans="1:21" ht="13" x14ac:dyDescent="0.3">
      <c r="A311" s="18" t="s">
        <v>29</v>
      </c>
      <c r="B311" s="12" t="s">
        <v>551</v>
      </c>
      <c r="C311" s="11" t="s">
        <v>552</v>
      </c>
      <c r="D311" s="33">
        <v>14074</v>
      </c>
      <c r="E311" s="33">
        <v>14074</v>
      </c>
      <c r="F311" s="33">
        <v>0</v>
      </c>
      <c r="G311" s="38">
        <f t="shared" si="72"/>
        <v>0</v>
      </c>
      <c r="H311" s="33">
        <v>231</v>
      </c>
      <c r="I311" s="38">
        <f t="shared" si="73"/>
        <v>1.6413244280233052E-2</v>
      </c>
      <c r="J311" s="33">
        <v>0</v>
      </c>
      <c r="K311" s="38">
        <f t="shared" si="74"/>
        <v>0</v>
      </c>
      <c r="L311" s="33">
        <v>0</v>
      </c>
      <c r="M311" s="38">
        <f t="shared" si="75"/>
        <v>0</v>
      </c>
      <c r="N311" s="33">
        <f t="shared" si="76"/>
        <v>231</v>
      </c>
      <c r="O311" s="38">
        <f t="shared" si="77"/>
        <v>1.6413244280233052E-2</v>
      </c>
      <c r="P311" s="33">
        <v>0</v>
      </c>
      <c r="Q311" s="33">
        <v>13405</v>
      </c>
      <c r="R311" s="33">
        <v>13405</v>
      </c>
      <c r="S311" s="33">
        <v>0</v>
      </c>
      <c r="T311" s="38">
        <f t="shared" si="78"/>
        <v>0</v>
      </c>
      <c r="U311" s="38">
        <f t="shared" si="79"/>
        <v>0</v>
      </c>
    </row>
    <row r="312" spans="1:21" ht="13" x14ac:dyDescent="0.3">
      <c r="A312" s="18" t="s">
        <v>29</v>
      </c>
      <c r="B312" s="12" t="s">
        <v>553</v>
      </c>
      <c r="C312" s="11" t="s">
        <v>554</v>
      </c>
      <c r="D312" s="33">
        <v>0</v>
      </c>
      <c r="E312" s="33">
        <v>0</v>
      </c>
      <c r="F312" s="33">
        <v>0</v>
      </c>
      <c r="G312" s="38">
        <f t="shared" si="72"/>
        <v>0</v>
      </c>
      <c r="H312" s="33">
        <v>0</v>
      </c>
      <c r="I312" s="38">
        <f t="shared" si="73"/>
        <v>0</v>
      </c>
      <c r="J312" s="33">
        <v>0</v>
      </c>
      <c r="K312" s="38">
        <f t="shared" si="74"/>
        <v>0</v>
      </c>
      <c r="L312" s="33">
        <v>0</v>
      </c>
      <c r="M312" s="38">
        <f t="shared" si="75"/>
        <v>0</v>
      </c>
      <c r="N312" s="33">
        <f t="shared" si="76"/>
        <v>0</v>
      </c>
      <c r="O312" s="38">
        <f t="shared" si="77"/>
        <v>0</v>
      </c>
      <c r="P312" s="33">
        <v>0</v>
      </c>
      <c r="Q312" s="33">
        <v>0</v>
      </c>
      <c r="R312" s="33">
        <v>0</v>
      </c>
      <c r="S312" s="33">
        <v>0</v>
      </c>
      <c r="T312" s="38">
        <f t="shared" si="78"/>
        <v>0</v>
      </c>
      <c r="U312" s="38">
        <f t="shared" si="79"/>
        <v>0</v>
      </c>
    </row>
    <row r="313" spans="1:21" ht="13" x14ac:dyDescent="0.3">
      <c r="A313" s="18" t="s">
        <v>29</v>
      </c>
      <c r="B313" s="12" t="s">
        <v>555</v>
      </c>
      <c r="C313" s="11" t="s">
        <v>556</v>
      </c>
      <c r="D313" s="33">
        <v>987164</v>
      </c>
      <c r="E313" s="33">
        <v>987164</v>
      </c>
      <c r="F313" s="33">
        <v>47095</v>
      </c>
      <c r="G313" s="38">
        <f t="shared" si="72"/>
        <v>4.7707371824742391E-2</v>
      </c>
      <c r="H313" s="33">
        <v>83669</v>
      </c>
      <c r="I313" s="38">
        <f t="shared" si="73"/>
        <v>8.4756940082904159E-2</v>
      </c>
      <c r="J313" s="33">
        <v>98780</v>
      </c>
      <c r="K313" s="38">
        <f t="shared" si="74"/>
        <v>0.10006442698477659</v>
      </c>
      <c r="L313" s="33">
        <v>0</v>
      </c>
      <c r="M313" s="38">
        <f t="shared" si="75"/>
        <v>0</v>
      </c>
      <c r="N313" s="33">
        <f t="shared" si="76"/>
        <v>229544</v>
      </c>
      <c r="O313" s="38">
        <f t="shared" si="77"/>
        <v>0.23252873889242315</v>
      </c>
      <c r="P313" s="33">
        <v>726441</v>
      </c>
      <c r="Q313" s="33">
        <v>130634</v>
      </c>
      <c r="R313" s="33">
        <v>130632</v>
      </c>
      <c r="S313" s="33">
        <v>832722</v>
      </c>
      <c r="T313" s="38">
        <f t="shared" si="78"/>
        <v>6.374563659746463</v>
      </c>
      <c r="U313" s="38">
        <f t="shared" si="79"/>
        <v>-0.86402199215077347</v>
      </c>
    </row>
    <row r="314" spans="1:21" ht="13" x14ac:dyDescent="0.3">
      <c r="A314" s="18" t="s">
        <v>29</v>
      </c>
      <c r="B314" s="12" t="s">
        <v>557</v>
      </c>
      <c r="C314" s="11" t="s">
        <v>558</v>
      </c>
      <c r="D314" s="33">
        <v>0</v>
      </c>
      <c r="E314" s="33">
        <v>0</v>
      </c>
      <c r="F314" s="33">
        <v>0</v>
      </c>
      <c r="G314" s="38">
        <f t="shared" si="72"/>
        <v>0</v>
      </c>
      <c r="H314" s="33">
        <v>0</v>
      </c>
      <c r="I314" s="38">
        <f t="shared" si="73"/>
        <v>0</v>
      </c>
      <c r="J314" s="33">
        <v>0</v>
      </c>
      <c r="K314" s="38">
        <f t="shared" si="74"/>
        <v>0</v>
      </c>
      <c r="L314" s="33">
        <v>0</v>
      </c>
      <c r="M314" s="38">
        <f t="shared" si="75"/>
        <v>0</v>
      </c>
      <c r="N314" s="33">
        <f t="shared" si="76"/>
        <v>0</v>
      </c>
      <c r="O314" s="38">
        <f t="shared" si="77"/>
        <v>0</v>
      </c>
      <c r="P314" s="33">
        <v>0</v>
      </c>
      <c r="Q314" s="33">
        <v>2250000</v>
      </c>
      <c r="R314" s="33">
        <v>3377790</v>
      </c>
      <c r="S314" s="33">
        <v>0</v>
      </c>
      <c r="T314" s="38">
        <f t="shared" si="78"/>
        <v>0</v>
      </c>
      <c r="U314" s="38">
        <f t="shared" si="79"/>
        <v>0</v>
      </c>
    </row>
    <row r="315" spans="1:21" ht="13" x14ac:dyDescent="0.3">
      <c r="A315" s="18" t="s">
        <v>29</v>
      </c>
      <c r="B315" s="12" t="s">
        <v>559</v>
      </c>
      <c r="C315" s="11" t="s">
        <v>560</v>
      </c>
      <c r="D315" s="33">
        <v>0</v>
      </c>
      <c r="E315" s="33">
        <v>0</v>
      </c>
      <c r="F315" s="33">
        <v>0</v>
      </c>
      <c r="G315" s="38">
        <f t="shared" si="72"/>
        <v>0</v>
      </c>
      <c r="H315" s="33">
        <v>0</v>
      </c>
      <c r="I315" s="38">
        <f t="shared" si="73"/>
        <v>0</v>
      </c>
      <c r="J315" s="33">
        <v>0</v>
      </c>
      <c r="K315" s="38">
        <f t="shared" si="74"/>
        <v>0</v>
      </c>
      <c r="L315" s="33">
        <v>0</v>
      </c>
      <c r="M315" s="38">
        <f t="shared" si="75"/>
        <v>0</v>
      </c>
      <c r="N315" s="33">
        <f t="shared" si="76"/>
        <v>0</v>
      </c>
      <c r="O315" s="38">
        <f t="shared" si="77"/>
        <v>0</v>
      </c>
      <c r="P315" s="33">
        <v>0</v>
      </c>
      <c r="Q315" s="33">
        <v>0</v>
      </c>
      <c r="R315" s="33">
        <v>0</v>
      </c>
      <c r="S315" s="33">
        <v>0</v>
      </c>
      <c r="T315" s="38">
        <f t="shared" si="78"/>
        <v>0</v>
      </c>
      <c r="U315" s="38">
        <f t="shared" si="79"/>
        <v>0</v>
      </c>
    </row>
    <row r="316" spans="1:21" ht="13" x14ac:dyDescent="0.3">
      <c r="A316" s="18" t="s">
        <v>44</v>
      </c>
      <c r="B316" s="12" t="s">
        <v>561</v>
      </c>
      <c r="C316" s="11" t="s">
        <v>562</v>
      </c>
      <c r="D316" s="33">
        <v>0</v>
      </c>
      <c r="E316" s="33">
        <v>0</v>
      </c>
      <c r="F316" s="33">
        <v>0</v>
      </c>
      <c r="G316" s="38">
        <f t="shared" si="72"/>
        <v>0</v>
      </c>
      <c r="H316" s="33">
        <v>0</v>
      </c>
      <c r="I316" s="38">
        <f t="shared" si="73"/>
        <v>0</v>
      </c>
      <c r="J316" s="33">
        <v>0</v>
      </c>
      <c r="K316" s="38">
        <f t="shared" si="74"/>
        <v>0</v>
      </c>
      <c r="L316" s="33">
        <v>0</v>
      </c>
      <c r="M316" s="38">
        <f t="shared" si="75"/>
        <v>0</v>
      </c>
      <c r="N316" s="33">
        <f t="shared" si="76"/>
        <v>0</v>
      </c>
      <c r="O316" s="38">
        <f t="shared" si="77"/>
        <v>0</v>
      </c>
      <c r="P316" s="33">
        <v>0</v>
      </c>
      <c r="Q316" s="33">
        <v>0</v>
      </c>
      <c r="R316" s="33">
        <v>0</v>
      </c>
      <c r="S316" s="33">
        <v>0</v>
      </c>
      <c r="T316" s="38">
        <f t="shared" si="78"/>
        <v>0</v>
      </c>
      <c r="U316" s="38">
        <f t="shared" si="79"/>
        <v>0</v>
      </c>
    </row>
    <row r="317" spans="1:21" ht="14" x14ac:dyDescent="0.3">
      <c r="A317" s="19" t="s">
        <v>0</v>
      </c>
      <c r="B317" s="14" t="s">
        <v>563</v>
      </c>
      <c r="C317" s="13" t="s">
        <v>0</v>
      </c>
      <c r="D317" s="34">
        <f>SUM(D311:D316)</f>
        <v>1001238</v>
      </c>
      <c r="E317" s="34">
        <f>SUM(E311:E316)</f>
        <v>1001238</v>
      </c>
      <c r="F317" s="34">
        <f>SUM(F311:F316)</f>
        <v>47095</v>
      </c>
      <c r="G317" s="39">
        <f t="shared" si="72"/>
        <v>4.7036768480620994E-2</v>
      </c>
      <c r="H317" s="34">
        <f>SUM(H311:H316)</f>
        <v>83900</v>
      </c>
      <c r="I317" s="39">
        <f t="shared" si="73"/>
        <v>8.3796260229835468E-2</v>
      </c>
      <c r="J317" s="34">
        <f>SUM(J311:J316)</f>
        <v>98780</v>
      </c>
      <c r="K317" s="39">
        <f t="shared" si="74"/>
        <v>9.8657861567379587E-2</v>
      </c>
      <c r="L317" s="34">
        <f>SUM(L311:L316)</f>
        <v>0</v>
      </c>
      <c r="M317" s="39">
        <f t="shared" si="75"/>
        <v>0</v>
      </c>
      <c r="N317" s="34">
        <f t="shared" si="76"/>
        <v>229775</v>
      </c>
      <c r="O317" s="39">
        <f t="shared" si="77"/>
        <v>0.22949089027783603</v>
      </c>
      <c r="P317" s="34">
        <f>SUM(P311:P316)</f>
        <v>726441</v>
      </c>
      <c r="Q317" s="34">
        <f>SUM(Q311:Q316)</f>
        <v>2394039</v>
      </c>
      <c r="R317" s="34">
        <f>SUM(R311:R316)</f>
        <v>3521827</v>
      </c>
      <c r="S317" s="34">
        <f>SUM(S311:S316)</f>
        <v>832722</v>
      </c>
      <c r="T317" s="39">
        <f t="shared" si="78"/>
        <v>0.23644602645161161</v>
      </c>
      <c r="U317" s="39">
        <f t="shared" si="79"/>
        <v>-0.86402199215077347</v>
      </c>
    </row>
    <row r="318" spans="1:21" ht="13" x14ac:dyDescent="0.3">
      <c r="A318" s="18" t="s">
        <v>29</v>
      </c>
      <c r="B318" s="12" t="s">
        <v>564</v>
      </c>
      <c r="C318" s="11" t="s">
        <v>565</v>
      </c>
      <c r="D318" s="33">
        <v>0</v>
      </c>
      <c r="E318" s="33">
        <v>0</v>
      </c>
      <c r="F318" s="33">
        <v>0</v>
      </c>
      <c r="G318" s="38">
        <f t="shared" si="72"/>
        <v>0</v>
      </c>
      <c r="H318" s="33">
        <v>0</v>
      </c>
      <c r="I318" s="38">
        <f t="shared" si="73"/>
        <v>0</v>
      </c>
      <c r="J318" s="33">
        <v>0</v>
      </c>
      <c r="K318" s="38">
        <f t="shared" si="74"/>
        <v>0</v>
      </c>
      <c r="L318" s="33">
        <v>0</v>
      </c>
      <c r="M318" s="38">
        <f t="shared" si="75"/>
        <v>0</v>
      </c>
      <c r="N318" s="33">
        <f t="shared" si="76"/>
        <v>0</v>
      </c>
      <c r="O318" s="38">
        <f t="shared" si="77"/>
        <v>0</v>
      </c>
      <c r="P318" s="33">
        <v>0</v>
      </c>
      <c r="Q318" s="33">
        <v>0</v>
      </c>
      <c r="R318" s="33">
        <v>0</v>
      </c>
      <c r="S318" s="33">
        <v>0</v>
      </c>
      <c r="T318" s="38">
        <f t="shared" si="78"/>
        <v>0</v>
      </c>
      <c r="U318" s="38">
        <f t="shared" si="79"/>
        <v>0</v>
      </c>
    </row>
    <row r="319" spans="1:21" ht="13" x14ac:dyDescent="0.3">
      <c r="A319" s="18" t="s">
        <v>29</v>
      </c>
      <c r="B319" s="12" t="s">
        <v>566</v>
      </c>
      <c r="C319" s="11" t="s">
        <v>567</v>
      </c>
      <c r="D319" s="33">
        <v>36700</v>
      </c>
      <c r="E319" s="33">
        <v>486700</v>
      </c>
      <c r="F319" s="33">
        <v>35703</v>
      </c>
      <c r="G319" s="38">
        <f t="shared" si="72"/>
        <v>0.97283378746594007</v>
      </c>
      <c r="H319" s="33">
        <v>0</v>
      </c>
      <c r="I319" s="38">
        <f t="shared" si="73"/>
        <v>0</v>
      </c>
      <c r="J319" s="33">
        <v>81701</v>
      </c>
      <c r="K319" s="38">
        <f t="shared" si="74"/>
        <v>0.16786726936511198</v>
      </c>
      <c r="L319" s="33">
        <v>0</v>
      </c>
      <c r="M319" s="38">
        <f t="shared" si="75"/>
        <v>0</v>
      </c>
      <c r="N319" s="33">
        <f t="shared" si="76"/>
        <v>117404</v>
      </c>
      <c r="O319" s="38">
        <f t="shared" si="77"/>
        <v>0.24122457365933841</v>
      </c>
      <c r="P319" s="33">
        <v>0</v>
      </c>
      <c r="Q319" s="33">
        <v>31600</v>
      </c>
      <c r="R319" s="33">
        <v>31600</v>
      </c>
      <c r="S319" s="33">
        <v>32457</v>
      </c>
      <c r="T319" s="38">
        <f t="shared" si="78"/>
        <v>1.0271202531645569</v>
      </c>
      <c r="U319" s="38">
        <f t="shared" si="79"/>
        <v>0</v>
      </c>
    </row>
    <row r="320" spans="1:21" ht="13" x14ac:dyDescent="0.3">
      <c r="A320" s="18" t="s">
        <v>29</v>
      </c>
      <c r="B320" s="12" t="s">
        <v>568</v>
      </c>
      <c r="C320" s="11" t="s">
        <v>569</v>
      </c>
      <c r="D320" s="33">
        <v>10550600</v>
      </c>
      <c r="E320" s="33">
        <v>4550600</v>
      </c>
      <c r="F320" s="33">
        <v>336193</v>
      </c>
      <c r="G320" s="38">
        <f t="shared" si="72"/>
        <v>3.1864822853676568E-2</v>
      </c>
      <c r="H320" s="33">
        <v>139175</v>
      </c>
      <c r="I320" s="38">
        <f t="shared" si="73"/>
        <v>1.3191192917938317E-2</v>
      </c>
      <c r="J320" s="33">
        <v>216907</v>
      </c>
      <c r="K320" s="38">
        <f t="shared" si="74"/>
        <v>4.7665582560541465E-2</v>
      </c>
      <c r="L320" s="33">
        <v>0</v>
      </c>
      <c r="M320" s="38">
        <f t="shared" si="75"/>
        <v>0</v>
      </c>
      <c r="N320" s="33">
        <f t="shared" si="76"/>
        <v>692275</v>
      </c>
      <c r="O320" s="38">
        <f t="shared" si="77"/>
        <v>0.15212829077484288</v>
      </c>
      <c r="P320" s="33">
        <v>326824</v>
      </c>
      <c r="Q320" s="33">
        <v>12460400</v>
      </c>
      <c r="R320" s="33">
        <v>7460400</v>
      </c>
      <c r="S320" s="33">
        <v>1089948</v>
      </c>
      <c r="T320" s="38">
        <f t="shared" si="78"/>
        <v>0.14609779636480619</v>
      </c>
      <c r="U320" s="38">
        <f t="shared" si="79"/>
        <v>-0.33631863021075559</v>
      </c>
    </row>
    <row r="321" spans="1:21" ht="13" x14ac:dyDescent="0.3">
      <c r="A321" s="18" t="s">
        <v>29</v>
      </c>
      <c r="B321" s="12" t="s">
        <v>570</v>
      </c>
      <c r="C321" s="11" t="s">
        <v>571</v>
      </c>
      <c r="D321" s="33">
        <v>0</v>
      </c>
      <c r="E321" s="33">
        <v>0</v>
      </c>
      <c r="F321" s="33">
        <v>0</v>
      </c>
      <c r="G321" s="38">
        <f t="shared" si="72"/>
        <v>0</v>
      </c>
      <c r="H321" s="33">
        <v>0</v>
      </c>
      <c r="I321" s="38">
        <f t="shared" si="73"/>
        <v>0</v>
      </c>
      <c r="J321" s="33">
        <v>0</v>
      </c>
      <c r="K321" s="38">
        <f t="shared" si="74"/>
        <v>0</v>
      </c>
      <c r="L321" s="33">
        <v>0</v>
      </c>
      <c r="M321" s="38">
        <f t="shared" si="75"/>
        <v>0</v>
      </c>
      <c r="N321" s="33">
        <f t="shared" si="76"/>
        <v>0</v>
      </c>
      <c r="O321" s="38">
        <f t="shared" si="77"/>
        <v>0</v>
      </c>
      <c r="P321" s="33">
        <v>0</v>
      </c>
      <c r="Q321" s="33">
        <v>0</v>
      </c>
      <c r="R321" s="33">
        <v>0</v>
      </c>
      <c r="S321" s="33">
        <v>0</v>
      </c>
      <c r="T321" s="38">
        <f t="shared" si="78"/>
        <v>0</v>
      </c>
      <c r="U321" s="38">
        <f t="shared" si="79"/>
        <v>0</v>
      </c>
    </row>
    <row r="322" spans="1:21" ht="13" x14ac:dyDescent="0.3">
      <c r="A322" s="18" t="s">
        <v>44</v>
      </c>
      <c r="B322" s="12" t="s">
        <v>572</v>
      </c>
      <c r="C322" s="11" t="s">
        <v>573</v>
      </c>
      <c r="D322" s="33">
        <v>135200</v>
      </c>
      <c r="E322" s="33">
        <v>135200</v>
      </c>
      <c r="F322" s="33">
        <v>0</v>
      </c>
      <c r="G322" s="38">
        <f t="shared" si="72"/>
        <v>0</v>
      </c>
      <c r="H322" s="33">
        <v>0</v>
      </c>
      <c r="I322" s="38">
        <f t="shared" si="73"/>
        <v>0</v>
      </c>
      <c r="J322" s="33">
        <v>0</v>
      </c>
      <c r="K322" s="38">
        <f t="shared" si="74"/>
        <v>0</v>
      </c>
      <c r="L322" s="33">
        <v>0</v>
      </c>
      <c r="M322" s="38">
        <f t="shared" si="75"/>
        <v>0</v>
      </c>
      <c r="N322" s="33">
        <f t="shared" si="76"/>
        <v>0</v>
      </c>
      <c r="O322" s="38">
        <f t="shared" si="77"/>
        <v>0</v>
      </c>
      <c r="P322" s="33">
        <v>0</v>
      </c>
      <c r="Q322" s="33">
        <v>200000</v>
      </c>
      <c r="R322" s="33">
        <v>200000</v>
      </c>
      <c r="S322" s="33">
        <v>0</v>
      </c>
      <c r="T322" s="38">
        <f t="shared" si="78"/>
        <v>0</v>
      </c>
      <c r="U322" s="38">
        <f t="shared" si="79"/>
        <v>0</v>
      </c>
    </row>
    <row r="323" spans="1:21" ht="14" x14ac:dyDescent="0.3">
      <c r="A323" s="19" t="s">
        <v>0</v>
      </c>
      <c r="B323" s="14" t="s">
        <v>574</v>
      </c>
      <c r="C323" s="13" t="s">
        <v>0</v>
      </c>
      <c r="D323" s="34">
        <f>SUM(D318:D322)</f>
        <v>10722500</v>
      </c>
      <c r="E323" s="34">
        <f>SUM(E318:E322)</f>
        <v>5172500</v>
      </c>
      <c r="F323" s="34">
        <f>SUM(F318:F322)</f>
        <v>371896</v>
      </c>
      <c r="G323" s="39">
        <f t="shared" si="72"/>
        <v>3.4683702494754019E-2</v>
      </c>
      <c r="H323" s="34">
        <f>SUM(H318:H322)</f>
        <v>139175</v>
      </c>
      <c r="I323" s="39">
        <f t="shared" si="73"/>
        <v>1.2979715551410585E-2</v>
      </c>
      <c r="J323" s="34">
        <f>SUM(J318:J322)</f>
        <v>298608</v>
      </c>
      <c r="K323" s="39">
        <f t="shared" si="74"/>
        <v>5.7729917834702757E-2</v>
      </c>
      <c r="L323" s="34">
        <f>SUM(L318:L322)</f>
        <v>0</v>
      </c>
      <c r="M323" s="39">
        <f t="shared" si="75"/>
        <v>0</v>
      </c>
      <c r="N323" s="34">
        <f t="shared" si="76"/>
        <v>809679</v>
      </c>
      <c r="O323" s="39">
        <f t="shared" si="77"/>
        <v>0.15653533107781537</v>
      </c>
      <c r="P323" s="34">
        <f>SUM(P318:P322)</f>
        <v>326824</v>
      </c>
      <c r="Q323" s="34">
        <f>SUM(Q318:Q322)</f>
        <v>12692000</v>
      </c>
      <c r="R323" s="34">
        <f>SUM(R318:R322)</f>
        <v>7692000</v>
      </c>
      <c r="S323" s="34">
        <f>SUM(S318:S322)</f>
        <v>1122405</v>
      </c>
      <c r="T323" s="39">
        <f t="shared" si="78"/>
        <v>0.14591848673946958</v>
      </c>
      <c r="U323" s="39">
        <f t="shared" si="79"/>
        <v>-8.6333928964825057E-2</v>
      </c>
    </row>
    <row r="324" spans="1:21" ht="13" x14ac:dyDescent="0.3">
      <c r="A324" s="18" t="s">
        <v>29</v>
      </c>
      <c r="B324" s="12" t="s">
        <v>575</v>
      </c>
      <c r="C324" s="11" t="s">
        <v>576</v>
      </c>
      <c r="D324" s="33">
        <v>0</v>
      </c>
      <c r="E324" s="33">
        <v>0</v>
      </c>
      <c r="F324" s="33">
        <v>0</v>
      </c>
      <c r="G324" s="38">
        <f t="shared" si="72"/>
        <v>0</v>
      </c>
      <c r="H324" s="33">
        <v>0</v>
      </c>
      <c r="I324" s="38">
        <f t="shared" si="73"/>
        <v>0</v>
      </c>
      <c r="J324" s="33">
        <v>0</v>
      </c>
      <c r="K324" s="38">
        <f t="shared" si="74"/>
        <v>0</v>
      </c>
      <c r="L324" s="33">
        <v>0</v>
      </c>
      <c r="M324" s="38">
        <f t="shared" si="75"/>
        <v>0</v>
      </c>
      <c r="N324" s="33">
        <f t="shared" si="76"/>
        <v>0</v>
      </c>
      <c r="O324" s="38">
        <f t="shared" si="77"/>
        <v>0</v>
      </c>
      <c r="P324" s="33">
        <v>0</v>
      </c>
      <c r="Q324" s="33">
        <v>0</v>
      </c>
      <c r="R324" s="33">
        <v>0</v>
      </c>
      <c r="S324" s="33">
        <v>0</v>
      </c>
      <c r="T324" s="38">
        <f t="shared" si="78"/>
        <v>0</v>
      </c>
      <c r="U324" s="38">
        <f t="shared" si="79"/>
        <v>0</v>
      </c>
    </row>
    <row r="325" spans="1:21" ht="13" x14ac:dyDescent="0.3">
      <c r="A325" s="18" t="s">
        <v>29</v>
      </c>
      <c r="B325" s="12" t="s">
        <v>577</v>
      </c>
      <c r="C325" s="11" t="s">
        <v>578</v>
      </c>
      <c r="D325" s="33">
        <v>665202</v>
      </c>
      <c r="E325" s="33">
        <v>665202</v>
      </c>
      <c r="F325" s="33">
        <v>165035</v>
      </c>
      <c r="G325" s="38">
        <f t="shared" si="72"/>
        <v>0.24809757036208549</v>
      </c>
      <c r="H325" s="33">
        <v>244183</v>
      </c>
      <c r="I325" s="38">
        <f t="shared" si="73"/>
        <v>0.36708097690626307</v>
      </c>
      <c r="J325" s="33">
        <v>256680</v>
      </c>
      <c r="K325" s="38">
        <f t="shared" si="74"/>
        <v>0.38586775144993551</v>
      </c>
      <c r="L325" s="33">
        <v>0</v>
      </c>
      <c r="M325" s="38">
        <f t="shared" si="75"/>
        <v>0</v>
      </c>
      <c r="N325" s="33">
        <f t="shared" si="76"/>
        <v>665898</v>
      </c>
      <c r="O325" s="38">
        <f t="shared" si="77"/>
        <v>1.001046298718284</v>
      </c>
      <c r="P325" s="33">
        <v>149234</v>
      </c>
      <c r="Q325" s="33">
        <v>689530</v>
      </c>
      <c r="R325" s="33">
        <v>689530</v>
      </c>
      <c r="S325" s="33">
        <v>367605</v>
      </c>
      <c r="T325" s="38">
        <f t="shared" si="78"/>
        <v>0.53312401200817949</v>
      </c>
      <c r="U325" s="38">
        <f t="shared" si="79"/>
        <v>0.71998338180307431</v>
      </c>
    </row>
    <row r="326" spans="1:21" ht="13" x14ac:dyDescent="0.3">
      <c r="A326" s="18" t="s">
        <v>29</v>
      </c>
      <c r="B326" s="12" t="s">
        <v>579</v>
      </c>
      <c r="C326" s="11" t="s">
        <v>580</v>
      </c>
      <c r="D326" s="33">
        <v>0</v>
      </c>
      <c r="E326" s="33">
        <v>539</v>
      </c>
      <c r="F326" s="33">
        <v>0</v>
      </c>
      <c r="G326" s="38">
        <f t="shared" si="72"/>
        <v>0</v>
      </c>
      <c r="H326" s="33">
        <v>0</v>
      </c>
      <c r="I326" s="38">
        <f t="shared" si="73"/>
        <v>0</v>
      </c>
      <c r="J326" s="33">
        <v>0</v>
      </c>
      <c r="K326" s="38">
        <f t="shared" si="74"/>
        <v>0</v>
      </c>
      <c r="L326" s="33">
        <v>0</v>
      </c>
      <c r="M326" s="38">
        <f t="shared" si="75"/>
        <v>0</v>
      </c>
      <c r="N326" s="33">
        <f t="shared" si="76"/>
        <v>0</v>
      </c>
      <c r="O326" s="38">
        <f t="shared" si="77"/>
        <v>0</v>
      </c>
      <c r="P326" s="33">
        <v>4306</v>
      </c>
      <c r="Q326" s="33">
        <v>9637</v>
      </c>
      <c r="R326" s="33">
        <v>3945152</v>
      </c>
      <c r="S326" s="33">
        <v>5036</v>
      </c>
      <c r="T326" s="38">
        <f t="shared" si="78"/>
        <v>1.2765034148240677E-3</v>
      </c>
      <c r="U326" s="38">
        <f t="shared" si="79"/>
        <v>-1</v>
      </c>
    </row>
    <row r="327" spans="1:21" ht="13" x14ac:dyDescent="0.3">
      <c r="A327" s="18" t="s">
        <v>29</v>
      </c>
      <c r="B327" s="12" t="s">
        <v>581</v>
      </c>
      <c r="C327" s="11" t="s">
        <v>582</v>
      </c>
      <c r="D327" s="33">
        <v>2000</v>
      </c>
      <c r="E327" s="33">
        <v>2000</v>
      </c>
      <c r="F327" s="33">
        <v>172</v>
      </c>
      <c r="G327" s="38">
        <f t="shared" si="72"/>
        <v>8.5999999999999993E-2</v>
      </c>
      <c r="H327" s="33">
        <v>1298</v>
      </c>
      <c r="I327" s="38">
        <f t="shared" si="73"/>
        <v>0.64900000000000002</v>
      </c>
      <c r="J327" s="33">
        <v>172</v>
      </c>
      <c r="K327" s="38">
        <f t="shared" si="74"/>
        <v>8.5999999999999993E-2</v>
      </c>
      <c r="L327" s="33">
        <v>0</v>
      </c>
      <c r="M327" s="38">
        <f t="shared" si="75"/>
        <v>0</v>
      </c>
      <c r="N327" s="33">
        <f t="shared" si="76"/>
        <v>1642</v>
      </c>
      <c r="O327" s="38">
        <f t="shared" si="77"/>
        <v>0.82099999999999995</v>
      </c>
      <c r="P327" s="33">
        <v>249</v>
      </c>
      <c r="Q327" s="33">
        <v>1700</v>
      </c>
      <c r="R327" s="33">
        <v>1700</v>
      </c>
      <c r="S327" s="33">
        <v>1529</v>
      </c>
      <c r="T327" s="38">
        <f t="shared" si="78"/>
        <v>0.89941176470588236</v>
      </c>
      <c r="U327" s="38">
        <f t="shared" si="79"/>
        <v>-0.30923694779116462</v>
      </c>
    </row>
    <row r="328" spans="1:21" ht="13" x14ac:dyDescent="0.3">
      <c r="A328" s="18" t="s">
        <v>29</v>
      </c>
      <c r="B328" s="12" t="s">
        <v>583</v>
      </c>
      <c r="C328" s="11" t="s">
        <v>584</v>
      </c>
      <c r="D328" s="33">
        <v>0</v>
      </c>
      <c r="E328" s="33">
        <v>0</v>
      </c>
      <c r="F328" s="33">
        <v>0</v>
      </c>
      <c r="G328" s="38">
        <f t="shared" si="72"/>
        <v>0</v>
      </c>
      <c r="H328" s="33">
        <v>0</v>
      </c>
      <c r="I328" s="38">
        <f t="shared" si="73"/>
        <v>0</v>
      </c>
      <c r="J328" s="33">
        <v>0</v>
      </c>
      <c r="K328" s="38">
        <f t="shared" si="74"/>
        <v>0</v>
      </c>
      <c r="L328" s="33">
        <v>0</v>
      </c>
      <c r="M328" s="38">
        <f t="shared" si="75"/>
        <v>0</v>
      </c>
      <c r="N328" s="33">
        <f t="shared" si="76"/>
        <v>0</v>
      </c>
      <c r="O328" s="38">
        <f t="shared" si="77"/>
        <v>0</v>
      </c>
      <c r="P328" s="33">
        <v>0</v>
      </c>
      <c r="Q328" s="33">
        <v>0</v>
      </c>
      <c r="R328" s="33">
        <v>0</v>
      </c>
      <c r="S328" s="33">
        <v>0</v>
      </c>
      <c r="T328" s="38">
        <f t="shared" si="78"/>
        <v>0</v>
      </c>
      <c r="U328" s="38">
        <f t="shared" si="79"/>
        <v>0</v>
      </c>
    </row>
    <row r="329" spans="1:21" ht="13" x14ac:dyDescent="0.3">
      <c r="A329" s="18" t="s">
        <v>29</v>
      </c>
      <c r="B329" s="12" t="s">
        <v>585</v>
      </c>
      <c r="C329" s="11" t="s">
        <v>586</v>
      </c>
      <c r="D329" s="33">
        <v>0</v>
      </c>
      <c r="E329" s="33">
        <v>0</v>
      </c>
      <c r="F329" s="33">
        <v>0</v>
      </c>
      <c r="G329" s="38">
        <f t="shared" si="72"/>
        <v>0</v>
      </c>
      <c r="H329" s="33">
        <v>0</v>
      </c>
      <c r="I329" s="38">
        <f t="shared" si="73"/>
        <v>0</v>
      </c>
      <c r="J329" s="33">
        <v>0</v>
      </c>
      <c r="K329" s="38">
        <f t="shared" si="74"/>
        <v>0</v>
      </c>
      <c r="L329" s="33">
        <v>0</v>
      </c>
      <c r="M329" s="38">
        <f t="shared" si="75"/>
        <v>0</v>
      </c>
      <c r="N329" s="33">
        <f t="shared" si="76"/>
        <v>0</v>
      </c>
      <c r="O329" s="38">
        <f t="shared" si="77"/>
        <v>0</v>
      </c>
      <c r="P329" s="33">
        <v>0</v>
      </c>
      <c r="Q329" s="33">
        <v>0</v>
      </c>
      <c r="R329" s="33">
        <v>0</v>
      </c>
      <c r="S329" s="33">
        <v>0</v>
      </c>
      <c r="T329" s="38">
        <f t="shared" si="78"/>
        <v>0</v>
      </c>
      <c r="U329" s="38">
        <f t="shared" si="79"/>
        <v>0</v>
      </c>
    </row>
    <row r="330" spans="1:21" ht="13" x14ac:dyDescent="0.3">
      <c r="A330" s="18" t="s">
        <v>29</v>
      </c>
      <c r="B330" s="12" t="s">
        <v>587</v>
      </c>
      <c r="C330" s="11" t="s">
        <v>588</v>
      </c>
      <c r="D330" s="33">
        <v>0</v>
      </c>
      <c r="E330" s="33">
        <v>1100000</v>
      </c>
      <c r="F330" s="33">
        <v>0</v>
      </c>
      <c r="G330" s="38">
        <f t="shared" si="72"/>
        <v>0</v>
      </c>
      <c r="H330" s="33">
        <v>0</v>
      </c>
      <c r="I330" s="38">
        <f t="shared" si="73"/>
        <v>0</v>
      </c>
      <c r="J330" s="33">
        <v>0</v>
      </c>
      <c r="K330" s="38">
        <f t="shared" si="74"/>
        <v>0</v>
      </c>
      <c r="L330" s="33">
        <v>0</v>
      </c>
      <c r="M330" s="38">
        <f t="shared" si="75"/>
        <v>0</v>
      </c>
      <c r="N330" s="33">
        <f t="shared" si="76"/>
        <v>0</v>
      </c>
      <c r="O330" s="38">
        <f t="shared" si="77"/>
        <v>0</v>
      </c>
      <c r="P330" s="33">
        <v>0</v>
      </c>
      <c r="Q330" s="33">
        <v>0</v>
      </c>
      <c r="R330" s="33">
        <v>0</v>
      </c>
      <c r="S330" s="33">
        <v>0</v>
      </c>
      <c r="T330" s="38">
        <f t="shared" si="78"/>
        <v>0</v>
      </c>
      <c r="U330" s="38">
        <f t="shared" si="79"/>
        <v>0</v>
      </c>
    </row>
    <row r="331" spans="1:21" ht="13" x14ac:dyDescent="0.3">
      <c r="A331" s="18" t="s">
        <v>44</v>
      </c>
      <c r="B331" s="12" t="s">
        <v>589</v>
      </c>
      <c r="C331" s="11" t="s">
        <v>590</v>
      </c>
      <c r="D331" s="33">
        <v>117978</v>
      </c>
      <c r="E331" s="33">
        <v>117978</v>
      </c>
      <c r="F331" s="33">
        <v>23494</v>
      </c>
      <c r="G331" s="38">
        <f t="shared" si="72"/>
        <v>0.19913882249232909</v>
      </c>
      <c r="H331" s="33">
        <v>14029</v>
      </c>
      <c r="I331" s="38">
        <f t="shared" si="73"/>
        <v>0.11891200054247401</v>
      </c>
      <c r="J331" s="33">
        <v>25001</v>
      </c>
      <c r="K331" s="38">
        <f t="shared" si="74"/>
        <v>0.21191239044567631</v>
      </c>
      <c r="L331" s="33">
        <v>0</v>
      </c>
      <c r="M331" s="38">
        <f t="shared" si="75"/>
        <v>0</v>
      </c>
      <c r="N331" s="33">
        <f t="shared" si="76"/>
        <v>62524</v>
      </c>
      <c r="O331" s="38">
        <f t="shared" si="77"/>
        <v>0.52996321348047937</v>
      </c>
      <c r="P331" s="33">
        <v>31989</v>
      </c>
      <c r="Q331" s="33">
        <v>111300</v>
      </c>
      <c r="R331" s="33">
        <v>111300</v>
      </c>
      <c r="S331" s="33">
        <v>85836</v>
      </c>
      <c r="T331" s="38">
        <f t="shared" si="78"/>
        <v>0.77121293800539081</v>
      </c>
      <c r="U331" s="38">
        <f t="shared" si="79"/>
        <v>-0.21845009221920031</v>
      </c>
    </row>
    <row r="332" spans="1:21" ht="14" x14ac:dyDescent="0.3">
      <c r="A332" s="19" t="s">
        <v>0</v>
      </c>
      <c r="B332" s="14" t="s">
        <v>591</v>
      </c>
      <c r="C332" s="13" t="s">
        <v>0</v>
      </c>
      <c r="D332" s="34">
        <f>SUM(D324:D331)</f>
        <v>785180</v>
      </c>
      <c r="E332" s="34">
        <f>SUM(E324:E331)</f>
        <v>1885719</v>
      </c>
      <c r="F332" s="34">
        <f>SUM(F324:F331)</f>
        <v>188701</v>
      </c>
      <c r="G332" s="39">
        <f t="shared" si="72"/>
        <v>0.24032833235691178</v>
      </c>
      <c r="H332" s="34">
        <f>SUM(H324:H331)</f>
        <v>259510</v>
      </c>
      <c r="I332" s="39">
        <f t="shared" si="73"/>
        <v>0.33051020148246263</v>
      </c>
      <c r="J332" s="34">
        <f>SUM(J324:J331)</f>
        <v>281853</v>
      </c>
      <c r="K332" s="39">
        <f t="shared" si="74"/>
        <v>0.14946712633218417</v>
      </c>
      <c r="L332" s="34">
        <f>SUM(L324:L331)</f>
        <v>0</v>
      </c>
      <c r="M332" s="39">
        <f t="shared" si="75"/>
        <v>0</v>
      </c>
      <c r="N332" s="34">
        <f t="shared" si="76"/>
        <v>730064</v>
      </c>
      <c r="O332" s="39">
        <f t="shared" si="77"/>
        <v>0.38715418362969245</v>
      </c>
      <c r="P332" s="34">
        <f>SUM(P324:P331)</f>
        <v>185778</v>
      </c>
      <c r="Q332" s="34">
        <f>SUM(Q324:Q331)</f>
        <v>812167</v>
      </c>
      <c r="R332" s="34">
        <f>SUM(R324:R331)</f>
        <v>4747682</v>
      </c>
      <c r="S332" s="34">
        <f>SUM(S324:S331)</f>
        <v>460006</v>
      </c>
      <c r="T332" s="39">
        <f t="shared" si="78"/>
        <v>9.6890651058769317E-2</v>
      </c>
      <c r="U332" s="39">
        <f t="shared" si="79"/>
        <v>0.51714950101734325</v>
      </c>
    </row>
    <row r="333" spans="1:21" ht="13" x14ac:dyDescent="0.3">
      <c r="A333" s="18" t="s">
        <v>29</v>
      </c>
      <c r="B333" s="12" t="s">
        <v>592</v>
      </c>
      <c r="C333" s="11" t="s">
        <v>593</v>
      </c>
      <c r="D333" s="33">
        <v>0</v>
      </c>
      <c r="E333" s="33">
        <v>0</v>
      </c>
      <c r="F333" s="33">
        <v>0</v>
      </c>
      <c r="G333" s="38">
        <f t="shared" si="72"/>
        <v>0</v>
      </c>
      <c r="H333" s="33">
        <v>0</v>
      </c>
      <c r="I333" s="38">
        <f t="shared" si="73"/>
        <v>0</v>
      </c>
      <c r="J333" s="33">
        <v>0</v>
      </c>
      <c r="K333" s="38">
        <f t="shared" si="74"/>
        <v>0</v>
      </c>
      <c r="L333" s="33">
        <v>0</v>
      </c>
      <c r="M333" s="38">
        <f t="shared" si="75"/>
        <v>0</v>
      </c>
      <c r="N333" s="33">
        <f t="shared" si="76"/>
        <v>0</v>
      </c>
      <c r="O333" s="38">
        <f t="shared" si="77"/>
        <v>0</v>
      </c>
      <c r="P333" s="33">
        <v>0</v>
      </c>
      <c r="Q333" s="33">
        <v>0</v>
      </c>
      <c r="R333" s="33">
        <v>0</v>
      </c>
      <c r="S333" s="33">
        <v>0</v>
      </c>
      <c r="T333" s="38">
        <f t="shared" si="78"/>
        <v>0</v>
      </c>
      <c r="U333" s="38">
        <f t="shared" si="79"/>
        <v>0</v>
      </c>
    </row>
    <row r="334" spans="1:21" ht="13" x14ac:dyDescent="0.3">
      <c r="A334" s="18" t="s">
        <v>29</v>
      </c>
      <c r="B334" s="12" t="s">
        <v>594</v>
      </c>
      <c r="C334" s="11" t="s">
        <v>595</v>
      </c>
      <c r="D334" s="33">
        <v>0</v>
      </c>
      <c r="E334" s="33">
        <v>0</v>
      </c>
      <c r="F334" s="33">
        <v>0</v>
      </c>
      <c r="G334" s="38">
        <f t="shared" si="72"/>
        <v>0</v>
      </c>
      <c r="H334" s="33">
        <v>0</v>
      </c>
      <c r="I334" s="38">
        <f t="shared" si="73"/>
        <v>0</v>
      </c>
      <c r="J334" s="33">
        <v>0</v>
      </c>
      <c r="K334" s="38">
        <f t="shared" si="74"/>
        <v>0</v>
      </c>
      <c r="L334" s="33">
        <v>0</v>
      </c>
      <c r="M334" s="38">
        <f t="shared" si="75"/>
        <v>0</v>
      </c>
      <c r="N334" s="33">
        <f t="shared" si="76"/>
        <v>0</v>
      </c>
      <c r="O334" s="38">
        <f t="shared" si="77"/>
        <v>0</v>
      </c>
      <c r="P334" s="33">
        <v>0</v>
      </c>
      <c r="Q334" s="33">
        <v>0</v>
      </c>
      <c r="R334" s="33">
        <v>0</v>
      </c>
      <c r="S334" s="33">
        <v>0</v>
      </c>
      <c r="T334" s="38">
        <f t="shared" si="78"/>
        <v>0</v>
      </c>
      <c r="U334" s="38">
        <f t="shared" si="79"/>
        <v>0</v>
      </c>
    </row>
    <row r="335" spans="1:21" ht="13" x14ac:dyDescent="0.3">
      <c r="A335" s="18" t="s">
        <v>29</v>
      </c>
      <c r="B335" s="12" t="s">
        <v>596</v>
      </c>
      <c r="C335" s="11" t="s">
        <v>597</v>
      </c>
      <c r="D335" s="33">
        <v>0</v>
      </c>
      <c r="E335" s="33">
        <v>0</v>
      </c>
      <c r="F335" s="33">
        <v>0</v>
      </c>
      <c r="G335" s="38">
        <f t="shared" si="72"/>
        <v>0</v>
      </c>
      <c r="H335" s="33">
        <v>0</v>
      </c>
      <c r="I335" s="38">
        <f t="shared" si="73"/>
        <v>0</v>
      </c>
      <c r="J335" s="33">
        <v>0</v>
      </c>
      <c r="K335" s="38">
        <f t="shared" si="74"/>
        <v>0</v>
      </c>
      <c r="L335" s="33">
        <v>0</v>
      </c>
      <c r="M335" s="38">
        <f t="shared" si="75"/>
        <v>0</v>
      </c>
      <c r="N335" s="33">
        <f t="shared" si="76"/>
        <v>0</v>
      </c>
      <c r="O335" s="38">
        <f t="shared" si="77"/>
        <v>0</v>
      </c>
      <c r="P335" s="33">
        <v>0</v>
      </c>
      <c r="Q335" s="33">
        <v>0</v>
      </c>
      <c r="R335" s="33">
        <v>0</v>
      </c>
      <c r="S335" s="33">
        <v>0</v>
      </c>
      <c r="T335" s="38">
        <f t="shared" si="78"/>
        <v>0</v>
      </c>
      <c r="U335" s="38">
        <f t="shared" si="79"/>
        <v>0</v>
      </c>
    </row>
    <row r="336" spans="1:21" ht="13" x14ac:dyDescent="0.3">
      <c r="A336" s="18" t="s">
        <v>44</v>
      </c>
      <c r="B336" s="12" t="s">
        <v>598</v>
      </c>
      <c r="C336" s="11" t="s">
        <v>599</v>
      </c>
      <c r="D336" s="33">
        <v>0</v>
      </c>
      <c r="E336" s="33">
        <v>0</v>
      </c>
      <c r="F336" s="33">
        <v>0</v>
      </c>
      <c r="G336" s="38">
        <f t="shared" si="72"/>
        <v>0</v>
      </c>
      <c r="H336" s="33">
        <v>0</v>
      </c>
      <c r="I336" s="38">
        <f t="shared" si="73"/>
        <v>0</v>
      </c>
      <c r="J336" s="33">
        <v>0</v>
      </c>
      <c r="K336" s="38">
        <f t="shared" si="74"/>
        <v>0</v>
      </c>
      <c r="L336" s="33">
        <v>0</v>
      </c>
      <c r="M336" s="38">
        <f t="shared" si="75"/>
        <v>0</v>
      </c>
      <c r="N336" s="33">
        <f t="shared" si="76"/>
        <v>0</v>
      </c>
      <c r="O336" s="38">
        <f t="shared" si="77"/>
        <v>0</v>
      </c>
      <c r="P336" s="33">
        <v>0</v>
      </c>
      <c r="Q336" s="33">
        <v>0</v>
      </c>
      <c r="R336" s="33">
        <v>0</v>
      </c>
      <c r="S336" s="33">
        <v>0</v>
      </c>
      <c r="T336" s="38">
        <f t="shared" si="78"/>
        <v>0</v>
      </c>
      <c r="U336" s="38">
        <f t="shared" si="79"/>
        <v>0</v>
      </c>
    </row>
    <row r="337" spans="1:21" ht="14" x14ac:dyDescent="0.3">
      <c r="A337" s="19" t="s">
        <v>0</v>
      </c>
      <c r="B337" s="14" t="s">
        <v>600</v>
      </c>
      <c r="C337" s="13" t="s">
        <v>0</v>
      </c>
      <c r="D337" s="34">
        <f>SUM(D333:D336)</f>
        <v>0</v>
      </c>
      <c r="E337" s="34">
        <f>SUM(E333:E336)</f>
        <v>0</v>
      </c>
      <c r="F337" s="34">
        <f>SUM(F333:F336)</f>
        <v>0</v>
      </c>
      <c r="G337" s="39">
        <f t="shared" si="72"/>
        <v>0</v>
      </c>
      <c r="H337" s="34">
        <f>SUM(H333:H336)</f>
        <v>0</v>
      </c>
      <c r="I337" s="39">
        <f t="shared" si="73"/>
        <v>0</v>
      </c>
      <c r="J337" s="34">
        <f>SUM(J333:J336)</f>
        <v>0</v>
      </c>
      <c r="K337" s="39">
        <f t="shared" si="74"/>
        <v>0</v>
      </c>
      <c r="L337" s="34">
        <f>SUM(L333:L336)</f>
        <v>0</v>
      </c>
      <c r="M337" s="39">
        <f t="shared" si="75"/>
        <v>0</v>
      </c>
      <c r="N337" s="34">
        <f t="shared" si="76"/>
        <v>0</v>
      </c>
      <c r="O337" s="39">
        <f t="shared" si="77"/>
        <v>0</v>
      </c>
      <c r="P337" s="34">
        <f>SUM(P333:P336)</f>
        <v>0</v>
      </c>
      <c r="Q337" s="34">
        <f>SUM(Q333:Q336)</f>
        <v>0</v>
      </c>
      <c r="R337" s="34">
        <f>SUM(R333:R336)</f>
        <v>0</v>
      </c>
      <c r="S337" s="34">
        <f>SUM(S333:S336)</f>
        <v>0</v>
      </c>
      <c r="T337" s="39">
        <f t="shared" si="78"/>
        <v>0</v>
      </c>
      <c r="U337" s="39">
        <f t="shared" si="79"/>
        <v>0</v>
      </c>
    </row>
    <row r="338" spans="1:21" ht="14" x14ac:dyDescent="0.3">
      <c r="A338" s="19" t="s">
        <v>0</v>
      </c>
      <c r="B338" s="14" t="s">
        <v>601</v>
      </c>
      <c r="C338" s="13" t="s">
        <v>0</v>
      </c>
      <c r="D338" s="34">
        <f>SUM(D302,D304:D309,D311:D316,D318:D322,D324:D331,D333:D336)</f>
        <v>53390329</v>
      </c>
      <c r="E338" s="34">
        <f>SUM(E302,E304:E309,E311:E316,E318:E322,E324:E331,E333:E336)</f>
        <v>59112869</v>
      </c>
      <c r="F338" s="34">
        <f>SUM(F302,F304:F309,F311:F316,F318:F322,F324:F331,F333:F336)</f>
        <v>4946455</v>
      </c>
      <c r="G338" s="39">
        <f t="shared" si="72"/>
        <v>9.264702227251681E-2</v>
      </c>
      <c r="H338" s="34">
        <f>SUM(H302,H304:H309,H311:H316,H318:H322,H324:H331,H333:H336)</f>
        <v>10118166</v>
      </c>
      <c r="I338" s="39">
        <f t="shared" si="73"/>
        <v>0.18951308578750284</v>
      </c>
      <c r="J338" s="34">
        <f>SUM(J302,J304:J309,J311:J316,J318:J322,J324:J331,J333:J336)</f>
        <v>11397760</v>
      </c>
      <c r="K338" s="39">
        <f t="shared" si="74"/>
        <v>0.192813514092845</v>
      </c>
      <c r="L338" s="34">
        <f>SUM(L302,L304:L309,L311:L316,L318:L322,L324:L331,L333:L336)</f>
        <v>0</v>
      </c>
      <c r="M338" s="39">
        <f t="shared" si="75"/>
        <v>0</v>
      </c>
      <c r="N338" s="34">
        <f t="shared" si="76"/>
        <v>26462381</v>
      </c>
      <c r="O338" s="39">
        <f t="shared" si="77"/>
        <v>0.44765854622958667</v>
      </c>
      <c r="P338" s="34">
        <f>SUM(P302,P304:P309,P311:P316,P318:P322,P324:P331,P333:P336)</f>
        <v>7313659</v>
      </c>
      <c r="Q338" s="34">
        <f>SUM(Q302,Q304:Q309,Q311:Q316,Q318:Q322,Q324:Q331,Q333:Q336)</f>
        <v>54442811</v>
      </c>
      <c r="R338" s="34">
        <f>SUM(R302,R304:R309,R311:R316,R318:R322,R324:R331,R333:R336)</f>
        <v>64502588</v>
      </c>
      <c r="S338" s="34">
        <f>SUM(S302,S304:S309,S311:S316,S318:S322,S324:S331,S333:S336)</f>
        <v>24323964</v>
      </c>
      <c r="T338" s="39">
        <f t="shared" si="78"/>
        <v>0.37710059013446096</v>
      </c>
      <c r="U338" s="39">
        <f t="shared" si="79"/>
        <v>0.55842103111452146</v>
      </c>
    </row>
    <row r="339" spans="1:21" ht="14" x14ac:dyDescent="0.3">
      <c r="A339" s="23" t="s">
        <v>0</v>
      </c>
      <c r="B339" s="24" t="s">
        <v>602</v>
      </c>
      <c r="C339" s="25" t="s">
        <v>0</v>
      </c>
      <c r="D339" s="36">
        <f>SUM(D8:D9,D11:D18,D20:D26,D28:D34,D36:D39,D41:D46,D48:D52,D57,D59:D62,D64:D69,D71:D77,D79:D83,D88:D90,D92:D95,D97:D100,D105,D107:D111,D113:D120,D122:D125,D127:D131,D133:D136,D138:D143,D145:D149,D151:D156,D158:D162,D164:D168,D173:D178,D180:D184,D186:D190,D192:D197,D199:D203,D208:D215,D217:D223,D225:D229,D234:D239,D241:D246,D248:D253,D255:D258,D263:D266,D268:D274,D276:D284,D286:D291,D293:D297,D302,D304:D309,D311:D316,D318:D322,D324:D331,D333:D336)</f>
        <v>200466537</v>
      </c>
      <c r="E339" s="36">
        <f>SUM(E8:E9,E11:E18,E20:E26,E28:E34,E36:E39,E41:E46,E48:E52,E57,E59:E62,E64:E69,E71:E77,E79:E83,E88:E90,E92:E95,E97:E100,E105,E107:E111,E113:E120,E122:E125,E127:E131,E133:E136,E138:E143,E145:E149,E151:E156,E158:E162,E164:E168,E173:E178,E180:E184,E186:E190,E192:E197,E199:E203,E208:E215,E217:E223,E225:E229,E234:E239,E241:E246,E248:E253,E255:E258,E263:E266,E268:E274,E276:E284,E286:E291,E293:E297,E302,E304:E309,E311:E316,E318:E322,E324:E331,E333:E336)</f>
        <v>187043744</v>
      </c>
      <c r="F339" s="36">
        <f>SUM(F8:F9,F11:F18,F20:F26,F28:F34,F36:F39,F41:F46,F48:F52,F57,F59:F62,F64:F69,F71:F77,F79:F83,F88:F90,F92:F95,F97:F100,F105,F107:F111,F113:F120,F122:F125,F127:F131,F133:F136,F138:F143,F145:F149,F151:F156,F158:F162,F164:F168,F173:F178,F180:F184,F186:F190,F192:F197,F199:F203,F208:F215,F217:F223,F225:F229,F234:F239,F241:F246,F248:F253,F255:F258,F263:F266,F268:F274,F276:F284,F286:F291,F293:F297,F302,F304:F309,F311:F316,F318:F322,F324:F331,F333:F336)</f>
        <v>39448376</v>
      </c>
      <c r="G339" s="41">
        <f t="shared" si="72"/>
        <v>0.19678284760313888</v>
      </c>
      <c r="H339" s="36">
        <f>SUM(H8:H9,H11:H18,H20:H26,H28:H34,H36:H39,H41:H46,H48:H52,H57,H59:H62,H64:H69,H71:H77,H79:H83,H88:H90,H92:H95,H97:H100,H105,H107:H111,H113:H120,H122:H125,H127:H131,H133:H136,H138:H143,H145:H149,H151:H156,H158:H162,H164:H168,H173:H178,H180:H184,H186:H190,H192:H197,H199:H203,H208:H215,H217:H223,H225:H229,H234:H239,H241:H246,H248:H253,H255:H258,H263:H266,H268:H274,H276:H284,H286:H291,H293:H297,H302,H304:H309,H311:H316,H318:H322,H324:H331,H333:H336)</f>
        <v>37809721</v>
      </c>
      <c r="I339" s="41">
        <f t="shared" si="73"/>
        <v>0.18860864045354361</v>
      </c>
      <c r="J339" s="36">
        <f>SUM(J8:J9,J11:J18,J20:J26,J28:J34,J36:J39,J41:J46,J48:J52,J57,J59:J62,J64:J69,J71:J77,J79:J83,J88:J90,J92:J95,J97:J100,J105,J107:J111,J113:J120,J122:J125,J127:J131,J133:J136,J138:J143,J145:J149,J151:J156,J158:J162,J164:J168,J173:J178,J180:J184,J186:J190,J192:J197,J199:J203,J208:J215,J217:J223,J225:J229,J234:J239,J241:J246,J248:J253,J255:J258,J263:J266,J268:J274,J276:J284,J286:J291,J293:J297,J302,J304:J309,J311:J316,J318:J322,J324:J331,J333:J336)</f>
        <v>33384459</v>
      </c>
      <c r="K339" s="41">
        <f t="shared" si="74"/>
        <v>0.17848476664367882</v>
      </c>
      <c r="L339" s="36">
        <f>SUM(L8:L9,L11:L18,L20:L26,L28:L34,L36:L39,L41:L46,L48:L52,L57,L59:L62,L64:L69,L71:L77,L79:L83,L88:L90,L92:L95,L97:L100,L105,L107:L111,L113:L120,L122:L125,L127:L131,L133:L136,L138:L143,L145:L149,L151:L156,L158:L162,L164:L168,L173:L178,L180:L184,L186:L190,L192:L197,L199:L203,L208:L215,L217:L223,L225:L229,L234:L239,L241:L246,L248:L253,L255:L258,L263:L266,L268:L274,L276:L284,L286:L291,L293:L297,L302,L304:L309,L311:L316,L318:L322,L324:L331,L333:L336)</f>
        <v>0</v>
      </c>
      <c r="M339" s="41">
        <f t="shared" si="75"/>
        <v>0</v>
      </c>
      <c r="N339" s="36">
        <f t="shared" si="76"/>
        <v>110642556</v>
      </c>
      <c r="O339" s="41">
        <f t="shared" si="77"/>
        <v>0.5915330480125548</v>
      </c>
      <c r="P339" s="36">
        <f>SUM(P8:P9,P11:P18,P20:P26,P28:P34,P36:P39,P41:P46,P48:P52,P57,P59:P62,P64:P69,P71:P77,P79:P83,P88:P90,P92:P95,P97:P100,P105,P107:P111,P113:P120,P122:P125,P127:P131,P133:P136,P138:P143,P145:P149,P151:P156,P158:P162,P164:P168,P173:P178,P180:P184,P186:P190,P192:P197,P199:P203,P208:P215,P217:P223,P225:P229,P234:P239,P241:P246,P248:P253,P255:P258,P263:P266,P268:P274,P276:P284,P286:P291,P293:P297,P302,P304:P309,P311:P316,P318:P322,P324:P331,P333:P336)</f>
        <v>29964351</v>
      </c>
      <c r="Q339" s="36">
        <f>SUM(Q8:Q9,Q11:Q18,Q20:Q26,Q28:Q34,Q36:Q39,Q41:Q46,Q48:Q52,Q57,Q59:Q62,Q64:Q69,Q71:Q77,Q79:Q83,Q88:Q90,Q92:Q95,Q97:Q100,Q105,Q107:Q111,Q113:Q120,Q122:Q125,Q127:Q131,Q133:Q136,Q138:Q143,Q145:Q149,Q151:Q156,Q158:Q162,Q164:Q168,Q173:Q178,Q180:Q184,Q186:Q190,Q192:Q197,Q199:Q203,Q208:Q215,Q217:Q223,Q225:Q229,Q234:Q239,Q241:Q246,Q248:Q253,Q255:Q258,Q263:Q266,Q268:Q274,Q276:Q284,Q286:Q291,Q293:Q297,Q302,Q304:Q309,Q311:Q316,Q318:Q322,Q324:Q331,Q333:Q336)</f>
        <v>207628683</v>
      </c>
      <c r="R339" s="36">
        <f>SUM(R8:R9,R11:R18,R20:R26,R28:R34,R36:R39,R41:R46,R48:R52,R57,R59:R62,R64:R69,R71:R77,R79:R83,R88:R90,R92:R95,R97:R100,R105,R107:R111,R113:R120,R122:R125,R127:R131,R133:R136,R138:R143,R145:R149,R151:R156,R158:R162,R164:R168,R173:R178,R180:R184,R186:R190,R192:R197,R199:R203,R208:R215,R217:R223,R225:R229,R234:R239,R241:R246,R248:R253,R255:R258,R263:R266,R268:R274,R276:R284,R286:R291,R293:R297,R302,R304:R309,R311:R316,R318:R322,R324:R331,R333:R336)</f>
        <v>228422069</v>
      </c>
      <c r="S339" s="36">
        <f>SUM(S8:S9,S11:S18,S20:S26,S28:S34,S36:S39,S41:S46,S48:S52,S57,S59:S62,S64:S69,S71:S77,S79:S83,S88:S90,S92:S95,S97:S100,S105,S107:S111,S113:S120,S122:S125,S127:S131,S133:S136,S138:S143,S145:S149,S151:S156,S158:S162,S164:S168,S173:S178,S180:S184,S186:S190,S192:S197,S199:S203,S208:S215,S217:S223,S225:S229,S234:S239,S241:S246,S248:S253,S255:S258,S263:S266,S268:S274,S276:S284,S286:S291,S293:S297,S302,S304:S309,S311:S316,S318:S322,S324:S331,S333:S336)</f>
        <v>97044834</v>
      </c>
      <c r="T339" s="41">
        <f t="shared" si="78"/>
        <v>0.42484876537914557</v>
      </c>
      <c r="U339" s="41">
        <f t="shared" si="79"/>
        <v>0.11413923164896844</v>
      </c>
    </row>
    <row r="340" spans="1:21" x14ac:dyDescent="0.25">
      <c r="B340" s="1"/>
      <c r="D340" s="37"/>
      <c r="E340" s="37"/>
      <c r="F340" s="37"/>
      <c r="G340" s="42"/>
      <c r="H340" s="37"/>
      <c r="I340" s="42"/>
      <c r="J340" s="37"/>
      <c r="K340" s="42"/>
      <c r="L340" s="37"/>
      <c r="M340" s="42"/>
      <c r="N340" s="37"/>
      <c r="O340" s="42"/>
      <c r="P340" s="37"/>
      <c r="Q340" s="37"/>
      <c r="R340" s="37"/>
      <c r="S340" s="37"/>
      <c r="T340" s="42"/>
      <c r="U340" s="42"/>
    </row>
    <row r="341" spans="1:21" x14ac:dyDescent="0.25">
      <c r="B341" s="1"/>
      <c r="D341" s="37"/>
      <c r="E341" s="37"/>
      <c r="F341" s="37"/>
      <c r="G341" s="42"/>
      <c r="H341" s="37"/>
      <c r="I341" s="42"/>
      <c r="J341" s="37"/>
      <c r="K341" s="42"/>
      <c r="L341" s="37"/>
      <c r="M341" s="42"/>
      <c r="N341" s="37"/>
      <c r="O341" s="42"/>
      <c r="P341" s="37"/>
      <c r="Q341" s="37"/>
      <c r="R341" s="37"/>
      <c r="S341" s="37"/>
      <c r="T341" s="42"/>
      <c r="U341" s="42"/>
    </row>
    <row r="342" spans="1:21" x14ac:dyDescent="0.25">
      <c r="B342" s="1"/>
      <c r="D342" s="37"/>
      <c r="E342" s="37"/>
      <c r="F342" s="37"/>
      <c r="G342" s="42"/>
      <c r="H342" s="37"/>
      <c r="I342" s="42"/>
      <c r="J342" s="37"/>
      <c r="K342" s="42"/>
      <c r="L342" s="37"/>
      <c r="M342" s="42"/>
      <c r="N342" s="37"/>
      <c r="O342" s="42"/>
      <c r="P342" s="37"/>
      <c r="Q342" s="37"/>
      <c r="R342" s="37"/>
      <c r="S342" s="37"/>
      <c r="T342" s="42"/>
      <c r="U342" s="42"/>
    </row>
    <row r="343" spans="1:21" x14ac:dyDescent="0.25">
      <c r="B343" s="1"/>
      <c r="D343" s="37"/>
      <c r="E343" s="37"/>
      <c r="F343" s="37"/>
      <c r="G343" s="42"/>
      <c r="H343" s="37"/>
      <c r="I343" s="42"/>
      <c r="J343" s="37"/>
      <c r="K343" s="42"/>
      <c r="L343" s="37"/>
      <c r="M343" s="42"/>
      <c r="N343" s="37"/>
      <c r="O343" s="42"/>
      <c r="P343" s="37"/>
      <c r="Q343" s="37"/>
      <c r="R343" s="37"/>
      <c r="S343" s="37"/>
      <c r="T343" s="42"/>
      <c r="U343" s="42"/>
    </row>
    <row r="344" spans="1:21" x14ac:dyDescent="0.25">
      <c r="B344" s="1"/>
      <c r="D344" s="37"/>
      <c r="E344" s="37"/>
      <c r="F344" s="37"/>
      <c r="G344" s="42"/>
      <c r="H344" s="37"/>
      <c r="I344" s="42"/>
      <c r="J344" s="37"/>
      <c r="K344" s="42"/>
      <c r="L344" s="37"/>
      <c r="M344" s="42"/>
      <c r="N344" s="37"/>
      <c r="O344" s="42"/>
      <c r="P344" s="37"/>
      <c r="Q344" s="37"/>
      <c r="R344" s="37"/>
      <c r="S344" s="37"/>
      <c r="T344" s="42"/>
      <c r="U344" s="42"/>
    </row>
    <row r="345" spans="1:21" x14ac:dyDescent="0.25">
      <c r="B345" s="1"/>
      <c r="D345" s="37"/>
      <c r="E345" s="37"/>
      <c r="F345" s="37"/>
      <c r="G345" s="42"/>
      <c r="H345" s="37"/>
      <c r="I345" s="42"/>
      <c r="J345" s="37"/>
      <c r="K345" s="42"/>
      <c r="L345" s="37"/>
      <c r="M345" s="42"/>
      <c r="N345" s="37"/>
      <c r="O345" s="42"/>
      <c r="P345" s="37"/>
      <c r="Q345" s="37"/>
      <c r="R345" s="37"/>
      <c r="S345" s="37"/>
      <c r="T345" s="42"/>
      <c r="U345" s="42"/>
    </row>
    <row r="346" spans="1:21" x14ac:dyDescent="0.25">
      <c r="B346" s="1"/>
      <c r="D346" s="37"/>
      <c r="E346" s="37"/>
      <c r="F346" s="37"/>
      <c r="G346" s="42"/>
      <c r="H346" s="37"/>
      <c r="I346" s="42"/>
      <c r="J346" s="37"/>
      <c r="K346" s="42"/>
      <c r="L346" s="37"/>
      <c r="M346" s="42"/>
      <c r="N346" s="37"/>
      <c r="O346" s="42"/>
      <c r="P346" s="37"/>
      <c r="Q346" s="37"/>
      <c r="R346" s="37"/>
      <c r="S346" s="37"/>
      <c r="T346" s="42"/>
      <c r="U346" s="42"/>
    </row>
    <row r="347" spans="1:21" x14ac:dyDescent="0.25">
      <c r="B347" s="1"/>
      <c r="D347" s="37"/>
      <c r="E347" s="37"/>
      <c r="F347" s="37"/>
      <c r="G347" s="42"/>
      <c r="H347" s="37"/>
      <c r="I347" s="42"/>
      <c r="J347" s="37"/>
      <c r="K347" s="42"/>
      <c r="L347" s="37"/>
      <c r="M347" s="42"/>
      <c r="N347" s="37"/>
      <c r="O347" s="42"/>
      <c r="P347" s="37"/>
      <c r="Q347" s="37"/>
      <c r="R347" s="37"/>
      <c r="S347" s="37"/>
      <c r="T347" s="42"/>
      <c r="U347" s="42"/>
    </row>
    <row r="348" spans="1:21" x14ac:dyDescent="0.25">
      <c r="B348" s="1"/>
      <c r="D348" s="37"/>
      <c r="E348" s="37"/>
      <c r="F348" s="37"/>
      <c r="G348" s="42"/>
      <c r="H348" s="37"/>
      <c r="I348" s="42"/>
      <c r="J348" s="37"/>
      <c r="K348" s="42"/>
      <c r="L348" s="37"/>
      <c r="M348" s="42"/>
      <c r="N348" s="37"/>
      <c r="O348" s="42"/>
      <c r="P348" s="37"/>
      <c r="Q348" s="37"/>
      <c r="R348" s="37"/>
      <c r="S348" s="37"/>
      <c r="T348" s="42"/>
      <c r="U348" s="42"/>
    </row>
    <row r="349" spans="1:21" x14ac:dyDescent="0.25">
      <c r="B349" s="1"/>
      <c r="D349" s="37"/>
      <c r="E349" s="37"/>
      <c r="F349" s="37"/>
      <c r="G349" s="42"/>
      <c r="H349" s="37"/>
      <c r="I349" s="42"/>
      <c r="J349" s="37"/>
      <c r="K349" s="42"/>
      <c r="L349" s="37"/>
      <c r="M349" s="42"/>
      <c r="N349" s="37"/>
      <c r="O349" s="42"/>
      <c r="P349" s="37"/>
      <c r="Q349" s="37"/>
      <c r="R349" s="37"/>
      <c r="S349" s="37"/>
      <c r="T349" s="42"/>
      <c r="U349" s="42"/>
    </row>
    <row r="350" spans="1:21" x14ac:dyDescent="0.25">
      <c r="B350" s="1"/>
      <c r="D350" s="37"/>
      <c r="E350" s="37"/>
      <c r="F350" s="37"/>
      <c r="G350" s="42"/>
      <c r="H350" s="37"/>
      <c r="I350" s="42"/>
      <c r="J350" s="37"/>
      <c r="K350" s="42"/>
      <c r="L350" s="37"/>
      <c r="M350" s="42"/>
      <c r="N350" s="37"/>
      <c r="O350" s="42"/>
      <c r="P350" s="37"/>
      <c r="Q350" s="37"/>
      <c r="R350" s="37"/>
      <c r="S350" s="37"/>
      <c r="T350" s="42"/>
      <c r="U350" s="42"/>
    </row>
    <row r="351" spans="1:21" x14ac:dyDescent="0.25">
      <c r="B351" s="1"/>
      <c r="D351" s="37"/>
      <c r="E351" s="37"/>
      <c r="F351" s="37"/>
      <c r="G351" s="42"/>
      <c r="H351" s="37"/>
      <c r="I351" s="42"/>
      <c r="J351" s="37"/>
      <c r="K351" s="42"/>
      <c r="L351" s="37"/>
      <c r="M351" s="42"/>
      <c r="N351" s="37"/>
      <c r="O351" s="42"/>
      <c r="P351" s="37"/>
      <c r="Q351" s="37"/>
      <c r="R351" s="37"/>
      <c r="S351" s="37"/>
      <c r="T351" s="42"/>
      <c r="U351" s="42"/>
    </row>
    <row r="352" spans="1:21" x14ac:dyDescent="0.25">
      <c r="B352" s="1"/>
      <c r="D352" s="37"/>
      <c r="E352" s="37"/>
      <c r="F352" s="37"/>
      <c r="G352" s="42"/>
      <c r="H352" s="37"/>
      <c r="I352" s="42"/>
      <c r="J352" s="37"/>
      <c r="K352" s="42"/>
      <c r="L352" s="37"/>
      <c r="M352" s="42"/>
      <c r="N352" s="37"/>
      <c r="O352" s="42"/>
      <c r="P352" s="37"/>
      <c r="Q352" s="37"/>
      <c r="R352" s="37"/>
      <c r="S352" s="37"/>
      <c r="T352" s="42"/>
      <c r="U352" s="42"/>
    </row>
    <row r="353" spans="2:21" x14ac:dyDescent="0.25">
      <c r="B353" s="1"/>
      <c r="D353" s="37"/>
      <c r="E353" s="37"/>
      <c r="F353" s="37"/>
      <c r="G353" s="42"/>
      <c r="H353" s="37"/>
      <c r="I353" s="42"/>
      <c r="J353" s="37"/>
      <c r="K353" s="42"/>
      <c r="L353" s="37"/>
      <c r="M353" s="42"/>
      <c r="N353" s="37"/>
      <c r="O353" s="42"/>
      <c r="P353" s="37"/>
      <c r="Q353" s="37"/>
      <c r="R353" s="37"/>
      <c r="S353" s="37"/>
      <c r="T353" s="42"/>
      <c r="U353" s="42"/>
    </row>
    <row r="354" spans="2:21" x14ac:dyDescent="0.25">
      <c r="B354" s="1"/>
      <c r="D354" s="37"/>
      <c r="E354" s="37"/>
      <c r="F354" s="37"/>
      <c r="G354" s="42"/>
      <c r="H354" s="37"/>
      <c r="I354" s="42"/>
      <c r="J354" s="37"/>
      <c r="K354" s="42"/>
      <c r="L354" s="37"/>
      <c r="M354" s="42"/>
      <c r="N354" s="37"/>
      <c r="O354" s="42"/>
      <c r="P354" s="37"/>
      <c r="Q354" s="37"/>
      <c r="R354" s="37"/>
      <c r="S354" s="37"/>
      <c r="T354" s="42"/>
      <c r="U354" s="42"/>
    </row>
    <row r="355" spans="2:21" x14ac:dyDescent="0.25">
      <c r="B355" s="1"/>
      <c r="D355" s="37"/>
      <c r="E355" s="37"/>
      <c r="F355" s="37"/>
      <c r="G355" s="42"/>
      <c r="H355" s="37"/>
      <c r="I355" s="42"/>
      <c r="J355" s="37"/>
      <c r="K355" s="42"/>
      <c r="L355" s="37"/>
      <c r="M355" s="42"/>
      <c r="N355" s="37"/>
      <c r="O355" s="42"/>
      <c r="P355" s="37"/>
      <c r="Q355" s="37"/>
      <c r="R355" s="37"/>
      <c r="S355" s="37"/>
      <c r="T355" s="42"/>
      <c r="U355" s="42"/>
    </row>
    <row r="356" spans="2:21" x14ac:dyDescent="0.25">
      <c r="B356" s="1"/>
      <c r="D356" s="37"/>
      <c r="E356" s="37"/>
      <c r="F356" s="37"/>
      <c r="G356" s="42"/>
      <c r="H356" s="37"/>
      <c r="I356" s="42"/>
      <c r="J356" s="37"/>
      <c r="K356" s="42"/>
      <c r="L356" s="37"/>
      <c r="M356" s="42"/>
      <c r="N356" s="37"/>
      <c r="O356" s="42"/>
      <c r="P356" s="37"/>
      <c r="Q356" s="37"/>
      <c r="R356" s="37"/>
      <c r="S356" s="37"/>
      <c r="T356" s="42"/>
      <c r="U356" s="42"/>
    </row>
    <row r="357" spans="2:21" x14ac:dyDescent="0.25">
      <c r="B357" s="1"/>
      <c r="D357" s="37"/>
      <c r="E357" s="37"/>
      <c r="F357" s="37"/>
      <c r="G357" s="42"/>
      <c r="H357" s="37"/>
      <c r="I357" s="42"/>
      <c r="J357" s="37"/>
      <c r="K357" s="42"/>
      <c r="L357" s="37"/>
      <c r="M357" s="42"/>
      <c r="N357" s="37"/>
      <c r="O357" s="42"/>
      <c r="P357" s="37"/>
      <c r="Q357" s="37"/>
      <c r="R357" s="37"/>
      <c r="S357" s="37"/>
      <c r="T357" s="42"/>
      <c r="U357" s="42"/>
    </row>
    <row r="358" spans="2:21" x14ac:dyDescent="0.25">
      <c r="B358" s="1"/>
      <c r="D358" s="37"/>
      <c r="E358" s="37"/>
      <c r="F358" s="37"/>
      <c r="G358" s="42"/>
      <c r="H358" s="37"/>
      <c r="I358" s="42"/>
      <c r="J358" s="37"/>
      <c r="K358" s="42"/>
      <c r="L358" s="37"/>
      <c r="M358" s="42"/>
      <c r="N358" s="37"/>
      <c r="O358" s="42"/>
      <c r="P358" s="37"/>
      <c r="Q358" s="37"/>
      <c r="R358" s="37"/>
      <c r="S358" s="37"/>
      <c r="T358" s="42"/>
      <c r="U358" s="42"/>
    </row>
    <row r="359" spans="2:21" x14ac:dyDescent="0.25">
      <c r="B359" s="1"/>
      <c r="D359" s="37"/>
      <c r="E359" s="37"/>
      <c r="F359" s="37"/>
      <c r="G359" s="42"/>
      <c r="H359" s="37"/>
      <c r="I359" s="42"/>
      <c r="J359" s="37"/>
      <c r="K359" s="42"/>
      <c r="L359" s="37"/>
      <c r="M359" s="42"/>
      <c r="N359" s="37"/>
      <c r="O359" s="42"/>
      <c r="P359" s="37"/>
      <c r="Q359" s="37"/>
      <c r="R359" s="37"/>
      <c r="S359" s="37"/>
      <c r="T359" s="42"/>
      <c r="U359" s="42"/>
    </row>
    <row r="360" spans="2:21" x14ac:dyDescent="0.25">
      <c r="B360" s="1"/>
      <c r="D360" s="37"/>
      <c r="E360" s="37"/>
      <c r="F360" s="37"/>
      <c r="G360" s="42"/>
      <c r="H360" s="37"/>
      <c r="I360" s="42"/>
      <c r="J360" s="37"/>
      <c r="K360" s="42"/>
      <c r="L360" s="37"/>
      <c r="M360" s="42"/>
      <c r="N360" s="37"/>
      <c r="O360" s="42"/>
      <c r="P360" s="37"/>
      <c r="Q360" s="37"/>
      <c r="R360" s="37"/>
      <c r="S360" s="37"/>
      <c r="T360" s="42"/>
      <c r="U360" s="42"/>
    </row>
  </sheetData>
  <mergeCells count="10">
    <mergeCell ref="P4:T4"/>
    <mergeCell ref="B2:T2"/>
    <mergeCell ref="B1:U1"/>
    <mergeCell ref="B3:O3"/>
    <mergeCell ref="D4:E4"/>
    <mergeCell ref="F4:G4"/>
    <mergeCell ref="H4:I4"/>
    <mergeCell ref="J4:K4"/>
    <mergeCell ref="L4:M4"/>
    <mergeCell ref="N4:O4"/>
  </mergeCells>
  <printOptions horizontalCentered="1"/>
  <pageMargins left="0.5" right="0.27559055118110198" top="0.78740157480314998" bottom="0.78740157480314998" header="0.78740157480314998" footer="0.78740157480314998"/>
  <pageSetup paperSize="9" scale="60" orientation="landscape" r:id="rId1"/>
  <rowBreaks count="1" manualBreakCount="1">
    <brk id="339" max="16383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U360"/>
  <sheetViews>
    <sheetView showGridLines="0" workbookViewId="0">
      <selection activeCell="T8" sqref="T8:U360"/>
    </sheetView>
  </sheetViews>
  <sheetFormatPr defaultRowHeight="12.5" x14ac:dyDescent="0.25"/>
  <cols>
    <col min="1" max="1" width="4" customWidth="1"/>
    <col min="2" max="2" width="23.26953125" customWidth="1"/>
    <col min="3" max="3" width="6.81640625" customWidth="1"/>
    <col min="4" max="11" width="11.7265625" customWidth="1"/>
    <col min="12" max="13" width="11.7265625" hidden="1" customWidth="1"/>
    <col min="14" max="16" width="11.7265625" customWidth="1"/>
    <col min="17" max="19" width="11.7265625" hidden="1" customWidth="1"/>
    <col min="20" max="21" width="11.7265625" customWidth="1"/>
    <col min="22" max="23" width="12.1796875" customWidth="1"/>
  </cols>
  <sheetData>
    <row r="1" spans="1:21" ht="14" x14ac:dyDescent="0.3">
      <c r="A1" s="2" t="s">
        <v>0</v>
      </c>
      <c r="B1" s="46" t="s">
        <v>1</v>
      </c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</row>
    <row r="2" spans="1:21" ht="15.65" customHeight="1" x14ac:dyDescent="0.35">
      <c r="A2" s="4" t="s">
        <v>0</v>
      </c>
      <c r="B2" s="44" t="s">
        <v>2</v>
      </c>
      <c r="C2" s="44"/>
      <c r="D2" s="44"/>
      <c r="E2" s="44"/>
      <c r="F2" s="44"/>
      <c r="G2" s="44"/>
      <c r="H2" s="44"/>
      <c r="I2" s="44"/>
      <c r="J2" s="44"/>
      <c r="K2" s="44"/>
      <c r="L2" s="44"/>
      <c r="M2" s="44"/>
      <c r="N2" s="44"/>
      <c r="O2" s="44"/>
      <c r="P2" s="45"/>
      <c r="Q2" s="45"/>
      <c r="R2" s="45"/>
      <c r="S2" s="45"/>
      <c r="T2" s="45"/>
      <c r="U2" s="3"/>
    </row>
    <row r="3" spans="1:21" ht="15.65" customHeight="1" x14ac:dyDescent="0.35">
      <c r="A3" s="2" t="s">
        <v>0</v>
      </c>
      <c r="B3" s="47" t="s">
        <v>0</v>
      </c>
      <c r="C3" s="47"/>
      <c r="D3" s="47"/>
      <c r="E3" s="47"/>
      <c r="F3" s="47"/>
      <c r="G3" s="47"/>
      <c r="H3" s="47"/>
      <c r="I3" s="47"/>
      <c r="J3" s="47"/>
      <c r="K3" s="47"/>
      <c r="L3" s="47"/>
      <c r="M3" s="47"/>
      <c r="N3" s="47"/>
      <c r="O3" s="47"/>
      <c r="T3" s="3"/>
      <c r="U3" s="3"/>
    </row>
    <row r="4" spans="1:21" ht="28.9" customHeight="1" x14ac:dyDescent="0.3">
      <c r="A4" s="5" t="s">
        <v>0</v>
      </c>
      <c r="B4" s="6" t="s">
        <v>613</v>
      </c>
      <c r="C4" s="6" t="s">
        <v>0</v>
      </c>
      <c r="D4" s="48" t="s">
        <v>4</v>
      </c>
      <c r="E4" s="49"/>
      <c r="F4" s="43" t="s">
        <v>5</v>
      </c>
      <c r="G4" s="43"/>
      <c r="H4" s="43" t="s">
        <v>6</v>
      </c>
      <c r="I4" s="43"/>
      <c r="J4" s="43" t="s">
        <v>7</v>
      </c>
      <c r="K4" s="43"/>
      <c r="L4" s="43" t="s">
        <v>8</v>
      </c>
      <c r="M4" s="43"/>
      <c r="N4" s="43" t="s">
        <v>9</v>
      </c>
      <c r="O4" s="43"/>
      <c r="P4" s="43" t="s">
        <v>10</v>
      </c>
      <c r="Q4" s="43"/>
      <c r="R4" s="43"/>
      <c r="S4" s="43"/>
      <c r="T4" s="43"/>
      <c r="U4" s="7"/>
    </row>
    <row r="5" spans="1:21" ht="43.15" customHeight="1" x14ac:dyDescent="0.3">
      <c r="A5" s="20" t="s">
        <v>0</v>
      </c>
      <c r="B5" s="21" t="s">
        <v>11</v>
      </c>
      <c r="C5" s="22" t="s">
        <v>12</v>
      </c>
      <c r="D5" s="26" t="s">
        <v>13</v>
      </c>
      <c r="E5" s="26" t="s">
        <v>14</v>
      </c>
      <c r="F5" s="26" t="s">
        <v>15</v>
      </c>
      <c r="G5" s="27" t="s">
        <v>16</v>
      </c>
      <c r="H5" s="26" t="s">
        <v>15</v>
      </c>
      <c r="I5" s="27" t="s">
        <v>17</v>
      </c>
      <c r="J5" s="26" t="s">
        <v>15</v>
      </c>
      <c r="K5" s="27" t="s">
        <v>18</v>
      </c>
      <c r="L5" s="26" t="s">
        <v>15</v>
      </c>
      <c r="M5" s="27" t="s">
        <v>19</v>
      </c>
      <c r="N5" s="26" t="s">
        <v>15</v>
      </c>
      <c r="O5" s="27" t="s">
        <v>20</v>
      </c>
      <c r="P5" s="26" t="s">
        <v>15</v>
      </c>
      <c r="Q5" s="26" t="s">
        <v>0</v>
      </c>
      <c r="R5" s="26" t="s">
        <v>0</v>
      </c>
      <c r="S5" s="26" t="s">
        <v>0</v>
      </c>
      <c r="T5" s="28" t="s">
        <v>20</v>
      </c>
      <c r="U5" s="29" t="s">
        <v>21</v>
      </c>
    </row>
    <row r="6" spans="1:21" ht="14.5" customHeight="1" x14ac:dyDescent="0.25">
      <c r="A6" s="16" t="s">
        <v>0</v>
      </c>
      <c r="B6" s="8" t="s">
        <v>618</v>
      </c>
      <c r="C6" s="8"/>
      <c r="D6" s="30"/>
      <c r="E6" s="30"/>
      <c r="F6" s="30"/>
      <c r="G6" s="31"/>
      <c r="H6" s="30"/>
      <c r="I6" s="31"/>
      <c r="J6" s="30"/>
      <c r="K6" s="31"/>
      <c r="L6" s="30"/>
      <c r="M6" s="31"/>
      <c r="N6" s="30"/>
      <c r="O6" s="31"/>
      <c r="P6" s="30"/>
      <c r="Q6" s="30"/>
      <c r="R6" s="30"/>
      <c r="S6" s="30"/>
      <c r="T6" s="31"/>
      <c r="U6" s="31"/>
    </row>
    <row r="7" spans="1:21" ht="14.5" customHeight="1" x14ac:dyDescent="0.3">
      <c r="A7" s="17" t="s">
        <v>0</v>
      </c>
      <c r="B7" s="9" t="s">
        <v>22</v>
      </c>
      <c r="C7" s="10"/>
      <c r="D7" s="32"/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</row>
    <row r="8" spans="1:21" ht="13" x14ac:dyDescent="0.3">
      <c r="A8" s="18" t="s">
        <v>23</v>
      </c>
      <c r="B8" s="12" t="s">
        <v>24</v>
      </c>
      <c r="C8" s="11" t="s">
        <v>25</v>
      </c>
      <c r="D8" s="33">
        <v>2438770524</v>
      </c>
      <c r="E8" s="33">
        <v>2438770524</v>
      </c>
      <c r="F8" s="33">
        <v>573432759</v>
      </c>
      <c r="G8" s="38">
        <f>IF(($D8       =0),0,($F8       /$D8       ))</f>
        <v>0.23513190493194594</v>
      </c>
      <c r="H8" s="33">
        <v>542013152</v>
      </c>
      <c r="I8" s="38">
        <f>IF(($D8       =0),0,($H8       /$D8       ))</f>
        <v>0.2222485250932941</v>
      </c>
      <c r="J8" s="33">
        <v>533823265</v>
      </c>
      <c r="K8" s="38">
        <f>IF(($E8       =0),0,($J8       /$E8       ))</f>
        <v>0.21889032188417576</v>
      </c>
      <c r="L8" s="33">
        <v>0</v>
      </c>
      <c r="M8" s="38">
        <f>IF(($E8       =0),0,($L8       /$E8       ))</f>
        <v>0</v>
      </c>
      <c r="N8" s="33">
        <f>$F8       +$H8       +$J8</f>
        <v>1649269176</v>
      </c>
      <c r="O8" s="38">
        <f>IF(($E8       =0),0,($N8       /$E8       ))</f>
        <v>0.67627075190941577</v>
      </c>
      <c r="P8" s="33">
        <v>472149255</v>
      </c>
      <c r="Q8" s="33">
        <v>2247390354</v>
      </c>
      <c r="R8" s="33">
        <v>2129390354</v>
      </c>
      <c r="S8" s="33">
        <v>1439128945</v>
      </c>
      <c r="T8" s="38">
        <f>IF(($R8       =0),0,($S8       /$R8       ))</f>
        <v>0.67584083035627385</v>
      </c>
      <c r="U8" s="38">
        <f>IF(($P8       =0),0,(($J8       /$P8       )-1))</f>
        <v>0.13062396974448265</v>
      </c>
    </row>
    <row r="9" spans="1:21" ht="13" x14ac:dyDescent="0.3">
      <c r="A9" s="18" t="s">
        <v>23</v>
      </c>
      <c r="B9" s="12" t="s">
        <v>26</v>
      </c>
      <c r="C9" s="11" t="s">
        <v>27</v>
      </c>
      <c r="D9" s="33">
        <v>4666434520</v>
      </c>
      <c r="E9" s="33">
        <v>4515887780</v>
      </c>
      <c r="F9" s="33">
        <v>381552396</v>
      </c>
      <c r="G9" s="38">
        <f>IF(($D9       =0),0,($F9       /$D9       ))</f>
        <v>8.1765295187298595E-2</v>
      </c>
      <c r="H9" s="33">
        <v>1184974387</v>
      </c>
      <c r="I9" s="38">
        <f>IF(($D9       =0),0,($H9       /$D9       ))</f>
        <v>0.25393571514210383</v>
      </c>
      <c r="J9" s="33">
        <v>958150321</v>
      </c>
      <c r="K9" s="38">
        <f>IF(($E9       =0),0,($J9       /$E9       ))</f>
        <v>0.21217319111503696</v>
      </c>
      <c r="L9" s="33">
        <v>0</v>
      </c>
      <c r="M9" s="38">
        <f>IF(($E9       =0),0,($L9       /$E9       ))</f>
        <v>0</v>
      </c>
      <c r="N9" s="33">
        <f>$F9       +$H9       +$J9</f>
        <v>2524677104</v>
      </c>
      <c r="O9" s="38">
        <f>IF(($E9       =0),0,($N9       /$E9       ))</f>
        <v>0.55906550981654379</v>
      </c>
      <c r="P9" s="33">
        <v>0</v>
      </c>
      <c r="Q9" s="33">
        <v>0</v>
      </c>
      <c r="R9" s="33">
        <v>0</v>
      </c>
      <c r="S9" s="33">
        <v>0</v>
      </c>
      <c r="T9" s="38">
        <f>IF(($R9       =0),0,($S9       /$R9       ))</f>
        <v>0</v>
      </c>
      <c r="U9" s="38">
        <f>IF(($P9       =0),0,(($J9       /$P9       )-1))</f>
        <v>0</v>
      </c>
    </row>
    <row r="10" spans="1:21" ht="14" x14ac:dyDescent="0.3">
      <c r="A10" s="19" t="s">
        <v>0</v>
      </c>
      <c r="B10" s="14" t="s">
        <v>28</v>
      </c>
      <c r="C10" s="13" t="s">
        <v>0</v>
      </c>
      <c r="D10" s="34">
        <f>SUM(D8:D9)</f>
        <v>7105205044</v>
      </c>
      <c r="E10" s="34">
        <f>SUM(E8:E9)</f>
        <v>6954658304</v>
      </c>
      <c r="F10" s="34">
        <f>SUM(F8:F9)</f>
        <v>954985155</v>
      </c>
      <c r="G10" s="39">
        <f t="shared" ref="G10:G54" si="0">IF(($D10      =0),0,($F10      /$D10      ))</f>
        <v>0.13440641742020359</v>
      </c>
      <c r="H10" s="34">
        <f>SUM(H8:H9)</f>
        <v>1726987539</v>
      </c>
      <c r="I10" s="39">
        <f t="shared" ref="I10:I54" si="1">IF(($D10      =0),0,($H10      /$D10      ))</f>
        <v>0.24305949347068553</v>
      </c>
      <c r="J10" s="34">
        <f>SUM(J8:J9)</f>
        <v>1491973586</v>
      </c>
      <c r="K10" s="39">
        <f t="shared" ref="K10:K54" si="2">IF(($E10      =0),0,($J10      /$E10      ))</f>
        <v>0.21452866852450325</v>
      </c>
      <c r="L10" s="34">
        <f>SUM(L8:L9)</f>
        <v>0</v>
      </c>
      <c r="M10" s="39">
        <f t="shared" ref="M10:M54" si="3">IF(($E10      =0),0,($L10      /$E10      ))</f>
        <v>0</v>
      </c>
      <c r="N10" s="34">
        <f t="shared" ref="N10:N54" si="4">$F10      +$H10      +$J10</f>
        <v>4173946280</v>
      </c>
      <c r="O10" s="39">
        <f t="shared" ref="O10:O54" si="5">IF(($E10      =0),0,($N10      /$E10      ))</f>
        <v>0.60016554337390493</v>
      </c>
      <c r="P10" s="34">
        <f>SUM(P8:P9)</f>
        <v>472149255</v>
      </c>
      <c r="Q10" s="34">
        <f>SUM(Q8:Q9)</f>
        <v>2247390354</v>
      </c>
      <c r="R10" s="34">
        <f>SUM(R8:R9)</f>
        <v>2129390354</v>
      </c>
      <c r="S10" s="34">
        <f>SUM(S8:S9)</f>
        <v>1439128945</v>
      </c>
      <c r="T10" s="39">
        <f t="shared" ref="T10:T54" si="6">IF(($R10      =0),0,($S10      /$R10      ))</f>
        <v>0.67584083035627385</v>
      </c>
      <c r="U10" s="39">
        <f t="shared" ref="U10:U54" si="7">IF(($P10      =0),0,(($J10      /$P10      )-1))</f>
        <v>2.1599617498072723</v>
      </c>
    </row>
    <row r="11" spans="1:21" ht="13" x14ac:dyDescent="0.3">
      <c r="A11" s="18" t="s">
        <v>29</v>
      </c>
      <c r="B11" s="12" t="s">
        <v>30</v>
      </c>
      <c r="C11" s="11" t="s">
        <v>31</v>
      </c>
      <c r="D11" s="33">
        <v>157701340</v>
      </c>
      <c r="E11" s="33">
        <v>157701340</v>
      </c>
      <c r="F11" s="33">
        <v>33033873</v>
      </c>
      <c r="G11" s="38">
        <f t="shared" si="0"/>
        <v>0.20947109897734539</v>
      </c>
      <c r="H11" s="33">
        <v>29936736</v>
      </c>
      <c r="I11" s="38">
        <f t="shared" si="1"/>
        <v>0.18983184290000327</v>
      </c>
      <c r="J11" s="33">
        <v>36487891</v>
      </c>
      <c r="K11" s="38">
        <f t="shared" si="2"/>
        <v>0.23137337323829968</v>
      </c>
      <c r="L11" s="33">
        <v>0</v>
      </c>
      <c r="M11" s="38">
        <f t="shared" si="3"/>
        <v>0</v>
      </c>
      <c r="N11" s="33">
        <f t="shared" si="4"/>
        <v>99458500</v>
      </c>
      <c r="O11" s="38">
        <f t="shared" si="5"/>
        <v>0.63067631511564837</v>
      </c>
      <c r="P11" s="33">
        <v>27678948</v>
      </c>
      <c r="Q11" s="33">
        <v>158222783</v>
      </c>
      <c r="R11" s="33">
        <v>151222783</v>
      </c>
      <c r="S11" s="33">
        <v>93078163</v>
      </c>
      <c r="T11" s="38">
        <f t="shared" si="6"/>
        <v>0.61550357131041555</v>
      </c>
      <c r="U11" s="38">
        <f t="shared" si="7"/>
        <v>0.31825425590596867</v>
      </c>
    </row>
    <row r="12" spans="1:21" ht="13" x14ac:dyDescent="0.3">
      <c r="A12" s="18" t="s">
        <v>29</v>
      </c>
      <c r="B12" s="12" t="s">
        <v>32</v>
      </c>
      <c r="C12" s="11" t="s">
        <v>33</v>
      </c>
      <c r="D12" s="33">
        <v>159217474</v>
      </c>
      <c r="E12" s="33">
        <v>152530046</v>
      </c>
      <c r="F12" s="33">
        <v>30810526</v>
      </c>
      <c r="G12" s="38">
        <f t="shared" si="0"/>
        <v>0.19351221462036258</v>
      </c>
      <c r="H12" s="33">
        <v>40435799</v>
      </c>
      <c r="I12" s="38">
        <f t="shared" si="1"/>
        <v>0.25396583668950806</v>
      </c>
      <c r="J12" s="33">
        <v>29657413</v>
      </c>
      <c r="K12" s="38">
        <f t="shared" si="2"/>
        <v>0.19443653088520016</v>
      </c>
      <c r="L12" s="33">
        <v>0</v>
      </c>
      <c r="M12" s="38">
        <f t="shared" si="3"/>
        <v>0</v>
      </c>
      <c r="N12" s="33">
        <f t="shared" si="4"/>
        <v>100903738</v>
      </c>
      <c r="O12" s="38">
        <f t="shared" si="5"/>
        <v>0.66153351845183339</v>
      </c>
      <c r="P12" s="33">
        <v>31886207</v>
      </c>
      <c r="Q12" s="33">
        <v>141930110</v>
      </c>
      <c r="R12" s="33">
        <v>140561210</v>
      </c>
      <c r="S12" s="33">
        <v>100869486</v>
      </c>
      <c r="T12" s="38">
        <f t="shared" si="6"/>
        <v>0.7176196476965444</v>
      </c>
      <c r="U12" s="38">
        <f t="shared" si="7"/>
        <v>-6.9898373299778216E-2</v>
      </c>
    </row>
    <row r="13" spans="1:21" ht="13" x14ac:dyDescent="0.3">
      <c r="A13" s="18" t="s">
        <v>29</v>
      </c>
      <c r="B13" s="12" t="s">
        <v>34</v>
      </c>
      <c r="C13" s="11" t="s">
        <v>35</v>
      </c>
      <c r="D13" s="33">
        <v>187101780</v>
      </c>
      <c r="E13" s="33">
        <v>187101780</v>
      </c>
      <c r="F13" s="33">
        <v>49671336</v>
      </c>
      <c r="G13" s="38">
        <f t="shared" si="0"/>
        <v>0.26547762399694969</v>
      </c>
      <c r="H13" s="33">
        <v>39131353</v>
      </c>
      <c r="I13" s="38">
        <f t="shared" si="1"/>
        <v>0.20914473929644067</v>
      </c>
      <c r="J13" s="33">
        <v>36846081</v>
      </c>
      <c r="K13" s="38">
        <f t="shared" si="2"/>
        <v>0.19693068125808316</v>
      </c>
      <c r="L13" s="33">
        <v>0</v>
      </c>
      <c r="M13" s="38">
        <f t="shared" si="3"/>
        <v>0</v>
      </c>
      <c r="N13" s="33">
        <f t="shared" si="4"/>
        <v>125648770</v>
      </c>
      <c r="O13" s="38">
        <f t="shared" si="5"/>
        <v>0.67155304455147358</v>
      </c>
      <c r="P13" s="33">
        <v>28801005</v>
      </c>
      <c r="Q13" s="33">
        <v>164231952</v>
      </c>
      <c r="R13" s="33">
        <v>165677040</v>
      </c>
      <c r="S13" s="33">
        <v>100669648</v>
      </c>
      <c r="T13" s="38">
        <f t="shared" si="6"/>
        <v>0.60762582431458212</v>
      </c>
      <c r="U13" s="38">
        <f t="shared" si="7"/>
        <v>0.27933316910295325</v>
      </c>
    </row>
    <row r="14" spans="1:21" ht="13" x14ac:dyDescent="0.3">
      <c r="A14" s="18" t="s">
        <v>29</v>
      </c>
      <c r="B14" s="12" t="s">
        <v>36</v>
      </c>
      <c r="C14" s="11" t="s">
        <v>37</v>
      </c>
      <c r="D14" s="33">
        <v>87377588</v>
      </c>
      <c r="E14" s="33">
        <v>92851381</v>
      </c>
      <c r="F14" s="33">
        <v>25841083</v>
      </c>
      <c r="G14" s="38">
        <f t="shared" si="0"/>
        <v>0.29574040198958113</v>
      </c>
      <c r="H14" s="33">
        <v>23110191</v>
      </c>
      <c r="I14" s="38">
        <f t="shared" si="1"/>
        <v>0.2644864836507046</v>
      </c>
      <c r="J14" s="33">
        <v>22133298</v>
      </c>
      <c r="K14" s="38">
        <f t="shared" si="2"/>
        <v>0.23837338509806333</v>
      </c>
      <c r="L14" s="33">
        <v>0</v>
      </c>
      <c r="M14" s="38">
        <f t="shared" si="3"/>
        <v>0</v>
      </c>
      <c r="N14" s="33">
        <f t="shared" si="4"/>
        <v>71084572</v>
      </c>
      <c r="O14" s="38">
        <f t="shared" si="5"/>
        <v>0.76557366443478103</v>
      </c>
      <c r="P14" s="33">
        <v>17178492</v>
      </c>
      <c r="Q14" s="33">
        <v>78834444</v>
      </c>
      <c r="R14" s="33">
        <v>78834444</v>
      </c>
      <c r="S14" s="33">
        <v>53870229</v>
      </c>
      <c r="T14" s="38">
        <f t="shared" si="6"/>
        <v>0.68333365806448765</v>
      </c>
      <c r="U14" s="38">
        <f t="shared" si="7"/>
        <v>0.28843078891907381</v>
      </c>
    </row>
    <row r="15" spans="1:21" ht="13" x14ac:dyDescent="0.3">
      <c r="A15" s="18" t="s">
        <v>29</v>
      </c>
      <c r="B15" s="12" t="s">
        <v>38</v>
      </c>
      <c r="C15" s="11" t="s">
        <v>39</v>
      </c>
      <c r="D15" s="33">
        <v>38178503</v>
      </c>
      <c r="E15" s="33">
        <v>41342464</v>
      </c>
      <c r="F15" s="33">
        <v>10631309</v>
      </c>
      <c r="G15" s="38">
        <f t="shared" si="0"/>
        <v>0.27846322313894811</v>
      </c>
      <c r="H15" s="33">
        <v>7700180</v>
      </c>
      <c r="I15" s="38">
        <f t="shared" si="1"/>
        <v>0.20168889283060679</v>
      </c>
      <c r="J15" s="33">
        <v>11169786</v>
      </c>
      <c r="K15" s="38">
        <f t="shared" si="2"/>
        <v>0.27017707507709265</v>
      </c>
      <c r="L15" s="33">
        <v>0</v>
      </c>
      <c r="M15" s="38">
        <f t="shared" si="3"/>
        <v>0</v>
      </c>
      <c r="N15" s="33">
        <f t="shared" si="4"/>
        <v>29501275</v>
      </c>
      <c r="O15" s="38">
        <f t="shared" si="5"/>
        <v>0.71358289143095099</v>
      </c>
      <c r="P15" s="33">
        <v>25423116</v>
      </c>
      <c r="Q15" s="33">
        <v>45880993</v>
      </c>
      <c r="R15" s="33">
        <v>38573830</v>
      </c>
      <c r="S15" s="33">
        <v>45177363</v>
      </c>
      <c r="T15" s="38">
        <f t="shared" si="6"/>
        <v>1.1711920491172383</v>
      </c>
      <c r="U15" s="38">
        <f t="shared" si="7"/>
        <v>-0.56064449377487802</v>
      </c>
    </row>
    <row r="16" spans="1:21" ht="13" x14ac:dyDescent="0.3">
      <c r="A16" s="18" t="s">
        <v>29</v>
      </c>
      <c r="B16" s="12" t="s">
        <v>40</v>
      </c>
      <c r="C16" s="11" t="s">
        <v>41</v>
      </c>
      <c r="D16" s="33">
        <v>341312943</v>
      </c>
      <c r="E16" s="33">
        <v>349665930</v>
      </c>
      <c r="F16" s="33">
        <v>87174919</v>
      </c>
      <c r="G16" s="38">
        <f t="shared" si="0"/>
        <v>0.25541052804434666</v>
      </c>
      <c r="H16" s="33">
        <v>84394699</v>
      </c>
      <c r="I16" s="38">
        <f t="shared" si="1"/>
        <v>0.24726486566318112</v>
      </c>
      <c r="J16" s="33">
        <v>86752719</v>
      </c>
      <c r="K16" s="38">
        <f t="shared" si="2"/>
        <v>0.24810172097693362</v>
      </c>
      <c r="L16" s="33">
        <v>0</v>
      </c>
      <c r="M16" s="38">
        <f t="shared" si="3"/>
        <v>0</v>
      </c>
      <c r="N16" s="33">
        <f t="shared" si="4"/>
        <v>258322337</v>
      </c>
      <c r="O16" s="38">
        <f t="shared" si="5"/>
        <v>0.73876896442269913</v>
      </c>
      <c r="P16" s="33">
        <v>70241503</v>
      </c>
      <c r="Q16" s="33">
        <v>299117173</v>
      </c>
      <c r="R16" s="33">
        <v>299117173</v>
      </c>
      <c r="S16" s="33">
        <v>221389894</v>
      </c>
      <c r="T16" s="38">
        <f t="shared" si="6"/>
        <v>0.74014437813639</v>
      </c>
      <c r="U16" s="38">
        <f t="shared" si="7"/>
        <v>0.23506353501575838</v>
      </c>
    </row>
    <row r="17" spans="1:21" ht="13" x14ac:dyDescent="0.3">
      <c r="A17" s="18" t="s">
        <v>29</v>
      </c>
      <c r="B17" s="12" t="s">
        <v>42</v>
      </c>
      <c r="C17" s="11" t="s">
        <v>43</v>
      </c>
      <c r="D17" s="33">
        <v>4808337</v>
      </c>
      <c r="E17" s="33">
        <v>4808337</v>
      </c>
      <c r="F17" s="33">
        <v>793344</v>
      </c>
      <c r="G17" s="38">
        <f t="shared" si="0"/>
        <v>0.16499342704140746</v>
      </c>
      <c r="H17" s="33">
        <v>735915</v>
      </c>
      <c r="I17" s="38">
        <f t="shared" si="1"/>
        <v>0.15304979663447049</v>
      </c>
      <c r="J17" s="33">
        <v>752264</v>
      </c>
      <c r="K17" s="38">
        <f t="shared" si="2"/>
        <v>0.15644993268982602</v>
      </c>
      <c r="L17" s="33">
        <v>0</v>
      </c>
      <c r="M17" s="38">
        <f t="shared" si="3"/>
        <v>0</v>
      </c>
      <c r="N17" s="33">
        <f t="shared" si="4"/>
        <v>2281523</v>
      </c>
      <c r="O17" s="38">
        <f t="shared" si="5"/>
        <v>0.47449315636570399</v>
      </c>
      <c r="P17" s="33">
        <v>647399</v>
      </c>
      <c r="Q17" s="33">
        <v>4701160</v>
      </c>
      <c r="R17" s="33">
        <v>10759909</v>
      </c>
      <c r="S17" s="33">
        <v>11760661</v>
      </c>
      <c r="T17" s="38">
        <f t="shared" si="6"/>
        <v>1.0930074780372214</v>
      </c>
      <c r="U17" s="38">
        <f t="shared" si="7"/>
        <v>0.16197893416579268</v>
      </c>
    </row>
    <row r="18" spans="1:21" ht="13" x14ac:dyDescent="0.3">
      <c r="A18" s="18" t="s">
        <v>44</v>
      </c>
      <c r="B18" s="12" t="s">
        <v>45</v>
      </c>
      <c r="C18" s="11" t="s">
        <v>46</v>
      </c>
      <c r="D18" s="33">
        <v>0</v>
      </c>
      <c r="E18" s="33">
        <v>0</v>
      </c>
      <c r="F18" s="33">
        <v>0</v>
      </c>
      <c r="G18" s="38">
        <f t="shared" si="0"/>
        <v>0</v>
      </c>
      <c r="H18" s="33">
        <v>0</v>
      </c>
      <c r="I18" s="38">
        <f t="shared" si="1"/>
        <v>0</v>
      </c>
      <c r="J18" s="33">
        <v>0</v>
      </c>
      <c r="K18" s="38">
        <f t="shared" si="2"/>
        <v>0</v>
      </c>
      <c r="L18" s="33">
        <v>0</v>
      </c>
      <c r="M18" s="38">
        <f t="shared" si="3"/>
        <v>0</v>
      </c>
      <c r="N18" s="33">
        <f t="shared" si="4"/>
        <v>0</v>
      </c>
      <c r="O18" s="38">
        <f t="shared" si="5"/>
        <v>0</v>
      </c>
      <c r="P18" s="33">
        <v>0</v>
      </c>
      <c r="Q18" s="33">
        <v>0</v>
      </c>
      <c r="R18" s="33">
        <v>0</v>
      </c>
      <c r="S18" s="33">
        <v>0</v>
      </c>
      <c r="T18" s="38">
        <f t="shared" si="6"/>
        <v>0</v>
      </c>
      <c r="U18" s="38">
        <f t="shared" si="7"/>
        <v>0</v>
      </c>
    </row>
    <row r="19" spans="1:21" ht="14" x14ac:dyDescent="0.3">
      <c r="A19" s="19" t="s">
        <v>0</v>
      </c>
      <c r="B19" s="14" t="s">
        <v>47</v>
      </c>
      <c r="C19" s="13" t="s">
        <v>0</v>
      </c>
      <c r="D19" s="34">
        <f>SUM(D11:D18)</f>
        <v>975697965</v>
      </c>
      <c r="E19" s="34">
        <f>SUM(E11:E18)</f>
        <v>986001278</v>
      </c>
      <c r="F19" s="34">
        <f>SUM(F11:F18)</f>
        <v>237956390</v>
      </c>
      <c r="G19" s="39">
        <f t="shared" si="0"/>
        <v>0.24388324925941604</v>
      </c>
      <c r="H19" s="34">
        <f>SUM(H11:H18)</f>
        <v>225444873</v>
      </c>
      <c r="I19" s="39">
        <f t="shared" si="1"/>
        <v>0.23106010372789904</v>
      </c>
      <c r="J19" s="34">
        <f>SUM(J11:J18)</f>
        <v>223799452</v>
      </c>
      <c r="K19" s="39">
        <f t="shared" si="2"/>
        <v>0.22697683765071144</v>
      </c>
      <c r="L19" s="34">
        <f>SUM(L11:L18)</f>
        <v>0</v>
      </c>
      <c r="M19" s="39">
        <f t="shared" si="3"/>
        <v>0</v>
      </c>
      <c r="N19" s="34">
        <f t="shared" si="4"/>
        <v>687200715</v>
      </c>
      <c r="O19" s="39">
        <f t="shared" si="5"/>
        <v>0.69695722544489436</v>
      </c>
      <c r="P19" s="34">
        <f>SUM(P11:P18)</f>
        <v>201856670</v>
      </c>
      <c r="Q19" s="34">
        <f>SUM(Q11:Q18)</f>
        <v>892918615</v>
      </c>
      <c r="R19" s="34">
        <f>SUM(R11:R18)</f>
        <v>884746389</v>
      </c>
      <c r="S19" s="34">
        <f>SUM(S11:S18)</f>
        <v>626815444</v>
      </c>
      <c r="T19" s="39">
        <f t="shared" si="6"/>
        <v>0.70846906163524337</v>
      </c>
      <c r="U19" s="39">
        <f t="shared" si="7"/>
        <v>0.108704765614136</v>
      </c>
    </row>
    <row r="20" spans="1:21" ht="13" x14ac:dyDescent="0.3">
      <c r="A20" s="18" t="s">
        <v>29</v>
      </c>
      <c r="B20" s="12" t="s">
        <v>48</v>
      </c>
      <c r="C20" s="11" t="s">
        <v>49</v>
      </c>
      <c r="D20" s="33">
        <v>0</v>
      </c>
      <c r="E20" s="33">
        <v>838186</v>
      </c>
      <c r="F20" s="33">
        <v>0</v>
      </c>
      <c r="G20" s="38">
        <f t="shared" si="0"/>
        <v>0</v>
      </c>
      <c r="H20" s="33">
        <v>0</v>
      </c>
      <c r="I20" s="38">
        <f t="shared" si="1"/>
        <v>0</v>
      </c>
      <c r="J20" s="33">
        <v>0</v>
      </c>
      <c r="K20" s="38">
        <f t="shared" si="2"/>
        <v>0</v>
      </c>
      <c r="L20" s="33">
        <v>0</v>
      </c>
      <c r="M20" s="38">
        <f t="shared" si="3"/>
        <v>0</v>
      </c>
      <c r="N20" s="33">
        <f t="shared" si="4"/>
        <v>0</v>
      </c>
      <c r="O20" s="38">
        <f t="shared" si="5"/>
        <v>0</v>
      </c>
      <c r="P20" s="33">
        <v>4307538</v>
      </c>
      <c r="Q20" s="33">
        <v>12492000</v>
      </c>
      <c r="R20" s="33">
        <v>13580218</v>
      </c>
      <c r="S20" s="33">
        <v>4307538</v>
      </c>
      <c r="T20" s="38">
        <f t="shared" si="6"/>
        <v>0.31719210987629209</v>
      </c>
      <c r="U20" s="38">
        <f t="shared" si="7"/>
        <v>-1</v>
      </c>
    </row>
    <row r="21" spans="1:21" ht="13" x14ac:dyDescent="0.3">
      <c r="A21" s="18" t="s">
        <v>29</v>
      </c>
      <c r="B21" s="12" t="s">
        <v>50</v>
      </c>
      <c r="C21" s="11" t="s">
        <v>51</v>
      </c>
      <c r="D21" s="33">
        <v>0</v>
      </c>
      <c r="E21" s="33">
        <v>0</v>
      </c>
      <c r="F21" s="33">
        <v>0</v>
      </c>
      <c r="G21" s="38">
        <f t="shared" si="0"/>
        <v>0</v>
      </c>
      <c r="H21" s="33">
        <v>0</v>
      </c>
      <c r="I21" s="38">
        <f t="shared" si="1"/>
        <v>0</v>
      </c>
      <c r="J21" s="33">
        <v>0</v>
      </c>
      <c r="K21" s="38">
        <f t="shared" si="2"/>
        <v>0</v>
      </c>
      <c r="L21" s="33">
        <v>0</v>
      </c>
      <c r="M21" s="38">
        <f t="shared" si="3"/>
        <v>0</v>
      </c>
      <c r="N21" s="33">
        <f t="shared" si="4"/>
        <v>0</v>
      </c>
      <c r="O21" s="38">
        <f t="shared" si="5"/>
        <v>0</v>
      </c>
      <c r="P21" s="33">
        <v>0</v>
      </c>
      <c r="Q21" s="33">
        <v>1</v>
      </c>
      <c r="R21" s="33">
        <v>1</v>
      </c>
      <c r="S21" s="33">
        <v>0</v>
      </c>
      <c r="T21" s="38">
        <f t="shared" si="6"/>
        <v>0</v>
      </c>
      <c r="U21" s="38">
        <f t="shared" si="7"/>
        <v>0</v>
      </c>
    </row>
    <row r="22" spans="1:21" ht="13" x14ac:dyDescent="0.3">
      <c r="A22" s="18" t="s">
        <v>29</v>
      </c>
      <c r="B22" s="12" t="s">
        <v>52</v>
      </c>
      <c r="C22" s="11" t="s">
        <v>53</v>
      </c>
      <c r="D22" s="33">
        <v>10666377</v>
      </c>
      <c r="E22" s="33">
        <v>10666377</v>
      </c>
      <c r="F22" s="33">
        <v>2570760</v>
      </c>
      <c r="G22" s="38">
        <f t="shared" si="0"/>
        <v>0.24101529507160679</v>
      </c>
      <c r="H22" s="33">
        <v>2543076</v>
      </c>
      <c r="I22" s="38">
        <f t="shared" si="1"/>
        <v>0.23841984958904039</v>
      </c>
      <c r="J22" s="33">
        <v>4943027</v>
      </c>
      <c r="K22" s="38">
        <f t="shared" si="2"/>
        <v>0.46342136603647144</v>
      </c>
      <c r="L22" s="33">
        <v>0</v>
      </c>
      <c r="M22" s="38">
        <f t="shared" si="3"/>
        <v>0</v>
      </c>
      <c r="N22" s="33">
        <f t="shared" si="4"/>
        <v>10056863</v>
      </c>
      <c r="O22" s="38">
        <f t="shared" si="5"/>
        <v>0.94285651069711862</v>
      </c>
      <c r="P22" s="33">
        <v>2569702</v>
      </c>
      <c r="Q22" s="33">
        <v>7434258</v>
      </c>
      <c r="R22" s="33">
        <v>9634258</v>
      </c>
      <c r="S22" s="33">
        <v>6996984</v>
      </c>
      <c r="T22" s="38">
        <f t="shared" si="6"/>
        <v>0.72626080804562221</v>
      </c>
      <c r="U22" s="38">
        <f t="shared" si="7"/>
        <v>0.92357985478471827</v>
      </c>
    </row>
    <row r="23" spans="1:21" ht="13" x14ac:dyDescent="0.3">
      <c r="A23" s="18" t="s">
        <v>29</v>
      </c>
      <c r="B23" s="12" t="s">
        <v>54</v>
      </c>
      <c r="C23" s="11" t="s">
        <v>55</v>
      </c>
      <c r="D23" s="33">
        <v>40200000</v>
      </c>
      <c r="E23" s="33">
        <v>39564688</v>
      </c>
      <c r="F23" s="33">
        <v>12535373</v>
      </c>
      <c r="G23" s="38">
        <f t="shared" si="0"/>
        <v>0.31182519900497513</v>
      </c>
      <c r="H23" s="33">
        <v>9706056</v>
      </c>
      <c r="I23" s="38">
        <f t="shared" si="1"/>
        <v>0.2414441791044776</v>
      </c>
      <c r="J23" s="33">
        <v>7431620</v>
      </c>
      <c r="K23" s="38">
        <f t="shared" si="2"/>
        <v>0.18783466711528218</v>
      </c>
      <c r="L23" s="33">
        <v>0</v>
      </c>
      <c r="M23" s="38">
        <f t="shared" si="3"/>
        <v>0</v>
      </c>
      <c r="N23" s="33">
        <f t="shared" si="4"/>
        <v>29673049</v>
      </c>
      <c r="O23" s="38">
        <f t="shared" si="5"/>
        <v>0.74998819654536386</v>
      </c>
      <c r="P23" s="33">
        <v>12430638</v>
      </c>
      <c r="Q23" s="33">
        <v>34992000</v>
      </c>
      <c r="R23" s="33">
        <v>36533053</v>
      </c>
      <c r="S23" s="33">
        <v>28335211</v>
      </c>
      <c r="T23" s="38">
        <f t="shared" si="6"/>
        <v>0.77560479273385663</v>
      </c>
      <c r="U23" s="38">
        <f t="shared" si="7"/>
        <v>-0.40215297074856493</v>
      </c>
    </row>
    <row r="24" spans="1:21" ht="13" x14ac:dyDescent="0.3">
      <c r="A24" s="18" t="s">
        <v>29</v>
      </c>
      <c r="B24" s="12" t="s">
        <v>56</v>
      </c>
      <c r="C24" s="11" t="s">
        <v>57</v>
      </c>
      <c r="D24" s="33">
        <v>0</v>
      </c>
      <c r="E24" s="33">
        <v>0</v>
      </c>
      <c r="F24" s="33">
        <v>0</v>
      </c>
      <c r="G24" s="38">
        <f t="shared" si="0"/>
        <v>0</v>
      </c>
      <c r="H24" s="33">
        <v>0</v>
      </c>
      <c r="I24" s="38">
        <f t="shared" si="1"/>
        <v>0</v>
      </c>
      <c r="J24" s="33">
        <v>0</v>
      </c>
      <c r="K24" s="38">
        <f t="shared" si="2"/>
        <v>0</v>
      </c>
      <c r="L24" s="33">
        <v>0</v>
      </c>
      <c r="M24" s="38">
        <f t="shared" si="3"/>
        <v>0</v>
      </c>
      <c r="N24" s="33">
        <f t="shared" si="4"/>
        <v>0</v>
      </c>
      <c r="O24" s="38">
        <f t="shared" si="5"/>
        <v>0</v>
      </c>
      <c r="P24" s="33">
        <v>0</v>
      </c>
      <c r="Q24" s="33">
        <v>0</v>
      </c>
      <c r="R24" s="33">
        <v>0</v>
      </c>
      <c r="S24" s="33">
        <v>0</v>
      </c>
      <c r="T24" s="38">
        <f t="shared" si="6"/>
        <v>0</v>
      </c>
      <c r="U24" s="38">
        <f t="shared" si="7"/>
        <v>0</v>
      </c>
    </row>
    <row r="25" spans="1:21" ht="13" x14ac:dyDescent="0.3">
      <c r="A25" s="18" t="s">
        <v>29</v>
      </c>
      <c r="B25" s="12" t="s">
        <v>58</v>
      </c>
      <c r="C25" s="11" t="s">
        <v>59</v>
      </c>
      <c r="D25" s="33">
        <v>77973604</v>
      </c>
      <c r="E25" s="33">
        <v>77973604</v>
      </c>
      <c r="F25" s="33">
        <v>5048196</v>
      </c>
      <c r="G25" s="38">
        <f t="shared" si="0"/>
        <v>6.4742371020839309E-2</v>
      </c>
      <c r="H25" s="33">
        <v>6393237</v>
      </c>
      <c r="I25" s="38">
        <f t="shared" si="1"/>
        <v>8.1992323966454089E-2</v>
      </c>
      <c r="J25" s="33">
        <v>9365298</v>
      </c>
      <c r="K25" s="38">
        <f t="shared" si="2"/>
        <v>0.12010856904857187</v>
      </c>
      <c r="L25" s="33">
        <v>0</v>
      </c>
      <c r="M25" s="38">
        <f t="shared" si="3"/>
        <v>0</v>
      </c>
      <c r="N25" s="33">
        <f t="shared" si="4"/>
        <v>20806731</v>
      </c>
      <c r="O25" s="38">
        <f t="shared" si="5"/>
        <v>0.26684326403586528</v>
      </c>
      <c r="P25" s="33">
        <v>14532158</v>
      </c>
      <c r="Q25" s="33">
        <v>83951936</v>
      </c>
      <c r="R25" s="33">
        <v>118337936</v>
      </c>
      <c r="S25" s="33">
        <v>31816892</v>
      </c>
      <c r="T25" s="38">
        <f t="shared" si="6"/>
        <v>0.26886468596173591</v>
      </c>
      <c r="U25" s="38">
        <f t="shared" si="7"/>
        <v>-0.35554664351984067</v>
      </c>
    </row>
    <row r="26" spans="1:21" ht="13" x14ac:dyDescent="0.3">
      <c r="A26" s="18" t="s">
        <v>44</v>
      </c>
      <c r="B26" s="12" t="s">
        <v>60</v>
      </c>
      <c r="C26" s="11" t="s">
        <v>61</v>
      </c>
      <c r="D26" s="33">
        <v>0</v>
      </c>
      <c r="E26" s="33">
        <v>0</v>
      </c>
      <c r="F26" s="33">
        <v>0</v>
      </c>
      <c r="G26" s="38">
        <f t="shared" si="0"/>
        <v>0</v>
      </c>
      <c r="H26" s="33">
        <v>0</v>
      </c>
      <c r="I26" s="38">
        <f t="shared" si="1"/>
        <v>0</v>
      </c>
      <c r="J26" s="33">
        <v>0</v>
      </c>
      <c r="K26" s="38">
        <f t="shared" si="2"/>
        <v>0</v>
      </c>
      <c r="L26" s="33">
        <v>0</v>
      </c>
      <c r="M26" s="38">
        <f t="shared" si="3"/>
        <v>0</v>
      </c>
      <c r="N26" s="33">
        <f t="shared" si="4"/>
        <v>0</v>
      </c>
      <c r="O26" s="38">
        <f t="shared" si="5"/>
        <v>0</v>
      </c>
      <c r="P26" s="33">
        <v>0</v>
      </c>
      <c r="Q26" s="33">
        <v>0</v>
      </c>
      <c r="R26" s="33">
        <v>0</v>
      </c>
      <c r="S26" s="33">
        <v>0</v>
      </c>
      <c r="T26" s="38">
        <f t="shared" si="6"/>
        <v>0</v>
      </c>
      <c r="U26" s="38">
        <f t="shared" si="7"/>
        <v>0</v>
      </c>
    </row>
    <row r="27" spans="1:21" ht="14" x14ac:dyDescent="0.3">
      <c r="A27" s="19" t="s">
        <v>0</v>
      </c>
      <c r="B27" s="14" t="s">
        <v>62</v>
      </c>
      <c r="C27" s="13" t="s">
        <v>0</v>
      </c>
      <c r="D27" s="34">
        <f>SUM(D20:D26)</f>
        <v>128839981</v>
      </c>
      <c r="E27" s="34">
        <f>SUM(E20:E26)</f>
        <v>129042855</v>
      </c>
      <c r="F27" s="34">
        <f>SUM(F20:F26)</f>
        <v>20154329</v>
      </c>
      <c r="G27" s="39">
        <f t="shared" si="0"/>
        <v>0.15642915222100195</v>
      </c>
      <c r="H27" s="34">
        <f>SUM(H20:H26)</f>
        <v>18642369</v>
      </c>
      <c r="I27" s="39">
        <f t="shared" si="1"/>
        <v>0.14469397507905563</v>
      </c>
      <c r="J27" s="34">
        <f>SUM(J20:J26)</f>
        <v>21739945</v>
      </c>
      <c r="K27" s="39">
        <f t="shared" si="2"/>
        <v>0.16847073788006317</v>
      </c>
      <c r="L27" s="34">
        <f>SUM(L20:L26)</f>
        <v>0</v>
      </c>
      <c r="M27" s="39">
        <f t="shared" si="3"/>
        <v>0</v>
      </c>
      <c r="N27" s="34">
        <f t="shared" si="4"/>
        <v>60536643</v>
      </c>
      <c r="O27" s="39">
        <f t="shared" si="5"/>
        <v>0.46912045614613845</v>
      </c>
      <c r="P27" s="34">
        <f>SUM(P20:P26)</f>
        <v>33840036</v>
      </c>
      <c r="Q27" s="34">
        <f>SUM(Q20:Q26)</f>
        <v>138870195</v>
      </c>
      <c r="R27" s="34">
        <f>SUM(R20:R26)</f>
        <v>178085466</v>
      </c>
      <c r="S27" s="34">
        <f>SUM(S20:S26)</f>
        <v>71456625</v>
      </c>
      <c r="T27" s="39">
        <f t="shared" si="6"/>
        <v>0.40124905532717647</v>
      </c>
      <c r="U27" s="39">
        <f t="shared" si="7"/>
        <v>-0.35756732055485996</v>
      </c>
    </row>
    <row r="28" spans="1:21" ht="13" x14ac:dyDescent="0.3">
      <c r="A28" s="18" t="s">
        <v>29</v>
      </c>
      <c r="B28" s="12" t="s">
        <v>63</v>
      </c>
      <c r="C28" s="11" t="s">
        <v>64</v>
      </c>
      <c r="D28" s="33">
        <v>166222594</v>
      </c>
      <c r="E28" s="33">
        <v>165098194</v>
      </c>
      <c r="F28" s="33">
        <v>29421369</v>
      </c>
      <c r="G28" s="38">
        <f t="shared" si="0"/>
        <v>0.17699981868890821</v>
      </c>
      <c r="H28" s="33">
        <v>27769226</v>
      </c>
      <c r="I28" s="38">
        <f t="shared" si="1"/>
        <v>0.16706047795163154</v>
      </c>
      <c r="J28" s="33">
        <v>26780755</v>
      </c>
      <c r="K28" s="38">
        <f t="shared" si="2"/>
        <v>0.1622110717940379</v>
      </c>
      <c r="L28" s="33">
        <v>0</v>
      </c>
      <c r="M28" s="38">
        <f t="shared" si="3"/>
        <v>0</v>
      </c>
      <c r="N28" s="33">
        <f t="shared" si="4"/>
        <v>83971350</v>
      </c>
      <c r="O28" s="38">
        <f t="shared" si="5"/>
        <v>0.50861458847938701</v>
      </c>
      <c r="P28" s="33">
        <v>24988295</v>
      </c>
      <c r="Q28" s="33">
        <v>146812528</v>
      </c>
      <c r="R28" s="33">
        <v>146710559</v>
      </c>
      <c r="S28" s="33">
        <v>77843481</v>
      </c>
      <c r="T28" s="38">
        <f t="shared" si="6"/>
        <v>0.53059221865550932</v>
      </c>
      <c r="U28" s="38">
        <f t="shared" si="7"/>
        <v>7.1731984915337277E-2</v>
      </c>
    </row>
    <row r="29" spans="1:21" ht="13" x14ac:dyDescent="0.3">
      <c r="A29" s="18" t="s">
        <v>29</v>
      </c>
      <c r="B29" s="12" t="s">
        <v>65</v>
      </c>
      <c r="C29" s="11" t="s">
        <v>66</v>
      </c>
      <c r="D29" s="33">
        <v>0</v>
      </c>
      <c r="E29" s="33">
        <v>0</v>
      </c>
      <c r="F29" s="33">
        <v>0</v>
      </c>
      <c r="G29" s="38">
        <f t="shared" si="0"/>
        <v>0</v>
      </c>
      <c r="H29" s="33">
        <v>0</v>
      </c>
      <c r="I29" s="38">
        <f t="shared" si="1"/>
        <v>0</v>
      </c>
      <c r="J29" s="33">
        <v>0</v>
      </c>
      <c r="K29" s="38">
        <f t="shared" si="2"/>
        <v>0</v>
      </c>
      <c r="L29" s="33">
        <v>0</v>
      </c>
      <c r="M29" s="38">
        <f t="shared" si="3"/>
        <v>0</v>
      </c>
      <c r="N29" s="33">
        <f t="shared" si="4"/>
        <v>0</v>
      </c>
      <c r="O29" s="38">
        <f t="shared" si="5"/>
        <v>0</v>
      </c>
      <c r="P29" s="33">
        <v>0</v>
      </c>
      <c r="Q29" s="33">
        <v>0</v>
      </c>
      <c r="R29" s="33">
        <v>0</v>
      </c>
      <c r="S29" s="33">
        <v>0</v>
      </c>
      <c r="T29" s="38">
        <f t="shared" si="6"/>
        <v>0</v>
      </c>
      <c r="U29" s="38">
        <f t="shared" si="7"/>
        <v>0</v>
      </c>
    </row>
    <row r="30" spans="1:21" ht="13" x14ac:dyDescent="0.3">
      <c r="A30" s="18" t="s">
        <v>29</v>
      </c>
      <c r="B30" s="12" t="s">
        <v>67</v>
      </c>
      <c r="C30" s="11" t="s">
        <v>68</v>
      </c>
      <c r="D30" s="33">
        <v>15900000</v>
      </c>
      <c r="E30" s="33">
        <v>16900000</v>
      </c>
      <c r="F30" s="33">
        <v>-812373</v>
      </c>
      <c r="G30" s="38">
        <f t="shared" si="0"/>
        <v>-5.1092641509433961E-2</v>
      </c>
      <c r="H30" s="33">
        <v>3749749</v>
      </c>
      <c r="I30" s="38">
        <f t="shared" si="1"/>
        <v>0.23583327044025157</v>
      </c>
      <c r="J30" s="33">
        <v>3808277</v>
      </c>
      <c r="K30" s="38">
        <f t="shared" si="2"/>
        <v>0.22534183431952662</v>
      </c>
      <c r="L30" s="33">
        <v>0</v>
      </c>
      <c r="M30" s="38">
        <f t="shared" si="3"/>
        <v>0</v>
      </c>
      <c r="N30" s="33">
        <f t="shared" si="4"/>
        <v>6745653</v>
      </c>
      <c r="O30" s="38">
        <f t="shared" si="5"/>
        <v>0.39915106508875742</v>
      </c>
      <c r="P30" s="33">
        <v>4381875</v>
      </c>
      <c r="Q30" s="33">
        <v>29344368</v>
      </c>
      <c r="R30" s="33">
        <v>28344368</v>
      </c>
      <c r="S30" s="33">
        <v>11810981</v>
      </c>
      <c r="T30" s="38">
        <f t="shared" si="6"/>
        <v>0.41669586705902212</v>
      </c>
      <c r="U30" s="38">
        <f t="shared" si="7"/>
        <v>-0.13090241049778917</v>
      </c>
    </row>
    <row r="31" spans="1:21" ht="13" x14ac:dyDescent="0.3">
      <c r="A31" s="18" t="s">
        <v>29</v>
      </c>
      <c r="B31" s="12" t="s">
        <v>69</v>
      </c>
      <c r="C31" s="11" t="s">
        <v>70</v>
      </c>
      <c r="D31" s="33">
        <v>0</v>
      </c>
      <c r="E31" s="33">
        <v>0</v>
      </c>
      <c r="F31" s="33">
        <v>0</v>
      </c>
      <c r="G31" s="38">
        <f t="shared" si="0"/>
        <v>0</v>
      </c>
      <c r="H31" s="33">
        <v>0</v>
      </c>
      <c r="I31" s="38">
        <f t="shared" si="1"/>
        <v>0</v>
      </c>
      <c r="J31" s="33">
        <v>0</v>
      </c>
      <c r="K31" s="38">
        <f t="shared" si="2"/>
        <v>0</v>
      </c>
      <c r="L31" s="33">
        <v>0</v>
      </c>
      <c r="M31" s="38">
        <f t="shared" si="3"/>
        <v>0</v>
      </c>
      <c r="N31" s="33">
        <f t="shared" si="4"/>
        <v>0</v>
      </c>
      <c r="O31" s="38">
        <f t="shared" si="5"/>
        <v>0</v>
      </c>
      <c r="P31" s="33">
        <v>0</v>
      </c>
      <c r="Q31" s="33">
        <v>0</v>
      </c>
      <c r="R31" s="33">
        <v>0</v>
      </c>
      <c r="S31" s="33">
        <v>0</v>
      </c>
      <c r="T31" s="38">
        <f t="shared" si="6"/>
        <v>0</v>
      </c>
      <c r="U31" s="38">
        <f t="shared" si="7"/>
        <v>0</v>
      </c>
    </row>
    <row r="32" spans="1:21" ht="13" x14ac:dyDescent="0.3">
      <c r="A32" s="18" t="s">
        <v>29</v>
      </c>
      <c r="B32" s="12" t="s">
        <v>71</v>
      </c>
      <c r="C32" s="11" t="s">
        <v>72</v>
      </c>
      <c r="D32" s="33">
        <v>12801174</v>
      </c>
      <c r="E32" s="33">
        <v>12801176</v>
      </c>
      <c r="F32" s="33">
        <v>3809861</v>
      </c>
      <c r="G32" s="38">
        <f t="shared" si="0"/>
        <v>0.29761809346548995</v>
      </c>
      <c r="H32" s="33">
        <v>1499605</v>
      </c>
      <c r="I32" s="38">
        <f t="shared" si="1"/>
        <v>0.1171458961498375</v>
      </c>
      <c r="J32" s="33">
        <v>1551953</v>
      </c>
      <c r="K32" s="38">
        <f t="shared" si="2"/>
        <v>0.12123518964195165</v>
      </c>
      <c r="L32" s="33">
        <v>0</v>
      </c>
      <c r="M32" s="38">
        <f t="shared" si="3"/>
        <v>0</v>
      </c>
      <c r="N32" s="33">
        <f t="shared" si="4"/>
        <v>6861419</v>
      </c>
      <c r="O32" s="38">
        <f t="shared" si="5"/>
        <v>0.53599911445635928</v>
      </c>
      <c r="P32" s="33">
        <v>1326419</v>
      </c>
      <c r="Q32" s="33">
        <v>11478761</v>
      </c>
      <c r="R32" s="33">
        <v>11978761</v>
      </c>
      <c r="S32" s="33">
        <v>4038221</v>
      </c>
      <c r="T32" s="38">
        <f t="shared" si="6"/>
        <v>0.33711508226935993</v>
      </c>
      <c r="U32" s="38">
        <f t="shared" si="7"/>
        <v>0.17003224471302048</v>
      </c>
    </row>
    <row r="33" spans="1:21" ht="13" x14ac:dyDescent="0.3">
      <c r="A33" s="18" t="s">
        <v>29</v>
      </c>
      <c r="B33" s="12" t="s">
        <v>73</v>
      </c>
      <c r="C33" s="11" t="s">
        <v>74</v>
      </c>
      <c r="D33" s="33">
        <v>391658097</v>
      </c>
      <c r="E33" s="33">
        <v>388025962</v>
      </c>
      <c r="F33" s="33">
        <v>71972966</v>
      </c>
      <c r="G33" s="38">
        <f t="shared" si="0"/>
        <v>0.18376478502881557</v>
      </c>
      <c r="H33" s="33">
        <v>65485011</v>
      </c>
      <c r="I33" s="38">
        <f t="shared" si="1"/>
        <v>0.16719943108950969</v>
      </c>
      <c r="J33" s="33">
        <v>57803893</v>
      </c>
      <c r="K33" s="38">
        <f t="shared" si="2"/>
        <v>0.14896913779186766</v>
      </c>
      <c r="L33" s="33">
        <v>0</v>
      </c>
      <c r="M33" s="38">
        <f t="shared" si="3"/>
        <v>0</v>
      </c>
      <c r="N33" s="33">
        <f t="shared" si="4"/>
        <v>195261870</v>
      </c>
      <c r="O33" s="38">
        <f t="shared" si="5"/>
        <v>0.50321857072027565</v>
      </c>
      <c r="P33" s="33">
        <v>44869661</v>
      </c>
      <c r="Q33" s="33">
        <v>317107161</v>
      </c>
      <c r="R33" s="33">
        <v>313177732</v>
      </c>
      <c r="S33" s="33">
        <v>164150945</v>
      </c>
      <c r="T33" s="38">
        <f t="shared" si="6"/>
        <v>0.52414628572634281</v>
      </c>
      <c r="U33" s="38">
        <f t="shared" si="7"/>
        <v>0.28826230712997813</v>
      </c>
    </row>
    <row r="34" spans="1:21" ht="13" x14ac:dyDescent="0.3">
      <c r="A34" s="18" t="s">
        <v>44</v>
      </c>
      <c r="B34" s="12" t="s">
        <v>75</v>
      </c>
      <c r="C34" s="11" t="s">
        <v>76</v>
      </c>
      <c r="D34" s="33">
        <v>0</v>
      </c>
      <c r="E34" s="33">
        <v>0</v>
      </c>
      <c r="F34" s="33">
        <v>0</v>
      </c>
      <c r="G34" s="38">
        <f t="shared" si="0"/>
        <v>0</v>
      </c>
      <c r="H34" s="33">
        <v>0</v>
      </c>
      <c r="I34" s="38">
        <f t="shared" si="1"/>
        <v>0</v>
      </c>
      <c r="J34" s="33">
        <v>0</v>
      </c>
      <c r="K34" s="38">
        <f t="shared" si="2"/>
        <v>0</v>
      </c>
      <c r="L34" s="33">
        <v>0</v>
      </c>
      <c r="M34" s="38">
        <f t="shared" si="3"/>
        <v>0</v>
      </c>
      <c r="N34" s="33">
        <f t="shared" si="4"/>
        <v>0</v>
      </c>
      <c r="O34" s="38">
        <f t="shared" si="5"/>
        <v>0</v>
      </c>
      <c r="P34" s="33">
        <v>0</v>
      </c>
      <c r="Q34" s="33">
        <v>0</v>
      </c>
      <c r="R34" s="33">
        <v>0</v>
      </c>
      <c r="S34" s="33">
        <v>0</v>
      </c>
      <c r="T34" s="38">
        <f t="shared" si="6"/>
        <v>0</v>
      </c>
      <c r="U34" s="38">
        <f t="shared" si="7"/>
        <v>0</v>
      </c>
    </row>
    <row r="35" spans="1:21" ht="14" x14ac:dyDescent="0.3">
      <c r="A35" s="19" t="s">
        <v>0</v>
      </c>
      <c r="B35" s="14" t="s">
        <v>77</v>
      </c>
      <c r="C35" s="13" t="s">
        <v>0</v>
      </c>
      <c r="D35" s="34">
        <f>SUM(D28:D34)</f>
        <v>586581865</v>
      </c>
      <c r="E35" s="34">
        <f>SUM(E28:E34)</f>
        <v>582825332</v>
      </c>
      <c r="F35" s="34">
        <f>SUM(F28:F34)</f>
        <v>104391823</v>
      </c>
      <c r="G35" s="39">
        <f t="shared" si="0"/>
        <v>0.17796633211631935</v>
      </c>
      <c r="H35" s="34">
        <f>SUM(H28:H34)</f>
        <v>98503591</v>
      </c>
      <c r="I35" s="39">
        <f t="shared" si="1"/>
        <v>0.16792812201925131</v>
      </c>
      <c r="J35" s="34">
        <f>SUM(J28:J34)</f>
        <v>89944878</v>
      </c>
      <c r="K35" s="39">
        <f t="shared" si="2"/>
        <v>0.15432561534576539</v>
      </c>
      <c r="L35" s="34">
        <f>SUM(L28:L34)</f>
        <v>0</v>
      </c>
      <c r="M35" s="39">
        <f t="shared" si="3"/>
        <v>0</v>
      </c>
      <c r="N35" s="34">
        <f t="shared" si="4"/>
        <v>292840292</v>
      </c>
      <c r="O35" s="39">
        <f t="shared" si="5"/>
        <v>0.50244949202036404</v>
      </c>
      <c r="P35" s="34">
        <f>SUM(P28:P34)</f>
        <v>75566250</v>
      </c>
      <c r="Q35" s="34">
        <f>SUM(Q28:Q34)</f>
        <v>504742818</v>
      </c>
      <c r="R35" s="34">
        <f>SUM(R28:R34)</f>
        <v>500211420</v>
      </c>
      <c r="S35" s="34">
        <f>SUM(S28:S34)</f>
        <v>257843628</v>
      </c>
      <c r="T35" s="39">
        <f t="shared" si="6"/>
        <v>0.51546929496331773</v>
      </c>
      <c r="U35" s="39">
        <f t="shared" si="7"/>
        <v>0.19027843779465048</v>
      </c>
    </row>
    <row r="36" spans="1:21" ht="13" x14ac:dyDescent="0.3">
      <c r="A36" s="18" t="s">
        <v>29</v>
      </c>
      <c r="B36" s="12" t="s">
        <v>78</v>
      </c>
      <c r="C36" s="11" t="s">
        <v>79</v>
      </c>
      <c r="D36" s="33">
        <v>47376353</v>
      </c>
      <c r="E36" s="33">
        <v>47376353</v>
      </c>
      <c r="F36" s="33">
        <v>9229113</v>
      </c>
      <c r="G36" s="38">
        <f t="shared" si="0"/>
        <v>0.19480420960220388</v>
      </c>
      <c r="H36" s="33">
        <v>12007725</v>
      </c>
      <c r="I36" s="38">
        <f t="shared" si="1"/>
        <v>0.25345397523528246</v>
      </c>
      <c r="J36" s="33">
        <v>8568464</v>
      </c>
      <c r="K36" s="38">
        <f t="shared" si="2"/>
        <v>0.18085951022865773</v>
      </c>
      <c r="L36" s="33">
        <v>0</v>
      </c>
      <c r="M36" s="38">
        <f t="shared" si="3"/>
        <v>0</v>
      </c>
      <c r="N36" s="33">
        <f t="shared" si="4"/>
        <v>29805302</v>
      </c>
      <c r="O36" s="38">
        <f t="shared" si="5"/>
        <v>0.62911769506614412</v>
      </c>
      <c r="P36" s="33">
        <v>8270588</v>
      </c>
      <c r="Q36" s="33">
        <v>65481667</v>
      </c>
      <c r="R36" s="33">
        <v>62549273</v>
      </c>
      <c r="S36" s="33">
        <v>27577059</v>
      </c>
      <c r="T36" s="38">
        <f t="shared" si="6"/>
        <v>0.44088536408728524</v>
      </c>
      <c r="U36" s="38">
        <f t="shared" si="7"/>
        <v>3.6016302589368498E-2</v>
      </c>
    </row>
    <row r="37" spans="1:21" ht="13" x14ac:dyDescent="0.3">
      <c r="A37" s="18" t="s">
        <v>29</v>
      </c>
      <c r="B37" s="12" t="s">
        <v>80</v>
      </c>
      <c r="C37" s="11" t="s">
        <v>81</v>
      </c>
      <c r="D37" s="33">
        <v>81415308</v>
      </c>
      <c r="E37" s="33">
        <v>91352665</v>
      </c>
      <c r="F37" s="33">
        <v>14658610</v>
      </c>
      <c r="G37" s="38">
        <f t="shared" si="0"/>
        <v>0.18004734441341178</v>
      </c>
      <c r="H37" s="33">
        <v>11552545</v>
      </c>
      <c r="I37" s="38">
        <f t="shared" si="1"/>
        <v>0.14189647234399702</v>
      </c>
      <c r="J37" s="33">
        <v>10379668</v>
      </c>
      <c r="K37" s="38">
        <f t="shared" si="2"/>
        <v>0.11362195071156381</v>
      </c>
      <c r="L37" s="33">
        <v>0</v>
      </c>
      <c r="M37" s="38">
        <f t="shared" si="3"/>
        <v>0</v>
      </c>
      <c r="N37" s="33">
        <f t="shared" si="4"/>
        <v>36590823</v>
      </c>
      <c r="O37" s="38">
        <f t="shared" si="5"/>
        <v>0.40054466938649247</v>
      </c>
      <c r="P37" s="33">
        <v>10178898</v>
      </c>
      <c r="Q37" s="33">
        <v>74973042</v>
      </c>
      <c r="R37" s="33">
        <v>81073842</v>
      </c>
      <c r="S37" s="33">
        <v>29829674</v>
      </c>
      <c r="T37" s="38">
        <f t="shared" si="6"/>
        <v>0.3679321623859888</v>
      </c>
      <c r="U37" s="38">
        <f t="shared" si="7"/>
        <v>1.9724139096393367E-2</v>
      </c>
    </row>
    <row r="38" spans="1:21" ht="13" x14ac:dyDescent="0.3">
      <c r="A38" s="18" t="s">
        <v>29</v>
      </c>
      <c r="B38" s="12" t="s">
        <v>82</v>
      </c>
      <c r="C38" s="11" t="s">
        <v>83</v>
      </c>
      <c r="D38" s="33">
        <v>118941829</v>
      </c>
      <c r="E38" s="33">
        <v>92280529</v>
      </c>
      <c r="F38" s="33">
        <v>19651331</v>
      </c>
      <c r="G38" s="38">
        <f t="shared" si="0"/>
        <v>0.16521799912796029</v>
      </c>
      <c r="H38" s="33">
        <v>29821546</v>
      </c>
      <c r="I38" s="38">
        <f t="shared" si="1"/>
        <v>0.25072378868497136</v>
      </c>
      <c r="J38" s="33">
        <v>19284491</v>
      </c>
      <c r="K38" s="38">
        <f t="shared" si="2"/>
        <v>0.20897681459975159</v>
      </c>
      <c r="L38" s="33">
        <v>0</v>
      </c>
      <c r="M38" s="38">
        <f t="shared" si="3"/>
        <v>0</v>
      </c>
      <c r="N38" s="33">
        <f t="shared" si="4"/>
        <v>68757368</v>
      </c>
      <c r="O38" s="38">
        <f t="shared" si="5"/>
        <v>0.7450907438989649</v>
      </c>
      <c r="P38" s="33">
        <v>4742288</v>
      </c>
      <c r="Q38" s="33">
        <v>119556491</v>
      </c>
      <c r="R38" s="33">
        <v>109822743</v>
      </c>
      <c r="S38" s="33">
        <v>22803198</v>
      </c>
      <c r="T38" s="38">
        <f t="shared" si="6"/>
        <v>0.20763639094317649</v>
      </c>
      <c r="U38" s="38">
        <f t="shared" si="7"/>
        <v>3.0664951179683735</v>
      </c>
    </row>
    <row r="39" spans="1:21" ht="13" x14ac:dyDescent="0.3">
      <c r="A39" s="18" t="s">
        <v>44</v>
      </c>
      <c r="B39" s="12" t="s">
        <v>84</v>
      </c>
      <c r="C39" s="11" t="s">
        <v>85</v>
      </c>
      <c r="D39" s="33">
        <v>0</v>
      </c>
      <c r="E39" s="33">
        <v>0</v>
      </c>
      <c r="F39" s="33">
        <v>0</v>
      </c>
      <c r="G39" s="38">
        <f t="shared" si="0"/>
        <v>0</v>
      </c>
      <c r="H39" s="33">
        <v>0</v>
      </c>
      <c r="I39" s="38">
        <f t="shared" si="1"/>
        <v>0</v>
      </c>
      <c r="J39" s="33">
        <v>0</v>
      </c>
      <c r="K39" s="38">
        <f t="shared" si="2"/>
        <v>0</v>
      </c>
      <c r="L39" s="33">
        <v>0</v>
      </c>
      <c r="M39" s="38">
        <f t="shared" si="3"/>
        <v>0</v>
      </c>
      <c r="N39" s="33">
        <f t="shared" si="4"/>
        <v>0</v>
      </c>
      <c r="O39" s="38">
        <f t="shared" si="5"/>
        <v>0</v>
      </c>
      <c r="P39" s="33">
        <v>0</v>
      </c>
      <c r="Q39" s="33">
        <v>0</v>
      </c>
      <c r="R39" s="33">
        <v>0</v>
      </c>
      <c r="S39" s="33">
        <v>0</v>
      </c>
      <c r="T39" s="38">
        <f t="shared" si="6"/>
        <v>0</v>
      </c>
      <c r="U39" s="38">
        <f t="shared" si="7"/>
        <v>0</v>
      </c>
    </row>
    <row r="40" spans="1:21" ht="14" x14ac:dyDescent="0.3">
      <c r="A40" s="19" t="s">
        <v>0</v>
      </c>
      <c r="B40" s="14" t="s">
        <v>86</v>
      </c>
      <c r="C40" s="13" t="s">
        <v>0</v>
      </c>
      <c r="D40" s="34">
        <f>SUM(D36:D39)</f>
        <v>247733490</v>
      </c>
      <c r="E40" s="34">
        <f>SUM(E36:E39)</f>
        <v>231009547</v>
      </c>
      <c r="F40" s="34">
        <f>SUM(F36:F39)</f>
        <v>43539054</v>
      </c>
      <c r="G40" s="39">
        <f t="shared" si="0"/>
        <v>0.17574956861908336</v>
      </c>
      <c r="H40" s="34">
        <f>SUM(H36:H39)</f>
        <v>53381816</v>
      </c>
      <c r="I40" s="39">
        <f t="shared" si="1"/>
        <v>0.21548082174921121</v>
      </c>
      <c r="J40" s="34">
        <f>SUM(J36:J39)</f>
        <v>38232623</v>
      </c>
      <c r="K40" s="39">
        <f t="shared" si="2"/>
        <v>0.16550235042883316</v>
      </c>
      <c r="L40" s="34">
        <f>SUM(L36:L39)</f>
        <v>0</v>
      </c>
      <c r="M40" s="39">
        <f t="shared" si="3"/>
        <v>0</v>
      </c>
      <c r="N40" s="34">
        <f t="shared" si="4"/>
        <v>135153493</v>
      </c>
      <c r="O40" s="39">
        <f t="shared" si="5"/>
        <v>0.58505587650020374</v>
      </c>
      <c r="P40" s="34">
        <f>SUM(P36:P39)</f>
        <v>23191774</v>
      </c>
      <c r="Q40" s="34">
        <f>SUM(Q36:Q39)</f>
        <v>260011200</v>
      </c>
      <c r="R40" s="34">
        <f>SUM(R36:R39)</f>
        <v>253445858</v>
      </c>
      <c r="S40" s="34">
        <f>SUM(S36:S39)</f>
        <v>80209931</v>
      </c>
      <c r="T40" s="39">
        <f t="shared" si="6"/>
        <v>0.31647757684009969</v>
      </c>
      <c r="U40" s="39">
        <f t="shared" si="7"/>
        <v>0.64854240990792689</v>
      </c>
    </row>
    <row r="41" spans="1:21" ht="13" x14ac:dyDescent="0.3">
      <c r="A41" s="18" t="s">
        <v>29</v>
      </c>
      <c r="B41" s="12" t="s">
        <v>87</v>
      </c>
      <c r="C41" s="11" t="s">
        <v>88</v>
      </c>
      <c r="D41" s="33">
        <v>0</v>
      </c>
      <c r="E41" s="33">
        <v>0</v>
      </c>
      <c r="F41" s="33">
        <v>0</v>
      </c>
      <c r="G41" s="38">
        <f t="shared" si="0"/>
        <v>0</v>
      </c>
      <c r="H41" s="33">
        <v>0</v>
      </c>
      <c r="I41" s="38">
        <f t="shared" si="1"/>
        <v>0</v>
      </c>
      <c r="J41" s="33">
        <v>0</v>
      </c>
      <c r="K41" s="38">
        <f t="shared" si="2"/>
        <v>0</v>
      </c>
      <c r="L41" s="33">
        <v>0</v>
      </c>
      <c r="M41" s="38">
        <f t="shared" si="3"/>
        <v>0</v>
      </c>
      <c r="N41" s="33">
        <f t="shared" si="4"/>
        <v>0</v>
      </c>
      <c r="O41" s="38">
        <f t="shared" si="5"/>
        <v>0</v>
      </c>
      <c r="P41" s="33">
        <v>0</v>
      </c>
      <c r="Q41" s="33">
        <v>0</v>
      </c>
      <c r="R41" s="33">
        <v>0</v>
      </c>
      <c r="S41" s="33">
        <v>0</v>
      </c>
      <c r="T41" s="38">
        <f t="shared" si="6"/>
        <v>0</v>
      </c>
      <c r="U41" s="38">
        <f t="shared" si="7"/>
        <v>0</v>
      </c>
    </row>
    <row r="42" spans="1:21" ht="13" x14ac:dyDescent="0.3">
      <c r="A42" s="18" t="s">
        <v>29</v>
      </c>
      <c r="B42" s="12" t="s">
        <v>89</v>
      </c>
      <c r="C42" s="11" t="s">
        <v>90</v>
      </c>
      <c r="D42" s="33">
        <v>0</v>
      </c>
      <c r="E42" s="33">
        <v>0</v>
      </c>
      <c r="F42" s="33">
        <v>0</v>
      </c>
      <c r="G42" s="38">
        <f t="shared" si="0"/>
        <v>0</v>
      </c>
      <c r="H42" s="33">
        <v>0</v>
      </c>
      <c r="I42" s="38">
        <f t="shared" si="1"/>
        <v>0</v>
      </c>
      <c r="J42" s="33">
        <v>0</v>
      </c>
      <c r="K42" s="38">
        <f t="shared" si="2"/>
        <v>0</v>
      </c>
      <c r="L42" s="33">
        <v>0</v>
      </c>
      <c r="M42" s="38">
        <f t="shared" si="3"/>
        <v>0</v>
      </c>
      <c r="N42" s="33">
        <f t="shared" si="4"/>
        <v>0</v>
      </c>
      <c r="O42" s="38">
        <f t="shared" si="5"/>
        <v>0</v>
      </c>
      <c r="P42" s="33">
        <v>0</v>
      </c>
      <c r="Q42" s="33">
        <v>0</v>
      </c>
      <c r="R42" s="33">
        <v>0</v>
      </c>
      <c r="S42" s="33">
        <v>0</v>
      </c>
      <c r="T42" s="38">
        <f t="shared" si="6"/>
        <v>0</v>
      </c>
      <c r="U42" s="38">
        <f t="shared" si="7"/>
        <v>0</v>
      </c>
    </row>
    <row r="43" spans="1:21" ht="13" x14ac:dyDescent="0.3">
      <c r="A43" s="18" t="s">
        <v>29</v>
      </c>
      <c r="B43" s="12" t="s">
        <v>91</v>
      </c>
      <c r="C43" s="11" t="s">
        <v>92</v>
      </c>
      <c r="D43" s="33">
        <v>16067000</v>
      </c>
      <c r="E43" s="33">
        <v>16067000</v>
      </c>
      <c r="F43" s="33">
        <v>24000000</v>
      </c>
      <c r="G43" s="38">
        <f t="shared" si="0"/>
        <v>1.4937449430509739</v>
      </c>
      <c r="H43" s="33">
        <v>4500000</v>
      </c>
      <c r="I43" s="38">
        <f t="shared" si="1"/>
        <v>0.28007717682205763</v>
      </c>
      <c r="J43" s="33">
        <v>-10323670</v>
      </c>
      <c r="K43" s="38">
        <f t="shared" si="2"/>
        <v>-0.64253874400946043</v>
      </c>
      <c r="L43" s="33">
        <v>0</v>
      </c>
      <c r="M43" s="38">
        <f t="shared" si="3"/>
        <v>0</v>
      </c>
      <c r="N43" s="33">
        <f t="shared" si="4"/>
        <v>18176330</v>
      </c>
      <c r="O43" s="38">
        <f t="shared" si="5"/>
        <v>1.1312833758635712</v>
      </c>
      <c r="P43" s="33">
        <v>3000000</v>
      </c>
      <c r="Q43" s="33">
        <v>3150000</v>
      </c>
      <c r="R43" s="33">
        <v>5150000</v>
      </c>
      <c r="S43" s="33">
        <v>4000000</v>
      </c>
      <c r="T43" s="38">
        <f t="shared" si="6"/>
        <v>0.77669902912621358</v>
      </c>
      <c r="U43" s="38">
        <f t="shared" si="7"/>
        <v>-4.4412233333333333</v>
      </c>
    </row>
    <row r="44" spans="1:21" ht="13" x14ac:dyDescent="0.3">
      <c r="A44" s="18" t="s">
        <v>29</v>
      </c>
      <c r="B44" s="12" t="s">
        <v>93</v>
      </c>
      <c r="C44" s="11" t="s">
        <v>94</v>
      </c>
      <c r="D44" s="33">
        <v>0</v>
      </c>
      <c r="E44" s="33">
        <v>0</v>
      </c>
      <c r="F44" s="33">
        <v>0</v>
      </c>
      <c r="G44" s="38">
        <f t="shared" si="0"/>
        <v>0</v>
      </c>
      <c r="H44" s="33">
        <v>0</v>
      </c>
      <c r="I44" s="38">
        <f t="shared" si="1"/>
        <v>0</v>
      </c>
      <c r="J44" s="33">
        <v>0</v>
      </c>
      <c r="K44" s="38">
        <f t="shared" si="2"/>
        <v>0</v>
      </c>
      <c r="L44" s="33">
        <v>0</v>
      </c>
      <c r="M44" s="38">
        <f t="shared" si="3"/>
        <v>0</v>
      </c>
      <c r="N44" s="33">
        <f t="shared" si="4"/>
        <v>0</v>
      </c>
      <c r="O44" s="38">
        <f t="shared" si="5"/>
        <v>0</v>
      </c>
      <c r="P44" s="33">
        <v>0</v>
      </c>
      <c r="Q44" s="33">
        <v>0</v>
      </c>
      <c r="R44" s="33">
        <v>0</v>
      </c>
      <c r="S44" s="33">
        <v>0</v>
      </c>
      <c r="T44" s="38">
        <f t="shared" si="6"/>
        <v>0</v>
      </c>
      <c r="U44" s="38">
        <f t="shared" si="7"/>
        <v>0</v>
      </c>
    </row>
    <row r="45" spans="1:21" ht="13" x14ac:dyDescent="0.3">
      <c r="A45" s="18" t="s">
        <v>29</v>
      </c>
      <c r="B45" s="12" t="s">
        <v>95</v>
      </c>
      <c r="C45" s="11" t="s">
        <v>96</v>
      </c>
      <c r="D45" s="33">
        <v>580860286</v>
      </c>
      <c r="E45" s="33">
        <v>569021239</v>
      </c>
      <c r="F45" s="33">
        <v>136251629</v>
      </c>
      <c r="G45" s="38">
        <f t="shared" si="0"/>
        <v>0.23456867732906084</v>
      </c>
      <c r="H45" s="33">
        <v>125780212</v>
      </c>
      <c r="I45" s="38">
        <f t="shared" si="1"/>
        <v>0.21654124930138535</v>
      </c>
      <c r="J45" s="33">
        <v>121854382</v>
      </c>
      <c r="K45" s="38">
        <f t="shared" si="2"/>
        <v>0.21414733519287846</v>
      </c>
      <c r="L45" s="33">
        <v>0</v>
      </c>
      <c r="M45" s="38">
        <f t="shared" si="3"/>
        <v>0</v>
      </c>
      <c r="N45" s="33">
        <f t="shared" si="4"/>
        <v>383886223</v>
      </c>
      <c r="O45" s="38">
        <f t="shared" si="5"/>
        <v>0.67464304790211882</v>
      </c>
      <c r="P45" s="33">
        <v>109242910</v>
      </c>
      <c r="Q45" s="33">
        <v>530415359</v>
      </c>
      <c r="R45" s="33">
        <v>534615359</v>
      </c>
      <c r="S45" s="33">
        <v>329980823</v>
      </c>
      <c r="T45" s="38">
        <f t="shared" si="6"/>
        <v>0.61723034597664828</v>
      </c>
      <c r="U45" s="38">
        <f t="shared" si="7"/>
        <v>0.1154443066373827</v>
      </c>
    </row>
    <row r="46" spans="1:21" ht="13" x14ac:dyDescent="0.3">
      <c r="A46" s="18" t="s">
        <v>44</v>
      </c>
      <c r="B46" s="12" t="s">
        <v>97</v>
      </c>
      <c r="C46" s="11" t="s">
        <v>98</v>
      </c>
      <c r="D46" s="33">
        <v>0</v>
      </c>
      <c r="E46" s="33">
        <v>0</v>
      </c>
      <c r="F46" s="33">
        <v>0</v>
      </c>
      <c r="G46" s="38">
        <f t="shared" si="0"/>
        <v>0</v>
      </c>
      <c r="H46" s="33">
        <v>0</v>
      </c>
      <c r="I46" s="38">
        <f t="shared" si="1"/>
        <v>0</v>
      </c>
      <c r="J46" s="33">
        <v>0</v>
      </c>
      <c r="K46" s="38">
        <f t="shared" si="2"/>
        <v>0</v>
      </c>
      <c r="L46" s="33">
        <v>0</v>
      </c>
      <c r="M46" s="38">
        <f t="shared" si="3"/>
        <v>0</v>
      </c>
      <c r="N46" s="33">
        <f t="shared" si="4"/>
        <v>0</v>
      </c>
      <c r="O46" s="38">
        <f t="shared" si="5"/>
        <v>0</v>
      </c>
      <c r="P46" s="33">
        <v>0</v>
      </c>
      <c r="Q46" s="33">
        <v>0</v>
      </c>
      <c r="R46" s="33">
        <v>0</v>
      </c>
      <c r="S46" s="33">
        <v>0</v>
      </c>
      <c r="T46" s="38">
        <f t="shared" si="6"/>
        <v>0</v>
      </c>
      <c r="U46" s="38">
        <f t="shared" si="7"/>
        <v>0</v>
      </c>
    </row>
    <row r="47" spans="1:21" ht="14" x14ac:dyDescent="0.3">
      <c r="A47" s="19" t="s">
        <v>0</v>
      </c>
      <c r="B47" s="14" t="s">
        <v>99</v>
      </c>
      <c r="C47" s="13" t="s">
        <v>0</v>
      </c>
      <c r="D47" s="34">
        <f>SUM(D41:D46)</f>
        <v>596927286</v>
      </c>
      <c r="E47" s="34">
        <f>SUM(E41:E46)</f>
        <v>585088239</v>
      </c>
      <c r="F47" s="34">
        <f>SUM(F41:F46)</f>
        <v>160251629</v>
      </c>
      <c r="G47" s="39">
        <f t="shared" si="0"/>
        <v>0.26846088754602515</v>
      </c>
      <c r="H47" s="34">
        <f>SUM(H41:H46)</f>
        <v>130280212</v>
      </c>
      <c r="I47" s="39">
        <f t="shared" si="1"/>
        <v>0.21825139352065068</v>
      </c>
      <c r="J47" s="34">
        <f>SUM(J41:J46)</f>
        <v>111530712</v>
      </c>
      <c r="K47" s="39">
        <f t="shared" si="2"/>
        <v>0.19062203709755307</v>
      </c>
      <c r="L47" s="34">
        <f>SUM(L41:L46)</f>
        <v>0</v>
      </c>
      <c r="M47" s="39">
        <f t="shared" si="3"/>
        <v>0</v>
      </c>
      <c r="N47" s="34">
        <f t="shared" si="4"/>
        <v>402062553</v>
      </c>
      <c r="O47" s="39">
        <f t="shared" si="5"/>
        <v>0.68718276355577201</v>
      </c>
      <c r="P47" s="34">
        <f>SUM(P41:P46)</f>
        <v>112242910</v>
      </c>
      <c r="Q47" s="34">
        <f>SUM(Q41:Q46)</f>
        <v>533565359</v>
      </c>
      <c r="R47" s="34">
        <f>SUM(R41:R46)</f>
        <v>539765359</v>
      </c>
      <c r="S47" s="34">
        <f>SUM(S41:S46)</f>
        <v>333980823</v>
      </c>
      <c r="T47" s="39">
        <f t="shared" si="6"/>
        <v>0.61875186584547004</v>
      </c>
      <c r="U47" s="39">
        <f t="shared" si="7"/>
        <v>-6.3451491056316645E-3</v>
      </c>
    </row>
    <row r="48" spans="1:21" ht="13" x14ac:dyDescent="0.3">
      <c r="A48" s="18" t="s">
        <v>29</v>
      </c>
      <c r="B48" s="12" t="s">
        <v>100</v>
      </c>
      <c r="C48" s="11" t="s">
        <v>101</v>
      </c>
      <c r="D48" s="33">
        <v>56599236</v>
      </c>
      <c r="E48" s="33">
        <v>56599236</v>
      </c>
      <c r="F48" s="33">
        <v>11505463</v>
      </c>
      <c r="G48" s="38">
        <f t="shared" si="0"/>
        <v>0.20327947536252963</v>
      </c>
      <c r="H48" s="33">
        <v>15606902</v>
      </c>
      <c r="I48" s="38">
        <f t="shared" si="1"/>
        <v>0.27574404007856218</v>
      </c>
      <c r="J48" s="33">
        <v>12655514</v>
      </c>
      <c r="K48" s="38">
        <f t="shared" si="2"/>
        <v>0.22359867189726731</v>
      </c>
      <c r="L48" s="33">
        <v>0</v>
      </c>
      <c r="M48" s="38">
        <f t="shared" si="3"/>
        <v>0</v>
      </c>
      <c r="N48" s="33">
        <f t="shared" si="4"/>
        <v>39767879</v>
      </c>
      <c r="O48" s="38">
        <f t="shared" si="5"/>
        <v>0.70262218733835913</v>
      </c>
      <c r="P48" s="33">
        <v>10165746</v>
      </c>
      <c r="Q48" s="33">
        <v>54883392</v>
      </c>
      <c r="R48" s="33">
        <v>54883392</v>
      </c>
      <c r="S48" s="33">
        <v>32697768</v>
      </c>
      <c r="T48" s="38">
        <f t="shared" si="6"/>
        <v>0.59576798751797266</v>
      </c>
      <c r="U48" s="38">
        <f t="shared" si="7"/>
        <v>0.24491739219138475</v>
      </c>
    </row>
    <row r="49" spans="1:21" ht="13" x14ac:dyDescent="0.3">
      <c r="A49" s="18" t="s">
        <v>29</v>
      </c>
      <c r="B49" s="12" t="s">
        <v>102</v>
      </c>
      <c r="C49" s="11" t="s">
        <v>103</v>
      </c>
      <c r="D49" s="33">
        <v>0</v>
      </c>
      <c r="E49" s="33">
        <v>0</v>
      </c>
      <c r="F49" s="33">
        <v>0</v>
      </c>
      <c r="G49" s="38">
        <f t="shared" si="0"/>
        <v>0</v>
      </c>
      <c r="H49" s="33">
        <v>0</v>
      </c>
      <c r="I49" s="38">
        <f t="shared" si="1"/>
        <v>0</v>
      </c>
      <c r="J49" s="33">
        <v>0</v>
      </c>
      <c r="K49" s="38">
        <f t="shared" si="2"/>
        <v>0</v>
      </c>
      <c r="L49" s="33">
        <v>0</v>
      </c>
      <c r="M49" s="38">
        <f t="shared" si="3"/>
        <v>0</v>
      </c>
      <c r="N49" s="33">
        <f t="shared" si="4"/>
        <v>0</v>
      </c>
      <c r="O49" s="38">
        <f t="shared" si="5"/>
        <v>0</v>
      </c>
      <c r="P49" s="33">
        <v>0</v>
      </c>
      <c r="Q49" s="33">
        <v>0</v>
      </c>
      <c r="R49" s="33">
        <v>0</v>
      </c>
      <c r="S49" s="33">
        <v>0</v>
      </c>
      <c r="T49" s="38">
        <f t="shared" si="6"/>
        <v>0</v>
      </c>
      <c r="U49" s="38">
        <f t="shared" si="7"/>
        <v>0</v>
      </c>
    </row>
    <row r="50" spans="1:21" ht="13" x14ac:dyDescent="0.3">
      <c r="A50" s="18" t="s">
        <v>29</v>
      </c>
      <c r="B50" s="12" t="s">
        <v>104</v>
      </c>
      <c r="C50" s="11" t="s">
        <v>105</v>
      </c>
      <c r="D50" s="33">
        <v>40122725</v>
      </c>
      <c r="E50" s="33">
        <v>40124032</v>
      </c>
      <c r="F50" s="33">
        <v>9047271</v>
      </c>
      <c r="G50" s="38">
        <f t="shared" si="0"/>
        <v>0.22548994366658795</v>
      </c>
      <c r="H50" s="33">
        <v>18523497</v>
      </c>
      <c r="I50" s="38">
        <f t="shared" si="1"/>
        <v>0.46167096078344627</v>
      </c>
      <c r="J50" s="33">
        <v>-289272</v>
      </c>
      <c r="K50" s="38">
        <f t="shared" si="2"/>
        <v>-7.2094449530894604E-3</v>
      </c>
      <c r="L50" s="33">
        <v>0</v>
      </c>
      <c r="M50" s="38">
        <f t="shared" si="3"/>
        <v>0</v>
      </c>
      <c r="N50" s="33">
        <f t="shared" si="4"/>
        <v>27281496</v>
      </c>
      <c r="O50" s="38">
        <f t="shared" si="5"/>
        <v>0.67992907592138296</v>
      </c>
      <c r="P50" s="33">
        <v>9204498</v>
      </c>
      <c r="Q50" s="33">
        <v>34683012</v>
      </c>
      <c r="R50" s="33">
        <v>34683012</v>
      </c>
      <c r="S50" s="33">
        <v>24450877</v>
      </c>
      <c r="T50" s="38">
        <f t="shared" si="6"/>
        <v>0.70498136090371855</v>
      </c>
      <c r="U50" s="38">
        <f t="shared" si="7"/>
        <v>-1.0314272435063814</v>
      </c>
    </row>
    <row r="51" spans="1:21" ht="13" x14ac:dyDescent="0.3">
      <c r="A51" s="18" t="s">
        <v>29</v>
      </c>
      <c r="B51" s="12" t="s">
        <v>106</v>
      </c>
      <c r="C51" s="11" t="s">
        <v>107</v>
      </c>
      <c r="D51" s="33">
        <v>0</v>
      </c>
      <c r="E51" s="33">
        <v>0</v>
      </c>
      <c r="F51" s="33">
        <v>0</v>
      </c>
      <c r="G51" s="38">
        <f t="shared" si="0"/>
        <v>0</v>
      </c>
      <c r="H51" s="33">
        <v>0</v>
      </c>
      <c r="I51" s="38">
        <f t="shared" si="1"/>
        <v>0</v>
      </c>
      <c r="J51" s="33">
        <v>0</v>
      </c>
      <c r="K51" s="38">
        <f t="shared" si="2"/>
        <v>0</v>
      </c>
      <c r="L51" s="33">
        <v>0</v>
      </c>
      <c r="M51" s="38">
        <f t="shared" si="3"/>
        <v>0</v>
      </c>
      <c r="N51" s="33">
        <f t="shared" si="4"/>
        <v>0</v>
      </c>
      <c r="O51" s="38">
        <f t="shared" si="5"/>
        <v>0</v>
      </c>
      <c r="P51" s="33">
        <v>0</v>
      </c>
      <c r="Q51" s="33">
        <v>0</v>
      </c>
      <c r="R51" s="33">
        <v>0</v>
      </c>
      <c r="S51" s="33">
        <v>0</v>
      </c>
      <c r="T51" s="38">
        <f t="shared" si="6"/>
        <v>0</v>
      </c>
      <c r="U51" s="38">
        <f t="shared" si="7"/>
        <v>0</v>
      </c>
    </row>
    <row r="52" spans="1:21" ht="13" x14ac:dyDescent="0.3">
      <c r="A52" s="18" t="s">
        <v>44</v>
      </c>
      <c r="B52" s="12" t="s">
        <v>108</v>
      </c>
      <c r="C52" s="11" t="s">
        <v>109</v>
      </c>
      <c r="D52" s="33">
        <v>4000000</v>
      </c>
      <c r="E52" s="33">
        <v>4000000</v>
      </c>
      <c r="F52" s="33">
        <v>0</v>
      </c>
      <c r="G52" s="38">
        <f t="shared" si="0"/>
        <v>0</v>
      </c>
      <c r="H52" s="33">
        <v>-249999</v>
      </c>
      <c r="I52" s="38">
        <f t="shared" si="1"/>
        <v>-6.249975E-2</v>
      </c>
      <c r="J52" s="33">
        <v>293263</v>
      </c>
      <c r="K52" s="38">
        <f t="shared" si="2"/>
        <v>7.3315749999999999E-2</v>
      </c>
      <c r="L52" s="33">
        <v>0</v>
      </c>
      <c r="M52" s="38">
        <f t="shared" si="3"/>
        <v>0</v>
      </c>
      <c r="N52" s="33">
        <f t="shared" si="4"/>
        <v>43264</v>
      </c>
      <c r="O52" s="38">
        <f t="shared" si="5"/>
        <v>1.0815999999999999E-2</v>
      </c>
      <c r="P52" s="33">
        <v>0</v>
      </c>
      <c r="Q52" s="33">
        <v>5000000</v>
      </c>
      <c r="R52" s="33">
        <v>4500000</v>
      </c>
      <c r="S52" s="33">
        <v>0</v>
      </c>
      <c r="T52" s="38">
        <f t="shared" si="6"/>
        <v>0</v>
      </c>
      <c r="U52" s="38">
        <f t="shared" si="7"/>
        <v>0</v>
      </c>
    </row>
    <row r="53" spans="1:21" ht="14" x14ac:dyDescent="0.3">
      <c r="A53" s="19" t="s">
        <v>0</v>
      </c>
      <c r="B53" s="14" t="s">
        <v>110</v>
      </c>
      <c r="C53" s="13" t="s">
        <v>0</v>
      </c>
      <c r="D53" s="34">
        <f>SUM(D48:D52)</f>
        <v>100721961</v>
      </c>
      <c r="E53" s="34">
        <f>SUM(E48:E52)</f>
        <v>100723268</v>
      </c>
      <c r="F53" s="34">
        <f>SUM(F48:F52)</f>
        <v>20552734</v>
      </c>
      <c r="G53" s="39">
        <f t="shared" si="0"/>
        <v>0.20405414862802362</v>
      </c>
      <c r="H53" s="34">
        <f>SUM(H48:H52)</f>
        <v>33880400</v>
      </c>
      <c r="I53" s="39">
        <f t="shared" si="1"/>
        <v>0.33637550007589706</v>
      </c>
      <c r="J53" s="34">
        <f>SUM(J48:J52)</f>
        <v>12659505</v>
      </c>
      <c r="K53" s="39">
        <f t="shared" si="2"/>
        <v>0.12568600335723817</v>
      </c>
      <c r="L53" s="34">
        <f>SUM(L48:L52)</f>
        <v>0</v>
      </c>
      <c r="M53" s="39">
        <f t="shared" si="3"/>
        <v>0</v>
      </c>
      <c r="N53" s="34">
        <f t="shared" si="4"/>
        <v>67092639</v>
      </c>
      <c r="O53" s="39">
        <f t="shared" si="5"/>
        <v>0.66610863936622866</v>
      </c>
      <c r="P53" s="34">
        <f>SUM(P48:P52)</f>
        <v>19370244</v>
      </c>
      <c r="Q53" s="34">
        <f>SUM(Q48:Q52)</f>
        <v>94566404</v>
      </c>
      <c r="R53" s="34">
        <f>SUM(R48:R52)</f>
        <v>94066404</v>
      </c>
      <c r="S53" s="34">
        <f>SUM(S48:S52)</f>
        <v>57148645</v>
      </c>
      <c r="T53" s="39">
        <f t="shared" si="6"/>
        <v>0.60753513018314165</v>
      </c>
      <c r="U53" s="39">
        <f t="shared" si="7"/>
        <v>-0.34644576495783941</v>
      </c>
    </row>
    <row r="54" spans="1:21" ht="14" x14ac:dyDescent="0.3">
      <c r="A54" s="19" t="s">
        <v>0</v>
      </c>
      <c r="B54" s="14" t="s">
        <v>111</v>
      </c>
      <c r="C54" s="13" t="s">
        <v>0</v>
      </c>
      <c r="D54" s="34">
        <f>SUM(D8:D9,D11:D18,D20:D26,D28:D34,D36:D39,D41:D46,D48:D52)</f>
        <v>9741707592</v>
      </c>
      <c r="E54" s="34">
        <f>SUM(E8:E9,E11:E18,E20:E26,E28:E34,E36:E39,E41:E46,E48:E52)</f>
        <v>9569348823</v>
      </c>
      <c r="F54" s="34">
        <f>SUM(F8:F9,F11:F18,F20:F26,F28:F34,F36:F39,F41:F46,F48:F52)</f>
        <v>1541831114</v>
      </c>
      <c r="G54" s="39">
        <f t="shared" si="0"/>
        <v>0.15827113464852599</v>
      </c>
      <c r="H54" s="34">
        <f>SUM(H8:H9,H11:H18,H20:H26,H28:H34,H36:H39,H41:H46,H48:H52)</f>
        <v>2287120800</v>
      </c>
      <c r="I54" s="39">
        <f t="shared" si="1"/>
        <v>0.2347761702351043</v>
      </c>
      <c r="J54" s="34">
        <f>SUM(J8:J9,J11:J18,J20:J26,J28:J34,J36:J39,J41:J46,J48:J52)</f>
        <v>1989880701</v>
      </c>
      <c r="K54" s="39">
        <f t="shared" si="2"/>
        <v>0.20794316706454541</v>
      </c>
      <c r="L54" s="34">
        <f>SUM(L8:L9,L11:L18,L20:L26,L28:L34,L36:L39,L41:L46,L48:L52)</f>
        <v>0</v>
      </c>
      <c r="M54" s="39">
        <f t="shared" si="3"/>
        <v>0</v>
      </c>
      <c r="N54" s="34">
        <f t="shared" si="4"/>
        <v>5818832615</v>
      </c>
      <c r="O54" s="39">
        <f t="shared" si="5"/>
        <v>0.60806986166231014</v>
      </c>
      <c r="P54" s="34">
        <f>SUM(P8:P9,P11:P18,P20:P26,P28:P34,P36:P39,P41:P46,P48:P52)</f>
        <v>938217139</v>
      </c>
      <c r="Q54" s="34">
        <f>SUM(Q8:Q9,Q11:Q18,Q20:Q26,Q28:Q34,Q36:Q39,Q41:Q46,Q48:Q52)</f>
        <v>4672064945</v>
      </c>
      <c r="R54" s="34">
        <f>SUM(R8:R9,R11:R18,R20:R26,R28:R34,R36:R39,R41:R46,R48:R52)</f>
        <v>4579711250</v>
      </c>
      <c r="S54" s="34">
        <f>SUM(S8:S9,S11:S18,S20:S26,S28:S34,S36:S39,S41:S46,S48:S52)</f>
        <v>2866584041</v>
      </c>
      <c r="T54" s="39">
        <f t="shared" si="6"/>
        <v>0.62593117437262014</v>
      </c>
      <c r="U54" s="39">
        <f t="shared" si="7"/>
        <v>1.1209170225998184</v>
      </c>
    </row>
    <row r="55" spans="1:21" ht="14.5" customHeight="1" x14ac:dyDescent="0.3">
      <c r="A55" s="17" t="s">
        <v>0</v>
      </c>
      <c r="B55" s="15" t="s">
        <v>618</v>
      </c>
      <c r="C55" s="10"/>
      <c r="D55" s="35"/>
      <c r="E55" s="35"/>
      <c r="F55" s="35"/>
      <c r="G55" s="40"/>
      <c r="H55" s="35"/>
      <c r="I55" s="40"/>
      <c r="J55" s="35"/>
      <c r="K55" s="40"/>
      <c r="L55" s="35"/>
      <c r="M55" s="40"/>
      <c r="N55" s="35"/>
      <c r="O55" s="40"/>
      <c r="P55" s="35"/>
      <c r="Q55" s="35"/>
      <c r="R55" s="35"/>
      <c r="S55" s="35"/>
      <c r="T55" s="40"/>
      <c r="U55" s="40"/>
    </row>
    <row r="56" spans="1:21" ht="14.5" customHeight="1" x14ac:dyDescent="0.3">
      <c r="A56" s="17" t="s">
        <v>0</v>
      </c>
      <c r="B56" s="9" t="s">
        <v>112</v>
      </c>
      <c r="C56" s="10"/>
      <c r="D56" s="35"/>
      <c r="E56" s="35"/>
      <c r="F56" s="35"/>
      <c r="G56" s="40"/>
      <c r="H56" s="35"/>
      <c r="I56" s="40"/>
      <c r="J56" s="35"/>
      <c r="K56" s="40"/>
      <c r="L56" s="35"/>
      <c r="M56" s="40"/>
      <c r="N56" s="35"/>
      <c r="O56" s="40"/>
      <c r="P56" s="35"/>
      <c r="Q56" s="35"/>
      <c r="R56" s="35"/>
      <c r="S56" s="35"/>
      <c r="T56" s="40"/>
      <c r="U56" s="40"/>
    </row>
    <row r="57" spans="1:21" ht="13" x14ac:dyDescent="0.3">
      <c r="A57" s="18" t="s">
        <v>23</v>
      </c>
      <c r="B57" s="12" t="s">
        <v>113</v>
      </c>
      <c r="C57" s="11" t="s">
        <v>114</v>
      </c>
      <c r="D57" s="33">
        <v>3202822739</v>
      </c>
      <c r="E57" s="33">
        <v>3202822739</v>
      </c>
      <c r="F57" s="33">
        <v>237551637</v>
      </c>
      <c r="G57" s="38">
        <f t="shared" ref="G57:G85" si="8">IF(($D57      =0),0,($F57      /$D57      ))</f>
        <v>7.4169461240358697E-2</v>
      </c>
      <c r="H57" s="33">
        <v>1340304848</v>
      </c>
      <c r="I57" s="38">
        <f t="shared" ref="I57:I85" si="9">IF(($D57      =0),0,($H57      /$D57      ))</f>
        <v>0.41847612472567747</v>
      </c>
      <c r="J57" s="33">
        <v>642492892</v>
      </c>
      <c r="K57" s="38">
        <f t="shared" ref="K57:K85" si="10">IF(($E57      =0),0,($J57      /$E57      ))</f>
        <v>0.20060207646727338</v>
      </c>
      <c r="L57" s="33">
        <v>0</v>
      </c>
      <c r="M57" s="38">
        <f t="shared" ref="M57:M85" si="11">IF(($E57      =0),0,($L57      /$E57      ))</f>
        <v>0</v>
      </c>
      <c r="N57" s="33">
        <f t="shared" ref="N57:N85" si="12">$F57      +$H57      +$J57</f>
        <v>2220349377</v>
      </c>
      <c r="O57" s="38">
        <f t="shared" ref="O57:O85" si="13">IF(($E57      =0),0,($N57      /$E57      ))</f>
        <v>0.6932476624333096</v>
      </c>
      <c r="P57" s="33">
        <v>615757171</v>
      </c>
      <c r="Q57" s="33">
        <v>2765604637</v>
      </c>
      <c r="R57" s="33">
        <v>2778560140</v>
      </c>
      <c r="S57" s="33">
        <v>2112823252</v>
      </c>
      <c r="T57" s="38">
        <f t="shared" ref="T57:T85" si="14">IF(($R57      =0),0,($S57      /$R57      ))</f>
        <v>0.76040220313532603</v>
      </c>
      <c r="U57" s="38">
        <f t="shared" ref="U57:U85" si="15">IF(($P57      =0),0,(($J57      /$P57      )-1))</f>
        <v>4.3419260479875099E-2</v>
      </c>
    </row>
    <row r="58" spans="1:21" ht="14" x14ac:dyDescent="0.3">
      <c r="A58" s="19" t="s">
        <v>0</v>
      </c>
      <c r="B58" s="14" t="s">
        <v>28</v>
      </c>
      <c r="C58" s="13" t="s">
        <v>0</v>
      </c>
      <c r="D58" s="34">
        <f>D57</f>
        <v>3202822739</v>
      </c>
      <c r="E58" s="34">
        <f>E57</f>
        <v>3202822739</v>
      </c>
      <c r="F58" s="34">
        <f>F57</f>
        <v>237551637</v>
      </c>
      <c r="G58" s="39">
        <f t="shared" si="8"/>
        <v>7.4169461240358697E-2</v>
      </c>
      <c r="H58" s="34">
        <f>H57</f>
        <v>1340304848</v>
      </c>
      <c r="I58" s="39">
        <f t="shared" si="9"/>
        <v>0.41847612472567747</v>
      </c>
      <c r="J58" s="34">
        <f>J57</f>
        <v>642492892</v>
      </c>
      <c r="K58" s="39">
        <f t="shared" si="10"/>
        <v>0.20060207646727338</v>
      </c>
      <c r="L58" s="34">
        <f>L57</f>
        <v>0</v>
      </c>
      <c r="M58" s="39">
        <f t="shared" si="11"/>
        <v>0</v>
      </c>
      <c r="N58" s="34">
        <f t="shared" si="12"/>
        <v>2220349377</v>
      </c>
      <c r="O58" s="39">
        <f t="shared" si="13"/>
        <v>0.6932476624333096</v>
      </c>
      <c r="P58" s="34">
        <f>P57</f>
        <v>615757171</v>
      </c>
      <c r="Q58" s="34">
        <f>Q57</f>
        <v>2765604637</v>
      </c>
      <c r="R58" s="34">
        <f>R57</f>
        <v>2778560140</v>
      </c>
      <c r="S58" s="34">
        <f>S57</f>
        <v>2112823252</v>
      </c>
      <c r="T58" s="39">
        <f t="shared" si="14"/>
        <v>0.76040220313532603</v>
      </c>
      <c r="U58" s="39">
        <f t="shared" si="15"/>
        <v>4.3419260479875099E-2</v>
      </c>
    </row>
    <row r="59" spans="1:21" ht="13" x14ac:dyDescent="0.3">
      <c r="A59" s="18" t="s">
        <v>29</v>
      </c>
      <c r="B59" s="12" t="s">
        <v>115</v>
      </c>
      <c r="C59" s="11" t="s">
        <v>116</v>
      </c>
      <c r="D59" s="33">
        <v>2250000</v>
      </c>
      <c r="E59" s="33">
        <v>4025000</v>
      </c>
      <c r="F59" s="33">
        <v>531392</v>
      </c>
      <c r="G59" s="38">
        <f t="shared" si="8"/>
        <v>0.23617422222222223</v>
      </c>
      <c r="H59" s="33">
        <v>562981</v>
      </c>
      <c r="I59" s="38">
        <f t="shared" si="9"/>
        <v>0.25021377777777776</v>
      </c>
      <c r="J59" s="33">
        <v>564375</v>
      </c>
      <c r="K59" s="38">
        <f t="shared" si="10"/>
        <v>0.14021739130434782</v>
      </c>
      <c r="L59" s="33">
        <v>0</v>
      </c>
      <c r="M59" s="38">
        <f t="shared" si="11"/>
        <v>0</v>
      </c>
      <c r="N59" s="33">
        <f t="shared" si="12"/>
        <v>1658748</v>
      </c>
      <c r="O59" s="38">
        <f t="shared" si="13"/>
        <v>0.41211130434782611</v>
      </c>
      <c r="P59" s="33">
        <v>416417</v>
      </c>
      <c r="Q59" s="33">
        <v>25865265</v>
      </c>
      <c r="R59" s="33">
        <v>26115980</v>
      </c>
      <c r="S59" s="33">
        <v>1118327</v>
      </c>
      <c r="T59" s="38">
        <f t="shared" si="14"/>
        <v>4.2821559826588931E-2</v>
      </c>
      <c r="U59" s="38">
        <f t="shared" si="15"/>
        <v>0.3553121030121249</v>
      </c>
    </row>
    <row r="60" spans="1:21" ht="13" x14ac:dyDescent="0.3">
      <c r="A60" s="18" t="s">
        <v>29</v>
      </c>
      <c r="B60" s="12" t="s">
        <v>117</v>
      </c>
      <c r="C60" s="11" t="s">
        <v>118</v>
      </c>
      <c r="D60" s="33">
        <v>0</v>
      </c>
      <c r="E60" s="33">
        <v>0</v>
      </c>
      <c r="F60" s="33">
        <v>0</v>
      </c>
      <c r="G60" s="38">
        <f t="shared" si="8"/>
        <v>0</v>
      </c>
      <c r="H60" s="33">
        <v>7572142</v>
      </c>
      <c r="I60" s="38">
        <f t="shared" si="9"/>
        <v>0</v>
      </c>
      <c r="J60" s="33">
        <v>51095529</v>
      </c>
      <c r="K60" s="38">
        <f t="shared" si="10"/>
        <v>0</v>
      </c>
      <c r="L60" s="33">
        <v>0</v>
      </c>
      <c r="M60" s="38">
        <f t="shared" si="11"/>
        <v>0</v>
      </c>
      <c r="N60" s="33">
        <f t="shared" si="12"/>
        <v>58667671</v>
      </c>
      <c r="O60" s="38">
        <f t="shared" si="13"/>
        <v>0</v>
      </c>
      <c r="P60" s="33">
        <v>-6</v>
      </c>
      <c r="Q60" s="33">
        <v>66866145</v>
      </c>
      <c r="R60" s="33">
        <v>71866145</v>
      </c>
      <c r="S60" s="33">
        <v>-2016</v>
      </c>
      <c r="T60" s="38">
        <f t="shared" si="14"/>
        <v>-2.8052151677260553E-5</v>
      </c>
      <c r="U60" s="38">
        <f t="shared" si="15"/>
        <v>-8515922.5</v>
      </c>
    </row>
    <row r="61" spans="1:21" ht="13" x14ac:dyDescent="0.3">
      <c r="A61" s="18" t="s">
        <v>29</v>
      </c>
      <c r="B61" s="12" t="s">
        <v>119</v>
      </c>
      <c r="C61" s="11" t="s">
        <v>120</v>
      </c>
      <c r="D61" s="33">
        <v>30779886</v>
      </c>
      <c r="E61" s="33">
        <v>30779892</v>
      </c>
      <c r="F61" s="33">
        <v>0</v>
      </c>
      <c r="G61" s="38">
        <f t="shared" si="8"/>
        <v>0</v>
      </c>
      <c r="H61" s="33">
        <v>0</v>
      </c>
      <c r="I61" s="38">
        <f t="shared" si="9"/>
        <v>0</v>
      </c>
      <c r="J61" s="33">
        <v>0</v>
      </c>
      <c r="K61" s="38">
        <f t="shared" si="10"/>
        <v>0</v>
      </c>
      <c r="L61" s="33">
        <v>0</v>
      </c>
      <c r="M61" s="38">
        <f t="shared" si="11"/>
        <v>0</v>
      </c>
      <c r="N61" s="33">
        <f t="shared" si="12"/>
        <v>0</v>
      </c>
      <c r="O61" s="38">
        <f t="shared" si="13"/>
        <v>0</v>
      </c>
      <c r="P61" s="33">
        <v>0</v>
      </c>
      <c r="Q61" s="33">
        <v>29347512</v>
      </c>
      <c r="R61" s="33">
        <v>29347512</v>
      </c>
      <c r="S61" s="33">
        <v>0</v>
      </c>
      <c r="T61" s="38">
        <f t="shared" si="14"/>
        <v>0</v>
      </c>
      <c r="U61" s="38">
        <f t="shared" si="15"/>
        <v>0</v>
      </c>
    </row>
    <row r="62" spans="1:21" ht="13" x14ac:dyDescent="0.3">
      <c r="A62" s="18" t="s">
        <v>44</v>
      </c>
      <c r="B62" s="12" t="s">
        <v>121</v>
      </c>
      <c r="C62" s="11" t="s">
        <v>122</v>
      </c>
      <c r="D62" s="33">
        <v>0</v>
      </c>
      <c r="E62" s="33">
        <v>0</v>
      </c>
      <c r="F62" s="33">
        <v>0</v>
      </c>
      <c r="G62" s="38">
        <f t="shared" si="8"/>
        <v>0</v>
      </c>
      <c r="H62" s="33">
        <v>0</v>
      </c>
      <c r="I62" s="38">
        <f t="shared" si="9"/>
        <v>0</v>
      </c>
      <c r="J62" s="33">
        <v>0</v>
      </c>
      <c r="K62" s="38">
        <f t="shared" si="10"/>
        <v>0</v>
      </c>
      <c r="L62" s="33">
        <v>0</v>
      </c>
      <c r="M62" s="38">
        <f t="shared" si="11"/>
        <v>0</v>
      </c>
      <c r="N62" s="33">
        <f t="shared" si="12"/>
        <v>0</v>
      </c>
      <c r="O62" s="38">
        <f t="shared" si="13"/>
        <v>0</v>
      </c>
      <c r="P62" s="33">
        <v>0</v>
      </c>
      <c r="Q62" s="33">
        <v>0</v>
      </c>
      <c r="R62" s="33">
        <v>0</v>
      </c>
      <c r="S62" s="33">
        <v>0</v>
      </c>
      <c r="T62" s="38">
        <f t="shared" si="14"/>
        <v>0</v>
      </c>
      <c r="U62" s="38">
        <f t="shared" si="15"/>
        <v>0</v>
      </c>
    </row>
    <row r="63" spans="1:21" ht="14" x14ac:dyDescent="0.3">
      <c r="A63" s="19" t="s">
        <v>0</v>
      </c>
      <c r="B63" s="14" t="s">
        <v>123</v>
      </c>
      <c r="C63" s="13" t="s">
        <v>0</v>
      </c>
      <c r="D63" s="34">
        <f>SUM(D59:D62)</f>
        <v>33029886</v>
      </c>
      <c r="E63" s="34">
        <f>SUM(E59:E62)</f>
        <v>34804892</v>
      </c>
      <c r="F63" s="34">
        <f>SUM(F59:F62)</f>
        <v>531392</v>
      </c>
      <c r="G63" s="39">
        <f t="shared" si="8"/>
        <v>1.6088217803718729E-2</v>
      </c>
      <c r="H63" s="34">
        <f>SUM(H59:H62)</f>
        <v>8135123</v>
      </c>
      <c r="I63" s="39">
        <f t="shared" si="9"/>
        <v>0.24629582433315089</v>
      </c>
      <c r="J63" s="34">
        <f>SUM(J59:J62)</f>
        <v>51659904</v>
      </c>
      <c r="K63" s="39">
        <f t="shared" si="10"/>
        <v>1.4842713489816317</v>
      </c>
      <c r="L63" s="34">
        <f>SUM(L59:L62)</f>
        <v>0</v>
      </c>
      <c r="M63" s="39">
        <f t="shared" si="11"/>
        <v>0</v>
      </c>
      <c r="N63" s="34">
        <f t="shared" si="12"/>
        <v>60326419</v>
      </c>
      <c r="O63" s="39">
        <f t="shared" si="13"/>
        <v>1.7332741328431647</v>
      </c>
      <c r="P63" s="34">
        <f>SUM(P59:P62)</f>
        <v>416411</v>
      </c>
      <c r="Q63" s="34">
        <f>SUM(Q59:Q62)</f>
        <v>122078922</v>
      </c>
      <c r="R63" s="34">
        <f>SUM(R59:R62)</f>
        <v>127329637</v>
      </c>
      <c r="S63" s="34">
        <f>SUM(S59:S62)</f>
        <v>1116311</v>
      </c>
      <c r="T63" s="39">
        <f t="shared" si="14"/>
        <v>8.7670948123412928E-3</v>
      </c>
      <c r="U63" s="39">
        <f t="shared" si="15"/>
        <v>123.05989275019152</v>
      </c>
    </row>
    <row r="64" spans="1:21" ht="13" x14ac:dyDescent="0.3">
      <c r="A64" s="18" t="s">
        <v>29</v>
      </c>
      <c r="B64" s="12" t="s">
        <v>124</v>
      </c>
      <c r="C64" s="11" t="s">
        <v>125</v>
      </c>
      <c r="D64" s="33">
        <v>35815772</v>
      </c>
      <c r="E64" s="33">
        <v>35815772</v>
      </c>
      <c r="F64" s="33">
        <v>7541057</v>
      </c>
      <c r="G64" s="38">
        <f t="shared" si="8"/>
        <v>0.21055129008527304</v>
      </c>
      <c r="H64" s="33">
        <v>4676416</v>
      </c>
      <c r="I64" s="38">
        <f t="shared" si="9"/>
        <v>0.13056862211430204</v>
      </c>
      <c r="J64" s="33">
        <v>5235729</v>
      </c>
      <c r="K64" s="38">
        <f t="shared" si="10"/>
        <v>0.14618501033567</v>
      </c>
      <c r="L64" s="33">
        <v>0</v>
      </c>
      <c r="M64" s="38">
        <f t="shared" si="11"/>
        <v>0</v>
      </c>
      <c r="N64" s="33">
        <f t="shared" si="12"/>
        <v>17453202</v>
      </c>
      <c r="O64" s="38">
        <f t="shared" si="13"/>
        <v>0.4873049225352451</v>
      </c>
      <c r="P64" s="33">
        <v>2652343</v>
      </c>
      <c r="Q64" s="33">
        <v>38855000</v>
      </c>
      <c r="R64" s="33">
        <v>25958000</v>
      </c>
      <c r="S64" s="33">
        <v>7984095</v>
      </c>
      <c r="T64" s="38">
        <f t="shared" si="14"/>
        <v>0.30757743277602279</v>
      </c>
      <c r="U64" s="38">
        <f t="shared" si="15"/>
        <v>0.97400147718451202</v>
      </c>
    </row>
    <row r="65" spans="1:21" ht="13" x14ac:dyDescent="0.3">
      <c r="A65" s="18" t="s">
        <v>29</v>
      </c>
      <c r="B65" s="12" t="s">
        <v>126</v>
      </c>
      <c r="C65" s="11" t="s">
        <v>127</v>
      </c>
      <c r="D65" s="33">
        <v>15809643</v>
      </c>
      <c r="E65" s="33">
        <v>15890562</v>
      </c>
      <c r="F65" s="33">
        <v>1341239</v>
      </c>
      <c r="G65" s="38">
        <f t="shared" si="8"/>
        <v>8.4836767028831708E-2</v>
      </c>
      <c r="H65" s="33">
        <v>2078454</v>
      </c>
      <c r="I65" s="38">
        <f t="shared" si="9"/>
        <v>0.13146748474965564</v>
      </c>
      <c r="J65" s="33">
        <v>-179658</v>
      </c>
      <c r="K65" s="38">
        <f t="shared" si="10"/>
        <v>-1.1305956328039247E-2</v>
      </c>
      <c r="L65" s="33">
        <v>0</v>
      </c>
      <c r="M65" s="38">
        <f t="shared" si="11"/>
        <v>0</v>
      </c>
      <c r="N65" s="33">
        <f t="shared" si="12"/>
        <v>3240035</v>
      </c>
      <c r="O65" s="38">
        <f t="shared" si="13"/>
        <v>0.20389681623595188</v>
      </c>
      <c r="P65" s="33">
        <v>14000497</v>
      </c>
      <c r="Q65" s="33">
        <v>20974185</v>
      </c>
      <c r="R65" s="33">
        <v>18486284</v>
      </c>
      <c r="S65" s="33">
        <v>16355783</v>
      </c>
      <c r="T65" s="38">
        <f t="shared" si="14"/>
        <v>0.88475233854462043</v>
      </c>
      <c r="U65" s="38">
        <f t="shared" si="15"/>
        <v>-1.012832258740529</v>
      </c>
    </row>
    <row r="66" spans="1:21" ht="13" x14ac:dyDescent="0.3">
      <c r="A66" s="18" t="s">
        <v>29</v>
      </c>
      <c r="B66" s="12" t="s">
        <v>128</v>
      </c>
      <c r="C66" s="11" t="s">
        <v>129</v>
      </c>
      <c r="D66" s="33">
        <v>47112950</v>
      </c>
      <c r="E66" s="33">
        <v>49764727</v>
      </c>
      <c r="F66" s="33">
        <v>13534705</v>
      </c>
      <c r="G66" s="38">
        <f t="shared" si="8"/>
        <v>0.28728205302363785</v>
      </c>
      <c r="H66" s="33">
        <v>10867539</v>
      </c>
      <c r="I66" s="38">
        <f t="shared" si="9"/>
        <v>0.23066989012575098</v>
      </c>
      <c r="J66" s="33">
        <v>11270349</v>
      </c>
      <c r="K66" s="38">
        <f t="shared" si="10"/>
        <v>0.22647263793891606</v>
      </c>
      <c r="L66" s="33">
        <v>0</v>
      </c>
      <c r="M66" s="38">
        <f t="shared" si="11"/>
        <v>0</v>
      </c>
      <c r="N66" s="33">
        <f t="shared" si="12"/>
        <v>35672593</v>
      </c>
      <c r="O66" s="38">
        <f t="shared" si="13"/>
        <v>0.71682485066179502</v>
      </c>
      <c r="P66" s="33">
        <v>10598054</v>
      </c>
      <c r="Q66" s="33">
        <v>42825000</v>
      </c>
      <c r="R66" s="33">
        <v>42825000</v>
      </c>
      <c r="S66" s="33">
        <v>32184739</v>
      </c>
      <c r="T66" s="38">
        <f t="shared" si="14"/>
        <v>0.75154089900758902</v>
      </c>
      <c r="U66" s="38">
        <f t="shared" si="15"/>
        <v>6.3435702441221764E-2</v>
      </c>
    </row>
    <row r="67" spans="1:21" ht="13" x14ac:dyDescent="0.3">
      <c r="A67" s="18" t="s">
        <v>29</v>
      </c>
      <c r="B67" s="12" t="s">
        <v>130</v>
      </c>
      <c r="C67" s="11" t="s">
        <v>131</v>
      </c>
      <c r="D67" s="33">
        <v>903306564</v>
      </c>
      <c r="E67" s="33">
        <v>903306564</v>
      </c>
      <c r="F67" s="33">
        <v>212831755</v>
      </c>
      <c r="G67" s="38">
        <f t="shared" si="8"/>
        <v>0.23561409103189027</v>
      </c>
      <c r="H67" s="33">
        <v>166794946</v>
      </c>
      <c r="I67" s="38">
        <f t="shared" si="9"/>
        <v>0.18464932354903157</v>
      </c>
      <c r="J67" s="33">
        <v>167159257</v>
      </c>
      <c r="K67" s="38">
        <f t="shared" si="10"/>
        <v>0.18505263181061088</v>
      </c>
      <c r="L67" s="33">
        <v>0</v>
      </c>
      <c r="M67" s="38">
        <f t="shared" si="11"/>
        <v>0</v>
      </c>
      <c r="N67" s="33">
        <f t="shared" si="12"/>
        <v>546785958</v>
      </c>
      <c r="O67" s="38">
        <f t="shared" si="13"/>
        <v>0.60531604639153269</v>
      </c>
      <c r="P67" s="33">
        <v>158428313</v>
      </c>
      <c r="Q67" s="33">
        <v>789209793</v>
      </c>
      <c r="R67" s="33">
        <v>789209793</v>
      </c>
      <c r="S67" s="33">
        <v>515669054</v>
      </c>
      <c r="T67" s="38">
        <f t="shared" si="14"/>
        <v>0.65339920839020815</v>
      </c>
      <c r="U67" s="38">
        <f t="shared" si="15"/>
        <v>5.5109745440513613E-2</v>
      </c>
    </row>
    <row r="68" spans="1:21" ht="13" x14ac:dyDescent="0.3">
      <c r="A68" s="18" t="s">
        <v>29</v>
      </c>
      <c r="B68" s="12" t="s">
        <v>132</v>
      </c>
      <c r="C68" s="11" t="s">
        <v>133</v>
      </c>
      <c r="D68" s="33">
        <v>154235882</v>
      </c>
      <c r="E68" s="33">
        <v>154193715</v>
      </c>
      <c r="F68" s="33">
        <v>18516419</v>
      </c>
      <c r="G68" s="38">
        <f t="shared" si="8"/>
        <v>0.12005260228615285</v>
      </c>
      <c r="H68" s="33">
        <v>25836953</v>
      </c>
      <c r="I68" s="38">
        <f t="shared" si="9"/>
        <v>0.16751583785153185</v>
      </c>
      <c r="J68" s="33">
        <v>24679731</v>
      </c>
      <c r="K68" s="38">
        <f t="shared" si="10"/>
        <v>0.16005665989693549</v>
      </c>
      <c r="L68" s="33">
        <v>0</v>
      </c>
      <c r="M68" s="38">
        <f t="shared" si="11"/>
        <v>0</v>
      </c>
      <c r="N68" s="33">
        <f t="shared" si="12"/>
        <v>69033103</v>
      </c>
      <c r="O68" s="38">
        <f t="shared" si="13"/>
        <v>0.44770374071342661</v>
      </c>
      <c r="P68" s="33">
        <v>20960569</v>
      </c>
      <c r="Q68" s="33">
        <v>131234716</v>
      </c>
      <c r="R68" s="33">
        <v>131234716</v>
      </c>
      <c r="S68" s="33">
        <v>77424478</v>
      </c>
      <c r="T68" s="38">
        <f t="shared" si="14"/>
        <v>0.58996948642766145</v>
      </c>
      <c r="U68" s="38">
        <f t="shared" si="15"/>
        <v>0.17743611826568251</v>
      </c>
    </row>
    <row r="69" spans="1:21" ht="13" x14ac:dyDescent="0.3">
      <c r="A69" s="18" t="s">
        <v>44</v>
      </c>
      <c r="B69" s="12" t="s">
        <v>134</v>
      </c>
      <c r="C69" s="11" t="s">
        <v>135</v>
      </c>
      <c r="D69" s="33">
        <v>0</v>
      </c>
      <c r="E69" s="33">
        <v>0</v>
      </c>
      <c r="F69" s="33">
        <v>0</v>
      </c>
      <c r="G69" s="38">
        <f t="shared" si="8"/>
        <v>0</v>
      </c>
      <c r="H69" s="33">
        <v>0</v>
      </c>
      <c r="I69" s="38">
        <f t="shared" si="9"/>
        <v>0</v>
      </c>
      <c r="J69" s="33">
        <v>0</v>
      </c>
      <c r="K69" s="38">
        <f t="shared" si="10"/>
        <v>0</v>
      </c>
      <c r="L69" s="33">
        <v>0</v>
      </c>
      <c r="M69" s="38">
        <f t="shared" si="11"/>
        <v>0</v>
      </c>
      <c r="N69" s="33">
        <f t="shared" si="12"/>
        <v>0</v>
      </c>
      <c r="O69" s="38">
        <f t="shared" si="13"/>
        <v>0</v>
      </c>
      <c r="P69" s="33">
        <v>0</v>
      </c>
      <c r="Q69" s="33">
        <v>0</v>
      </c>
      <c r="R69" s="33">
        <v>0</v>
      </c>
      <c r="S69" s="33">
        <v>0</v>
      </c>
      <c r="T69" s="38">
        <f t="shared" si="14"/>
        <v>0</v>
      </c>
      <c r="U69" s="38">
        <f t="shared" si="15"/>
        <v>0</v>
      </c>
    </row>
    <row r="70" spans="1:21" ht="14" x14ac:dyDescent="0.3">
      <c r="A70" s="19" t="s">
        <v>0</v>
      </c>
      <c r="B70" s="14" t="s">
        <v>136</v>
      </c>
      <c r="C70" s="13" t="s">
        <v>0</v>
      </c>
      <c r="D70" s="34">
        <f>SUM(D64:D69)</f>
        <v>1156280811</v>
      </c>
      <c r="E70" s="34">
        <f>SUM(E64:E69)</f>
        <v>1158971340</v>
      </c>
      <c r="F70" s="34">
        <f>SUM(F64:F69)</f>
        <v>253765175</v>
      </c>
      <c r="G70" s="39">
        <f t="shared" si="8"/>
        <v>0.21946673557657095</v>
      </c>
      <c r="H70" s="34">
        <f>SUM(H64:H69)</f>
        <v>210254308</v>
      </c>
      <c r="I70" s="39">
        <f t="shared" si="9"/>
        <v>0.18183671820875699</v>
      </c>
      <c r="J70" s="34">
        <f>SUM(J64:J69)</f>
        <v>208165408</v>
      </c>
      <c r="K70" s="39">
        <f t="shared" si="10"/>
        <v>0.17961221370668234</v>
      </c>
      <c r="L70" s="34">
        <f>SUM(L64:L69)</f>
        <v>0</v>
      </c>
      <c r="M70" s="39">
        <f t="shared" si="11"/>
        <v>0</v>
      </c>
      <c r="N70" s="34">
        <f t="shared" si="12"/>
        <v>672184891</v>
      </c>
      <c r="O70" s="39">
        <f t="shared" si="13"/>
        <v>0.57998404947615012</v>
      </c>
      <c r="P70" s="34">
        <f>SUM(P64:P69)</f>
        <v>206639776</v>
      </c>
      <c r="Q70" s="34">
        <f>SUM(Q64:Q69)</f>
        <v>1023098694</v>
      </c>
      <c r="R70" s="34">
        <f>SUM(R64:R69)</f>
        <v>1007713793</v>
      </c>
      <c r="S70" s="34">
        <f>SUM(S64:S69)</f>
        <v>649618149</v>
      </c>
      <c r="T70" s="39">
        <f t="shared" si="14"/>
        <v>0.64464548715371206</v>
      </c>
      <c r="U70" s="39">
        <f t="shared" si="15"/>
        <v>7.3830509765941965E-3</v>
      </c>
    </row>
    <row r="71" spans="1:21" ht="13" x14ac:dyDescent="0.3">
      <c r="A71" s="18" t="s">
        <v>29</v>
      </c>
      <c r="B71" s="12" t="s">
        <v>137</v>
      </c>
      <c r="C71" s="11" t="s">
        <v>138</v>
      </c>
      <c r="D71" s="33">
        <v>124007572</v>
      </c>
      <c r="E71" s="33">
        <v>124007573</v>
      </c>
      <c r="F71" s="33">
        <v>40019427</v>
      </c>
      <c r="G71" s="38">
        <f t="shared" si="8"/>
        <v>0.32271760792155496</v>
      </c>
      <c r="H71" s="33">
        <v>20648892</v>
      </c>
      <c r="I71" s="38">
        <f t="shared" si="9"/>
        <v>0.16651315453543433</v>
      </c>
      <c r="J71" s="33">
        <v>37695137</v>
      </c>
      <c r="K71" s="38">
        <f t="shared" si="10"/>
        <v>0.30397447581689224</v>
      </c>
      <c r="L71" s="33">
        <v>0</v>
      </c>
      <c r="M71" s="38">
        <f t="shared" si="11"/>
        <v>0</v>
      </c>
      <c r="N71" s="33">
        <f t="shared" si="12"/>
        <v>98363456</v>
      </c>
      <c r="O71" s="38">
        <f t="shared" si="13"/>
        <v>0.79320523432871315</v>
      </c>
      <c r="P71" s="33">
        <v>31564096</v>
      </c>
      <c r="Q71" s="33">
        <v>103127916</v>
      </c>
      <c r="R71" s="33">
        <v>111603426</v>
      </c>
      <c r="S71" s="33">
        <v>88596066</v>
      </c>
      <c r="T71" s="38">
        <f t="shared" si="14"/>
        <v>0.79384718888468531</v>
      </c>
      <c r="U71" s="38">
        <f t="shared" si="15"/>
        <v>0.19424098190551686</v>
      </c>
    </row>
    <row r="72" spans="1:21" ht="13" x14ac:dyDescent="0.3">
      <c r="A72" s="18" t="s">
        <v>29</v>
      </c>
      <c r="B72" s="12" t="s">
        <v>139</v>
      </c>
      <c r="C72" s="11" t="s">
        <v>140</v>
      </c>
      <c r="D72" s="33">
        <v>243548692</v>
      </c>
      <c r="E72" s="33">
        <v>248837901</v>
      </c>
      <c r="F72" s="33">
        <v>69120923</v>
      </c>
      <c r="G72" s="38">
        <f t="shared" si="8"/>
        <v>0.28380740800693771</v>
      </c>
      <c r="H72" s="33">
        <v>51652957</v>
      </c>
      <c r="I72" s="38">
        <f t="shared" si="9"/>
        <v>0.21208472349340313</v>
      </c>
      <c r="J72" s="33">
        <v>53177864</v>
      </c>
      <c r="K72" s="38">
        <f t="shared" si="10"/>
        <v>0.21370484072681517</v>
      </c>
      <c r="L72" s="33">
        <v>0</v>
      </c>
      <c r="M72" s="38">
        <f t="shared" si="11"/>
        <v>0</v>
      </c>
      <c r="N72" s="33">
        <f t="shared" si="12"/>
        <v>173951744</v>
      </c>
      <c r="O72" s="38">
        <f t="shared" si="13"/>
        <v>0.69905646728630777</v>
      </c>
      <c r="P72" s="33">
        <v>49335139</v>
      </c>
      <c r="Q72" s="33">
        <v>225464803</v>
      </c>
      <c r="R72" s="33">
        <v>225464803</v>
      </c>
      <c r="S72" s="33">
        <v>163027190</v>
      </c>
      <c r="T72" s="38">
        <f t="shared" si="14"/>
        <v>0.72307157405850175</v>
      </c>
      <c r="U72" s="38">
        <f t="shared" si="15"/>
        <v>7.789022343688945E-2</v>
      </c>
    </row>
    <row r="73" spans="1:21" ht="13" x14ac:dyDescent="0.3">
      <c r="A73" s="18" t="s">
        <v>29</v>
      </c>
      <c r="B73" s="12" t="s">
        <v>141</v>
      </c>
      <c r="C73" s="11" t="s">
        <v>142</v>
      </c>
      <c r="D73" s="33">
        <v>77620824</v>
      </c>
      <c r="E73" s="33">
        <v>99266931</v>
      </c>
      <c r="F73" s="33">
        <v>17026616</v>
      </c>
      <c r="G73" s="38">
        <f t="shared" si="8"/>
        <v>0.21935629026561224</v>
      </c>
      <c r="H73" s="33">
        <v>23185095</v>
      </c>
      <c r="I73" s="38">
        <f t="shared" si="9"/>
        <v>0.29869684197117002</v>
      </c>
      <c r="J73" s="33">
        <v>19828202</v>
      </c>
      <c r="K73" s="38">
        <f t="shared" si="10"/>
        <v>0.19974629819068346</v>
      </c>
      <c r="L73" s="33">
        <v>0</v>
      </c>
      <c r="M73" s="38">
        <f t="shared" si="11"/>
        <v>0</v>
      </c>
      <c r="N73" s="33">
        <f t="shared" si="12"/>
        <v>60039913</v>
      </c>
      <c r="O73" s="38">
        <f t="shared" si="13"/>
        <v>0.60483297302703964</v>
      </c>
      <c r="P73" s="33">
        <v>14292487</v>
      </c>
      <c r="Q73" s="33">
        <v>62631256</v>
      </c>
      <c r="R73" s="33">
        <v>62631256</v>
      </c>
      <c r="S73" s="33">
        <v>45506992</v>
      </c>
      <c r="T73" s="38">
        <f t="shared" si="14"/>
        <v>0.72658597170716166</v>
      </c>
      <c r="U73" s="38">
        <f t="shared" si="15"/>
        <v>0.38731642715504999</v>
      </c>
    </row>
    <row r="74" spans="1:21" ht="13" x14ac:dyDescent="0.3">
      <c r="A74" s="18" t="s">
        <v>29</v>
      </c>
      <c r="B74" s="12" t="s">
        <v>143</v>
      </c>
      <c r="C74" s="11" t="s">
        <v>144</v>
      </c>
      <c r="D74" s="33">
        <v>370929725</v>
      </c>
      <c r="E74" s="33">
        <v>427973801</v>
      </c>
      <c r="F74" s="33">
        <v>24363267</v>
      </c>
      <c r="G74" s="38">
        <f t="shared" si="8"/>
        <v>6.5681624733633842E-2</v>
      </c>
      <c r="H74" s="33">
        <v>15324086</v>
      </c>
      <c r="I74" s="38">
        <f t="shared" si="9"/>
        <v>4.1312639476385991E-2</v>
      </c>
      <c r="J74" s="33">
        <v>12315435</v>
      </c>
      <c r="K74" s="38">
        <f t="shared" si="10"/>
        <v>2.8776142304093984E-2</v>
      </c>
      <c r="L74" s="33">
        <v>0</v>
      </c>
      <c r="M74" s="38">
        <f t="shared" si="11"/>
        <v>0</v>
      </c>
      <c r="N74" s="33">
        <f t="shared" si="12"/>
        <v>52002788</v>
      </c>
      <c r="O74" s="38">
        <f t="shared" si="13"/>
        <v>0.1215092790224325</v>
      </c>
      <c r="P74" s="33">
        <v>31846328</v>
      </c>
      <c r="Q74" s="33">
        <v>590910231</v>
      </c>
      <c r="R74" s="33">
        <v>533914443</v>
      </c>
      <c r="S74" s="33">
        <v>102650438</v>
      </c>
      <c r="T74" s="38">
        <f t="shared" si="14"/>
        <v>0.19226008838273739</v>
      </c>
      <c r="U74" s="38">
        <f t="shared" si="15"/>
        <v>-0.61328555681521579</v>
      </c>
    </row>
    <row r="75" spans="1:21" ht="13" x14ac:dyDescent="0.3">
      <c r="A75" s="18" t="s">
        <v>29</v>
      </c>
      <c r="B75" s="12" t="s">
        <v>145</v>
      </c>
      <c r="C75" s="11" t="s">
        <v>146</v>
      </c>
      <c r="D75" s="33">
        <v>31681337</v>
      </c>
      <c r="E75" s="33">
        <v>28196070</v>
      </c>
      <c r="F75" s="33">
        <v>1160005</v>
      </c>
      <c r="G75" s="38">
        <f t="shared" si="8"/>
        <v>3.6614774180774003E-2</v>
      </c>
      <c r="H75" s="33">
        <v>23375</v>
      </c>
      <c r="I75" s="38">
        <f t="shared" si="9"/>
        <v>7.3781608396135553E-4</v>
      </c>
      <c r="J75" s="33">
        <v>138922</v>
      </c>
      <c r="K75" s="38">
        <f t="shared" si="10"/>
        <v>4.9269986916616396E-3</v>
      </c>
      <c r="L75" s="33">
        <v>0</v>
      </c>
      <c r="M75" s="38">
        <f t="shared" si="11"/>
        <v>0</v>
      </c>
      <c r="N75" s="33">
        <f t="shared" si="12"/>
        <v>1322302</v>
      </c>
      <c r="O75" s="38">
        <f t="shared" si="13"/>
        <v>4.6896677444764466E-2</v>
      </c>
      <c r="P75" s="33">
        <v>1299685</v>
      </c>
      <c r="Q75" s="33">
        <v>30032717</v>
      </c>
      <c r="R75" s="33">
        <v>30032717</v>
      </c>
      <c r="S75" s="33">
        <v>2640701</v>
      </c>
      <c r="T75" s="38">
        <f t="shared" si="14"/>
        <v>8.7927475892374304E-2</v>
      </c>
      <c r="U75" s="38">
        <f t="shared" si="15"/>
        <v>-0.89311102305558654</v>
      </c>
    </row>
    <row r="76" spans="1:21" ht="13" x14ac:dyDescent="0.3">
      <c r="A76" s="18" t="s">
        <v>29</v>
      </c>
      <c r="B76" s="12" t="s">
        <v>147</v>
      </c>
      <c r="C76" s="11" t="s">
        <v>148</v>
      </c>
      <c r="D76" s="33">
        <v>76288323</v>
      </c>
      <c r="E76" s="33">
        <v>76288323</v>
      </c>
      <c r="F76" s="33">
        <v>90215</v>
      </c>
      <c r="G76" s="38">
        <f t="shared" si="8"/>
        <v>1.1825531936257138E-3</v>
      </c>
      <c r="H76" s="33">
        <v>2538554</v>
      </c>
      <c r="I76" s="38">
        <f t="shared" si="9"/>
        <v>3.3275787173877185E-2</v>
      </c>
      <c r="J76" s="33">
        <v>6025551</v>
      </c>
      <c r="K76" s="38">
        <f t="shared" si="10"/>
        <v>7.8983922611590249E-2</v>
      </c>
      <c r="L76" s="33">
        <v>0</v>
      </c>
      <c r="M76" s="38">
        <f t="shared" si="11"/>
        <v>0</v>
      </c>
      <c r="N76" s="33">
        <f t="shared" si="12"/>
        <v>8654320</v>
      </c>
      <c r="O76" s="38">
        <f t="shared" si="13"/>
        <v>0.11344226297909314</v>
      </c>
      <c r="P76" s="33">
        <v>295385</v>
      </c>
      <c r="Q76" s="33">
        <v>49714345</v>
      </c>
      <c r="R76" s="33">
        <v>49714345</v>
      </c>
      <c r="S76" s="33">
        <v>493636</v>
      </c>
      <c r="T76" s="38">
        <f t="shared" si="14"/>
        <v>9.9294479289629579E-3</v>
      </c>
      <c r="U76" s="38">
        <f t="shared" si="15"/>
        <v>19.398974220085652</v>
      </c>
    </row>
    <row r="77" spans="1:21" ht="13" x14ac:dyDescent="0.3">
      <c r="A77" s="18" t="s">
        <v>44</v>
      </c>
      <c r="B77" s="12" t="s">
        <v>149</v>
      </c>
      <c r="C77" s="11" t="s">
        <v>150</v>
      </c>
      <c r="D77" s="33">
        <v>0</v>
      </c>
      <c r="E77" s="33">
        <v>0</v>
      </c>
      <c r="F77" s="33">
        <v>0</v>
      </c>
      <c r="G77" s="38">
        <f t="shared" si="8"/>
        <v>0</v>
      </c>
      <c r="H77" s="33">
        <v>0</v>
      </c>
      <c r="I77" s="38">
        <f t="shared" si="9"/>
        <v>0</v>
      </c>
      <c r="J77" s="33">
        <v>0</v>
      </c>
      <c r="K77" s="38">
        <f t="shared" si="10"/>
        <v>0</v>
      </c>
      <c r="L77" s="33">
        <v>0</v>
      </c>
      <c r="M77" s="38">
        <f t="shared" si="11"/>
        <v>0</v>
      </c>
      <c r="N77" s="33">
        <f t="shared" si="12"/>
        <v>0</v>
      </c>
      <c r="O77" s="38">
        <f t="shared" si="13"/>
        <v>0</v>
      </c>
      <c r="P77" s="33">
        <v>0</v>
      </c>
      <c r="Q77" s="33">
        <v>0</v>
      </c>
      <c r="R77" s="33">
        <v>0</v>
      </c>
      <c r="S77" s="33">
        <v>0</v>
      </c>
      <c r="T77" s="38">
        <f t="shared" si="14"/>
        <v>0</v>
      </c>
      <c r="U77" s="38">
        <f t="shared" si="15"/>
        <v>0</v>
      </c>
    </row>
    <row r="78" spans="1:21" ht="14" x14ac:dyDescent="0.3">
      <c r="A78" s="19" t="s">
        <v>0</v>
      </c>
      <c r="B78" s="14" t="s">
        <v>151</v>
      </c>
      <c r="C78" s="13" t="s">
        <v>0</v>
      </c>
      <c r="D78" s="34">
        <f>SUM(D71:D77)</f>
        <v>924076473</v>
      </c>
      <c r="E78" s="34">
        <f>SUM(E71:E77)</f>
        <v>1004570599</v>
      </c>
      <c r="F78" s="34">
        <f>SUM(F71:F77)</f>
        <v>151780453</v>
      </c>
      <c r="G78" s="39">
        <f t="shared" si="8"/>
        <v>0.16425096562327476</v>
      </c>
      <c r="H78" s="34">
        <f>SUM(H71:H77)</f>
        <v>113372959</v>
      </c>
      <c r="I78" s="39">
        <f t="shared" si="9"/>
        <v>0.12268785356252652</v>
      </c>
      <c r="J78" s="34">
        <f>SUM(J71:J77)</f>
        <v>129181111</v>
      </c>
      <c r="K78" s="39">
        <f t="shared" si="10"/>
        <v>0.12859336230683374</v>
      </c>
      <c r="L78" s="34">
        <f>SUM(L71:L77)</f>
        <v>0</v>
      </c>
      <c r="M78" s="39">
        <f t="shared" si="11"/>
        <v>0</v>
      </c>
      <c r="N78" s="34">
        <f t="shared" si="12"/>
        <v>394334523</v>
      </c>
      <c r="O78" s="39">
        <f t="shared" si="13"/>
        <v>0.39254037833930278</v>
      </c>
      <c r="P78" s="34">
        <f>SUM(P71:P77)</f>
        <v>128633120</v>
      </c>
      <c r="Q78" s="34">
        <f>SUM(Q71:Q77)</f>
        <v>1061881268</v>
      </c>
      <c r="R78" s="34">
        <f>SUM(R71:R77)</f>
        <v>1013360990</v>
      </c>
      <c r="S78" s="34">
        <f>SUM(S71:S77)</f>
        <v>402915023</v>
      </c>
      <c r="T78" s="39">
        <f t="shared" si="14"/>
        <v>0.39760265786430166</v>
      </c>
      <c r="U78" s="39">
        <f t="shared" si="15"/>
        <v>4.2601081276734121E-3</v>
      </c>
    </row>
    <row r="79" spans="1:21" ht="13" x14ac:dyDescent="0.3">
      <c r="A79" s="18" t="s">
        <v>29</v>
      </c>
      <c r="B79" s="12" t="s">
        <v>152</v>
      </c>
      <c r="C79" s="11" t="s">
        <v>153</v>
      </c>
      <c r="D79" s="33">
        <v>400520733</v>
      </c>
      <c r="E79" s="33">
        <v>407634664</v>
      </c>
      <c r="F79" s="33">
        <v>103332118</v>
      </c>
      <c r="G79" s="38">
        <f t="shared" si="8"/>
        <v>0.25799442946690104</v>
      </c>
      <c r="H79" s="33">
        <v>72623547</v>
      </c>
      <c r="I79" s="38">
        <f t="shared" si="9"/>
        <v>0.18132281556570506</v>
      </c>
      <c r="J79" s="33">
        <v>77349745</v>
      </c>
      <c r="K79" s="38">
        <f t="shared" si="10"/>
        <v>0.18975261878121336</v>
      </c>
      <c r="L79" s="33">
        <v>0</v>
      </c>
      <c r="M79" s="38">
        <f t="shared" si="11"/>
        <v>0</v>
      </c>
      <c r="N79" s="33">
        <f t="shared" si="12"/>
        <v>253305410</v>
      </c>
      <c r="O79" s="38">
        <f t="shared" si="13"/>
        <v>0.62140301689357802</v>
      </c>
      <c r="P79" s="33">
        <v>59976935</v>
      </c>
      <c r="Q79" s="33">
        <v>353898414</v>
      </c>
      <c r="R79" s="33">
        <v>383817832</v>
      </c>
      <c r="S79" s="33">
        <v>227278922</v>
      </c>
      <c r="T79" s="38">
        <f t="shared" si="14"/>
        <v>0.59215310767530993</v>
      </c>
      <c r="U79" s="38">
        <f t="shared" si="15"/>
        <v>0.28965818276642508</v>
      </c>
    </row>
    <row r="80" spans="1:21" ht="13" x14ac:dyDescent="0.3">
      <c r="A80" s="18" t="s">
        <v>29</v>
      </c>
      <c r="B80" s="12" t="s">
        <v>154</v>
      </c>
      <c r="C80" s="11" t="s">
        <v>155</v>
      </c>
      <c r="D80" s="33">
        <v>336872586</v>
      </c>
      <c r="E80" s="33">
        <v>336872586</v>
      </c>
      <c r="F80" s="33">
        <v>66567864</v>
      </c>
      <c r="G80" s="38">
        <f t="shared" si="8"/>
        <v>0.19760546499322448</v>
      </c>
      <c r="H80" s="33">
        <v>66775941</v>
      </c>
      <c r="I80" s="38">
        <f t="shared" si="9"/>
        <v>0.1982231376939648</v>
      </c>
      <c r="J80" s="33">
        <v>60769747</v>
      </c>
      <c r="K80" s="38">
        <f t="shared" si="10"/>
        <v>0.18039386262199442</v>
      </c>
      <c r="L80" s="33">
        <v>0</v>
      </c>
      <c r="M80" s="38">
        <f t="shared" si="11"/>
        <v>0</v>
      </c>
      <c r="N80" s="33">
        <f t="shared" si="12"/>
        <v>194113552</v>
      </c>
      <c r="O80" s="38">
        <f t="shared" si="13"/>
        <v>0.57622246530918364</v>
      </c>
      <c r="P80" s="33">
        <v>55468229</v>
      </c>
      <c r="Q80" s="33">
        <v>274673645</v>
      </c>
      <c r="R80" s="33">
        <v>274173645</v>
      </c>
      <c r="S80" s="33">
        <v>178783834</v>
      </c>
      <c r="T80" s="38">
        <f t="shared" si="14"/>
        <v>0.65208249319514278</v>
      </c>
      <c r="U80" s="38">
        <f t="shared" si="15"/>
        <v>9.5577560264272998E-2</v>
      </c>
    </row>
    <row r="81" spans="1:21" ht="13" x14ac:dyDescent="0.3">
      <c r="A81" s="18" t="s">
        <v>29</v>
      </c>
      <c r="B81" s="12" t="s">
        <v>156</v>
      </c>
      <c r="C81" s="11" t="s">
        <v>157</v>
      </c>
      <c r="D81" s="33">
        <v>363607980</v>
      </c>
      <c r="E81" s="33">
        <v>431870065</v>
      </c>
      <c r="F81" s="33">
        <v>92045449</v>
      </c>
      <c r="G81" s="38">
        <f t="shared" si="8"/>
        <v>0.25314474396299003</v>
      </c>
      <c r="H81" s="33">
        <v>74873096</v>
      </c>
      <c r="I81" s="38">
        <f t="shared" si="9"/>
        <v>0.20591708685821472</v>
      </c>
      <c r="J81" s="33">
        <v>94359334</v>
      </c>
      <c r="K81" s="38">
        <f t="shared" si="10"/>
        <v>0.21849010072045627</v>
      </c>
      <c r="L81" s="33">
        <v>0</v>
      </c>
      <c r="M81" s="38">
        <f t="shared" si="11"/>
        <v>0</v>
      </c>
      <c r="N81" s="33">
        <f t="shared" si="12"/>
        <v>261277879</v>
      </c>
      <c r="O81" s="38">
        <f t="shared" si="13"/>
        <v>0.60499187180292291</v>
      </c>
      <c r="P81" s="33">
        <v>88088092</v>
      </c>
      <c r="Q81" s="33">
        <v>330555180</v>
      </c>
      <c r="R81" s="33">
        <v>329445180</v>
      </c>
      <c r="S81" s="33">
        <v>245084862</v>
      </c>
      <c r="T81" s="38">
        <f t="shared" si="14"/>
        <v>0.74393215283951031</v>
      </c>
      <c r="U81" s="38">
        <f t="shared" si="15"/>
        <v>7.1192846361117779E-2</v>
      </c>
    </row>
    <row r="82" spans="1:21" ht="13" x14ac:dyDescent="0.3">
      <c r="A82" s="18" t="s">
        <v>29</v>
      </c>
      <c r="B82" s="12" t="s">
        <v>158</v>
      </c>
      <c r="C82" s="11" t="s">
        <v>159</v>
      </c>
      <c r="D82" s="33">
        <v>0</v>
      </c>
      <c r="E82" s="33">
        <v>186042</v>
      </c>
      <c r="F82" s="33">
        <v>46807</v>
      </c>
      <c r="G82" s="38">
        <f t="shared" si="8"/>
        <v>0</v>
      </c>
      <c r="H82" s="33">
        <v>46421</v>
      </c>
      <c r="I82" s="38">
        <f t="shared" si="9"/>
        <v>0</v>
      </c>
      <c r="J82" s="33">
        <v>45561</v>
      </c>
      <c r="K82" s="38">
        <f t="shared" si="10"/>
        <v>0.24489631373560808</v>
      </c>
      <c r="L82" s="33">
        <v>0</v>
      </c>
      <c r="M82" s="38">
        <f t="shared" si="11"/>
        <v>0</v>
      </c>
      <c r="N82" s="33">
        <f t="shared" si="12"/>
        <v>138789</v>
      </c>
      <c r="O82" s="38">
        <f t="shared" si="13"/>
        <v>0.74600896571741859</v>
      </c>
      <c r="P82" s="33">
        <v>47010</v>
      </c>
      <c r="Q82" s="33">
        <v>0</v>
      </c>
      <c r="R82" s="33">
        <v>0</v>
      </c>
      <c r="S82" s="33">
        <v>34858</v>
      </c>
      <c r="T82" s="38">
        <f t="shared" si="14"/>
        <v>0</v>
      </c>
      <c r="U82" s="38">
        <f t="shared" si="15"/>
        <v>-3.0823229100191418E-2</v>
      </c>
    </row>
    <row r="83" spans="1:21" ht="13" x14ac:dyDescent="0.3">
      <c r="A83" s="18" t="s">
        <v>44</v>
      </c>
      <c r="B83" s="12" t="s">
        <v>160</v>
      </c>
      <c r="C83" s="11" t="s">
        <v>161</v>
      </c>
      <c r="D83" s="33">
        <v>0</v>
      </c>
      <c r="E83" s="33">
        <v>0</v>
      </c>
      <c r="F83" s="33">
        <v>0</v>
      </c>
      <c r="G83" s="38">
        <f t="shared" si="8"/>
        <v>0</v>
      </c>
      <c r="H83" s="33">
        <v>0</v>
      </c>
      <c r="I83" s="38">
        <f t="shared" si="9"/>
        <v>0</v>
      </c>
      <c r="J83" s="33">
        <v>0</v>
      </c>
      <c r="K83" s="38">
        <f t="shared" si="10"/>
        <v>0</v>
      </c>
      <c r="L83" s="33">
        <v>0</v>
      </c>
      <c r="M83" s="38">
        <f t="shared" si="11"/>
        <v>0</v>
      </c>
      <c r="N83" s="33">
        <f t="shared" si="12"/>
        <v>0</v>
      </c>
      <c r="O83" s="38">
        <f t="shared" si="13"/>
        <v>0</v>
      </c>
      <c r="P83" s="33">
        <v>0</v>
      </c>
      <c r="Q83" s="33">
        <v>0</v>
      </c>
      <c r="R83" s="33">
        <v>0</v>
      </c>
      <c r="S83" s="33">
        <v>0</v>
      </c>
      <c r="T83" s="38">
        <f t="shared" si="14"/>
        <v>0</v>
      </c>
      <c r="U83" s="38">
        <f t="shared" si="15"/>
        <v>0</v>
      </c>
    </row>
    <row r="84" spans="1:21" ht="14" x14ac:dyDescent="0.3">
      <c r="A84" s="19" t="s">
        <v>0</v>
      </c>
      <c r="B84" s="14" t="s">
        <v>162</v>
      </c>
      <c r="C84" s="13" t="s">
        <v>0</v>
      </c>
      <c r="D84" s="34">
        <f>SUM(D79:D83)</f>
        <v>1101001299</v>
      </c>
      <c r="E84" s="34">
        <f>SUM(E79:E83)</f>
        <v>1176563357</v>
      </c>
      <c r="F84" s="34">
        <f>SUM(F79:F83)</f>
        <v>261992238</v>
      </c>
      <c r="G84" s="39">
        <f t="shared" si="8"/>
        <v>0.23795815521558253</v>
      </c>
      <c r="H84" s="34">
        <f>SUM(H79:H83)</f>
        <v>214319005</v>
      </c>
      <c r="I84" s="39">
        <f t="shared" si="9"/>
        <v>0.19465826715614074</v>
      </c>
      <c r="J84" s="34">
        <f>SUM(J79:J83)</f>
        <v>232524387</v>
      </c>
      <c r="K84" s="39">
        <f t="shared" si="10"/>
        <v>0.19763014513123239</v>
      </c>
      <c r="L84" s="34">
        <f>SUM(L79:L83)</f>
        <v>0</v>
      </c>
      <c r="M84" s="39">
        <f t="shared" si="11"/>
        <v>0</v>
      </c>
      <c r="N84" s="34">
        <f t="shared" si="12"/>
        <v>708835630</v>
      </c>
      <c r="O84" s="39">
        <f t="shared" si="13"/>
        <v>0.60246277923136105</v>
      </c>
      <c r="P84" s="34">
        <f>SUM(P79:P83)</f>
        <v>203580266</v>
      </c>
      <c r="Q84" s="34">
        <f>SUM(Q79:Q83)</f>
        <v>959127239</v>
      </c>
      <c r="R84" s="34">
        <f>SUM(R79:R83)</f>
        <v>987436657</v>
      </c>
      <c r="S84" s="34">
        <f>SUM(S79:S83)</f>
        <v>651182476</v>
      </c>
      <c r="T84" s="39">
        <f t="shared" si="14"/>
        <v>0.65946759357547324</v>
      </c>
      <c r="U84" s="39">
        <f t="shared" si="15"/>
        <v>0.1421754749058044</v>
      </c>
    </row>
    <row r="85" spans="1:21" ht="14" x14ac:dyDescent="0.3">
      <c r="A85" s="19" t="s">
        <v>0</v>
      </c>
      <c r="B85" s="14" t="s">
        <v>163</v>
      </c>
      <c r="C85" s="13" t="s">
        <v>0</v>
      </c>
      <c r="D85" s="34">
        <f>SUM(D57,D59:D62,D64:D69,D71:D77,D79:D83)</f>
        <v>6417211208</v>
      </c>
      <c r="E85" s="34">
        <f>SUM(E57,E59:E62,E64:E69,E71:E77,E79:E83)</f>
        <v>6577732927</v>
      </c>
      <c r="F85" s="34">
        <f>SUM(F57,F59:F62,F64:F69,F71:F77,F79:F83)</f>
        <v>905620895</v>
      </c>
      <c r="G85" s="39">
        <f t="shared" si="8"/>
        <v>0.14112374762903393</v>
      </c>
      <c r="H85" s="34">
        <f>SUM(H57,H59:H62,H64:H69,H71:H77,H79:H83)</f>
        <v>1886386243</v>
      </c>
      <c r="I85" s="39">
        <f t="shared" si="9"/>
        <v>0.29395732536406805</v>
      </c>
      <c r="J85" s="34">
        <f>SUM(J57,J59:J62,J64:J69,J71:J77,J79:J83)</f>
        <v>1264023702</v>
      </c>
      <c r="K85" s="39">
        <f t="shared" si="10"/>
        <v>0.19216707580380604</v>
      </c>
      <c r="L85" s="34">
        <f>SUM(L57,L59:L62,L64:L69,L71:L77,L79:L83)</f>
        <v>0</v>
      </c>
      <c r="M85" s="39">
        <f t="shared" si="11"/>
        <v>0</v>
      </c>
      <c r="N85" s="34">
        <f t="shared" si="12"/>
        <v>4056030840</v>
      </c>
      <c r="O85" s="39">
        <f t="shared" si="13"/>
        <v>0.61663051464904817</v>
      </c>
      <c r="P85" s="34">
        <f>SUM(P57,P59:P62,P64:P69,P71:P77,P79:P83)</f>
        <v>1155026744</v>
      </c>
      <c r="Q85" s="34">
        <f>SUM(Q57,Q59:Q62,Q64:Q69,Q71:Q77,Q79:Q83)</f>
        <v>5931790760</v>
      </c>
      <c r="R85" s="34">
        <f>SUM(R57,R59:R62,R64:R69,R71:R77,R79:R83)</f>
        <v>5914401217</v>
      </c>
      <c r="S85" s="34">
        <f>SUM(S57,S59:S62,S64:S69,S71:S77,S79:S83)</f>
        <v>3817655211</v>
      </c>
      <c r="T85" s="39">
        <f t="shared" si="14"/>
        <v>0.64548465194190086</v>
      </c>
      <c r="U85" s="39">
        <f t="shared" si="15"/>
        <v>9.4367475529207212E-2</v>
      </c>
    </row>
    <row r="86" spans="1:21" ht="14.5" customHeight="1" x14ac:dyDescent="0.3">
      <c r="A86" s="17" t="s">
        <v>0</v>
      </c>
      <c r="B86" s="15" t="s">
        <v>618</v>
      </c>
      <c r="C86" s="10"/>
      <c r="D86" s="35"/>
      <c r="E86" s="35"/>
      <c r="F86" s="35"/>
      <c r="G86" s="40"/>
      <c r="H86" s="35"/>
      <c r="I86" s="40"/>
      <c r="J86" s="35"/>
      <c r="K86" s="40"/>
      <c r="L86" s="35"/>
      <c r="M86" s="40"/>
      <c r="N86" s="35"/>
      <c r="O86" s="40"/>
      <c r="P86" s="35"/>
      <c r="Q86" s="35"/>
      <c r="R86" s="35"/>
      <c r="S86" s="35"/>
      <c r="T86" s="40"/>
      <c r="U86" s="40"/>
    </row>
    <row r="87" spans="1:21" ht="14.5" customHeight="1" x14ac:dyDescent="0.3">
      <c r="A87" s="17" t="s">
        <v>0</v>
      </c>
      <c r="B87" s="9" t="s">
        <v>164</v>
      </c>
      <c r="C87" s="10"/>
      <c r="D87" s="35"/>
      <c r="E87" s="35"/>
      <c r="F87" s="35"/>
      <c r="G87" s="40"/>
      <c r="H87" s="35"/>
      <c r="I87" s="40"/>
      <c r="J87" s="35"/>
      <c r="K87" s="40"/>
      <c r="L87" s="35"/>
      <c r="M87" s="40"/>
      <c r="N87" s="35"/>
      <c r="O87" s="40"/>
      <c r="P87" s="35"/>
      <c r="Q87" s="35"/>
      <c r="R87" s="35"/>
      <c r="S87" s="35"/>
      <c r="T87" s="40"/>
      <c r="U87" s="40"/>
    </row>
    <row r="88" spans="1:21" ht="13" x14ac:dyDescent="0.3">
      <c r="A88" s="18" t="s">
        <v>23</v>
      </c>
      <c r="B88" s="12" t="s">
        <v>165</v>
      </c>
      <c r="C88" s="11" t="s">
        <v>166</v>
      </c>
      <c r="D88" s="33">
        <v>18570641439</v>
      </c>
      <c r="E88" s="33">
        <v>18770641439</v>
      </c>
      <c r="F88" s="33">
        <v>5649510721</v>
      </c>
      <c r="G88" s="38">
        <f t="shared" ref="G88:G99" si="16">IF(($D88      =0),0,($F88      /$D88      ))</f>
        <v>0.30421731740162322</v>
      </c>
      <c r="H88" s="33">
        <v>4190641683</v>
      </c>
      <c r="I88" s="38">
        <f t="shared" ref="I88:I99" si="17">IF(($D88      =0),0,($H88      /$D88      ))</f>
        <v>0.22565950114137034</v>
      </c>
      <c r="J88" s="33">
        <v>3969428614</v>
      </c>
      <c r="K88" s="38">
        <f t="shared" ref="K88:K99" si="18">IF(($E88      =0),0,($J88      /$E88      ))</f>
        <v>0.21147005694502627</v>
      </c>
      <c r="L88" s="33">
        <v>0</v>
      </c>
      <c r="M88" s="38">
        <f t="shared" ref="M88:M99" si="19">IF(($E88      =0),0,($L88      /$E88      ))</f>
        <v>0</v>
      </c>
      <c r="N88" s="33">
        <f t="shared" ref="N88:N99" si="20">$F88      +$H88      +$J88</f>
        <v>13809581018</v>
      </c>
      <c r="O88" s="38">
        <f t="shared" ref="O88:O99" si="21">IF(($E88      =0),0,($N88      /$E88      ))</f>
        <v>0.73570107142463748</v>
      </c>
      <c r="P88" s="33">
        <v>4176342481</v>
      </c>
      <c r="Q88" s="33">
        <v>17474877372</v>
      </c>
      <c r="R88" s="33">
        <v>17539819795</v>
      </c>
      <c r="S88" s="33">
        <v>12828014944</v>
      </c>
      <c r="T88" s="38">
        <f t="shared" ref="T88:T99" si="22">IF(($R88      =0),0,($S88      /$R88      ))</f>
        <v>0.73136526451981143</v>
      </c>
      <c r="U88" s="38">
        <f t="shared" ref="U88:U99" si="23">IF(($P88      =0),0,(($J88      /$P88      )-1))</f>
        <v>-4.9544276586831915E-2</v>
      </c>
    </row>
    <row r="89" spans="1:21" ht="13" x14ac:dyDescent="0.3">
      <c r="A89" s="18" t="s">
        <v>23</v>
      </c>
      <c r="B89" s="12" t="s">
        <v>167</v>
      </c>
      <c r="C89" s="11" t="s">
        <v>168</v>
      </c>
      <c r="D89" s="33">
        <v>19995270187</v>
      </c>
      <c r="E89" s="33">
        <v>19665670626</v>
      </c>
      <c r="F89" s="33">
        <v>5131096818</v>
      </c>
      <c r="G89" s="38">
        <f t="shared" si="16"/>
        <v>0.25661552807303406</v>
      </c>
      <c r="H89" s="33">
        <v>4006148261</v>
      </c>
      <c r="I89" s="38">
        <f t="shared" si="17"/>
        <v>0.20035479508572043</v>
      </c>
      <c r="J89" s="33">
        <v>3636561240</v>
      </c>
      <c r="K89" s="38">
        <f t="shared" si="18"/>
        <v>0.18491925900518741</v>
      </c>
      <c r="L89" s="33">
        <v>0</v>
      </c>
      <c r="M89" s="38">
        <f t="shared" si="19"/>
        <v>0</v>
      </c>
      <c r="N89" s="33">
        <f t="shared" si="20"/>
        <v>12773806319</v>
      </c>
      <c r="O89" s="38">
        <f t="shared" si="21"/>
        <v>0.64954847266239368</v>
      </c>
      <c r="P89" s="33">
        <v>3764567560</v>
      </c>
      <c r="Q89" s="33">
        <v>17123878590</v>
      </c>
      <c r="R89" s="33">
        <v>17025501966</v>
      </c>
      <c r="S89" s="33">
        <v>12255275289</v>
      </c>
      <c r="T89" s="38">
        <f t="shared" si="22"/>
        <v>0.71981873506424876</v>
      </c>
      <c r="U89" s="38">
        <f t="shared" si="23"/>
        <v>-3.4002928081333206E-2</v>
      </c>
    </row>
    <row r="90" spans="1:21" ht="13" x14ac:dyDescent="0.3">
      <c r="A90" s="18" t="s">
        <v>23</v>
      </c>
      <c r="B90" s="12" t="s">
        <v>169</v>
      </c>
      <c r="C90" s="11" t="s">
        <v>170</v>
      </c>
      <c r="D90" s="33">
        <v>15258442480</v>
      </c>
      <c r="E90" s="33">
        <v>15244598445</v>
      </c>
      <c r="F90" s="33">
        <v>4309469869</v>
      </c>
      <c r="G90" s="38">
        <f t="shared" si="16"/>
        <v>0.28243183238712843</v>
      </c>
      <c r="H90" s="33">
        <v>3197616932</v>
      </c>
      <c r="I90" s="38">
        <f t="shared" si="17"/>
        <v>0.20956378320993613</v>
      </c>
      <c r="J90" s="33">
        <v>4291629629</v>
      </c>
      <c r="K90" s="38">
        <f t="shared" si="18"/>
        <v>0.28151805011352005</v>
      </c>
      <c r="L90" s="33">
        <v>0</v>
      </c>
      <c r="M90" s="38">
        <f t="shared" si="19"/>
        <v>0</v>
      </c>
      <c r="N90" s="33">
        <f t="shared" si="20"/>
        <v>11798716430</v>
      </c>
      <c r="O90" s="38">
        <f t="shared" si="21"/>
        <v>0.7739604603274941</v>
      </c>
      <c r="P90" s="33">
        <v>3022985289</v>
      </c>
      <c r="Q90" s="33">
        <v>14254369540</v>
      </c>
      <c r="R90" s="33">
        <v>13909846592</v>
      </c>
      <c r="S90" s="33">
        <v>9690105591</v>
      </c>
      <c r="T90" s="38">
        <f t="shared" si="22"/>
        <v>0.69663640982015507</v>
      </c>
      <c r="U90" s="38">
        <f t="shared" si="23"/>
        <v>0.41966606473949009</v>
      </c>
    </row>
    <row r="91" spans="1:21" ht="14" x14ac:dyDescent="0.3">
      <c r="A91" s="19" t="s">
        <v>0</v>
      </c>
      <c r="B91" s="14" t="s">
        <v>28</v>
      </c>
      <c r="C91" s="13" t="s">
        <v>0</v>
      </c>
      <c r="D91" s="34">
        <f>SUM(D88:D90)</f>
        <v>53824354106</v>
      </c>
      <c r="E91" s="34">
        <f>SUM(E88:E90)</f>
        <v>53680910510</v>
      </c>
      <c r="F91" s="34">
        <f>SUM(F88:F90)</f>
        <v>15090077408</v>
      </c>
      <c r="G91" s="39">
        <f t="shared" si="16"/>
        <v>0.28035779822424017</v>
      </c>
      <c r="H91" s="34">
        <f>SUM(H88:H90)</f>
        <v>11394406876</v>
      </c>
      <c r="I91" s="39">
        <f t="shared" si="17"/>
        <v>0.21169611907576655</v>
      </c>
      <c r="J91" s="34">
        <f>SUM(J88:J90)</f>
        <v>11897619483</v>
      </c>
      <c r="K91" s="39">
        <f t="shared" si="18"/>
        <v>0.2216359478623903</v>
      </c>
      <c r="L91" s="34">
        <f>SUM(L88:L90)</f>
        <v>0</v>
      </c>
      <c r="M91" s="39">
        <f t="shared" si="19"/>
        <v>0</v>
      </c>
      <c r="N91" s="34">
        <f t="shared" si="20"/>
        <v>38382103767</v>
      </c>
      <c r="O91" s="39">
        <f t="shared" si="21"/>
        <v>0.7150047084214407</v>
      </c>
      <c r="P91" s="34">
        <f>SUM(P88:P90)</f>
        <v>10963895330</v>
      </c>
      <c r="Q91" s="34">
        <f>SUM(Q88:Q90)</f>
        <v>48853125502</v>
      </c>
      <c r="R91" s="34">
        <f>SUM(R88:R90)</f>
        <v>48475168353</v>
      </c>
      <c r="S91" s="34">
        <f>SUM(S88:S90)</f>
        <v>34773395824</v>
      </c>
      <c r="T91" s="39">
        <f t="shared" si="22"/>
        <v>0.71734450865188104</v>
      </c>
      <c r="U91" s="39">
        <f t="shared" si="23"/>
        <v>8.5163541323227898E-2</v>
      </c>
    </row>
    <row r="92" spans="1:21" ht="13" x14ac:dyDescent="0.3">
      <c r="A92" s="18" t="s">
        <v>29</v>
      </c>
      <c r="B92" s="12" t="s">
        <v>171</v>
      </c>
      <c r="C92" s="11" t="s">
        <v>172</v>
      </c>
      <c r="D92" s="33">
        <v>3032918784</v>
      </c>
      <c r="E92" s="33">
        <v>3067690008</v>
      </c>
      <c r="F92" s="33">
        <v>943791902</v>
      </c>
      <c r="G92" s="38">
        <f t="shared" si="16"/>
        <v>0.31118271513860624</v>
      </c>
      <c r="H92" s="33">
        <v>668409011</v>
      </c>
      <c r="I92" s="38">
        <f t="shared" si="17"/>
        <v>0.22038473780641796</v>
      </c>
      <c r="J92" s="33">
        <v>637458124</v>
      </c>
      <c r="K92" s="38">
        <f t="shared" si="18"/>
        <v>0.20779743792156982</v>
      </c>
      <c r="L92" s="33">
        <v>0</v>
      </c>
      <c r="M92" s="38">
        <f t="shared" si="19"/>
        <v>0</v>
      </c>
      <c r="N92" s="33">
        <f t="shared" si="20"/>
        <v>2249659037</v>
      </c>
      <c r="O92" s="38">
        <f t="shared" si="21"/>
        <v>0.73333975438629129</v>
      </c>
      <c r="P92" s="33">
        <v>557755654</v>
      </c>
      <c r="Q92" s="33">
        <v>2699207222</v>
      </c>
      <c r="R92" s="33">
        <v>2698807222</v>
      </c>
      <c r="S92" s="33">
        <v>1987171127</v>
      </c>
      <c r="T92" s="38">
        <f t="shared" si="22"/>
        <v>0.73631458771900382</v>
      </c>
      <c r="U92" s="38">
        <f t="shared" si="23"/>
        <v>0.14289854245027511</v>
      </c>
    </row>
    <row r="93" spans="1:21" ht="13" x14ac:dyDescent="0.3">
      <c r="A93" s="18" t="s">
        <v>29</v>
      </c>
      <c r="B93" s="12" t="s">
        <v>173</v>
      </c>
      <c r="C93" s="11" t="s">
        <v>174</v>
      </c>
      <c r="D93" s="33">
        <v>476175978</v>
      </c>
      <c r="E93" s="33">
        <v>480175978</v>
      </c>
      <c r="F93" s="33">
        <v>130149408</v>
      </c>
      <c r="G93" s="38">
        <f t="shared" si="16"/>
        <v>0.27332207841866396</v>
      </c>
      <c r="H93" s="33">
        <v>95255990</v>
      </c>
      <c r="I93" s="38">
        <f t="shared" si="17"/>
        <v>0.20004366956957245</v>
      </c>
      <c r="J93" s="33">
        <v>141639042</v>
      </c>
      <c r="K93" s="38">
        <f t="shared" si="18"/>
        <v>0.29497319418173812</v>
      </c>
      <c r="L93" s="33">
        <v>0</v>
      </c>
      <c r="M93" s="38">
        <f t="shared" si="19"/>
        <v>0</v>
      </c>
      <c r="N93" s="33">
        <f t="shared" si="20"/>
        <v>367044440</v>
      </c>
      <c r="O93" s="38">
        <f t="shared" si="21"/>
        <v>0.76439567328792946</v>
      </c>
      <c r="P93" s="33">
        <v>91675706</v>
      </c>
      <c r="Q93" s="33">
        <v>411161227</v>
      </c>
      <c r="R93" s="33">
        <v>406349729</v>
      </c>
      <c r="S93" s="33">
        <v>310521057</v>
      </c>
      <c r="T93" s="38">
        <f t="shared" si="22"/>
        <v>0.76417193082464197</v>
      </c>
      <c r="U93" s="38">
        <f t="shared" si="23"/>
        <v>0.54500083151800327</v>
      </c>
    </row>
    <row r="94" spans="1:21" ht="13" x14ac:dyDescent="0.3">
      <c r="A94" s="18" t="s">
        <v>29</v>
      </c>
      <c r="B94" s="12" t="s">
        <v>175</v>
      </c>
      <c r="C94" s="11" t="s">
        <v>176</v>
      </c>
      <c r="D94" s="33">
        <v>426667790</v>
      </c>
      <c r="E94" s="33">
        <v>428013430</v>
      </c>
      <c r="F94" s="33">
        <v>118234487</v>
      </c>
      <c r="G94" s="38">
        <f t="shared" si="16"/>
        <v>0.27711134932402559</v>
      </c>
      <c r="H94" s="33">
        <v>81938294</v>
      </c>
      <c r="I94" s="38">
        <f t="shared" si="17"/>
        <v>0.19204237095094523</v>
      </c>
      <c r="J94" s="33">
        <v>92752878</v>
      </c>
      <c r="K94" s="38">
        <f t="shared" si="18"/>
        <v>0.21670553188015618</v>
      </c>
      <c r="L94" s="33">
        <v>0</v>
      </c>
      <c r="M94" s="38">
        <f t="shared" si="19"/>
        <v>0</v>
      </c>
      <c r="N94" s="33">
        <f t="shared" si="20"/>
        <v>292925659</v>
      </c>
      <c r="O94" s="38">
        <f t="shared" si="21"/>
        <v>0.68438427037207683</v>
      </c>
      <c r="P94" s="33">
        <v>84882053</v>
      </c>
      <c r="Q94" s="33">
        <v>379424298</v>
      </c>
      <c r="R94" s="33">
        <v>370460273</v>
      </c>
      <c r="S94" s="33">
        <v>257246990</v>
      </c>
      <c r="T94" s="38">
        <f t="shared" si="22"/>
        <v>0.69439831676634323</v>
      </c>
      <c r="U94" s="38">
        <f t="shared" si="23"/>
        <v>9.272660971100688E-2</v>
      </c>
    </row>
    <row r="95" spans="1:21" ht="13" x14ac:dyDescent="0.3">
      <c r="A95" s="18" t="s">
        <v>44</v>
      </c>
      <c r="B95" s="12" t="s">
        <v>177</v>
      </c>
      <c r="C95" s="11" t="s">
        <v>178</v>
      </c>
      <c r="D95" s="33">
        <v>0</v>
      </c>
      <c r="E95" s="33">
        <v>0</v>
      </c>
      <c r="F95" s="33">
        <v>0</v>
      </c>
      <c r="G95" s="38">
        <f t="shared" si="16"/>
        <v>0</v>
      </c>
      <c r="H95" s="33">
        <v>0</v>
      </c>
      <c r="I95" s="38">
        <f t="shared" si="17"/>
        <v>0</v>
      </c>
      <c r="J95" s="33">
        <v>0</v>
      </c>
      <c r="K95" s="38">
        <f t="shared" si="18"/>
        <v>0</v>
      </c>
      <c r="L95" s="33">
        <v>0</v>
      </c>
      <c r="M95" s="38">
        <f t="shared" si="19"/>
        <v>0</v>
      </c>
      <c r="N95" s="33">
        <f t="shared" si="20"/>
        <v>0</v>
      </c>
      <c r="O95" s="38">
        <f t="shared" si="21"/>
        <v>0</v>
      </c>
      <c r="P95" s="33">
        <v>0</v>
      </c>
      <c r="Q95" s="33">
        <v>0</v>
      </c>
      <c r="R95" s="33">
        <v>0</v>
      </c>
      <c r="S95" s="33">
        <v>0</v>
      </c>
      <c r="T95" s="38">
        <f t="shared" si="22"/>
        <v>0</v>
      </c>
      <c r="U95" s="38">
        <f t="shared" si="23"/>
        <v>0</v>
      </c>
    </row>
    <row r="96" spans="1:21" ht="14" x14ac:dyDescent="0.3">
      <c r="A96" s="19" t="s">
        <v>0</v>
      </c>
      <c r="B96" s="14" t="s">
        <v>179</v>
      </c>
      <c r="C96" s="13" t="s">
        <v>0</v>
      </c>
      <c r="D96" s="34">
        <f>SUM(D92:D95)</f>
        <v>3935762552</v>
      </c>
      <c r="E96" s="34">
        <f>SUM(E92:E95)</f>
        <v>3975879416</v>
      </c>
      <c r="F96" s="34">
        <f>SUM(F92:F95)</f>
        <v>1192175797</v>
      </c>
      <c r="G96" s="39">
        <f t="shared" si="16"/>
        <v>0.30290846595767906</v>
      </c>
      <c r="H96" s="34">
        <f>SUM(H92:H95)</f>
        <v>845603295</v>
      </c>
      <c r="I96" s="39">
        <f t="shared" si="17"/>
        <v>0.21485119689710386</v>
      </c>
      <c r="J96" s="34">
        <f>SUM(J92:J95)</f>
        <v>871850044</v>
      </c>
      <c r="K96" s="39">
        <f t="shared" si="18"/>
        <v>0.21928483054376416</v>
      </c>
      <c r="L96" s="34">
        <f>SUM(L92:L95)</f>
        <v>0</v>
      </c>
      <c r="M96" s="39">
        <f t="shared" si="19"/>
        <v>0</v>
      </c>
      <c r="N96" s="34">
        <f t="shared" si="20"/>
        <v>2909629136</v>
      </c>
      <c r="O96" s="39">
        <f t="shared" si="21"/>
        <v>0.73182026705610737</v>
      </c>
      <c r="P96" s="34">
        <f>SUM(P92:P95)</f>
        <v>734313413</v>
      </c>
      <c r="Q96" s="34">
        <f>SUM(Q92:Q95)</f>
        <v>3489792747</v>
      </c>
      <c r="R96" s="34">
        <f>SUM(R92:R95)</f>
        <v>3475617224</v>
      </c>
      <c r="S96" s="34">
        <f>SUM(S92:S95)</f>
        <v>2554939174</v>
      </c>
      <c r="T96" s="39">
        <f t="shared" si="22"/>
        <v>0.73510372671579327</v>
      </c>
      <c r="U96" s="39">
        <f t="shared" si="23"/>
        <v>0.18729963060064647</v>
      </c>
    </row>
    <row r="97" spans="1:21" ht="13" x14ac:dyDescent="0.3">
      <c r="A97" s="18" t="s">
        <v>29</v>
      </c>
      <c r="B97" s="12" t="s">
        <v>180</v>
      </c>
      <c r="C97" s="11" t="s">
        <v>181</v>
      </c>
      <c r="D97" s="33">
        <v>1225257006</v>
      </c>
      <c r="E97" s="33">
        <v>1229559709</v>
      </c>
      <c r="F97" s="33">
        <v>331953847</v>
      </c>
      <c r="G97" s="38">
        <f t="shared" si="16"/>
        <v>0.27092589177164028</v>
      </c>
      <c r="H97" s="33">
        <v>296502986</v>
      </c>
      <c r="I97" s="38">
        <f t="shared" si="17"/>
        <v>0.2419924836569349</v>
      </c>
      <c r="J97" s="33">
        <v>319851241</v>
      </c>
      <c r="K97" s="38">
        <f t="shared" si="18"/>
        <v>0.26013477723675149</v>
      </c>
      <c r="L97" s="33">
        <v>0</v>
      </c>
      <c r="M97" s="38">
        <f t="shared" si="19"/>
        <v>0</v>
      </c>
      <c r="N97" s="33">
        <f t="shared" si="20"/>
        <v>948308074</v>
      </c>
      <c r="O97" s="38">
        <f t="shared" si="21"/>
        <v>0.77125825371364698</v>
      </c>
      <c r="P97" s="33">
        <v>262697117</v>
      </c>
      <c r="Q97" s="33">
        <v>1232507745</v>
      </c>
      <c r="R97" s="33">
        <v>1078362698</v>
      </c>
      <c r="S97" s="33">
        <v>837488504</v>
      </c>
      <c r="T97" s="38">
        <f t="shared" si="22"/>
        <v>0.77662970497148998</v>
      </c>
      <c r="U97" s="38">
        <f t="shared" si="23"/>
        <v>0.21756662064928567</v>
      </c>
    </row>
    <row r="98" spans="1:21" ht="13" x14ac:dyDescent="0.3">
      <c r="A98" s="18" t="s">
        <v>29</v>
      </c>
      <c r="B98" s="12" t="s">
        <v>182</v>
      </c>
      <c r="C98" s="11" t="s">
        <v>183</v>
      </c>
      <c r="D98" s="33">
        <v>360782767</v>
      </c>
      <c r="E98" s="33">
        <v>307733781</v>
      </c>
      <c r="F98" s="33">
        <v>101705762</v>
      </c>
      <c r="G98" s="38">
        <f t="shared" si="16"/>
        <v>0.28190304887816331</v>
      </c>
      <c r="H98" s="33">
        <v>88058427</v>
      </c>
      <c r="I98" s="38">
        <f t="shared" si="17"/>
        <v>0.24407603426357669</v>
      </c>
      <c r="J98" s="33">
        <v>82992638</v>
      </c>
      <c r="K98" s="38">
        <f t="shared" si="18"/>
        <v>0.26968972249426199</v>
      </c>
      <c r="L98" s="33">
        <v>0</v>
      </c>
      <c r="M98" s="38">
        <f t="shared" si="19"/>
        <v>0</v>
      </c>
      <c r="N98" s="33">
        <f t="shared" si="20"/>
        <v>272756827</v>
      </c>
      <c r="O98" s="38">
        <f t="shared" si="21"/>
        <v>0.88634021950290853</v>
      </c>
      <c r="P98" s="33">
        <v>64738730</v>
      </c>
      <c r="Q98" s="33">
        <v>283461991</v>
      </c>
      <c r="R98" s="33">
        <v>274154609</v>
      </c>
      <c r="S98" s="33">
        <v>743130947</v>
      </c>
      <c r="T98" s="38">
        <f t="shared" si="22"/>
        <v>2.7106272249466357</v>
      </c>
      <c r="U98" s="38">
        <f t="shared" si="23"/>
        <v>0.28196271381906945</v>
      </c>
    </row>
    <row r="99" spans="1:21" ht="13" x14ac:dyDescent="0.3">
      <c r="A99" s="18" t="s">
        <v>29</v>
      </c>
      <c r="B99" s="12" t="s">
        <v>184</v>
      </c>
      <c r="C99" s="11" t="s">
        <v>185</v>
      </c>
      <c r="D99" s="33">
        <v>814141074</v>
      </c>
      <c r="E99" s="33">
        <v>808141074</v>
      </c>
      <c r="F99" s="33">
        <v>213390705</v>
      </c>
      <c r="G99" s="38">
        <f t="shared" si="16"/>
        <v>0.26210531788008035</v>
      </c>
      <c r="H99" s="33">
        <v>173679213</v>
      </c>
      <c r="I99" s="38">
        <f t="shared" si="17"/>
        <v>0.21332815472223676</v>
      </c>
      <c r="J99" s="33">
        <v>172463851</v>
      </c>
      <c r="K99" s="38">
        <f t="shared" si="18"/>
        <v>0.21340809983381689</v>
      </c>
      <c r="L99" s="33">
        <v>0</v>
      </c>
      <c r="M99" s="38">
        <f t="shared" si="19"/>
        <v>0</v>
      </c>
      <c r="N99" s="33">
        <f t="shared" si="20"/>
        <v>559533769</v>
      </c>
      <c r="O99" s="38">
        <f t="shared" si="21"/>
        <v>0.69237140271872877</v>
      </c>
      <c r="P99" s="33">
        <v>183568341</v>
      </c>
      <c r="Q99" s="33">
        <v>793549289</v>
      </c>
      <c r="R99" s="33">
        <v>793953886</v>
      </c>
      <c r="S99" s="33">
        <v>478280302</v>
      </c>
      <c r="T99" s="38">
        <f t="shared" si="22"/>
        <v>0.60240312495932535</v>
      </c>
      <c r="U99" s="38">
        <f t="shared" si="23"/>
        <v>-6.0492402663267497E-2</v>
      </c>
    </row>
    <row r="100" spans="1:21" ht="13" x14ac:dyDescent="0.3">
      <c r="A100" s="18" t="s">
        <v>44</v>
      </c>
      <c r="B100" s="12" t="s">
        <v>186</v>
      </c>
      <c r="C100" s="11" t="s">
        <v>187</v>
      </c>
      <c r="D100" s="33">
        <v>0</v>
      </c>
      <c r="E100" s="33">
        <v>0</v>
      </c>
      <c r="F100" s="33">
        <v>1207682</v>
      </c>
      <c r="G100" s="38">
        <f>IF(($D100     =0),0,($F100     /$D100     ))</f>
        <v>0</v>
      </c>
      <c r="H100" s="33">
        <v>160243</v>
      </c>
      <c r="I100" s="38">
        <f>IF(($D100     =0),0,($H100     /$D100     ))</f>
        <v>0</v>
      </c>
      <c r="J100" s="33">
        <v>-992856</v>
      </c>
      <c r="K100" s="38">
        <f>IF(($E100     =0),0,($J100     /$E100     ))</f>
        <v>0</v>
      </c>
      <c r="L100" s="33">
        <v>0</v>
      </c>
      <c r="M100" s="38">
        <f>IF(($E100     =0),0,($L100     /$E100     ))</f>
        <v>0</v>
      </c>
      <c r="N100" s="33">
        <f>$F100     +$H100     +$J100</f>
        <v>375069</v>
      </c>
      <c r="O100" s="38">
        <f>IF(($E100     =0),0,($N100     /$E100     ))</f>
        <v>0</v>
      </c>
      <c r="P100" s="33">
        <v>149493</v>
      </c>
      <c r="Q100" s="33">
        <v>0</v>
      </c>
      <c r="R100" s="33">
        <v>0</v>
      </c>
      <c r="S100" s="33">
        <v>43554</v>
      </c>
      <c r="T100" s="38">
        <f>IF(($R100     =0),0,($S100     /$R100     ))</f>
        <v>0</v>
      </c>
      <c r="U100" s="38">
        <f>IF(($P100     =0),0,(($J100     /$P100     )-1))</f>
        <v>-7.6414882302181377</v>
      </c>
    </row>
    <row r="101" spans="1:21" ht="14" x14ac:dyDescent="0.3">
      <c r="A101" s="19" t="s">
        <v>0</v>
      </c>
      <c r="B101" s="14" t="s">
        <v>188</v>
      </c>
      <c r="C101" s="13" t="s">
        <v>0</v>
      </c>
      <c r="D101" s="34">
        <f>SUM(D97:D100)</f>
        <v>2400180847</v>
      </c>
      <c r="E101" s="34">
        <f>SUM(E97:E100)</f>
        <v>2345434564</v>
      </c>
      <c r="F101" s="34">
        <f>SUM(F97:F100)</f>
        <v>648257996</v>
      </c>
      <c r="G101" s="39">
        <f>IF(($D101     =0),0,($F101     /$D101     ))</f>
        <v>0.27008714647909193</v>
      </c>
      <c r="H101" s="34">
        <f>SUM(H97:H100)</f>
        <v>558400869</v>
      </c>
      <c r="I101" s="39">
        <f>IF(($D101     =0),0,($H101     /$D101     ))</f>
        <v>0.23264949793176981</v>
      </c>
      <c r="J101" s="34">
        <f>SUM(J97:J100)</f>
        <v>574314874</v>
      </c>
      <c r="K101" s="39">
        <f>IF(($E101     =0),0,($J101     /$E101     ))</f>
        <v>0.24486501683531939</v>
      </c>
      <c r="L101" s="34">
        <f>SUM(L97:L100)</f>
        <v>0</v>
      </c>
      <c r="M101" s="39">
        <f>IF(($E101     =0),0,($L101     /$E101     ))</f>
        <v>0</v>
      </c>
      <c r="N101" s="34">
        <f>$F101     +$H101     +$J101</f>
        <v>1780973739</v>
      </c>
      <c r="O101" s="39">
        <f>IF(($E101     =0),0,($N101     /$E101     ))</f>
        <v>0.75933635767806484</v>
      </c>
      <c r="P101" s="34">
        <f>SUM(P97:P100)</f>
        <v>511153681</v>
      </c>
      <c r="Q101" s="34">
        <f>SUM(Q97:Q100)</f>
        <v>2309519025</v>
      </c>
      <c r="R101" s="34">
        <f>SUM(R97:R100)</f>
        <v>2146471193</v>
      </c>
      <c r="S101" s="34">
        <f>SUM(S97:S100)</f>
        <v>2058943307</v>
      </c>
      <c r="T101" s="39">
        <f>IF(($R101     =0),0,($S101     /$R101     ))</f>
        <v>0.95922242689049686</v>
      </c>
      <c r="U101" s="39">
        <f>IF(($P101     =0),0,(($J101     /$P101     )-1))</f>
        <v>0.12356595549979033</v>
      </c>
    </row>
    <row r="102" spans="1:21" ht="14" x14ac:dyDescent="0.3">
      <c r="A102" s="19" t="s">
        <v>0</v>
      </c>
      <c r="B102" s="14" t="s">
        <v>189</v>
      </c>
      <c r="C102" s="13" t="s">
        <v>0</v>
      </c>
      <c r="D102" s="34">
        <f>SUM(D88:D90,D92:D95,D97:D100)</f>
        <v>60160297505</v>
      </c>
      <c r="E102" s="34">
        <f>SUM(E88:E90,E92:E95,E97:E100)</f>
        <v>60002224490</v>
      </c>
      <c r="F102" s="34">
        <f>SUM(F88:F90,F92:F95,F97:F100)</f>
        <v>16930511201</v>
      </c>
      <c r="G102" s="39">
        <f>IF(($D102     =0),0,($F102     /$D102     ))</f>
        <v>0.2814233290583858</v>
      </c>
      <c r="H102" s="34">
        <f>SUM(H88:H90,H92:H95,H97:H100)</f>
        <v>12798411040</v>
      </c>
      <c r="I102" s="39">
        <f>IF(($D102     =0),0,($H102     /$D102     ))</f>
        <v>0.21273849317211749</v>
      </c>
      <c r="J102" s="34">
        <f>SUM(J88:J90,J92:J95,J97:J100)</f>
        <v>13343784401</v>
      </c>
      <c r="K102" s="39">
        <f>IF(($E102     =0),0,($J102     /$E102     ))</f>
        <v>0.22238816167930375</v>
      </c>
      <c r="L102" s="34">
        <f>SUM(L88:L90,L92:L95,L97:L100)</f>
        <v>0</v>
      </c>
      <c r="M102" s="39">
        <f>IF(($E102     =0),0,($L102     /$E102     ))</f>
        <v>0</v>
      </c>
      <c r="N102" s="34">
        <f>$F102     +$H102     +$J102</f>
        <v>43072706642</v>
      </c>
      <c r="O102" s="39">
        <f>IF(($E102     =0),0,($N102     /$E102     ))</f>
        <v>0.71785182979638562</v>
      </c>
      <c r="P102" s="34">
        <f>SUM(P88:P90,P92:P95,P97:P100)</f>
        <v>12209362424</v>
      </c>
      <c r="Q102" s="34">
        <f>SUM(Q88:Q90,Q92:Q95,Q97:Q100)</f>
        <v>54652437274</v>
      </c>
      <c r="R102" s="34">
        <f>SUM(R88:R90,R92:R95,R97:R100)</f>
        <v>54097256770</v>
      </c>
      <c r="S102" s="34">
        <f>SUM(S88:S90,S92:S95,S97:S100)</f>
        <v>39387278305</v>
      </c>
      <c r="T102" s="39">
        <f>IF(($R102     =0),0,($S102     /$R102     ))</f>
        <v>0.72808272834349119</v>
      </c>
      <c r="U102" s="39">
        <f>IF(($P102     =0),0,(($J102     /$P102     )-1))</f>
        <v>9.2914104570281264E-2</v>
      </c>
    </row>
    <row r="103" spans="1:21" ht="14.5" customHeight="1" x14ac:dyDescent="0.3">
      <c r="A103" s="17" t="s">
        <v>0</v>
      </c>
      <c r="B103" s="15" t="s">
        <v>618</v>
      </c>
      <c r="C103" s="10"/>
      <c r="D103" s="35"/>
      <c r="E103" s="35"/>
      <c r="F103" s="35"/>
      <c r="G103" s="40"/>
      <c r="H103" s="35"/>
      <c r="I103" s="40"/>
      <c r="J103" s="35"/>
      <c r="K103" s="40"/>
      <c r="L103" s="35"/>
      <c r="M103" s="40"/>
      <c r="N103" s="35"/>
      <c r="O103" s="40"/>
      <c r="P103" s="35"/>
      <c r="Q103" s="35"/>
      <c r="R103" s="35"/>
      <c r="S103" s="35"/>
      <c r="T103" s="40"/>
      <c r="U103" s="40"/>
    </row>
    <row r="104" spans="1:21" ht="28.9" customHeight="1" x14ac:dyDescent="0.3">
      <c r="A104" s="17" t="s">
        <v>0</v>
      </c>
      <c r="B104" s="9" t="s">
        <v>190</v>
      </c>
      <c r="C104" s="10"/>
      <c r="D104" s="35"/>
      <c r="E104" s="35"/>
      <c r="F104" s="35"/>
      <c r="G104" s="40"/>
      <c r="H104" s="35"/>
      <c r="I104" s="40"/>
      <c r="J104" s="35"/>
      <c r="K104" s="40"/>
      <c r="L104" s="35"/>
      <c r="M104" s="40"/>
      <c r="N104" s="35"/>
      <c r="O104" s="40"/>
      <c r="P104" s="35"/>
      <c r="Q104" s="35"/>
      <c r="R104" s="35"/>
      <c r="S104" s="35"/>
      <c r="T104" s="40"/>
      <c r="U104" s="40"/>
    </row>
    <row r="105" spans="1:21" ht="13" x14ac:dyDescent="0.3">
      <c r="A105" s="18" t="s">
        <v>23</v>
      </c>
      <c r="B105" s="12" t="s">
        <v>191</v>
      </c>
      <c r="C105" s="11" t="s">
        <v>192</v>
      </c>
      <c r="D105" s="33">
        <v>16356005100</v>
      </c>
      <c r="E105" s="33">
        <v>16038397100</v>
      </c>
      <c r="F105" s="33">
        <v>4220500593</v>
      </c>
      <c r="G105" s="38">
        <f t="shared" ref="G105:G136" si="24">IF(($D105     =0),0,($F105     /$D105     ))</f>
        <v>0.25803981884304988</v>
      </c>
      <c r="H105" s="33">
        <v>3644107364</v>
      </c>
      <c r="I105" s="38">
        <f t="shared" ref="I105:I136" si="25">IF(($D105     =0),0,($H105     /$D105     ))</f>
        <v>0.22279935361477723</v>
      </c>
      <c r="J105" s="33">
        <v>3761745683</v>
      </c>
      <c r="K105" s="38">
        <f t="shared" ref="K105:K136" si="26">IF(($E105     =0),0,($J105     /$E105     ))</f>
        <v>0.23454623673085137</v>
      </c>
      <c r="L105" s="33">
        <v>0</v>
      </c>
      <c r="M105" s="38">
        <f t="shared" ref="M105:M136" si="27">IF(($E105     =0),0,($L105     /$E105     ))</f>
        <v>0</v>
      </c>
      <c r="N105" s="33">
        <f t="shared" ref="N105:N136" si="28">$F105     +$H105     +$J105</f>
        <v>11626353640</v>
      </c>
      <c r="O105" s="38">
        <f t="shared" ref="O105:O136" si="29">IF(($E105     =0),0,($N105     /$E105     ))</f>
        <v>0.72490745599508821</v>
      </c>
      <c r="P105" s="33">
        <v>2188673378</v>
      </c>
      <c r="Q105" s="33">
        <v>14100024370</v>
      </c>
      <c r="R105" s="33">
        <v>14355133270</v>
      </c>
      <c r="S105" s="33">
        <v>9216560991</v>
      </c>
      <c r="T105" s="38">
        <f t="shared" ref="T105:T136" si="30">IF(($R105     =0),0,($S105     /$R105     ))</f>
        <v>0.6420393888130026</v>
      </c>
      <c r="U105" s="38">
        <f t="shared" ref="U105:U136" si="31">IF(($P105     =0),0,(($J105     /$P105     )-1))</f>
        <v>0.71873323850517457</v>
      </c>
    </row>
    <row r="106" spans="1:21" ht="14" x14ac:dyDescent="0.3">
      <c r="A106" s="19" t="s">
        <v>0</v>
      </c>
      <c r="B106" s="14" t="s">
        <v>28</v>
      </c>
      <c r="C106" s="13" t="s">
        <v>0</v>
      </c>
      <c r="D106" s="34">
        <f>D105</f>
        <v>16356005100</v>
      </c>
      <c r="E106" s="34">
        <f>E105</f>
        <v>16038397100</v>
      </c>
      <c r="F106" s="34">
        <f>F105</f>
        <v>4220500593</v>
      </c>
      <c r="G106" s="39">
        <f t="shared" si="24"/>
        <v>0.25803981884304988</v>
      </c>
      <c r="H106" s="34">
        <f>H105</f>
        <v>3644107364</v>
      </c>
      <c r="I106" s="39">
        <f t="shared" si="25"/>
        <v>0.22279935361477723</v>
      </c>
      <c r="J106" s="34">
        <f>J105</f>
        <v>3761745683</v>
      </c>
      <c r="K106" s="39">
        <f t="shared" si="26"/>
        <v>0.23454623673085137</v>
      </c>
      <c r="L106" s="34">
        <f>L105</f>
        <v>0</v>
      </c>
      <c r="M106" s="39">
        <f t="shared" si="27"/>
        <v>0</v>
      </c>
      <c r="N106" s="34">
        <f t="shared" si="28"/>
        <v>11626353640</v>
      </c>
      <c r="O106" s="39">
        <f t="shared" si="29"/>
        <v>0.72490745599508821</v>
      </c>
      <c r="P106" s="34">
        <f>P105</f>
        <v>2188673378</v>
      </c>
      <c r="Q106" s="34">
        <f>Q105</f>
        <v>14100024370</v>
      </c>
      <c r="R106" s="34">
        <f>R105</f>
        <v>14355133270</v>
      </c>
      <c r="S106" s="34">
        <f>S105</f>
        <v>9216560991</v>
      </c>
      <c r="T106" s="39">
        <f t="shared" si="30"/>
        <v>0.6420393888130026</v>
      </c>
      <c r="U106" s="39">
        <f t="shared" si="31"/>
        <v>0.71873323850517457</v>
      </c>
    </row>
    <row r="107" spans="1:21" ht="13" x14ac:dyDescent="0.3">
      <c r="A107" s="18" t="s">
        <v>29</v>
      </c>
      <c r="B107" s="12" t="s">
        <v>193</v>
      </c>
      <c r="C107" s="11" t="s">
        <v>194</v>
      </c>
      <c r="D107" s="33">
        <v>0</v>
      </c>
      <c r="E107" s="33">
        <v>0</v>
      </c>
      <c r="F107" s="33">
        <v>0</v>
      </c>
      <c r="G107" s="38">
        <f t="shared" si="24"/>
        <v>0</v>
      </c>
      <c r="H107" s="33">
        <v>0</v>
      </c>
      <c r="I107" s="38">
        <f t="shared" si="25"/>
        <v>0</v>
      </c>
      <c r="J107" s="33">
        <v>0</v>
      </c>
      <c r="K107" s="38">
        <f t="shared" si="26"/>
        <v>0</v>
      </c>
      <c r="L107" s="33">
        <v>0</v>
      </c>
      <c r="M107" s="38">
        <f t="shared" si="27"/>
        <v>0</v>
      </c>
      <c r="N107" s="33">
        <f t="shared" si="28"/>
        <v>0</v>
      </c>
      <c r="O107" s="38">
        <f t="shared" si="29"/>
        <v>0</v>
      </c>
      <c r="P107" s="33">
        <v>0</v>
      </c>
      <c r="Q107" s="33">
        <v>0</v>
      </c>
      <c r="R107" s="33">
        <v>0</v>
      </c>
      <c r="S107" s="33">
        <v>0</v>
      </c>
      <c r="T107" s="38">
        <f t="shared" si="30"/>
        <v>0</v>
      </c>
      <c r="U107" s="38">
        <f t="shared" si="31"/>
        <v>0</v>
      </c>
    </row>
    <row r="108" spans="1:21" ht="13" x14ac:dyDescent="0.3">
      <c r="A108" s="18" t="s">
        <v>29</v>
      </c>
      <c r="B108" s="12" t="s">
        <v>195</v>
      </c>
      <c r="C108" s="11" t="s">
        <v>196</v>
      </c>
      <c r="D108" s="33">
        <v>0</v>
      </c>
      <c r="E108" s="33">
        <v>8489286</v>
      </c>
      <c r="F108" s="33">
        <v>0</v>
      </c>
      <c r="G108" s="38">
        <f t="shared" si="24"/>
        <v>0</v>
      </c>
      <c r="H108" s="33">
        <v>0</v>
      </c>
      <c r="I108" s="38">
        <f t="shared" si="25"/>
        <v>0</v>
      </c>
      <c r="J108" s="33">
        <v>0</v>
      </c>
      <c r="K108" s="38">
        <f t="shared" si="26"/>
        <v>0</v>
      </c>
      <c r="L108" s="33">
        <v>0</v>
      </c>
      <c r="M108" s="38">
        <f t="shared" si="27"/>
        <v>0</v>
      </c>
      <c r="N108" s="33">
        <f t="shared" si="28"/>
        <v>0</v>
      </c>
      <c r="O108" s="38">
        <f t="shared" si="29"/>
        <v>0</v>
      </c>
      <c r="P108" s="33">
        <v>0</v>
      </c>
      <c r="Q108" s="33">
        <v>0</v>
      </c>
      <c r="R108" s="33">
        <v>8489286</v>
      </c>
      <c r="S108" s="33">
        <v>0</v>
      </c>
      <c r="T108" s="38">
        <f t="shared" si="30"/>
        <v>0</v>
      </c>
      <c r="U108" s="38">
        <f t="shared" si="31"/>
        <v>0</v>
      </c>
    </row>
    <row r="109" spans="1:21" ht="13" x14ac:dyDescent="0.3">
      <c r="A109" s="18" t="s">
        <v>29</v>
      </c>
      <c r="B109" s="12" t="s">
        <v>197</v>
      </c>
      <c r="C109" s="11" t="s">
        <v>198</v>
      </c>
      <c r="D109" s="33">
        <v>55414498</v>
      </c>
      <c r="E109" s="33">
        <v>55414498</v>
      </c>
      <c r="F109" s="33">
        <v>9196197</v>
      </c>
      <c r="G109" s="38">
        <f t="shared" si="24"/>
        <v>0.16595290640366353</v>
      </c>
      <c r="H109" s="33">
        <v>17605744</v>
      </c>
      <c r="I109" s="38">
        <f t="shared" si="25"/>
        <v>0.31771006930352413</v>
      </c>
      <c r="J109" s="33">
        <v>11360500</v>
      </c>
      <c r="K109" s="38">
        <f t="shared" si="26"/>
        <v>0.20500952656829988</v>
      </c>
      <c r="L109" s="33">
        <v>0</v>
      </c>
      <c r="M109" s="38">
        <f t="shared" si="27"/>
        <v>0</v>
      </c>
      <c r="N109" s="33">
        <f t="shared" si="28"/>
        <v>38162441</v>
      </c>
      <c r="O109" s="38">
        <f t="shared" si="29"/>
        <v>0.6886725022754876</v>
      </c>
      <c r="P109" s="33">
        <v>8370596</v>
      </c>
      <c r="Q109" s="33">
        <v>60046416</v>
      </c>
      <c r="R109" s="33">
        <v>49046415</v>
      </c>
      <c r="S109" s="33">
        <v>31766057</v>
      </c>
      <c r="T109" s="38">
        <f t="shared" si="30"/>
        <v>0.6476733722536091</v>
      </c>
      <c r="U109" s="38">
        <f t="shared" si="31"/>
        <v>0.357191291994023</v>
      </c>
    </row>
    <row r="110" spans="1:21" ht="13" x14ac:dyDescent="0.3">
      <c r="A110" s="18" t="s">
        <v>29</v>
      </c>
      <c r="B110" s="12" t="s">
        <v>199</v>
      </c>
      <c r="C110" s="11" t="s">
        <v>200</v>
      </c>
      <c r="D110" s="33">
        <v>171038970</v>
      </c>
      <c r="E110" s="33">
        <v>171421945</v>
      </c>
      <c r="F110" s="33">
        <v>41581870</v>
      </c>
      <c r="G110" s="38">
        <f t="shared" si="24"/>
        <v>0.24311342613908399</v>
      </c>
      <c r="H110" s="33">
        <v>39468332</v>
      </c>
      <c r="I110" s="38">
        <f t="shared" si="25"/>
        <v>0.23075637090190615</v>
      </c>
      <c r="J110" s="33">
        <v>40589296</v>
      </c>
      <c r="K110" s="38">
        <f t="shared" si="26"/>
        <v>0.23678004586868967</v>
      </c>
      <c r="L110" s="33">
        <v>0</v>
      </c>
      <c r="M110" s="38">
        <f t="shared" si="27"/>
        <v>0</v>
      </c>
      <c r="N110" s="33">
        <f t="shared" si="28"/>
        <v>121639498</v>
      </c>
      <c r="O110" s="38">
        <f t="shared" si="29"/>
        <v>0.70959116698856728</v>
      </c>
      <c r="P110" s="33">
        <v>36396474</v>
      </c>
      <c r="Q110" s="33">
        <v>148657126</v>
      </c>
      <c r="R110" s="33">
        <v>148657126</v>
      </c>
      <c r="S110" s="33">
        <v>106010977</v>
      </c>
      <c r="T110" s="38">
        <f t="shared" si="30"/>
        <v>0.71312408528602933</v>
      </c>
      <c r="U110" s="38">
        <f t="shared" si="31"/>
        <v>0.11519857665333189</v>
      </c>
    </row>
    <row r="111" spans="1:21" ht="13" x14ac:dyDescent="0.3">
      <c r="A111" s="18" t="s">
        <v>44</v>
      </c>
      <c r="B111" s="12" t="s">
        <v>201</v>
      </c>
      <c r="C111" s="11" t="s">
        <v>202</v>
      </c>
      <c r="D111" s="33">
        <v>0</v>
      </c>
      <c r="E111" s="33">
        <v>0</v>
      </c>
      <c r="F111" s="33">
        <v>0</v>
      </c>
      <c r="G111" s="38">
        <f t="shared" si="24"/>
        <v>0</v>
      </c>
      <c r="H111" s="33">
        <v>0</v>
      </c>
      <c r="I111" s="38">
        <f t="shared" si="25"/>
        <v>0</v>
      </c>
      <c r="J111" s="33">
        <v>0</v>
      </c>
      <c r="K111" s="38">
        <f t="shared" si="26"/>
        <v>0</v>
      </c>
      <c r="L111" s="33">
        <v>0</v>
      </c>
      <c r="M111" s="38">
        <f t="shared" si="27"/>
        <v>0</v>
      </c>
      <c r="N111" s="33">
        <f t="shared" si="28"/>
        <v>0</v>
      </c>
      <c r="O111" s="38">
        <f t="shared" si="29"/>
        <v>0</v>
      </c>
      <c r="P111" s="33">
        <v>0</v>
      </c>
      <c r="Q111" s="33">
        <v>0</v>
      </c>
      <c r="R111" s="33">
        <v>0</v>
      </c>
      <c r="S111" s="33">
        <v>0</v>
      </c>
      <c r="T111" s="38">
        <f t="shared" si="30"/>
        <v>0</v>
      </c>
      <c r="U111" s="38">
        <f t="shared" si="31"/>
        <v>0</v>
      </c>
    </row>
    <row r="112" spans="1:21" ht="14" x14ac:dyDescent="0.3">
      <c r="A112" s="19" t="s">
        <v>0</v>
      </c>
      <c r="B112" s="14" t="s">
        <v>203</v>
      </c>
      <c r="C112" s="13" t="s">
        <v>0</v>
      </c>
      <c r="D112" s="34">
        <f>SUM(D107:D111)</f>
        <v>226453468</v>
      </c>
      <c r="E112" s="34">
        <f>SUM(E107:E111)</f>
        <v>235325729</v>
      </c>
      <c r="F112" s="34">
        <f>SUM(F107:F111)</f>
        <v>50778067</v>
      </c>
      <c r="G112" s="39">
        <f t="shared" si="24"/>
        <v>0.22423179229032605</v>
      </c>
      <c r="H112" s="34">
        <f>SUM(H107:H111)</f>
        <v>57074076</v>
      </c>
      <c r="I112" s="39">
        <f t="shared" si="25"/>
        <v>0.25203445327673235</v>
      </c>
      <c r="J112" s="34">
        <f>SUM(J107:J111)</f>
        <v>51949796</v>
      </c>
      <c r="K112" s="39">
        <f t="shared" si="26"/>
        <v>0.22075697468677555</v>
      </c>
      <c r="L112" s="34">
        <f>SUM(L107:L111)</f>
        <v>0</v>
      </c>
      <c r="M112" s="39">
        <f t="shared" si="27"/>
        <v>0</v>
      </c>
      <c r="N112" s="34">
        <f t="shared" si="28"/>
        <v>159801939</v>
      </c>
      <c r="O112" s="39">
        <f t="shared" si="29"/>
        <v>0.67906700928566976</v>
      </c>
      <c r="P112" s="34">
        <f>SUM(P107:P111)</f>
        <v>44767070</v>
      </c>
      <c r="Q112" s="34">
        <f>SUM(Q107:Q111)</f>
        <v>208703542</v>
      </c>
      <c r="R112" s="34">
        <f>SUM(R107:R111)</f>
        <v>206192827</v>
      </c>
      <c r="S112" s="34">
        <f>SUM(S107:S111)</f>
        <v>137777034</v>
      </c>
      <c r="T112" s="39">
        <f t="shared" si="30"/>
        <v>0.66819508711619735</v>
      </c>
      <c r="U112" s="39">
        <f t="shared" si="31"/>
        <v>0.16044664080092796</v>
      </c>
    </row>
    <row r="113" spans="1:21" ht="13" x14ac:dyDescent="0.3">
      <c r="A113" s="18" t="s">
        <v>29</v>
      </c>
      <c r="B113" s="12" t="s">
        <v>204</v>
      </c>
      <c r="C113" s="11" t="s">
        <v>205</v>
      </c>
      <c r="D113" s="33">
        <v>8600000</v>
      </c>
      <c r="E113" s="33">
        <v>8600000</v>
      </c>
      <c r="F113" s="33">
        <v>0</v>
      </c>
      <c r="G113" s="38">
        <f t="shared" si="24"/>
        <v>0</v>
      </c>
      <c r="H113" s="33">
        <v>0</v>
      </c>
      <c r="I113" s="38">
        <f t="shared" si="25"/>
        <v>0</v>
      </c>
      <c r="J113" s="33">
        <v>7800000</v>
      </c>
      <c r="K113" s="38">
        <f t="shared" si="26"/>
        <v>0.90697674418604646</v>
      </c>
      <c r="L113" s="33">
        <v>0</v>
      </c>
      <c r="M113" s="38">
        <f t="shared" si="27"/>
        <v>0</v>
      </c>
      <c r="N113" s="33">
        <f t="shared" si="28"/>
        <v>7800000</v>
      </c>
      <c r="O113" s="38">
        <f t="shared" si="29"/>
        <v>0.90697674418604646</v>
      </c>
      <c r="P113" s="33">
        <v>0</v>
      </c>
      <c r="Q113" s="33">
        <v>0</v>
      </c>
      <c r="R113" s="33">
        <v>0</v>
      </c>
      <c r="S113" s="33">
        <v>0</v>
      </c>
      <c r="T113" s="38">
        <f t="shared" si="30"/>
        <v>0</v>
      </c>
      <c r="U113" s="38">
        <f t="shared" si="31"/>
        <v>0</v>
      </c>
    </row>
    <row r="114" spans="1:21" ht="13" x14ac:dyDescent="0.3">
      <c r="A114" s="18" t="s">
        <v>29</v>
      </c>
      <c r="B114" s="12" t="s">
        <v>206</v>
      </c>
      <c r="C114" s="11" t="s">
        <v>207</v>
      </c>
      <c r="D114" s="33">
        <v>150368371</v>
      </c>
      <c r="E114" s="33">
        <v>150169715</v>
      </c>
      <c r="F114" s="33">
        <v>31855145</v>
      </c>
      <c r="G114" s="38">
        <f t="shared" si="24"/>
        <v>0.2118473771322561</v>
      </c>
      <c r="H114" s="33">
        <v>28060599</v>
      </c>
      <c r="I114" s="38">
        <f t="shared" si="25"/>
        <v>0.18661237608273351</v>
      </c>
      <c r="J114" s="33">
        <v>30225965</v>
      </c>
      <c r="K114" s="38">
        <f t="shared" si="26"/>
        <v>0.20127869990297312</v>
      </c>
      <c r="L114" s="33">
        <v>0</v>
      </c>
      <c r="M114" s="38">
        <f t="shared" si="27"/>
        <v>0</v>
      </c>
      <c r="N114" s="33">
        <f t="shared" si="28"/>
        <v>90141709</v>
      </c>
      <c r="O114" s="38">
        <f t="shared" si="29"/>
        <v>0.60026556619622007</v>
      </c>
      <c r="P114" s="33">
        <v>21222808</v>
      </c>
      <c r="Q114" s="33">
        <v>124518726</v>
      </c>
      <c r="R114" s="33">
        <v>120286973</v>
      </c>
      <c r="S114" s="33">
        <v>71784778</v>
      </c>
      <c r="T114" s="38">
        <f t="shared" si="30"/>
        <v>0.59677932040072201</v>
      </c>
      <c r="U114" s="38">
        <f t="shared" si="31"/>
        <v>0.42422081941277523</v>
      </c>
    </row>
    <row r="115" spans="1:21" ht="13" x14ac:dyDescent="0.3">
      <c r="A115" s="18" t="s">
        <v>29</v>
      </c>
      <c r="B115" s="12" t="s">
        <v>208</v>
      </c>
      <c r="C115" s="11" t="s">
        <v>209</v>
      </c>
      <c r="D115" s="33">
        <v>80738999</v>
      </c>
      <c r="E115" s="33">
        <v>80738999</v>
      </c>
      <c r="F115" s="33">
        <v>18250879</v>
      </c>
      <c r="G115" s="38">
        <f t="shared" si="24"/>
        <v>0.22604787309785696</v>
      </c>
      <c r="H115" s="33">
        <v>13773751</v>
      </c>
      <c r="I115" s="38">
        <f t="shared" si="25"/>
        <v>0.1705960089993189</v>
      </c>
      <c r="J115" s="33">
        <v>13195422</v>
      </c>
      <c r="K115" s="38">
        <f t="shared" si="26"/>
        <v>0.16343306411316791</v>
      </c>
      <c r="L115" s="33">
        <v>0</v>
      </c>
      <c r="M115" s="38">
        <f t="shared" si="27"/>
        <v>0</v>
      </c>
      <c r="N115" s="33">
        <f t="shared" si="28"/>
        <v>45220052</v>
      </c>
      <c r="O115" s="38">
        <f t="shared" si="29"/>
        <v>0.56007694621034376</v>
      </c>
      <c r="P115" s="33">
        <v>11134889</v>
      </c>
      <c r="Q115" s="33">
        <v>85507096</v>
      </c>
      <c r="R115" s="33">
        <v>50856000</v>
      </c>
      <c r="S115" s="33">
        <v>22959935</v>
      </c>
      <c r="T115" s="38">
        <f t="shared" si="30"/>
        <v>0.45146954145036966</v>
      </c>
      <c r="U115" s="38">
        <f t="shared" si="31"/>
        <v>0.18505195696158272</v>
      </c>
    </row>
    <row r="116" spans="1:21" ht="13" x14ac:dyDescent="0.3">
      <c r="A116" s="18" t="s">
        <v>29</v>
      </c>
      <c r="B116" s="12" t="s">
        <v>210</v>
      </c>
      <c r="C116" s="11" t="s">
        <v>211</v>
      </c>
      <c r="D116" s="33">
        <v>3551000</v>
      </c>
      <c r="E116" s="33">
        <v>3551000</v>
      </c>
      <c r="F116" s="33">
        <v>0</v>
      </c>
      <c r="G116" s="38">
        <f t="shared" si="24"/>
        <v>0</v>
      </c>
      <c r="H116" s="33">
        <v>0</v>
      </c>
      <c r="I116" s="38">
        <f t="shared" si="25"/>
        <v>0</v>
      </c>
      <c r="J116" s="33">
        <v>0</v>
      </c>
      <c r="K116" s="38">
        <f t="shared" si="26"/>
        <v>0</v>
      </c>
      <c r="L116" s="33">
        <v>0</v>
      </c>
      <c r="M116" s="38">
        <f t="shared" si="27"/>
        <v>0</v>
      </c>
      <c r="N116" s="33">
        <f t="shared" si="28"/>
        <v>0</v>
      </c>
      <c r="O116" s="38">
        <f t="shared" si="29"/>
        <v>0</v>
      </c>
      <c r="P116" s="33">
        <v>0</v>
      </c>
      <c r="Q116" s="33">
        <v>0</v>
      </c>
      <c r="R116" s="33">
        <v>0</v>
      </c>
      <c r="S116" s="33">
        <v>0</v>
      </c>
      <c r="T116" s="38">
        <f t="shared" si="30"/>
        <v>0</v>
      </c>
      <c r="U116" s="38">
        <f t="shared" si="31"/>
        <v>0</v>
      </c>
    </row>
    <row r="117" spans="1:21" ht="13" x14ac:dyDescent="0.3">
      <c r="A117" s="18" t="s">
        <v>29</v>
      </c>
      <c r="B117" s="12" t="s">
        <v>212</v>
      </c>
      <c r="C117" s="11" t="s">
        <v>213</v>
      </c>
      <c r="D117" s="33">
        <v>3010523614</v>
      </c>
      <c r="E117" s="33">
        <v>2830436671</v>
      </c>
      <c r="F117" s="33">
        <v>766918040</v>
      </c>
      <c r="G117" s="38">
        <f t="shared" si="24"/>
        <v>0.25474573141813595</v>
      </c>
      <c r="H117" s="33">
        <v>1719063664</v>
      </c>
      <c r="I117" s="38">
        <f t="shared" si="25"/>
        <v>0.57101816308822351</v>
      </c>
      <c r="J117" s="33">
        <v>384640749</v>
      </c>
      <c r="K117" s="38">
        <f t="shared" si="26"/>
        <v>0.13589449039469428</v>
      </c>
      <c r="L117" s="33">
        <v>0</v>
      </c>
      <c r="M117" s="38">
        <f t="shared" si="27"/>
        <v>0</v>
      </c>
      <c r="N117" s="33">
        <f t="shared" si="28"/>
        <v>2870622453</v>
      </c>
      <c r="O117" s="38">
        <f t="shared" si="29"/>
        <v>1.0141977322480782</v>
      </c>
      <c r="P117" s="33">
        <v>3519745365</v>
      </c>
      <c r="Q117" s="33">
        <v>2634265756</v>
      </c>
      <c r="R117" s="33">
        <v>2634265756</v>
      </c>
      <c r="S117" s="33">
        <v>6730259323</v>
      </c>
      <c r="T117" s="38">
        <f t="shared" si="30"/>
        <v>2.5548900325150035</v>
      </c>
      <c r="U117" s="38">
        <f t="shared" si="31"/>
        <v>-0.89071915462270945</v>
      </c>
    </row>
    <row r="118" spans="1:21" ht="13" x14ac:dyDescent="0.3">
      <c r="A118" s="18" t="s">
        <v>29</v>
      </c>
      <c r="B118" s="12" t="s">
        <v>214</v>
      </c>
      <c r="C118" s="11" t="s">
        <v>215</v>
      </c>
      <c r="D118" s="33">
        <v>0</v>
      </c>
      <c r="E118" s="33">
        <v>0</v>
      </c>
      <c r="F118" s="33">
        <v>0</v>
      </c>
      <c r="G118" s="38">
        <f t="shared" si="24"/>
        <v>0</v>
      </c>
      <c r="H118" s="33">
        <v>0</v>
      </c>
      <c r="I118" s="38">
        <f t="shared" si="25"/>
        <v>0</v>
      </c>
      <c r="J118" s="33">
        <v>0</v>
      </c>
      <c r="K118" s="38">
        <f t="shared" si="26"/>
        <v>0</v>
      </c>
      <c r="L118" s="33">
        <v>0</v>
      </c>
      <c r="M118" s="38">
        <f t="shared" si="27"/>
        <v>0</v>
      </c>
      <c r="N118" s="33">
        <f t="shared" si="28"/>
        <v>0</v>
      </c>
      <c r="O118" s="38">
        <f t="shared" si="29"/>
        <v>0</v>
      </c>
      <c r="P118" s="33">
        <v>0</v>
      </c>
      <c r="Q118" s="33">
        <v>0</v>
      </c>
      <c r="R118" s="33">
        <v>0</v>
      </c>
      <c r="S118" s="33">
        <v>0</v>
      </c>
      <c r="T118" s="38">
        <f t="shared" si="30"/>
        <v>0</v>
      </c>
      <c r="U118" s="38">
        <f t="shared" si="31"/>
        <v>0</v>
      </c>
    </row>
    <row r="119" spans="1:21" ht="13" x14ac:dyDescent="0.3">
      <c r="A119" s="18" t="s">
        <v>29</v>
      </c>
      <c r="B119" s="12" t="s">
        <v>216</v>
      </c>
      <c r="C119" s="11" t="s">
        <v>217</v>
      </c>
      <c r="D119" s="33">
        <v>0</v>
      </c>
      <c r="E119" s="33">
        <v>0</v>
      </c>
      <c r="F119" s="33">
        <v>0</v>
      </c>
      <c r="G119" s="38">
        <f t="shared" si="24"/>
        <v>0</v>
      </c>
      <c r="H119" s="33">
        <v>0</v>
      </c>
      <c r="I119" s="38">
        <f t="shared" si="25"/>
        <v>0</v>
      </c>
      <c r="J119" s="33">
        <v>0</v>
      </c>
      <c r="K119" s="38">
        <f t="shared" si="26"/>
        <v>0</v>
      </c>
      <c r="L119" s="33">
        <v>0</v>
      </c>
      <c r="M119" s="38">
        <f t="shared" si="27"/>
        <v>0</v>
      </c>
      <c r="N119" s="33">
        <f t="shared" si="28"/>
        <v>0</v>
      </c>
      <c r="O119" s="38">
        <f t="shared" si="29"/>
        <v>0</v>
      </c>
      <c r="P119" s="33">
        <v>0</v>
      </c>
      <c r="Q119" s="33">
        <v>0</v>
      </c>
      <c r="R119" s="33">
        <v>0</v>
      </c>
      <c r="S119" s="33">
        <v>0</v>
      </c>
      <c r="T119" s="38">
        <f t="shared" si="30"/>
        <v>0</v>
      </c>
      <c r="U119" s="38">
        <f t="shared" si="31"/>
        <v>0</v>
      </c>
    </row>
    <row r="120" spans="1:21" ht="13" x14ac:dyDescent="0.3">
      <c r="A120" s="18" t="s">
        <v>44</v>
      </c>
      <c r="B120" s="12" t="s">
        <v>218</v>
      </c>
      <c r="C120" s="11" t="s">
        <v>219</v>
      </c>
      <c r="D120" s="33">
        <v>0</v>
      </c>
      <c r="E120" s="33">
        <v>0</v>
      </c>
      <c r="F120" s="33">
        <v>0</v>
      </c>
      <c r="G120" s="38">
        <f t="shared" si="24"/>
        <v>0</v>
      </c>
      <c r="H120" s="33">
        <v>0</v>
      </c>
      <c r="I120" s="38">
        <f t="shared" si="25"/>
        <v>0</v>
      </c>
      <c r="J120" s="33">
        <v>0</v>
      </c>
      <c r="K120" s="38">
        <f t="shared" si="26"/>
        <v>0</v>
      </c>
      <c r="L120" s="33">
        <v>0</v>
      </c>
      <c r="M120" s="38">
        <f t="shared" si="27"/>
        <v>0</v>
      </c>
      <c r="N120" s="33">
        <f t="shared" si="28"/>
        <v>0</v>
      </c>
      <c r="O120" s="38">
        <f t="shared" si="29"/>
        <v>0</v>
      </c>
      <c r="P120" s="33">
        <v>0</v>
      </c>
      <c r="Q120" s="33">
        <v>0</v>
      </c>
      <c r="R120" s="33">
        <v>0</v>
      </c>
      <c r="S120" s="33">
        <v>0</v>
      </c>
      <c r="T120" s="38">
        <f t="shared" si="30"/>
        <v>0</v>
      </c>
      <c r="U120" s="38">
        <f t="shared" si="31"/>
        <v>0</v>
      </c>
    </row>
    <row r="121" spans="1:21" ht="14" x14ac:dyDescent="0.3">
      <c r="A121" s="19" t="s">
        <v>0</v>
      </c>
      <c r="B121" s="14" t="s">
        <v>220</v>
      </c>
      <c r="C121" s="13" t="s">
        <v>0</v>
      </c>
      <c r="D121" s="34">
        <f>SUM(D113:D120)</f>
        <v>3253781984</v>
      </c>
      <c r="E121" s="34">
        <f>SUM(E113:E120)</f>
        <v>3073496385</v>
      </c>
      <c r="F121" s="34">
        <f>SUM(F113:F120)</f>
        <v>817024064</v>
      </c>
      <c r="G121" s="39">
        <f t="shared" si="24"/>
        <v>0.25109981800181974</v>
      </c>
      <c r="H121" s="34">
        <f>SUM(H113:H120)</f>
        <v>1760898014</v>
      </c>
      <c r="I121" s="39">
        <f t="shared" si="25"/>
        <v>0.54118500337728837</v>
      </c>
      <c r="J121" s="34">
        <f>SUM(J113:J120)</f>
        <v>435862136</v>
      </c>
      <c r="K121" s="39">
        <f t="shared" si="26"/>
        <v>0.14181312791750689</v>
      </c>
      <c r="L121" s="34">
        <f>SUM(L113:L120)</f>
        <v>0</v>
      </c>
      <c r="M121" s="39">
        <f t="shared" si="27"/>
        <v>0</v>
      </c>
      <c r="N121" s="34">
        <f t="shared" si="28"/>
        <v>3013784214</v>
      </c>
      <c r="O121" s="39">
        <f t="shared" si="29"/>
        <v>0.98057190784689996</v>
      </c>
      <c r="P121" s="34">
        <f>SUM(P113:P120)</f>
        <v>3552103062</v>
      </c>
      <c r="Q121" s="34">
        <f>SUM(Q113:Q120)</f>
        <v>2844291578</v>
      </c>
      <c r="R121" s="34">
        <f>SUM(R113:R120)</f>
        <v>2805408729</v>
      </c>
      <c r="S121" s="34">
        <f>SUM(S113:S120)</f>
        <v>6825004036</v>
      </c>
      <c r="T121" s="39">
        <f t="shared" si="30"/>
        <v>2.4328020246920676</v>
      </c>
      <c r="U121" s="39">
        <f t="shared" si="31"/>
        <v>-0.87729462563662519</v>
      </c>
    </row>
    <row r="122" spans="1:21" ht="13" x14ac:dyDescent="0.3">
      <c r="A122" s="18" t="s">
        <v>29</v>
      </c>
      <c r="B122" s="12" t="s">
        <v>221</v>
      </c>
      <c r="C122" s="11" t="s">
        <v>222</v>
      </c>
      <c r="D122" s="33">
        <v>0</v>
      </c>
      <c r="E122" s="33">
        <v>0</v>
      </c>
      <c r="F122" s="33">
        <v>0</v>
      </c>
      <c r="G122" s="38">
        <f t="shared" si="24"/>
        <v>0</v>
      </c>
      <c r="H122" s="33">
        <v>0</v>
      </c>
      <c r="I122" s="38">
        <f t="shared" si="25"/>
        <v>0</v>
      </c>
      <c r="J122" s="33">
        <v>0</v>
      </c>
      <c r="K122" s="38">
        <f t="shared" si="26"/>
        <v>0</v>
      </c>
      <c r="L122" s="33">
        <v>0</v>
      </c>
      <c r="M122" s="38">
        <f t="shared" si="27"/>
        <v>0</v>
      </c>
      <c r="N122" s="33">
        <f t="shared" si="28"/>
        <v>0</v>
      </c>
      <c r="O122" s="38">
        <f t="shared" si="29"/>
        <v>0</v>
      </c>
      <c r="P122" s="33">
        <v>0</v>
      </c>
      <c r="Q122" s="33">
        <v>0</v>
      </c>
      <c r="R122" s="33">
        <v>0</v>
      </c>
      <c r="S122" s="33">
        <v>0</v>
      </c>
      <c r="T122" s="38">
        <f t="shared" si="30"/>
        <v>0</v>
      </c>
      <c r="U122" s="38">
        <f t="shared" si="31"/>
        <v>0</v>
      </c>
    </row>
    <row r="123" spans="1:21" ht="13" x14ac:dyDescent="0.3">
      <c r="A123" s="18" t="s">
        <v>29</v>
      </c>
      <c r="B123" s="12" t="s">
        <v>223</v>
      </c>
      <c r="C123" s="11" t="s">
        <v>224</v>
      </c>
      <c r="D123" s="33">
        <v>63571045</v>
      </c>
      <c r="E123" s="33">
        <v>60356297</v>
      </c>
      <c r="F123" s="33">
        <v>11259048</v>
      </c>
      <c r="G123" s="38">
        <f t="shared" si="24"/>
        <v>0.17710968885284173</v>
      </c>
      <c r="H123" s="33">
        <v>14400544</v>
      </c>
      <c r="I123" s="38">
        <f t="shared" si="25"/>
        <v>0.22652677803235735</v>
      </c>
      <c r="J123" s="33">
        <v>13656585</v>
      </c>
      <c r="K123" s="38">
        <f t="shared" si="26"/>
        <v>0.22626611768445634</v>
      </c>
      <c r="L123" s="33">
        <v>0</v>
      </c>
      <c r="M123" s="38">
        <f t="shared" si="27"/>
        <v>0</v>
      </c>
      <c r="N123" s="33">
        <f t="shared" si="28"/>
        <v>39316177</v>
      </c>
      <c r="O123" s="38">
        <f t="shared" si="29"/>
        <v>0.651401410527223</v>
      </c>
      <c r="P123" s="33">
        <v>11624835</v>
      </c>
      <c r="Q123" s="33">
        <v>129930661</v>
      </c>
      <c r="R123" s="33">
        <v>55375475</v>
      </c>
      <c r="S123" s="33">
        <v>23803352</v>
      </c>
      <c r="T123" s="38">
        <f t="shared" si="30"/>
        <v>0.42985368522798223</v>
      </c>
      <c r="U123" s="38">
        <f t="shared" si="31"/>
        <v>0.17477667424957</v>
      </c>
    </row>
    <row r="124" spans="1:21" ht="13" x14ac:dyDescent="0.3">
      <c r="A124" s="18" t="s">
        <v>29</v>
      </c>
      <c r="B124" s="12" t="s">
        <v>225</v>
      </c>
      <c r="C124" s="11" t="s">
        <v>226</v>
      </c>
      <c r="D124" s="33">
        <v>468527312</v>
      </c>
      <c r="E124" s="33">
        <v>458331268</v>
      </c>
      <c r="F124" s="33">
        <v>122322539</v>
      </c>
      <c r="G124" s="38">
        <f t="shared" si="24"/>
        <v>0.26107877997088885</v>
      </c>
      <c r="H124" s="33">
        <v>101724893</v>
      </c>
      <c r="I124" s="38">
        <f t="shared" si="25"/>
        <v>0.21711624999141993</v>
      </c>
      <c r="J124" s="33">
        <v>99984347</v>
      </c>
      <c r="K124" s="38">
        <f t="shared" si="26"/>
        <v>0.21814864919929486</v>
      </c>
      <c r="L124" s="33">
        <v>0</v>
      </c>
      <c r="M124" s="38">
        <f t="shared" si="27"/>
        <v>0</v>
      </c>
      <c r="N124" s="33">
        <f t="shared" si="28"/>
        <v>324031779</v>
      </c>
      <c r="O124" s="38">
        <f t="shared" si="29"/>
        <v>0.70698161269677984</v>
      </c>
      <c r="P124" s="33">
        <v>78377266</v>
      </c>
      <c r="Q124" s="33">
        <v>419618993</v>
      </c>
      <c r="R124" s="33">
        <v>404740251</v>
      </c>
      <c r="S124" s="33">
        <v>293271780</v>
      </c>
      <c r="T124" s="38">
        <f t="shared" si="30"/>
        <v>0.72459257332426763</v>
      </c>
      <c r="U124" s="38">
        <f t="shared" si="31"/>
        <v>0.27568046326086448</v>
      </c>
    </row>
    <row r="125" spans="1:21" ht="13" x14ac:dyDescent="0.3">
      <c r="A125" s="18" t="s">
        <v>44</v>
      </c>
      <c r="B125" s="12" t="s">
        <v>227</v>
      </c>
      <c r="C125" s="11" t="s">
        <v>228</v>
      </c>
      <c r="D125" s="33">
        <v>0</v>
      </c>
      <c r="E125" s="33">
        <v>0</v>
      </c>
      <c r="F125" s="33">
        <v>0</v>
      </c>
      <c r="G125" s="38">
        <f t="shared" si="24"/>
        <v>0</v>
      </c>
      <c r="H125" s="33">
        <v>0</v>
      </c>
      <c r="I125" s="38">
        <f t="shared" si="25"/>
        <v>0</v>
      </c>
      <c r="J125" s="33">
        <v>0</v>
      </c>
      <c r="K125" s="38">
        <f t="shared" si="26"/>
        <v>0</v>
      </c>
      <c r="L125" s="33">
        <v>0</v>
      </c>
      <c r="M125" s="38">
        <f t="shared" si="27"/>
        <v>0</v>
      </c>
      <c r="N125" s="33">
        <f t="shared" si="28"/>
        <v>0</v>
      </c>
      <c r="O125" s="38">
        <f t="shared" si="29"/>
        <v>0</v>
      </c>
      <c r="P125" s="33">
        <v>0</v>
      </c>
      <c r="Q125" s="33">
        <v>0</v>
      </c>
      <c r="R125" s="33">
        <v>0</v>
      </c>
      <c r="S125" s="33">
        <v>0</v>
      </c>
      <c r="T125" s="38">
        <f t="shared" si="30"/>
        <v>0</v>
      </c>
      <c r="U125" s="38">
        <f t="shared" si="31"/>
        <v>0</v>
      </c>
    </row>
    <row r="126" spans="1:21" ht="14" x14ac:dyDescent="0.3">
      <c r="A126" s="19" t="s">
        <v>0</v>
      </c>
      <c r="B126" s="14" t="s">
        <v>229</v>
      </c>
      <c r="C126" s="13" t="s">
        <v>0</v>
      </c>
      <c r="D126" s="34">
        <f>SUM(D122:D125)</f>
        <v>532098357</v>
      </c>
      <c r="E126" s="34">
        <f>SUM(E122:E125)</f>
        <v>518687565</v>
      </c>
      <c r="F126" s="34">
        <f>SUM(F122:F125)</f>
        <v>133581587</v>
      </c>
      <c r="G126" s="39">
        <f t="shared" si="24"/>
        <v>0.25104679471881924</v>
      </c>
      <c r="H126" s="34">
        <f>SUM(H122:H125)</f>
        <v>116125437</v>
      </c>
      <c r="I126" s="39">
        <f t="shared" si="25"/>
        <v>0.21824054795944428</v>
      </c>
      <c r="J126" s="34">
        <f>SUM(J122:J125)</f>
        <v>113640932</v>
      </c>
      <c r="K126" s="39">
        <f t="shared" si="26"/>
        <v>0.21909322618906432</v>
      </c>
      <c r="L126" s="34">
        <f>SUM(L122:L125)</f>
        <v>0</v>
      </c>
      <c r="M126" s="39">
        <f t="shared" si="27"/>
        <v>0</v>
      </c>
      <c r="N126" s="34">
        <f t="shared" si="28"/>
        <v>363347956</v>
      </c>
      <c r="O126" s="39">
        <f t="shared" si="29"/>
        <v>0.7005141062134389</v>
      </c>
      <c r="P126" s="34">
        <f>SUM(P122:P125)</f>
        <v>90002101</v>
      </c>
      <c r="Q126" s="34">
        <f>SUM(Q122:Q125)</f>
        <v>549549654</v>
      </c>
      <c r="R126" s="34">
        <f>SUM(R122:R125)</f>
        <v>460115726</v>
      </c>
      <c r="S126" s="34">
        <f>SUM(S122:S125)</f>
        <v>317075132</v>
      </c>
      <c r="T126" s="39">
        <f t="shared" si="30"/>
        <v>0.68912039750625698</v>
      </c>
      <c r="U126" s="39">
        <f t="shared" si="31"/>
        <v>0.26264754641672194</v>
      </c>
    </row>
    <row r="127" spans="1:21" ht="13" x14ac:dyDescent="0.3">
      <c r="A127" s="18" t="s">
        <v>29</v>
      </c>
      <c r="B127" s="12" t="s">
        <v>230</v>
      </c>
      <c r="C127" s="11" t="s">
        <v>231</v>
      </c>
      <c r="D127" s="33">
        <v>149499250</v>
      </c>
      <c r="E127" s="33">
        <v>149235852</v>
      </c>
      <c r="F127" s="33">
        <v>20041726</v>
      </c>
      <c r="G127" s="38">
        <f t="shared" si="24"/>
        <v>0.13405904042996872</v>
      </c>
      <c r="H127" s="33">
        <v>36532028</v>
      </c>
      <c r="I127" s="38">
        <f t="shared" si="25"/>
        <v>0.24436261720376523</v>
      </c>
      <c r="J127" s="33">
        <v>35504052</v>
      </c>
      <c r="K127" s="38">
        <f t="shared" si="26"/>
        <v>0.23790564749816284</v>
      </c>
      <c r="L127" s="33">
        <v>0</v>
      </c>
      <c r="M127" s="38">
        <f t="shared" si="27"/>
        <v>0</v>
      </c>
      <c r="N127" s="33">
        <f t="shared" si="28"/>
        <v>92077806</v>
      </c>
      <c r="O127" s="38">
        <f t="shared" si="29"/>
        <v>0.61699521104352328</v>
      </c>
      <c r="P127" s="33">
        <v>20100933</v>
      </c>
      <c r="Q127" s="33">
        <v>141511327</v>
      </c>
      <c r="R127" s="33">
        <v>130415958</v>
      </c>
      <c r="S127" s="33">
        <v>77565961</v>
      </c>
      <c r="T127" s="38">
        <f t="shared" si="30"/>
        <v>0.5947582043602363</v>
      </c>
      <c r="U127" s="38">
        <f t="shared" si="31"/>
        <v>0.76628875883522429</v>
      </c>
    </row>
    <row r="128" spans="1:21" ht="13" x14ac:dyDescent="0.3">
      <c r="A128" s="18" t="s">
        <v>29</v>
      </c>
      <c r="B128" s="12" t="s">
        <v>232</v>
      </c>
      <c r="C128" s="11" t="s">
        <v>233</v>
      </c>
      <c r="D128" s="33">
        <v>25430756</v>
      </c>
      <c r="E128" s="33">
        <v>27430756</v>
      </c>
      <c r="F128" s="33">
        <v>5004783</v>
      </c>
      <c r="G128" s="38">
        <f t="shared" si="24"/>
        <v>0.19680040184412922</v>
      </c>
      <c r="H128" s="33">
        <v>7049835</v>
      </c>
      <c r="I128" s="38">
        <f t="shared" si="25"/>
        <v>0.27721688651332271</v>
      </c>
      <c r="J128" s="33">
        <v>6117592</v>
      </c>
      <c r="K128" s="38">
        <f t="shared" si="26"/>
        <v>0.22301944576372595</v>
      </c>
      <c r="L128" s="33">
        <v>0</v>
      </c>
      <c r="M128" s="38">
        <f t="shared" si="27"/>
        <v>0</v>
      </c>
      <c r="N128" s="33">
        <f t="shared" si="28"/>
        <v>18172210</v>
      </c>
      <c r="O128" s="38">
        <f t="shared" si="29"/>
        <v>0.66247572615206085</v>
      </c>
      <c r="P128" s="33">
        <v>4768704</v>
      </c>
      <c r="Q128" s="33">
        <v>15248102</v>
      </c>
      <c r="R128" s="33">
        <v>22400237</v>
      </c>
      <c r="S128" s="33">
        <v>14973202</v>
      </c>
      <c r="T128" s="38">
        <f t="shared" si="30"/>
        <v>0.66843944552908074</v>
      </c>
      <c r="U128" s="38">
        <f t="shared" si="31"/>
        <v>0.28286259746883013</v>
      </c>
    </row>
    <row r="129" spans="1:21" ht="13" x14ac:dyDescent="0.3">
      <c r="A129" s="18" t="s">
        <v>29</v>
      </c>
      <c r="B129" s="12" t="s">
        <v>234</v>
      </c>
      <c r="C129" s="11" t="s">
        <v>235</v>
      </c>
      <c r="D129" s="33">
        <v>4420000</v>
      </c>
      <c r="E129" s="33">
        <v>4420000</v>
      </c>
      <c r="F129" s="33">
        <v>0</v>
      </c>
      <c r="G129" s="38">
        <f t="shared" si="24"/>
        <v>0</v>
      </c>
      <c r="H129" s="33">
        <v>0</v>
      </c>
      <c r="I129" s="38">
        <f t="shared" si="25"/>
        <v>0</v>
      </c>
      <c r="J129" s="33">
        <v>0</v>
      </c>
      <c r="K129" s="38">
        <f t="shared" si="26"/>
        <v>0</v>
      </c>
      <c r="L129" s="33">
        <v>0</v>
      </c>
      <c r="M129" s="38">
        <f t="shared" si="27"/>
        <v>0</v>
      </c>
      <c r="N129" s="33">
        <f t="shared" si="28"/>
        <v>0</v>
      </c>
      <c r="O129" s="38">
        <f t="shared" si="29"/>
        <v>0</v>
      </c>
      <c r="P129" s="33">
        <v>0</v>
      </c>
      <c r="Q129" s="33">
        <v>17000004</v>
      </c>
      <c r="R129" s="33">
        <v>13000004</v>
      </c>
      <c r="S129" s="33">
        <v>0</v>
      </c>
      <c r="T129" s="38">
        <f t="shared" si="30"/>
        <v>0</v>
      </c>
      <c r="U129" s="38">
        <f t="shared" si="31"/>
        <v>0</v>
      </c>
    </row>
    <row r="130" spans="1:21" ht="13" x14ac:dyDescent="0.3">
      <c r="A130" s="18" t="s">
        <v>29</v>
      </c>
      <c r="B130" s="12" t="s">
        <v>236</v>
      </c>
      <c r="C130" s="11" t="s">
        <v>237</v>
      </c>
      <c r="D130" s="33">
        <v>95829413</v>
      </c>
      <c r="E130" s="33">
        <v>95829413</v>
      </c>
      <c r="F130" s="33">
        <v>21367359</v>
      </c>
      <c r="G130" s="38">
        <f t="shared" si="24"/>
        <v>0.22297286742223915</v>
      </c>
      <c r="H130" s="33">
        <v>22790360</v>
      </c>
      <c r="I130" s="38">
        <f t="shared" si="25"/>
        <v>0.23782218096233146</v>
      </c>
      <c r="J130" s="33">
        <v>22434100</v>
      </c>
      <c r="K130" s="38">
        <f t="shared" si="26"/>
        <v>0.23410453322927063</v>
      </c>
      <c r="L130" s="33">
        <v>0</v>
      </c>
      <c r="M130" s="38">
        <f t="shared" si="27"/>
        <v>0</v>
      </c>
      <c r="N130" s="33">
        <f t="shared" si="28"/>
        <v>66591819</v>
      </c>
      <c r="O130" s="38">
        <f t="shared" si="29"/>
        <v>0.69489958161384124</v>
      </c>
      <c r="P130" s="33">
        <v>19072327</v>
      </c>
      <c r="Q130" s="33">
        <v>86427143</v>
      </c>
      <c r="R130" s="33">
        <v>81314584</v>
      </c>
      <c r="S130" s="33">
        <v>62439429</v>
      </c>
      <c r="T130" s="38">
        <f t="shared" si="30"/>
        <v>0.7678749115902751</v>
      </c>
      <c r="U130" s="38">
        <f t="shared" si="31"/>
        <v>0.17626443799962122</v>
      </c>
    </row>
    <row r="131" spans="1:21" ht="13" x14ac:dyDescent="0.3">
      <c r="A131" s="18" t="s">
        <v>44</v>
      </c>
      <c r="B131" s="12" t="s">
        <v>238</v>
      </c>
      <c r="C131" s="11" t="s">
        <v>239</v>
      </c>
      <c r="D131" s="33">
        <v>0</v>
      </c>
      <c r="E131" s="33">
        <v>0</v>
      </c>
      <c r="F131" s="33">
        <v>0</v>
      </c>
      <c r="G131" s="38">
        <f t="shared" si="24"/>
        <v>0</v>
      </c>
      <c r="H131" s="33">
        <v>0</v>
      </c>
      <c r="I131" s="38">
        <f t="shared" si="25"/>
        <v>0</v>
      </c>
      <c r="J131" s="33">
        <v>0</v>
      </c>
      <c r="K131" s="38">
        <f t="shared" si="26"/>
        <v>0</v>
      </c>
      <c r="L131" s="33">
        <v>0</v>
      </c>
      <c r="M131" s="38">
        <f t="shared" si="27"/>
        <v>0</v>
      </c>
      <c r="N131" s="33">
        <f t="shared" si="28"/>
        <v>0</v>
      </c>
      <c r="O131" s="38">
        <f t="shared" si="29"/>
        <v>0</v>
      </c>
      <c r="P131" s="33">
        <v>0</v>
      </c>
      <c r="Q131" s="33">
        <v>0</v>
      </c>
      <c r="R131" s="33">
        <v>0</v>
      </c>
      <c r="S131" s="33">
        <v>0</v>
      </c>
      <c r="T131" s="38">
        <f t="shared" si="30"/>
        <v>0</v>
      </c>
      <c r="U131" s="38">
        <f t="shared" si="31"/>
        <v>0</v>
      </c>
    </row>
    <row r="132" spans="1:21" ht="14" x14ac:dyDescent="0.3">
      <c r="A132" s="19" t="s">
        <v>0</v>
      </c>
      <c r="B132" s="14" t="s">
        <v>240</v>
      </c>
      <c r="C132" s="13" t="s">
        <v>0</v>
      </c>
      <c r="D132" s="34">
        <f>SUM(D127:D131)</f>
        <v>275179419</v>
      </c>
      <c r="E132" s="34">
        <f>SUM(E127:E131)</f>
        <v>276916021</v>
      </c>
      <c r="F132" s="34">
        <f>SUM(F127:F131)</f>
        <v>46413868</v>
      </c>
      <c r="G132" s="39">
        <f t="shared" si="24"/>
        <v>0.16866765751838439</v>
      </c>
      <c r="H132" s="34">
        <f>SUM(H127:H131)</f>
        <v>66372223</v>
      </c>
      <c r="I132" s="39">
        <f t="shared" si="25"/>
        <v>0.24119617390427006</v>
      </c>
      <c r="J132" s="34">
        <f>SUM(J127:J131)</f>
        <v>64055744</v>
      </c>
      <c r="K132" s="39">
        <f t="shared" si="26"/>
        <v>0.23131830281498952</v>
      </c>
      <c r="L132" s="34">
        <f>SUM(L127:L131)</f>
        <v>0</v>
      </c>
      <c r="M132" s="39">
        <f t="shared" si="27"/>
        <v>0</v>
      </c>
      <c r="N132" s="34">
        <f t="shared" si="28"/>
        <v>176841835</v>
      </c>
      <c r="O132" s="39">
        <f t="shared" si="29"/>
        <v>0.63861178692871656</v>
      </c>
      <c r="P132" s="34">
        <f>SUM(P127:P131)</f>
        <v>43941964</v>
      </c>
      <c r="Q132" s="34">
        <f>SUM(Q127:Q131)</f>
        <v>260186576</v>
      </c>
      <c r="R132" s="34">
        <f>SUM(R127:R131)</f>
        <v>247130783</v>
      </c>
      <c r="S132" s="34">
        <f>SUM(S127:S131)</f>
        <v>154978592</v>
      </c>
      <c r="T132" s="39">
        <f t="shared" si="30"/>
        <v>0.62711164557755639</v>
      </c>
      <c r="U132" s="39">
        <f t="shared" si="31"/>
        <v>0.45773511625470364</v>
      </c>
    </row>
    <row r="133" spans="1:21" ht="13" x14ac:dyDescent="0.3">
      <c r="A133" s="18" t="s">
        <v>29</v>
      </c>
      <c r="B133" s="12" t="s">
        <v>241</v>
      </c>
      <c r="C133" s="11" t="s">
        <v>242</v>
      </c>
      <c r="D133" s="33">
        <v>806766827</v>
      </c>
      <c r="E133" s="33">
        <v>822979693</v>
      </c>
      <c r="F133" s="33">
        <v>231823731</v>
      </c>
      <c r="G133" s="38">
        <f t="shared" si="24"/>
        <v>0.28734911159157017</v>
      </c>
      <c r="H133" s="33">
        <v>195787503</v>
      </c>
      <c r="I133" s="38">
        <f t="shared" si="25"/>
        <v>0.24268164784122934</v>
      </c>
      <c r="J133" s="33">
        <v>184611353</v>
      </c>
      <c r="K133" s="38">
        <f t="shared" si="26"/>
        <v>0.22432066619655949</v>
      </c>
      <c r="L133" s="33">
        <v>0</v>
      </c>
      <c r="M133" s="38">
        <f t="shared" si="27"/>
        <v>0</v>
      </c>
      <c r="N133" s="33">
        <f t="shared" si="28"/>
        <v>612222587</v>
      </c>
      <c r="O133" s="38">
        <f t="shared" si="29"/>
        <v>0.7439097127272617</v>
      </c>
      <c r="P133" s="33">
        <v>165078767</v>
      </c>
      <c r="Q133" s="33">
        <v>698157239</v>
      </c>
      <c r="R133" s="33">
        <v>702391441</v>
      </c>
      <c r="S133" s="33">
        <v>561540566</v>
      </c>
      <c r="T133" s="38">
        <f t="shared" si="30"/>
        <v>0.79946954535854031</v>
      </c>
      <c r="U133" s="38">
        <f t="shared" si="31"/>
        <v>0.11832282464285671</v>
      </c>
    </row>
    <row r="134" spans="1:21" ht="13" x14ac:dyDescent="0.3">
      <c r="A134" s="18" t="s">
        <v>29</v>
      </c>
      <c r="B134" s="12" t="s">
        <v>243</v>
      </c>
      <c r="C134" s="11" t="s">
        <v>244</v>
      </c>
      <c r="D134" s="33">
        <v>19722111</v>
      </c>
      <c r="E134" s="33">
        <v>19222111</v>
      </c>
      <c r="F134" s="33">
        <v>3673013</v>
      </c>
      <c r="G134" s="38">
        <f t="shared" si="24"/>
        <v>0.18623832915249286</v>
      </c>
      <c r="H134" s="33">
        <v>3543873</v>
      </c>
      <c r="I134" s="38">
        <f t="shared" si="25"/>
        <v>0.1796903485635995</v>
      </c>
      <c r="J134" s="33">
        <v>3642215</v>
      </c>
      <c r="K134" s="38">
        <f t="shared" si="26"/>
        <v>0.18948048942179138</v>
      </c>
      <c r="L134" s="33">
        <v>0</v>
      </c>
      <c r="M134" s="38">
        <f t="shared" si="27"/>
        <v>0</v>
      </c>
      <c r="N134" s="33">
        <f t="shared" si="28"/>
        <v>10859101</v>
      </c>
      <c r="O134" s="38">
        <f t="shared" si="29"/>
        <v>0.56492759822269256</v>
      </c>
      <c r="P134" s="33">
        <v>2968784</v>
      </c>
      <c r="Q134" s="33">
        <v>19025638</v>
      </c>
      <c r="R134" s="33">
        <v>17211104</v>
      </c>
      <c r="S134" s="33">
        <v>10195230</v>
      </c>
      <c r="T134" s="38">
        <f t="shared" si="30"/>
        <v>0.59236351137033394</v>
      </c>
      <c r="U134" s="38">
        <f t="shared" si="31"/>
        <v>0.22683731790524342</v>
      </c>
    </row>
    <row r="135" spans="1:21" ht="13" x14ac:dyDescent="0.3">
      <c r="A135" s="18" t="s">
        <v>29</v>
      </c>
      <c r="B135" s="12" t="s">
        <v>245</v>
      </c>
      <c r="C135" s="11" t="s">
        <v>246</v>
      </c>
      <c r="D135" s="33">
        <v>0</v>
      </c>
      <c r="E135" s="33">
        <v>0</v>
      </c>
      <c r="F135" s="33">
        <v>0</v>
      </c>
      <c r="G135" s="38">
        <f t="shared" si="24"/>
        <v>0</v>
      </c>
      <c r="H135" s="33">
        <v>0</v>
      </c>
      <c r="I135" s="38">
        <f t="shared" si="25"/>
        <v>0</v>
      </c>
      <c r="J135" s="33">
        <v>0</v>
      </c>
      <c r="K135" s="38">
        <f t="shared" si="26"/>
        <v>0</v>
      </c>
      <c r="L135" s="33">
        <v>0</v>
      </c>
      <c r="M135" s="38">
        <f t="shared" si="27"/>
        <v>0</v>
      </c>
      <c r="N135" s="33">
        <f t="shared" si="28"/>
        <v>0</v>
      </c>
      <c r="O135" s="38">
        <f t="shared" si="29"/>
        <v>0</v>
      </c>
      <c r="P135" s="33">
        <v>0</v>
      </c>
      <c r="Q135" s="33">
        <v>0</v>
      </c>
      <c r="R135" s="33">
        <v>0</v>
      </c>
      <c r="S135" s="33">
        <v>0</v>
      </c>
      <c r="T135" s="38">
        <f t="shared" si="30"/>
        <v>0</v>
      </c>
      <c r="U135" s="38">
        <f t="shared" si="31"/>
        <v>0</v>
      </c>
    </row>
    <row r="136" spans="1:21" ht="13" x14ac:dyDescent="0.3">
      <c r="A136" s="18" t="s">
        <v>44</v>
      </c>
      <c r="B136" s="12" t="s">
        <v>247</v>
      </c>
      <c r="C136" s="11" t="s">
        <v>248</v>
      </c>
      <c r="D136" s="33">
        <v>0</v>
      </c>
      <c r="E136" s="33">
        <v>0</v>
      </c>
      <c r="F136" s="33">
        <v>0</v>
      </c>
      <c r="G136" s="38">
        <f t="shared" si="24"/>
        <v>0</v>
      </c>
      <c r="H136" s="33">
        <v>0</v>
      </c>
      <c r="I136" s="38">
        <f t="shared" si="25"/>
        <v>0</v>
      </c>
      <c r="J136" s="33">
        <v>0</v>
      </c>
      <c r="K136" s="38">
        <f t="shared" si="26"/>
        <v>0</v>
      </c>
      <c r="L136" s="33">
        <v>0</v>
      </c>
      <c r="M136" s="38">
        <f t="shared" si="27"/>
        <v>0</v>
      </c>
      <c r="N136" s="33">
        <f t="shared" si="28"/>
        <v>0</v>
      </c>
      <c r="O136" s="38">
        <f t="shared" si="29"/>
        <v>0</v>
      </c>
      <c r="P136" s="33">
        <v>0</v>
      </c>
      <c r="Q136" s="33">
        <v>0</v>
      </c>
      <c r="R136" s="33">
        <v>0</v>
      </c>
      <c r="S136" s="33">
        <v>0</v>
      </c>
      <c r="T136" s="38">
        <f t="shared" si="30"/>
        <v>0</v>
      </c>
      <c r="U136" s="38">
        <f t="shared" si="31"/>
        <v>0</v>
      </c>
    </row>
    <row r="137" spans="1:21" ht="14" x14ac:dyDescent="0.3">
      <c r="A137" s="19" t="s">
        <v>0</v>
      </c>
      <c r="B137" s="14" t="s">
        <v>249</v>
      </c>
      <c r="C137" s="13" t="s">
        <v>0</v>
      </c>
      <c r="D137" s="34">
        <f>SUM(D133:D136)</f>
        <v>826488938</v>
      </c>
      <c r="E137" s="34">
        <f>SUM(E133:E136)</f>
        <v>842201804</v>
      </c>
      <c r="F137" s="34">
        <f>SUM(F133:F136)</f>
        <v>235496744</v>
      </c>
      <c r="G137" s="39">
        <f t="shared" ref="G137:G170" si="32">IF(($D137     =0),0,($F137     /$D137     ))</f>
        <v>0.28493635325582545</v>
      </c>
      <c r="H137" s="34">
        <f>SUM(H133:H136)</f>
        <v>199331376</v>
      </c>
      <c r="I137" s="39">
        <f t="shared" ref="I137:I170" si="33">IF(($D137     =0),0,($H137     /$D137     ))</f>
        <v>0.24117851653569258</v>
      </c>
      <c r="J137" s="34">
        <f>SUM(J133:J136)</f>
        <v>188253568</v>
      </c>
      <c r="K137" s="39">
        <f t="shared" ref="K137:K170" si="34">IF(($E137     =0),0,($J137     /$E137     ))</f>
        <v>0.22352548653529125</v>
      </c>
      <c r="L137" s="34">
        <f>SUM(L133:L136)</f>
        <v>0</v>
      </c>
      <c r="M137" s="39">
        <f t="shared" ref="M137:M170" si="35">IF(($E137     =0),0,($L137     /$E137     ))</f>
        <v>0</v>
      </c>
      <c r="N137" s="34">
        <f t="shared" ref="N137:N170" si="36">$F137     +$H137     +$J137</f>
        <v>623081688</v>
      </c>
      <c r="O137" s="39">
        <f t="shared" ref="O137:O170" si="37">IF(($E137     =0),0,($N137     /$E137     ))</f>
        <v>0.73982468933300927</v>
      </c>
      <c r="P137" s="34">
        <f>SUM(P133:P136)</f>
        <v>168047551</v>
      </c>
      <c r="Q137" s="34">
        <f>SUM(Q133:Q136)</f>
        <v>717182877</v>
      </c>
      <c r="R137" s="34">
        <f>SUM(R133:R136)</f>
        <v>719602545</v>
      </c>
      <c r="S137" s="34">
        <f>SUM(S133:S136)</f>
        <v>571735796</v>
      </c>
      <c r="T137" s="39">
        <f t="shared" ref="T137:T170" si="38">IF(($R137     =0),0,($S137     /$R137     ))</f>
        <v>0.79451608387516193</v>
      </c>
      <c r="U137" s="39">
        <f t="shared" ref="U137:U170" si="39">IF(($P137     =0),0,(($J137     /$P137     )-1))</f>
        <v>0.12023987781886802</v>
      </c>
    </row>
    <row r="138" spans="1:21" ht="13" x14ac:dyDescent="0.3">
      <c r="A138" s="18" t="s">
        <v>29</v>
      </c>
      <c r="B138" s="12" t="s">
        <v>250</v>
      </c>
      <c r="C138" s="11" t="s">
        <v>251</v>
      </c>
      <c r="D138" s="33">
        <v>2147459</v>
      </c>
      <c r="E138" s="33">
        <v>2147459</v>
      </c>
      <c r="F138" s="33">
        <v>3447222</v>
      </c>
      <c r="G138" s="38">
        <f t="shared" si="32"/>
        <v>1.6052562586759513</v>
      </c>
      <c r="H138" s="33">
        <v>4749040</v>
      </c>
      <c r="I138" s="38">
        <f t="shared" si="33"/>
        <v>2.2114694622807698</v>
      </c>
      <c r="J138" s="33">
        <v>3036444</v>
      </c>
      <c r="K138" s="38">
        <f t="shared" si="34"/>
        <v>1.4139706508948482</v>
      </c>
      <c r="L138" s="33">
        <v>0</v>
      </c>
      <c r="M138" s="38">
        <f t="shared" si="35"/>
        <v>0</v>
      </c>
      <c r="N138" s="33">
        <f t="shared" si="36"/>
        <v>11232706</v>
      </c>
      <c r="O138" s="38">
        <f t="shared" si="37"/>
        <v>5.23069637185157</v>
      </c>
      <c r="P138" s="33">
        <v>2378069</v>
      </c>
      <c r="Q138" s="33">
        <v>70749</v>
      </c>
      <c r="R138" s="33">
        <v>70749</v>
      </c>
      <c r="S138" s="33">
        <v>7591989</v>
      </c>
      <c r="T138" s="38">
        <f t="shared" si="38"/>
        <v>107.30878174956537</v>
      </c>
      <c r="U138" s="38">
        <f t="shared" si="39"/>
        <v>0.27685277424666821</v>
      </c>
    </row>
    <row r="139" spans="1:21" ht="13" x14ac:dyDescent="0.3">
      <c r="A139" s="18" t="s">
        <v>29</v>
      </c>
      <c r="B139" s="12" t="s">
        <v>252</v>
      </c>
      <c r="C139" s="11" t="s">
        <v>253</v>
      </c>
      <c r="D139" s="33">
        <v>51683131</v>
      </c>
      <c r="E139" s="33">
        <v>51683131</v>
      </c>
      <c r="F139" s="33">
        <v>10464214</v>
      </c>
      <c r="G139" s="38">
        <f t="shared" si="32"/>
        <v>0.20246865461769334</v>
      </c>
      <c r="H139" s="33">
        <v>12156002</v>
      </c>
      <c r="I139" s="38">
        <f t="shared" si="33"/>
        <v>0.23520250737131232</v>
      </c>
      <c r="J139" s="33">
        <v>11172183</v>
      </c>
      <c r="K139" s="38">
        <f t="shared" si="34"/>
        <v>0.21616691527454093</v>
      </c>
      <c r="L139" s="33">
        <v>0</v>
      </c>
      <c r="M139" s="38">
        <f t="shared" si="35"/>
        <v>0</v>
      </c>
      <c r="N139" s="33">
        <f t="shared" si="36"/>
        <v>33792399</v>
      </c>
      <c r="O139" s="38">
        <f t="shared" si="37"/>
        <v>0.65383807726354659</v>
      </c>
      <c r="P139" s="33">
        <v>16559220</v>
      </c>
      <c r="Q139" s="33">
        <v>48697662</v>
      </c>
      <c r="R139" s="33">
        <v>48512609</v>
      </c>
      <c r="S139" s="33">
        <v>34718938</v>
      </c>
      <c r="T139" s="38">
        <f t="shared" si="38"/>
        <v>0.7156683327421125</v>
      </c>
      <c r="U139" s="38">
        <f t="shared" si="39"/>
        <v>-0.32531948968610835</v>
      </c>
    </row>
    <row r="140" spans="1:21" ht="13" x14ac:dyDescent="0.3">
      <c r="A140" s="18" t="s">
        <v>29</v>
      </c>
      <c r="B140" s="12" t="s">
        <v>254</v>
      </c>
      <c r="C140" s="11" t="s">
        <v>255</v>
      </c>
      <c r="D140" s="33">
        <v>221006339</v>
      </c>
      <c r="E140" s="33">
        <v>213659997</v>
      </c>
      <c r="F140" s="33">
        <v>52806839</v>
      </c>
      <c r="G140" s="38">
        <f t="shared" si="32"/>
        <v>0.23893811932697551</v>
      </c>
      <c r="H140" s="33">
        <v>50151402</v>
      </c>
      <c r="I140" s="38">
        <f t="shared" si="33"/>
        <v>0.22692291192606923</v>
      </c>
      <c r="J140" s="33">
        <v>54400462</v>
      </c>
      <c r="K140" s="38">
        <f t="shared" si="34"/>
        <v>0.25461229413009867</v>
      </c>
      <c r="L140" s="33">
        <v>0</v>
      </c>
      <c r="M140" s="38">
        <f t="shared" si="35"/>
        <v>0</v>
      </c>
      <c r="N140" s="33">
        <f t="shared" si="36"/>
        <v>157358703</v>
      </c>
      <c r="O140" s="38">
        <f t="shared" si="37"/>
        <v>0.7364911785522491</v>
      </c>
      <c r="P140" s="33">
        <v>45400318</v>
      </c>
      <c r="Q140" s="33">
        <v>190868903</v>
      </c>
      <c r="R140" s="33">
        <v>187420903</v>
      </c>
      <c r="S140" s="33">
        <v>140091910</v>
      </c>
      <c r="T140" s="38">
        <f t="shared" si="38"/>
        <v>0.7474721749686587</v>
      </c>
      <c r="U140" s="38">
        <f t="shared" si="39"/>
        <v>0.19823966871773901</v>
      </c>
    </row>
    <row r="141" spans="1:21" ht="13" x14ac:dyDescent="0.3">
      <c r="A141" s="18" t="s">
        <v>29</v>
      </c>
      <c r="B141" s="12" t="s">
        <v>256</v>
      </c>
      <c r="C141" s="11" t="s">
        <v>257</v>
      </c>
      <c r="D141" s="33">
        <v>0</v>
      </c>
      <c r="E141" s="33">
        <v>0</v>
      </c>
      <c r="F141" s="33">
        <v>0</v>
      </c>
      <c r="G141" s="38">
        <f t="shared" si="32"/>
        <v>0</v>
      </c>
      <c r="H141" s="33">
        <v>0</v>
      </c>
      <c r="I141" s="38">
        <f t="shared" si="33"/>
        <v>0</v>
      </c>
      <c r="J141" s="33">
        <v>0</v>
      </c>
      <c r="K141" s="38">
        <f t="shared" si="34"/>
        <v>0</v>
      </c>
      <c r="L141" s="33">
        <v>0</v>
      </c>
      <c r="M141" s="38">
        <f t="shared" si="35"/>
        <v>0</v>
      </c>
      <c r="N141" s="33">
        <f t="shared" si="36"/>
        <v>0</v>
      </c>
      <c r="O141" s="38">
        <f t="shared" si="37"/>
        <v>0</v>
      </c>
      <c r="P141" s="33">
        <v>0</v>
      </c>
      <c r="Q141" s="33">
        <v>0</v>
      </c>
      <c r="R141" s="33">
        <v>0</v>
      </c>
      <c r="S141" s="33">
        <v>0</v>
      </c>
      <c r="T141" s="38">
        <f t="shared" si="38"/>
        <v>0</v>
      </c>
      <c r="U141" s="38">
        <f t="shared" si="39"/>
        <v>0</v>
      </c>
    </row>
    <row r="142" spans="1:21" ht="13" x14ac:dyDescent="0.3">
      <c r="A142" s="18" t="s">
        <v>29</v>
      </c>
      <c r="B142" s="12" t="s">
        <v>258</v>
      </c>
      <c r="C142" s="11" t="s">
        <v>259</v>
      </c>
      <c r="D142" s="33">
        <v>96649449</v>
      </c>
      <c r="E142" s="33">
        <v>35005000</v>
      </c>
      <c r="F142" s="33">
        <v>8731776</v>
      </c>
      <c r="G142" s="38">
        <f t="shared" si="32"/>
        <v>9.0344808897979342E-2</v>
      </c>
      <c r="H142" s="33">
        <v>11067986</v>
      </c>
      <c r="I142" s="38">
        <f t="shared" si="33"/>
        <v>0.1145168039188718</v>
      </c>
      <c r="J142" s="33">
        <v>2475192</v>
      </c>
      <c r="K142" s="38">
        <f t="shared" si="34"/>
        <v>7.0709670047136117E-2</v>
      </c>
      <c r="L142" s="33">
        <v>0</v>
      </c>
      <c r="M142" s="38">
        <f t="shared" si="35"/>
        <v>0</v>
      </c>
      <c r="N142" s="33">
        <f t="shared" si="36"/>
        <v>22274954</v>
      </c>
      <c r="O142" s="38">
        <f t="shared" si="37"/>
        <v>0.63633635194972149</v>
      </c>
      <c r="P142" s="33">
        <v>5677786</v>
      </c>
      <c r="Q142" s="33">
        <v>91434080</v>
      </c>
      <c r="R142" s="33">
        <v>92234845</v>
      </c>
      <c r="S142" s="33">
        <v>21861178</v>
      </c>
      <c r="T142" s="38">
        <f t="shared" si="38"/>
        <v>0.23701647679897983</v>
      </c>
      <c r="U142" s="38">
        <f t="shared" si="39"/>
        <v>-0.56405683482963254</v>
      </c>
    </row>
    <row r="143" spans="1:21" ht="13" x14ac:dyDescent="0.3">
      <c r="A143" s="18" t="s">
        <v>44</v>
      </c>
      <c r="B143" s="12" t="s">
        <v>260</v>
      </c>
      <c r="C143" s="11" t="s">
        <v>261</v>
      </c>
      <c r="D143" s="33">
        <v>0</v>
      </c>
      <c r="E143" s="33">
        <v>0</v>
      </c>
      <c r="F143" s="33">
        <v>0</v>
      </c>
      <c r="G143" s="38">
        <f t="shared" si="32"/>
        <v>0</v>
      </c>
      <c r="H143" s="33">
        <v>0</v>
      </c>
      <c r="I143" s="38">
        <f t="shared" si="33"/>
        <v>0</v>
      </c>
      <c r="J143" s="33">
        <v>0</v>
      </c>
      <c r="K143" s="38">
        <f t="shared" si="34"/>
        <v>0</v>
      </c>
      <c r="L143" s="33">
        <v>0</v>
      </c>
      <c r="M143" s="38">
        <f t="shared" si="35"/>
        <v>0</v>
      </c>
      <c r="N143" s="33">
        <f t="shared" si="36"/>
        <v>0</v>
      </c>
      <c r="O143" s="38">
        <f t="shared" si="37"/>
        <v>0</v>
      </c>
      <c r="P143" s="33">
        <v>0</v>
      </c>
      <c r="Q143" s="33">
        <v>0</v>
      </c>
      <c r="R143" s="33">
        <v>0</v>
      </c>
      <c r="S143" s="33">
        <v>0</v>
      </c>
      <c r="T143" s="38">
        <f t="shared" si="38"/>
        <v>0</v>
      </c>
      <c r="U143" s="38">
        <f t="shared" si="39"/>
        <v>0</v>
      </c>
    </row>
    <row r="144" spans="1:21" ht="14" x14ac:dyDescent="0.3">
      <c r="A144" s="19" t="s">
        <v>0</v>
      </c>
      <c r="B144" s="14" t="s">
        <v>262</v>
      </c>
      <c r="C144" s="13" t="s">
        <v>0</v>
      </c>
      <c r="D144" s="34">
        <f>SUM(D138:D143)</f>
        <v>371486378</v>
      </c>
      <c r="E144" s="34">
        <f>SUM(E138:E143)</f>
        <v>302495587</v>
      </c>
      <c r="F144" s="34">
        <f>SUM(F138:F143)</f>
        <v>75450051</v>
      </c>
      <c r="G144" s="39">
        <f t="shared" si="32"/>
        <v>0.20310314312521036</v>
      </c>
      <c r="H144" s="34">
        <f>SUM(H138:H143)</f>
        <v>78124430</v>
      </c>
      <c r="I144" s="39">
        <f t="shared" si="33"/>
        <v>0.21030227385618969</v>
      </c>
      <c r="J144" s="34">
        <f>SUM(J138:J143)</f>
        <v>71084281</v>
      </c>
      <c r="K144" s="39">
        <f t="shared" si="34"/>
        <v>0.23499278685344921</v>
      </c>
      <c r="L144" s="34">
        <f>SUM(L138:L143)</f>
        <v>0</v>
      </c>
      <c r="M144" s="39">
        <f t="shared" si="35"/>
        <v>0</v>
      </c>
      <c r="N144" s="34">
        <f t="shared" si="36"/>
        <v>224658762</v>
      </c>
      <c r="O144" s="39">
        <f t="shared" si="37"/>
        <v>0.74268442798803536</v>
      </c>
      <c r="P144" s="34">
        <f>SUM(P138:P143)</f>
        <v>70015393</v>
      </c>
      <c r="Q144" s="34">
        <f>SUM(Q138:Q143)</f>
        <v>331071394</v>
      </c>
      <c r="R144" s="34">
        <f>SUM(R138:R143)</f>
        <v>328239106</v>
      </c>
      <c r="S144" s="34">
        <f>SUM(S138:S143)</f>
        <v>204264015</v>
      </c>
      <c r="T144" s="39">
        <f t="shared" si="38"/>
        <v>0.62230249615656708</v>
      </c>
      <c r="U144" s="39">
        <f t="shared" si="39"/>
        <v>1.526647147435134E-2</v>
      </c>
    </row>
    <row r="145" spans="1:21" ht="13" x14ac:dyDescent="0.3">
      <c r="A145" s="18" t="s">
        <v>29</v>
      </c>
      <c r="B145" s="12" t="s">
        <v>263</v>
      </c>
      <c r="C145" s="11" t="s">
        <v>264</v>
      </c>
      <c r="D145" s="33">
        <v>0</v>
      </c>
      <c r="E145" s="33">
        <v>0</v>
      </c>
      <c r="F145" s="33">
        <v>0</v>
      </c>
      <c r="G145" s="38">
        <f t="shared" si="32"/>
        <v>0</v>
      </c>
      <c r="H145" s="33">
        <v>0</v>
      </c>
      <c r="I145" s="38">
        <f t="shared" si="33"/>
        <v>0</v>
      </c>
      <c r="J145" s="33">
        <v>0</v>
      </c>
      <c r="K145" s="38">
        <f t="shared" si="34"/>
        <v>0</v>
      </c>
      <c r="L145" s="33">
        <v>0</v>
      </c>
      <c r="M145" s="38">
        <f t="shared" si="35"/>
        <v>0</v>
      </c>
      <c r="N145" s="33">
        <f t="shared" si="36"/>
        <v>0</v>
      </c>
      <c r="O145" s="38">
        <f t="shared" si="37"/>
        <v>0</v>
      </c>
      <c r="P145" s="33">
        <v>0</v>
      </c>
      <c r="Q145" s="33">
        <v>0</v>
      </c>
      <c r="R145" s="33">
        <v>0</v>
      </c>
      <c r="S145" s="33">
        <v>0</v>
      </c>
      <c r="T145" s="38">
        <f t="shared" si="38"/>
        <v>0</v>
      </c>
      <c r="U145" s="38">
        <f t="shared" si="39"/>
        <v>0</v>
      </c>
    </row>
    <row r="146" spans="1:21" ht="13" x14ac:dyDescent="0.3">
      <c r="A146" s="18" t="s">
        <v>29</v>
      </c>
      <c r="B146" s="12" t="s">
        <v>265</v>
      </c>
      <c r="C146" s="11" t="s">
        <v>266</v>
      </c>
      <c r="D146" s="33">
        <v>0</v>
      </c>
      <c r="E146" s="33">
        <v>0</v>
      </c>
      <c r="F146" s="33">
        <v>0</v>
      </c>
      <c r="G146" s="38">
        <f t="shared" si="32"/>
        <v>0</v>
      </c>
      <c r="H146" s="33">
        <v>0</v>
      </c>
      <c r="I146" s="38">
        <f t="shared" si="33"/>
        <v>0</v>
      </c>
      <c r="J146" s="33">
        <v>0</v>
      </c>
      <c r="K146" s="38">
        <f t="shared" si="34"/>
        <v>0</v>
      </c>
      <c r="L146" s="33">
        <v>0</v>
      </c>
      <c r="M146" s="38">
        <f t="shared" si="35"/>
        <v>0</v>
      </c>
      <c r="N146" s="33">
        <f t="shared" si="36"/>
        <v>0</v>
      </c>
      <c r="O146" s="38">
        <f t="shared" si="37"/>
        <v>0</v>
      </c>
      <c r="P146" s="33">
        <v>0</v>
      </c>
      <c r="Q146" s="33">
        <v>0</v>
      </c>
      <c r="R146" s="33">
        <v>0</v>
      </c>
      <c r="S146" s="33">
        <v>0</v>
      </c>
      <c r="T146" s="38">
        <f t="shared" si="38"/>
        <v>0</v>
      </c>
      <c r="U146" s="38">
        <f t="shared" si="39"/>
        <v>0</v>
      </c>
    </row>
    <row r="147" spans="1:21" ht="13" x14ac:dyDescent="0.3">
      <c r="A147" s="18" t="s">
        <v>29</v>
      </c>
      <c r="B147" s="12" t="s">
        <v>267</v>
      </c>
      <c r="C147" s="11" t="s">
        <v>268</v>
      </c>
      <c r="D147" s="33">
        <v>0</v>
      </c>
      <c r="E147" s="33">
        <v>0</v>
      </c>
      <c r="F147" s="33">
        <v>0</v>
      </c>
      <c r="G147" s="38">
        <f t="shared" si="32"/>
        <v>0</v>
      </c>
      <c r="H147" s="33">
        <v>0</v>
      </c>
      <c r="I147" s="38">
        <f t="shared" si="33"/>
        <v>0</v>
      </c>
      <c r="J147" s="33">
        <v>0</v>
      </c>
      <c r="K147" s="38">
        <f t="shared" si="34"/>
        <v>0</v>
      </c>
      <c r="L147" s="33">
        <v>0</v>
      </c>
      <c r="M147" s="38">
        <f t="shared" si="35"/>
        <v>0</v>
      </c>
      <c r="N147" s="33">
        <f t="shared" si="36"/>
        <v>0</v>
      </c>
      <c r="O147" s="38">
        <f t="shared" si="37"/>
        <v>0</v>
      </c>
      <c r="P147" s="33">
        <v>0</v>
      </c>
      <c r="Q147" s="33">
        <v>0</v>
      </c>
      <c r="R147" s="33">
        <v>0</v>
      </c>
      <c r="S147" s="33">
        <v>0</v>
      </c>
      <c r="T147" s="38">
        <f t="shared" si="38"/>
        <v>0</v>
      </c>
      <c r="U147" s="38">
        <f t="shared" si="39"/>
        <v>0</v>
      </c>
    </row>
    <row r="148" spans="1:21" ht="13" x14ac:dyDescent="0.3">
      <c r="A148" s="18" t="s">
        <v>29</v>
      </c>
      <c r="B148" s="12" t="s">
        <v>269</v>
      </c>
      <c r="C148" s="11" t="s">
        <v>270</v>
      </c>
      <c r="D148" s="33">
        <v>0</v>
      </c>
      <c r="E148" s="33">
        <v>0</v>
      </c>
      <c r="F148" s="33">
        <v>0</v>
      </c>
      <c r="G148" s="38">
        <f t="shared" si="32"/>
        <v>0</v>
      </c>
      <c r="H148" s="33">
        <v>0</v>
      </c>
      <c r="I148" s="38">
        <f t="shared" si="33"/>
        <v>0</v>
      </c>
      <c r="J148" s="33">
        <v>0</v>
      </c>
      <c r="K148" s="38">
        <f t="shared" si="34"/>
        <v>0</v>
      </c>
      <c r="L148" s="33">
        <v>0</v>
      </c>
      <c r="M148" s="38">
        <f t="shared" si="35"/>
        <v>0</v>
      </c>
      <c r="N148" s="33">
        <f t="shared" si="36"/>
        <v>0</v>
      </c>
      <c r="O148" s="38">
        <f t="shared" si="37"/>
        <v>0</v>
      </c>
      <c r="P148" s="33">
        <v>0</v>
      </c>
      <c r="Q148" s="33">
        <v>0</v>
      </c>
      <c r="R148" s="33">
        <v>0</v>
      </c>
      <c r="S148" s="33">
        <v>0</v>
      </c>
      <c r="T148" s="38">
        <f t="shared" si="38"/>
        <v>0</v>
      </c>
      <c r="U148" s="38">
        <f t="shared" si="39"/>
        <v>0</v>
      </c>
    </row>
    <row r="149" spans="1:21" ht="13" x14ac:dyDescent="0.3">
      <c r="A149" s="18" t="s">
        <v>44</v>
      </c>
      <c r="B149" s="12" t="s">
        <v>271</v>
      </c>
      <c r="C149" s="11" t="s">
        <v>272</v>
      </c>
      <c r="D149" s="33">
        <v>4124202</v>
      </c>
      <c r="E149" s="33">
        <v>4124202</v>
      </c>
      <c r="F149" s="33">
        <v>895070</v>
      </c>
      <c r="G149" s="38">
        <f t="shared" si="32"/>
        <v>0.21702865184586012</v>
      </c>
      <c r="H149" s="33">
        <v>1100114</v>
      </c>
      <c r="I149" s="38">
        <f t="shared" si="33"/>
        <v>0.26674590623834621</v>
      </c>
      <c r="J149" s="33">
        <v>1130242</v>
      </c>
      <c r="K149" s="38">
        <f t="shared" si="34"/>
        <v>0.27405107703259929</v>
      </c>
      <c r="L149" s="33">
        <v>0</v>
      </c>
      <c r="M149" s="38">
        <f t="shared" si="35"/>
        <v>0</v>
      </c>
      <c r="N149" s="33">
        <f t="shared" si="36"/>
        <v>3125426</v>
      </c>
      <c r="O149" s="38">
        <f t="shared" si="37"/>
        <v>0.75782563511680567</v>
      </c>
      <c r="P149" s="33">
        <v>900295</v>
      </c>
      <c r="Q149" s="33">
        <v>5065948</v>
      </c>
      <c r="R149" s="33">
        <v>5065748</v>
      </c>
      <c r="S149" s="33">
        <v>3198372</v>
      </c>
      <c r="T149" s="38">
        <f t="shared" si="38"/>
        <v>0.63137210931139887</v>
      </c>
      <c r="U149" s="38">
        <f t="shared" si="39"/>
        <v>0.25541294797816261</v>
      </c>
    </row>
    <row r="150" spans="1:21" ht="14" x14ac:dyDescent="0.3">
      <c r="A150" s="19" t="s">
        <v>0</v>
      </c>
      <c r="B150" s="14" t="s">
        <v>273</v>
      </c>
      <c r="C150" s="13" t="s">
        <v>0</v>
      </c>
      <c r="D150" s="34">
        <f>SUM(D145:D149)</f>
        <v>4124202</v>
      </c>
      <c r="E150" s="34">
        <f>SUM(E145:E149)</f>
        <v>4124202</v>
      </c>
      <c r="F150" s="34">
        <f>SUM(F145:F149)</f>
        <v>895070</v>
      </c>
      <c r="G150" s="39">
        <f t="shared" si="32"/>
        <v>0.21702865184586012</v>
      </c>
      <c r="H150" s="34">
        <f>SUM(H145:H149)</f>
        <v>1100114</v>
      </c>
      <c r="I150" s="39">
        <f t="shared" si="33"/>
        <v>0.26674590623834621</v>
      </c>
      <c r="J150" s="34">
        <f>SUM(J145:J149)</f>
        <v>1130242</v>
      </c>
      <c r="K150" s="39">
        <f t="shared" si="34"/>
        <v>0.27405107703259929</v>
      </c>
      <c r="L150" s="34">
        <f>SUM(L145:L149)</f>
        <v>0</v>
      </c>
      <c r="M150" s="39">
        <f t="shared" si="35"/>
        <v>0</v>
      </c>
      <c r="N150" s="34">
        <f t="shared" si="36"/>
        <v>3125426</v>
      </c>
      <c r="O150" s="39">
        <f t="shared" si="37"/>
        <v>0.75782563511680567</v>
      </c>
      <c r="P150" s="34">
        <f>SUM(P145:P149)</f>
        <v>900295</v>
      </c>
      <c r="Q150" s="34">
        <f>SUM(Q145:Q149)</f>
        <v>5065948</v>
      </c>
      <c r="R150" s="34">
        <f>SUM(R145:R149)</f>
        <v>5065748</v>
      </c>
      <c r="S150" s="34">
        <f>SUM(S145:S149)</f>
        <v>3198372</v>
      </c>
      <c r="T150" s="39">
        <f t="shared" si="38"/>
        <v>0.63137210931139887</v>
      </c>
      <c r="U150" s="39">
        <f t="shared" si="39"/>
        <v>0.25541294797816261</v>
      </c>
    </row>
    <row r="151" spans="1:21" ht="13" x14ac:dyDescent="0.3">
      <c r="A151" s="18" t="s">
        <v>29</v>
      </c>
      <c r="B151" s="12" t="s">
        <v>274</v>
      </c>
      <c r="C151" s="11" t="s">
        <v>275</v>
      </c>
      <c r="D151" s="33">
        <v>0</v>
      </c>
      <c r="E151" s="33">
        <v>0</v>
      </c>
      <c r="F151" s="33">
        <v>0</v>
      </c>
      <c r="G151" s="38">
        <f t="shared" si="32"/>
        <v>0</v>
      </c>
      <c r="H151" s="33">
        <v>0</v>
      </c>
      <c r="I151" s="38">
        <f t="shared" si="33"/>
        <v>0</v>
      </c>
      <c r="J151" s="33">
        <v>0</v>
      </c>
      <c r="K151" s="38">
        <f t="shared" si="34"/>
        <v>0</v>
      </c>
      <c r="L151" s="33">
        <v>0</v>
      </c>
      <c r="M151" s="38">
        <f t="shared" si="35"/>
        <v>0</v>
      </c>
      <c r="N151" s="33">
        <f t="shared" si="36"/>
        <v>0</v>
      </c>
      <c r="O151" s="38">
        <f t="shared" si="37"/>
        <v>0</v>
      </c>
      <c r="P151" s="33">
        <v>0</v>
      </c>
      <c r="Q151" s="33">
        <v>12000000</v>
      </c>
      <c r="R151" s="33">
        <v>9000000</v>
      </c>
      <c r="S151" s="33">
        <v>0</v>
      </c>
      <c r="T151" s="38">
        <f t="shared" si="38"/>
        <v>0</v>
      </c>
      <c r="U151" s="38">
        <f t="shared" si="39"/>
        <v>0</v>
      </c>
    </row>
    <row r="152" spans="1:21" ht="13" x14ac:dyDescent="0.3">
      <c r="A152" s="18" t="s">
        <v>29</v>
      </c>
      <c r="B152" s="12" t="s">
        <v>276</v>
      </c>
      <c r="C152" s="11" t="s">
        <v>277</v>
      </c>
      <c r="D152" s="33">
        <v>1802860500</v>
      </c>
      <c r="E152" s="33">
        <v>1746287704</v>
      </c>
      <c r="F152" s="33">
        <v>531912644</v>
      </c>
      <c r="G152" s="38">
        <f t="shared" si="32"/>
        <v>0.29503815963575664</v>
      </c>
      <c r="H152" s="33">
        <v>304862309</v>
      </c>
      <c r="I152" s="38">
        <f t="shared" si="33"/>
        <v>0.16909922259653479</v>
      </c>
      <c r="J152" s="33">
        <v>388892038</v>
      </c>
      <c r="K152" s="38">
        <f t="shared" si="34"/>
        <v>0.22269643032428979</v>
      </c>
      <c r="L152" s="33">
        <v>0</v>
      </c>
      <c r="M152" s="38">
        <f t="shared" si="35"/>
        <v>0</v>
      </c>
      <c r="N152" s="33">
        <f t="shared" si="36"/>
        <v>1225666991</v>
      </c>
      <c r="O152" s="38">
        <f t="shared" si="37"/>
        <v>0.70187002301655099</v>
      </c>
      <c r="P152" s="33">
        <v>382373381</v>
      </c>
      <c r="Q152" s="33">
        <v>1677702300</v>
      </c>
      <c r="R152" s="33">
        <v>1674164004</v>
      </c>
      <c r="S152" s="33">
        <v>1232485986</v>
      </c>
      <c r="T152" s="38">
        <f t="shared" si="38"/>
        <v>0.7361799579105035</v>
      </c>
      <c r="U152" s="38">
        <f t="shared" si="39"/>
        <v>1.7047883884992565E-2</v>
      </c>
    </row>
    <row r="153" spans="1:21" ht="13" x14ac:dyDescent="0.3">
      <c r="A153" s="18" t="s">
        <v>29</v>
      </c>
      <c r="B153" s="12" t="s">
        <v>278</v>
      </c>
      <c r="C153" s="11" t="s">
        <v>279</v>
      </c>
      <c r="D153" s="33">
        <v>111402070</v>
      </c>
      <c r="E153" s="33">
        <v>98410820</v>
      </c>
      <c r="F153" s="33">
        <v>19086040</v>
      </c>
      <c r="G153" s="38">
        <f t="shared" si="32"/>
        <v>0.17132572132636315</v>
      </c>
      <c r="H153" s="33">
        <v>19466644</v>
      </c>
      <c r="I153" s="38">
        <f t="shared" si="33"/>
        <v>0.17474221080452096</v>
      </c>
      <c r="J153" s="33">
        <v>24715729</v>
      </c>
      <c r="K153" s="38">
        <f t="shared" si="34"/>
        <v>0.25114849159878966</v>
      </c>
      <c r="L153" s="33">
        <v>0</v>
      </c>
      <c r="M153" s="38">
        <f t="shared" si="35"/>
        <v>0</v>
      </c>
      <c r="N153" s="33">
        <f t="shared" si="36"/>
        <v>63268413</v>
      </c>
      <c r="O153" s="38">
        <f t="shared" si="37"/>
        <v>0.64290098385523053</v>
      </c>
      <c r="P153" s="33">
        <v>18412477</v>
      </c>
      <c r="Q153" s="33">
        <v>101059950</v>
      </c>
      <c r="R153" s="33">
        <v>98441330</v>
      </c>
      <c r="S153" s="33">
        <v>54873963</v>
      </c>
      <c r="T153" s="38">
        <f t="shared" si="38"/>
        <v>0.55742809448023511</v>
      </c>
      <c r="U153" s="38">
        <f t="shared" si="39"/>
        <v>0.3423359062444451</v>
      </c>
    </row>
    <row r="154" spans="1:21" ht="13" x14ac:dyDescent="0.3">
      <c r="A154" s="18" t="s">
        <v>29</v>
      </c>
      <c r="B154" s="12" t="s">
        <v>280</v>
      </c>
      <c r="C154" s="11" t="s">
        <v>281</v>
      </c>
      <c r="D154" s="33">
        <v>33915554</v>
      </c>
      <c r="E154" s="33">
        <v>33915554</v>
      </c>
      <c r="F154" s="33">
        <v>5083919</v>
      </c>
      <c r="G154" s="38">
        <f t="shared" si="32"/>
        <v>0.1498993352725419</v>
      </c>
      <c r="H154" s="33">
        <v>5573795</v>
      </c>
      <c r="I154" s="38">
        <f t="shared" si="33"/>
        <v>0.1643433275481804</v>
      </c>
      <c r="J154" s="33">
        <v>6043366</v>
      </c>
      <c r="K154" s="38">
        <f t="shared" si="34"/>
        <v>0.1781886269644895</v>
      </c>
      <c r="L154" s="33">
        <v>0</v>
      </c>
      <c r="M154" s="38">
        <f t="shared" si="35"/>
        <v>0</v>
      </c>
      <c r="N154" s="33">
        <f t="shared" si="36"/>
        <v>16701080</v>
      </c>
      <c r="O154" s="38">
        <f t="shared" si="37"/>
        <v>0.49243128978521183</v>
      </c>
      <c r="P154" s="33">
        <v>5785449</v>
      </c>
      <c r="Q154" s="33">
        <v>32642495</v>
      </c>
      <c r="R154" s="33">
        <v>32642495</v>
      </c>
      <c r="S154" s="33">
        <v>15758509</v>
      </c>
      <c r="T154" s="38">
        <f t="shared" si="38"/>
        <v>0.48276055491469017</v>
      </c>
      <c r="U154" s="38">
        <f t="shared" si="39"/>
        <v>4.4580291002478845E-2</v>
      </c>
    </row>
    <row r="155" spans="1:21" ht="13" x14ac:dyDescent="0.3">
      <c r="A155" s="18" t="s">
        <v>29</v>
      </c>
      <c r="B155" s="12" t="s">
        <v>282</v>
      </c>
      <c r="C155" s="11" t="s">
        <v>283</v>
      </c>
      <c r="D155" s="33">
        <v>-2500000</v>
      </c>
      <c r="E155" s="33">
        <v>-2500000</v>
      </c>
      <c r="F155" s="33">
        <v>149450</v>
      </c>
      <c r="G155" s="38">
        <f t="shared" si="32"/>
        <v>-5.978E-2</v>
      </c>
      <c r="H155" s="33">
        <v>71246</v>
      </c>
      <c r="I155" s="38">
        <f t="shared" si="33"/>
        <v>-2.84984E-2</v>
      </c>
      <c r="J155" s="33">
        <v>47013</v>
      </c>
      <c r="K155" s="38">
        <f t="shared" si="34"/>
        <v>-1.8805200000000001E-2</v>
      </c>
      <c r="L155" s="33">
        <v>0</v>
      </c>
      <c r="M155" s="38">
        <f t="shared" si="35"/>
        <v>0</v>
      </c>
      <c r="N155" s="33">
        <f t="shared" si="36"/>
        <v>267709</v>
      </c>
      <c r="O155" s="38">
        <f t="shared" si="37"/>
        <v>-0.1070836</v>
      </c>
      <c r="P155" s="33">
        <v>195959</v>
      </c>
      <c r="Q155" s="33">
        <v>-2500000</v>
      </c>
      <c r="R155" s="33">
        <v>-2500000</v>
      </c>
      <c r="S155" s="33">
        <v>461793</v>
      </c>
      <c r="T155" s="38">
        <f t="shared" si="38"/>
        <v>-0.1847172</v>
      </c>
      <c r="U155" s="38">
        <f t="shared" si="39"/>
        <v>-0.76008756933848409</v>
      </c>
    </row>
    <row r="156" spans="1:21" ht="13" x14ac:dyDescent="0.3">
      <c r="A156" s="18" t="s">
        <v>44</v>
      </c>
      <c r="B156" s="12" t="s">
        <v>284</v>
      </c>
      <c r="C156" s="11" t="s">
        <v>285</v>
      </c>
      <c r="D156" s="33">
        <v>0</v>
      </c>
      <c r="E156" s="33">
        <v>0</v>
      </c>
      <c r="F156" s="33">
        <v>0</v>
      </c>
      <c r="G156" s="38">
        <f t="shared" si="32"/>
        <v>0</v>
      </c>
      <c r="H156" s="33">
        <v>0</v>
      </c>
      <c r="I156" s="38">
        <f t="shared" si="33"/>
        <v>0</v>
      </c>
      <c r="J156" s="33">
        <v>0</v>
      </c>
      <c r="K156" s="38">
        <f t="shared" si="34"/>
        <v>0</v>
      </c>
      <c r="L156" s="33">
        <v>0</v>
      </c>
      <c r="M156" s="38">
        <f t="shared" si="35"/>
        <v>0</v>
      </c>
      <c r="N156" s="33">
        <f t="shared" si="36"/>
        <v>0</v>
      </c>
      <c r="O156" s="38">
        <f t="shared" si="37"/>
        <v>0</v>
      </c>
      <c r="P156" s="33">
        <v>0</v>
      </c>
      <c r="Q156" s="33">
        <v>0</v>
      </c>
      <c r="R156" s="33">
        <v>0</v>
      </c>
      <c r="S156" s="33">
        <v>0</v>
      </c>
      <c r="T156" s="38">
        <f t="shared" si="38"/>
        <v>0</v>
      </c>
      <c r="U156" s="38">
        <f t="shared" si="39"/>
        <v>0</v>
      </c>
    </row>
    <row r="157" spans="1:21" ht="14" x14ac:dyDescent="0.3">
      <c r="A157" s="19" t="s">
        <v>0</v>
      </c>
      <c r="B157" s="14" t="s">
        <v>286</v>
      </c>
      <c r="C157" s="13" t="s">
        <v>0</v>
      </c>
      <c r="D157" s="34">
        <f>SUM(D151:D156)</f>
        <v>1945678124</v>
      </c>
      <c r="E157" s="34">
        <f>SUM(E151:E156)</f>
        <v>1876114078</v>
      </c>
      <c r="F157" s="34">
        <f>SUM(F151:F156)</f>
        <v>556232053</v>
      </c>
      <c r="G157" s="39">
        <f t="shared" si="32"/>
        <v>0.28588081766396012</v>
      </c>
      <c r="H157" s="34">
        <f>SUM(H151:H156)</f>
        <v>329973994</v>
      </c>
      <c r="I157" s="39">
        <f t="shared" si="33"/>
        <v>0.16959331038868175</v>
      </c>
      <c r="J157" s="34">
        <f>SUM(J151:J156)</f>
        <v>419698146</v>
      </c>
      <c r="K157" s="39">
        <f t="shared" si="34"/>
        <v>0.22370609064850266</v>
      </c>
      <c r="L157" s="34">
        <f>SUM(L151:L156)</f>
        <v>0</v>
      </c>
      <c r="M157" s="39">
        <f t="shared" si="35"/>
        <v>0</v>
      </c>
      <c r="N157" s="34">
        <f t="shared" si="36"/>
        <v>1305904193</v>
      </c>
      <c r="O157" s="39">
        <f t="shared" si="37"/>
        <v>0.69606864972312199</v>
      </c>
      <c r="P157" s="34">
        <f>SUM(P151:P156)</f>
        <v>406767266</v>
      </c>
      <c r="Q157" s="34">
        <f>SUM(Q151:Q156)</f>
        <v>1820904745</v>
      </c>
      <c r="R157" s="34">
        <f>SUM(R151:R156)</f>
        <v>1811747829</v>
      </c>
      <c r="S157" s="34">
        <f>SUM(S151:S156)</f>
        <v>1303580251</v>
      </c>
      <c r="T157" s="39">
        <f t="shared" si="38"/>
        <v>0.71951528249906349</v>
      </c>
      <c r="U157" s="39">
        <f t="shared" si="39"/>
        <v>3.1789381990241061E-2</v>
      </c>
    </row>
    <row r="158" spans="1:21" ht="13" x14ac:dyDescent="0.3">
      <c r="A158" s="18" t="s">
        <v>29</v>
      </c>
      <c r="B158" s="12" t="s">
        <v>287</v>
      </c>
      <c r="C158" s="11" t="s">
        <v>288</v>
      </c>
      <c r="D158" s="33">
        <v>39453573</v>
      </c>
      <c r="E158" s="33">
        <v>2953573</v>
      </c>
      <c r="F158" s="33">
        <v>638690</v>
      </c>
      <c r="G158" s="38">
        <f t="shared" si="32"/>
        <v>1.6188394394596402E-2</v>
      </c>
      <c r="H158" s="33">
        <v>581151</v>
      </c>
      <c r="I158" s="38">
        <f t="shared" si="33"/>
        <v>1.4729996697637499E-2</v>
      </c>
      <c r="J158" s="33">
        <v>1809279</v>
      </c>
      <c r="K158" s="38">
        <f t="shared" si="34"/>
        <v>0.61257297517278231</v>
      </c>
      <c r="L158" s="33">
        <v>0</v>
      </c>
      <c r="M158" s="38">
        <f t="shared" si="35"/>
        <v>0</v>
      </c>
      <c r="N158" s="33">
        <f t="shared" si="36"/>
        <v>3029120</v>
      </c>
      <c r="O158" s="38">
        <f t="shared" si="37"/>
        <v>1.0255781726065345</v>
      </c>
      <c r="P158" s="33">
        <v>1994638</v>
      </c>
      <c r="Q158" s="33">
        <v>29695798</v>
      </c>
      <c r="R158" s="33">
        <v>24458858</v>
      </c>
      <c r="S158" s="33">
        <v>5083957</v>
      </c>
      <c r="T158" s="38">
        <f t="shared" si="38"/>
        <v>0.20785749686269081</v>
      </c>
      <c r="U158" s="38">
        <f t="shared" si="39"/>
        <v>-9.2928641688366564E-2</v>
      </c>
    </row>
    <row r="159" spans="1:21" ht="13" x14ac:dyDescent="0.3">
      <c r="A159" s="18" t="s">
        <v>29</v>
      </c>
      <c r="B159" s="12" t="s">
        <v>289</v>
      </c>
      <c r="C159" s="11" t="s">
        <v>290</v>
      </c>
      <c r="D159" s="33">
        <v>1102513223</v>
      </c>
      <c r="E159" s="33">
        <v>1027425223</v>
      </c>
      <c r="F159" s="33">
        <v>180805228</v>
      </c>
      <c r="G159" s="38">
        <f t="shared" si="32"/>
        <v>0.1639937047721014</v>
      </c>
      <c r="H159" s="33">
        <v>256101581</v>
      </c>
      <c r="I159" s="38">
        <f t="shared" si="33"/>
        <v>0.2322888974547927</v>
      </c>
      <c r="J159" s="33">
        <v>269519488</v>
      </c>
      <c r="K159" s="38">
        <f t="shared" si="34"/>
        <v>0.26232516193541028</v>
      </c>
      <c r="L159" s="33">
        <v>0</v>
      </c>
      <c r="M159" s="38">
        <f t="shared" si="35"/>
        <v>0</v>
      </c>
      <c r="N159" s="33">
        <f t="shared" si="36"/>
        <v>706426297</v>
      </c>
      <c r="O159" s="38">
        <f t="shared" si="37"/>
        <v>0.68756954879625332</v>
      </c>
      <c r="P159" s="33">
        <v>254043132</v>
      </c>
      <c r="Q159" s="33">
        <v>943660344</v>
      </c>
      <c r="R159" s="33">
        <v>920221309</v>
      </c>
      <c r="S159" s="33">
        <v>613758120</v>
      </c>
      <c r="T159" s="38">
        <f t="shared" si="38"/>
        <v>0.66696794998908249</v>
      </c>
      <c r="U159" s="38">
        <f t="shared" si="39"/>
        <v>6.0920190513160666E-2</v>
      </c>
    </row>
    <row r="160" spans="1:21" ht="13" x14ac:dyDescent="0.3">
      <c r="A160" s="18" t="s">
        <v>29</v>
      </c>
      <c r="B160" s="12" t="s">
        <v>291</v>
      </c>
      <c r="C160" s="11" t="s">
        <v>292</v>
      </c>
      <c r="D160" s="33">
        <v>0</v>
      </c>
      <c r="E160" s="33">
        <v>0</v>
      </c>
      <c r="F160" s="33">
        <v>0</v>
      </c>
      <c r="G160" s="38">
        <f t="shared" si="32"/>
        <v>0</v>
      </c>
      <c r="H160" s="33">
        <v>0</v>
      </c>
      <c r="I160" s="38">
        <f t="shared" si="33"/>
        <v>0</v>
      </c>
      <c r="J160" s="33">
        <v>0</v>
      </c>
      <c r="K160" s="38">
        <f t="shared" si="34"/>
        <v>0</v>
      </c>
      <c r="L160" s="33">
        <v>0</v>
      </c>
      <c r="M160" s="38">
        <f t="shared" si="35"/>
        <v>0</v>
      </c>
      <c r="N160" s="33">
        <f t="shared" si="36"/>
        <v>0</v>
      </c>
      <c r="O160" s="38">
        <f t="shared" si="37"/>
        <v>0</v>
      </c>
      <c r="P160" s="33">
        <v>0</v>
      </c>
      <c r="Q160" s="33">
        <v>0</v>
      </c>
      <c r="R160" s="33">
        <v>0</v>
      </c>
      <c r="S160" s="33">
        <v>0</v>
      </c>
      <c r="T160" s="38">
        <f t="shared" si="38"/>
        <v>0</v>
      </c>
      <c r="U160" s="38">
        <f t="shared" si="39"/>
        <v>0</v>
      </c>
    </row>
    <row r="161" spans="1:21" ht="13" x14ac:dyDescent="0.3">
      <c r="A161" s="18" t="s">
        <v>29</v>
      </c>
      <c r="B161" s="12" t="s">
        <v>293</v>
      </c>
      <c r="C161" s="11" t="s">
        <v>294</v>
      </c>
      <c r="D161" s="33">
        <v>0</v>
      </c>
      <c r="E161" s="33">
        <v>0</v>
      </c>
      <c r="F161" s="33">
        <v>0</v>
      </c>
      <c r="G161" s="38">
        <f t="shared" si="32"/>
        <v>0</v>
      </c>
      <c r="H161" s="33">
        <v>0</v>
      </c>
      <c r="I161" s="38">
        <f t="shared" si="33"/>
        <v>0</v>
      </c>
      <c r="J161" s="33">
        <v>0</v>
      </c>
      <c r="K161" s="38">
        <f t="shared" si="34"/>
        <v>0</v>
      </c>
      <c r="L161" s="33">
        <v>0</v>
      </c>
      <c r="M161" s="38">
        <f t="shared" si="35"/>
        <v>0</v>
      </c>
      <c r="N161" s="33">
        <f t="shared" si="36"/>
        <v>0</v>
      </c>
      <c r="O161" s="38">
        <f t="shared" si="37"/>
        <v>0</v>
      </c>
      <c r="P161" s="33">
        <v>0</v>
      </c>
      <c r="Q161" s="33">
        <v>0</v>
      </c>
      <c r="R161" s="33">
        <v>0</v>
      </c>
      <c r="S161" s="33">
        <v>0</v>
      </c>
      <c r="T161" s="38">
        <f t="shared" si="38"/>
        <v>0</v>
      </c>
      <c r="U161" s="38">
        <f t="shared" si="39"/>
        <v>0</v>
      </c>
    </row>
    <row r="162" spans="1:21" ht="13" x14ac:dyDescent="0.3">
      <c r="A162" s="18" t="s">
        <v>44</v>
      </c>
      <c r="B162" s="12" t="s">
        <v>295</v>
      </c>
      <c r="C162" s="11" t="s">
        <v>296</v>
      </c>
      <c r="D162" s="33">
        <v>0</v>
      </c>
      <c r="E162" s="33">
        <v>0</v>
      </c>
      <c r="F162" s="33">
        <v>0</v>
      </c>
      <c r="G162" s="38">
        <f t="shared" si="32"/>
        <v>0</v>
      </c>
      <c r="H162" s="33">
        <v>0</v>
      </c>
      <c r="I162" s="38">
        <f t="shared" si="33"/>
        <v>0</v>
      </c>
      <c r="J162" s="33">
        <v>0</v>
      </c>
      <c r="K162" s="38">
        <f t="shared" si="34"/>
        <v>0</v>
      </c>
      <c r="L162" s="33">
        <v>0</v>
      </c>
      <c r="M162" s="38">
        <f t="shared" si="35"/>
        <v>0</v>
      </c>
      <c r="N162" s="33">
        <f t="shared" si="36"/>
        <v>0</v>
      </c>
      <c r="O162" s="38">
        <f t="shared" si="37"/>
        <v>0</v>
      </c>
      <c r="P162" s="33">
        <v>0</v>
      </c>
      <c r="Q162" s="33">
        <v>0</v>
      </c>
      <c r="R162" s="33">
        <v>0</v>
      </c>
      <c r="S162" s="33">
        <v>0</v>
      </c>
      <c r="T162" s="38">
        <f t="shared" si="38"/>
        <v>0</v>
      </c>
      <c r="U162" s="38">
        <f t="shared" si="39"/>
        <v>0</v>
      </c>
    </row>
    <row r="163" spans="1:21" ht="14" x14ac:dyDescent="0.3">
      <c r="A163" s="19" t="s">
        <v>0</v>
      </c>
      <c r="B163" s="14" t="s">
        <v>297</v>
      </c>
      <c r="C163" s="13" t="s">
        <v>0</v>
      </c>
      <c r="D163" s="34">
        <f>SUM(D158:D162)</f>
        <v>1141966796</v>
      </c>
      <c r="E163" s="34">
        <f>SUM(E158:E162)</f>
        <v>1030378796</v>
      </c>
      <c r="F163" s="34">
        <f>SUM(F158:F162)</f>
        <v>181443918</v>
      </c>
      <c r="G163" s="39">
        <f t="shared" si="32"/>
        <v>0.15888720988696767</v>
      </c>
      <c r="H163" s="34">
        <f>SUM(H158:H162)</f>
        <v>256682732</v>
      </c>
      <c r="I163" s="39">
        <f t="shared" si="33"/>
        <v>0.22477250030306486</v>
      </c>
      <c r="J163" s="34">
        <f>SUM(J158:J162)</f>
        <v>271328767</v>
      </c>
      <c r="K163" s="39">
        <f t="shared" si="34"/>
        <v>0.26332914463430013</v>
      </c>
      <c r="L163" s="34">
        <f>SUM(L158:L162)</f>
        <v>0</v>
      </c>
      <c r="M163" s="39">
        <f t="shared" si="35"/>
        <v>0</v>
      </c>
      <c r="N163" s="34">
        <f t="shared" si="36"/>
        <v>709455417</v>
      </c>
      <c r="O163" s="39">
        <f t="shared" si="37"/>
        <v>0.68853844795152408</v>
      </c>
      <c r="P163" s="34">
        <f>SUM(P158:P162)</f>
        <v>256037770</v>
      </c>
      <c r="Q163" s="34">
        <f>SUM(Q158:Q162)</f>
        <v>973356142</v>
      </c>
      <c r="R163" s="34">
        <f>SUM(R158:R162)</f>
        <v>944680167</v>
      </c>
      <c r="S163" s="34">
        <f>SUM(S158:S162)</f>
        <v>618842077</v>
      </c>
      <c r="T163" s="39">
        <f t="shared" si="38"/>
        <v>0.65508105136285766</v>
      </c>
      <c r="U163" s="39">
        <f t="shared" si="39"/>
        <v>5.972164575562422E-2</v>
      </c>
    </row>
    <row r="164" spans="1:21" ht="13" x14ac:dyDescent="0.3">
      <c r="A164" s="18" t="s">
        <v>29</v>
      </c>
      <c r="B164" s="12" t="s">
        <v>298</v>
      </c>
      <c r="C164" s="11" t="s">
        <v>299</v>
      </c>
      <c r="D164" s="33">
        <v>143540409</v>
      </c>
      <c r="E164" s="33">
        <v>154040409</v>
      </c>
      <c r="F164" s="33">
        <v>52708150</v>
      </c>
      <c r="G164" s="38">
        <f t="shared" si="32"/>
        <v>0.3672007789806423</v>
      </c>
      <c r="H164" s="33">
        <v>40124059</v>
      </c>
      <c r="I164" s="38">
        <f t="shared" si="33"/>
        <v>0.27953145235917504</v>
      </c>
      <c r="J164" s="33">
        <v>37328093</v>
      </c>
      <c r="K164" s="38">
        <f t="shared" si="34"/>
        <v>0.24232662872246724</v>
      </c>
      <c r="L164" s="33">
        <v>0</v>
      </c>
      <c r="M164" s="38">
        <f t="shared" si="35"/>
        <v>0</v>
      </c>
      <c r="N164" s="33">
        <f t="shared" si="36"/>
        <v>130160302</v>
      </c>
      <c r="O164" s="38">
        <f t="shared" si="37"/>
        <v>0.8449750480732624</v>
      </c>
      <c r="P164" s="33">
        <v>30560888</v>
      </c>
      <c r="Q164" s="33">
        <v>159942022</v>
      </c>
      <c r="R164" s="33">
        <v>159942022</v>
      </c>
      <c r="S164" s="33">
        <v>95988661</v>
      </c>
      <c r="T164" s="38">
        <f t="shared" si="38"/>
        <v>0.60014660187302127</v>
      </c>
      <c r="U164" s="38">
        <f t="shared" si="39"/>
        <v>0.22143351986368986</v>
      </c>
    </row>
    <row r="165" spans="1:21" ht="13" x14ac:dyDescent="0.3">
      <c r="A165" s="18" t="s">
        <v>29</v>
      </c>
      <c r="B165" s="12" t="s">
        <v>300</v>
      </c>
      <c r="C165" s="11" t="s">
        <v>301</v>
      </c>
      <c r="D165" s="33">
        <v>0</v>
      </c>
      <c r="E165" s="33">
        <v>0</v>
      </c>
      <c r="F165" s="33">
        <v>0</v>
      </c>
      <c r="G165" s="38">
        <f t="shared" si="32"/>
        <v>0</v>
      </c>
      <c r="H165" s="33">
        <v>0</v>
      </c>
      <c r="I165" s="38">
        <f t="shared" si="33"/>
        <v>0</v>
      </c>
      <c r="J165" s="33">
        <v>0</v>
      </c>
      <c r="K165" s="38">
        <f t="shared" si="34"/>
        <v>0</v>
      </c>
      <c r="L165" s="33">
        <v>0</v>
      </c>
      <c r="M165" s="38">
        <f t="shared" si="35"/>
        <v>0</v>
      </c>
      <c r="N165" s="33">
        <f t="shared" si="36"/>
        <v>0</v>
      </c>
      <c r="O165" s="38">
        <f t="shared" si="37"/>
        <v>0</v>
      </c>
      <c r="P165" s="33">
        <v>0</v>
      </c>
      <c r="Q165" s="33">
        <v>0</v>
      </c>
      <c r="R165" s="33">
        <v>0</v>
      </c>
      <c r="S165" s="33">
        <v>0</v>
      </c>
      <c r="T165" s="38">
        <f t="shared" si="38"/>
        <v>0</v>
      </c>
      <c r="U165" s="38">
        <f t="shared" si="39"/>
        <v>0</v>
      </c>
    </row>
    <row r="166" spans="1:21" ht="13" x14ac:dyDescent="0.3">
      <c r="A166" s="18" t="s">
        <v>29</v>
      </c>
      <c r="B166" s="12" t="s">
        <v>302</v>
      </c>
      <c r="C166" s="11" t="s">
        <v>303</v>
      </c>
      <c r="D166" s="33">
        <v>0</v>
      </c>
      <c r="E166" s="33">
        <v>0</v>
      </c>
      <c r="F166" s="33">
        <v>0</v>
      </c>
      <c r="G166" s="38">
        <f t="shared" si="32"/>
        <v>0</v>
      </c>
      <c r="H166" s="33">
        <v>0</v>
      </c>
      <c r="I166" s="38">
        <f t="shared" si="33"/>
        <v>0</v>
      </c>
      <c r="J166" s="33">
        <v>0</v>
      </c>
      <c r="K166" s="38">
        <f t="shared" si="34"/>
        <v>0</v>
      </c>
      <c r="L166" s="33">
        <v>0</v>
      </c>
      <c r="M166" s="38">
        <f t="shared" si="35"/>
        <v>0</v>
      </c>
      <c r="N166" s="33">
        <f t="shared" si="36"/>
        <v>0</v>
      </c>
      <c r="O166" s="38">
        <f t="shared" si="37"/>
        <v>0</v>
      </c>
      <c r="P166" s="33">
        <v>0</v>
      </c>
      <c r="Q166" s="33">
        <v>0</v>
      </c>
      <c r="R166" s="33">
        <v>0</v>
      </c>
      <c r="S166" s="33">
        <v>0</v>
      </c>
      <c r="T166" s="38">
        <f t="shared" si="38"/>
        <v>0</v>
      </c>
      <c r="U166" s="38">
        <f t="shared" si="39"/>
        <v>0</v>
      </c>
    </row>
    <row r="167" spans="1:21" ht="13" x14ac:dyDescent="0.3">
      <c r="A167" s="18" t="s">
        <v>29</v>
      </c>
      <c r="B167" s="12" t="s">
        <v>304</v>
      </c>
      <c r="C167" s="11" t="s">
        <v>305</v>
      </c>
      <c r="D167" s="33">
        <v>0</v>
      </c>
      <c r="E167" s="33">
        <v>0</v>
      </c>
      <c r="F167" s="33">
        <v>0</v>
      </c>
      <c r="G167" s="38">
        <f t="shared" si="32"/>
        <v>0</v>
      </c>
      <c r="H167" s="33">
        <v>0</v>
      </c>
      <c r="I167" s="38">
        <f t="shared" si="33"/>
        <v>0</v>
      </c>
      <c r="J167" s="33">
        <v>0</v>
      </c>
      <c r="K167" s="38">
        <f t="shared" si="34"/>
        <v>0</v>
      </c>
      <c r="L167" s="33">
        <v>0</v>
      </c>
      <c r="M167" s="38">
        <f t="shared" si="35"/>
        <v>0</v>
      </c>
      <c r="N167" s="33">
        <f t="shared" si="36"/>
        <v>0</v>
      </c>
      <c r="O167" s="38">
        <f t="shared" si="37"/>
        <v>0</v>
      </c>
      <c r="P167" s="33">
        <v>0</v>
      </c>
      <c r="Q167" s="33">
        <v>0</v>
      </c>
      <c r="R167" s="33">
        <v>0</v>
      </c>
      <c r="S167" s="33">
        <v>0</v>
      </c>
      <c r="T167" s="38">
        <f t="shared" si="38"/>
        <v>0</v>
      </c>
      <c r="U167" s="38">
        <f t="shared" si="39"/>
        <v>0</v>
      </c>
    </row>
    <row r="168" spans="1:21" ht="13" x14ac:dyDescent="0.3">
      <c r="A168" s="18" t="s">
        <v>44</v>
      </c>
      <c r="B168" s="12" t="s">
        <v>306</v>
      </c>
      <c r="C168" s="11" t="s">
        <v>307</v>
      </c>
      <c r="D168" s="33">
        <v>0</v>
      </c>
      <c r="E168" s="33">
        <v>0</v>
      </c>
      <c r="F168" s="33">
        <v>0</v>
      </c>
      <c r="G168" s="38">
        <f t="shared" si="32"/>
        <v>0</v>
      </c>
      <c r="H168" s="33">
        <v>0</v>
      </c>
      <c r="I168" s="38">
        <f t="shared" si="33"/>
        <v>0</v>
      </c>
      <c r="J168" s="33">
        <v>0</v>
      </c>
      <c r="K168" s="38">
        <f t="shared" si="34"/>
        <v>0</v>
      </c>
      <c r="L168" s="33">
        <v>0</v>
      </c>
      <c r="M168" s="38">
        <f t="shared" si="35"/>
        <v>0</v>
      </c>
      <c r="N168" s="33">
        <f t="shared" si="36"/>
        <v>0</v>
      </c>
      <c r="O168" s="38">
        <f t="shared" si="37"/>
        <v>0</v>
      </c>
      <c r="P168" s="33">
        <v>0</v>
      </c>
      <c r="Q168" s="33">
        <v>0</v>
      </c>
      <c r="R168" s="33">
        <v>0</v>
      </c>
      <c r="S168" s="33">
        <v>0</v>
      </c>
      <c r="T168" s="38">
        <f t="shared" si="38"/>
        <v>0</v>
      </c>
      <c r="U168" s="38">
        <f t="shared" si="39"/>
        <v>0</v>
      </c>
    </row>
    <row r="169" spans="1:21" ht="14" x14ac:dyDescent="0.3">
      <c r="A169" s="19" t="s">
        <v>0</v>
      </c>
      <c r="B169" s="14" t="s">
        <v>308</v>
      </c>
      <c r="C169" s="13" t="s">
        <v>0</v>
      </c>
      <c r="D169" s="34">
        <f>SUM(D164:D168)</f>
        <v>143540409</v>
      </c>
      <c r="E169" s="34">
        <f>SUM(E164:E168)</f>
        <v>154040409</v>
      </c>
      <c r="F169" s="34">
        <f>SUM(F164:F168)</f>
        <v>52708150</v>
      </c>
      <c r="G169" s="39">
        <f t="shared" si="32"/>
        <v>0.3672007789806423</v>
      </c>
      <c r="H169" s="34">
        <f>SUM(H164:H168)</f>
        <v>40124059</v>
      </c>
      <c r="I169" s="39">
        <f t="shared" si="33"/>
        <v>0.27953145235917504</v>
      </c>
      <c r="J169" s="34">
        <f>SUM(J164:J168)</f>
        <v>37328093</v>
      </c>
      <c r="K169" s="39">
        <f t="shared" si="34"/>
        <v>0.24232662872246724</v>
      </c>
      <c r="L169" s="34">
        <f>SUM(L164:L168)</f>
        <v>0</v>
      </c>
      <c r="M169" s="39">
        <f t="shared" si="35"/>
        <v>0</v>
      </c>
      <c r="N169" s="34">
        <f t="shared" si="36"/>
        <v>130160302</v>
      </c>
      <c r="O169" s="39">
        <f t="shared" si="37"/>
        <v>0.8449750480732624</v>
      </c>
      <c r="P169" s="34">
        <f>SUM(P164:P168)</f>
        <v>30560888</v>
      </c>
      <c r="Q169" s="34">
        <f>SUM(Q164:Q168)</f>
        <v>159942022</v>
      </c>
      <c r="R169" s="34">
        <f>SUM(R164:R168)</f>
        <v>159942022</v>
      </c>
      <c r="S169" s="34">
        <f>SUM(S164:S168)</f>
        <v>95988661</v>
      </c>
      <c r="T169" s="39">
        <f t="shared" si="38"/>
        <v>0.60014660187302127</v>
      </c>
      <c r="U169" s="39">
        <f t="shared" si="39"/>
        <v>0.22143351986368986</v>
      </c>
    </row>
    <row r="170" spans="1:21" ht="14" x14ac:dyDescent="0.3">
      <c r="A170" s="19" t="s">
        <v>0</v>
      </c>
      <c r="B170" s="14" t="s">
        <v>309</v>
      </c>
      <c r="C170" s="13" t="s">
        <v>0</v>
      </c>
      <c r="D170" s="34">
        <f>SUM(D105,D107:D111,D113:D120,D122:D125,D127:D131,D133:D136,D138:D143,D145:D149,D151:D156,D158:D162,D164:D168)</f>
        <v>25076803175</v>
      </c>
      <c r="E170" s="34">
        <f>SUM(E105,E107:E111,E113:E120,E122:E125,E127:E131,E133:E136,E138:E143,E145:E149,E151:E156,E158:E162,E164:E168)</f>
        <v>24352177676</v>
      </c>
      <c r="F170" s="34">
        <f>SUM(F105,F107:F111,F113:F120,F122:F125,F127:F131,F133:F136,F138:F143,F145:F149,F151:F156,F158:F162,F164:F168)</f>
        <v>6370524165</v>
      </c>
      <c r="G170" s="39">
        <f t="shared" si="32"/>
        <v>0.25404052185371911</v>
      </c>
      <c r="H170" s="34">
        <f>SUM(H105,H107:H111,H113:H120,H122:H125,H127:H131,H133:H136,H138:H143,H145:H149,H151:H156,H158:H162,H164:H168)</f>
        <v>6549913819</v>
      </c>
      <c r="I170" s="39">
        <f t="shared" si="33"/>
        <v>0.26119413121724594</v>
      </c>
      <c r="J170" s="34">
        <f>SUM(J105,J107:J111,J113:J120,J122:J125,J127:J131,J133:J136,J138:J143,J145:J149,J151:J156,J158:J162,J164:J168)</f>
        <v>5416077388</v>
      </c>
      <c r="K170" s="39">
        <f t="shared" si="34"/>
        <v>0.22240628579750182</v>
      </c>
      <c r="L170" s="34">
        <f>SUM(L105,L107:L111,L113:L120,L122:L125,L127:L131,L133:L136,L138:L143,L145:L149,L151:L156,L158:L162,L164:L168)</f>
        <v>0</v>
      </c>
      <c r="M170" s="39">
        <f t="shared" si="35"/>
        <v>0</v>
      </c>
      <c r="N170" s="34">
        <f t="shared" si="36"/>
        <v>18336515372</v>
      </c>
      <c r="O170" s="39">
        <f t="shared" si="37"/>
        <v>0.75297230563783768</v>
      </c>
      <c r="P170" s="34">
        <f>SUM(P105,P107:P111,P113:P120,P122:P125,P127:P131,P133:P136,P138:P143,P145:P149,P151:P156,P158:P162,P164:P168)</f>
        <v>6851816738</v>
      </c>
      <c r="Q170" s="34">
        <f>SUM(Q105,Q107:Q111,Q113:Q120,Q122:Q125,Q127:Q131,Q133:Q136,Q138:Q143,Q145:Q149,Q151:Q156,Q158:Q162,Q164:Q168)</f>
        <v>21970278848</v>
      </c>
      <c r="R170" s="34">
        <f>SUM(R105,R107:R111,R113:R120,R122:R125,R127:R131,R133:R136,R138:R143,R145:R149,R151:R156,R158:R162,R164:R168)</f>
        <v>22043258752</v>
      </c>
      <c r="S170" s="34">
        <f>SUM(S105,S107:S111,S113:S120,S122:S125,S127:S131,S133:S136,S138:S143,S145:S149,S151:S156,S158:S162,S164:S168)</f>
        <v>19449004957</v>
      </c>
      <c r="T170" s="39">
        <f t="shared" si="38"/>
        <v>0.88231078606902347</v>
      </c>
      <c r="U170" s="39">
        <f t="shared" si="39"/>
        <v>-0.20954141140953553</v>
      </c>
    </row>
    <row r="171" spans="1:21" ht="14.5" customHeight="1" x14ac:dyDescent="0.3">
      <c r="A171" s="17" t="s">
        <v>0</v>
      </c>
      <c r="B171" s="15" t="s">
        <v>618</v>
      </c>
      <c r="C171" s="10"/>
      <c r="D171" s="35"/>
      <c r="E171" s="35"/>
      <c r="F171" s="35"/>
      <c r="G171" s="40"/>
      <c r="H171" s="35"/>
      <c r="I171" s="40"/>
      <c r="J171" s="35"/>
      <c r="K171" s="40"/>
      <c r="L171" s="35"/>
      <c r="M171" s="40"/>
      <c r="N171" s="35"/>
      <c r="O171" s="40"/>
      <c r="P171" s="35"/>
      <c r="Q171" s="35"/>
      <c r="R171" s="35"/>
      <c r="S171" s="35"/>
      <c r="T171" s="40"/>
      <c r="U171" s="40"/>
    </row>
    <row r="172" spans="1:21" ht="14.5" customHeight="1" x14ac:dyDescent="0.3">
      <c r="A172" s="17" t="s">
        <v>0</v>
      </c>
      <c r="B172" s="9" t="s">
        <v>310</v>
      </c>
      <c r="C172" s="10"/>
      <c r="D172" s="35"/>
      <c r="E172" s="35"/>
      <c r="F172" s="35"/>
      <c r="G172" s="40"/>
      <c r="H172" s="35"/>
      <c r="I172" s="40"/>
      <c r="J172" s="35"/>
      <c r="K172" s="40"/>
      <c r="L172" s="35"/>
      <c r="M172" s="40"/>
      <c r="N172" s="35"/>
      <c r="O172" s="40"/>
      <c r="P172" s="35"/>
      <c r="Q172" s="35"/>
      <c r="R172" s="35"/>
      <c r="S172" s="35"/>
      <c r="T172" s="40"/>
      <c r="U172" s="40"/>
    </row>
    <row r="173" spans="1:21" ht="13" x14ac:dyDescent="0.3">
      <c r="A173" s="18" t="s">
        <v>29</v>
      </c>
      <c r="B173" s="12" t="s">
        <v>311</v>
      </c>
      <c r="C173" s="11" t="s">
        <v>312</v>
      </c>
      <c r="D173" s="33">
        <v>0</v>
      </c>
      <c r="E173" s="33">
        <v>0</v>
      </c>
      <c r="F173" s="33">
        <v>0</v>
      </c>
      <c r="G173" s="38">
        <f t="shared" ref="G173:G205" si="40">IF(($D173     =0),0,($F173     /$D173     ))</f>
        <v>0</v>
      </c>
      <c r="H173" s="33">
        <v>0</v>
      </c>
      <c r="I173" s="38">
        <f t="shared" ref="I173:I205" si="41">IF(($D173     =0),0,($H173     /$D173     ))</f>
        <v>0</v>
      </c>
      <c r="J173" s="33">
        <v>0</v>
      </c>
      <c r="K173" s="38">
        <f t="shared" ref="K173:K205" si="42">IF(($E173     =0),0,($J173     /$E173     ))</f>
        <v>0</v>
      </c>
      <c r="L173" s="33">
        <v>0</v>
      </c>
      <c r="M173" s="38">
        <f t="shared" ref="M173:M205" si="43">IF(($E173     =0),0,($L173     /$E173     ))</f>
        <v>0</v>
      </c>
      <c r="N173" s="33">
        <f t="shared" ref="N173:N205" si="44">$F173     +$H173     +$J173</f>
        <v>0</v>
      </c>
      <c r="O173" s="38">
        <f t="shared" ref="O173:O205" si="45">IF(($E173     =0),0,($N173     /$E173     ))</f>
        <v>0</v>
      </c>
      <c r="P173" s="33">
        <v>0</v>
      </c>
      <c r="Q173" s="33">
        <v>0</v>
      </c>
      <c r="R173" s="33">
        <v>0</v>
      </c>
      <c r="S173" s="33">
        <v>0</v>
      </c>
      <c r="T173" s="38">
        <f t="shared" ref="T173:T205" si="46">IF(($R173     =0),0,($S173     /$R173     ))</f>
        <v>0</v>
      </c>
      <c r="U173" s="38">
        <f t="shared" ref="U173:U205" si="47">IF(($P173     =0),0,(($J173     /$P173     )-1))</f>
        <v>0</v>
      </c>
    </row>
    <row r="174" spans="1:21" ht="13" x14ac:dyDescent="0.3">
      <c r="A174" s="18" t="s">
        <v>29</v>
      </c>
      <c r="B174" s="12" t="s">
        <v>313</v>
      </c>
      <c r="C174" s="11" t="s">
        <v>314</v>
      </c>
      <c r="D174" s="33">
        <v>23748413</v>
      </c>
      <c r="E174" s="33">
        <v>33748413</v>
      </c>
      <c r="F174" s="33">
        <v>-98579</v>
      </c>
      <c r="G174" s="38">
        <f t="shared" si="40"/>
        <v>-4.1509721091678841E-3</v>
      </c>
      <c r="H174" s="33">
        <v>8011852</v>
      </c>
      <c r="I174" s="38">
        <f t="shared" si="41"/>
        <v>0.33736367983831173</v>
      </c>
      <c r="J174" s="33">
        <v>4992002</v>
      </c>
      <c r="K174" s="38">
        <f t="shared" si="42"/>
        <v>0.14791812580935287</v>
      </c>
      <c r="L174" s="33">
        <v>0</v>
      </c>
      <c r="M174" s="38">
        <f t="shared" si="43"/>
        <v>0</v>
      </c>
      <c r="N174" s="33">
        <f t="shared" si="44"/>
        <v>12905275</v>
      </c>
      <c r="O174" s="38">
        <f t="shared" si="45"/>
        <v>0.38239649965170214</v>
      </c>
      <c r="P174" s="33">
        <v>5208765</v>
      </c>
      <c r="Q174" s="33">
        <v>23188382</v>
      </c>
      <c r="R174" s="33">
        <v>22091512</v>
      </c>
      <c r="S174" s="33">
        <v>23666591</v>
      </c>
      <c r="T174" s="38">
        <f t="shared" si="46"/>
        <v>1.0712979265520621</v>
      </c>
      <c r="U174" s="38">
        <f t="shared" si="47"/>
        <v>-4.1615046944909251E-2</v>
      </c>
    </row>
    <row r="175" spans="1:21" ht="13" x14ac:dyDescent="0.3">
      <c r="A175" s="18" t="s">
        <v>29</v>
      </c>
      <c r="B175" s="12" t="s">
        <v>315</v>
      </c>
      <c r="C175" s="11" t="s">
        <v>316</v>
      </c>
      <c r="D175" s="33">
        <v>685641250</v>
      </c>
      <c r="E175" s="33">
        <v>685641250</v>
      </c>
      <c r="F175" s="33">
        <v>100496078</v>
      </c>
      <c r="G175" s="38">
        <f t="shared" si="40"/>
        <v>0.14657239190320009</v>
      </c>
      <c r="H175" s="33">
        <v>81944532</v>
      </c>
      <c r="I175" s="38">
        <f t="shared" si="41"/>
        <v>0.11951517211077951</v>
      </c>
      <c r="J175" s="33">
        <v>79746999</v>
      </c>
      <c r="K175" s="38">
        <f t="shared" si="42"/>
        <v>0.11631009511169288</v>
      </c>
      <c r="L175" s="33">
        <v>0</v>
      </c>
      <c r="M175" s="38">
        <f t="shared" si="43"/>
        <v>0</v>
      </c>
      <c r="N175" s="33">
        <f t="shared" si="44"/>
        <v>262187609</v>
      </c>
      <c r="O175" s="38">
        <f t="shared" si="45"/>
        <v>0.38239765912567247</v>
      </c>
      <c r="P175" s="33">
        <v>10202730</v>
      </c>
      <c r="Q175" s="33">
        <v>586201000</v>
      </c>
      <c r="R175" s="33">
        <v>590743000</v>
      </c>
      <c r="S175" s="33">
        <v>94089043</v>
      </c>
      <c r="T175" s="38">
        <f t="shared" si="46"/>
        <v>0.15927237902099559</v>
      </c>
      <c r="U175" s="38">
        <f t="shared" si="47"/>
        <v>6.8162412413148248</v>
      </c>
    </row>
    <row r="176" spans="1:21" ht="13" x14ac:dyDescent="0.3">
      <c r="A176" s="18" t="s">
        <v>29</v>
      </c>
      <c r="B176" s="12" t="s">
        <v>317</v>
      </c>
      <c r="C176" s="11" t="s">
        <v>318</v>
      </c>
      <c r="D176" s="33">
        <v>177323717</v>
      </c>
      <c r="E176" s="33">
        <v>172023717</v>
      </c>
      <c r="F176" s="33">
        <v>22979965</v>
      </c>
      <c r="G176" s="38">
        <f t="shared" si="40"/>
        <v>0.12959329631016026</v>
      </c>
      <c r="H176" s="33">
        <v>32105470</v>
      </c>
      <c r="I176" s="38">
        <f t="shared" si="41"/>
        <v>0.18105570164649776</v>
      </c>
      <c r="J176" s="33">
        <v>39393761</v>
      </c>
      <c r="K176" s="38">
        <f t="shared" si="42"/>
        <v>0.22900191721819382</v>
      </c>
      <c r="L176" s="33">
        <v>0</v>
      </c>
      <c r="M176" s="38">
        <f t="shared" si="43"/>
        <v>0</v>
      </c>
      <c r="N176" s="33">
        <f t="shared" si="44"/>
        <v>94479196</v>
      </c>
      <c r="O176" s="38">
        <f t="shared" si="45"/>
        <v>0.54922191920780317</v>
      </c>
      <c r="P176" s="33">
        <v>3683467</v>
      </c>
      <c r="Q176" s="33">
        <v>168204995</v>
      </c>
      <c r="R176" s="33">
        <v>167704995</v>
      </c>
      <c r="S176" s="33">
        <v>38736047</v>
      </c>
      <c r="T176" s="38">
        <f t="shared" si="46"/>
        <v>0.23097730034815003</v>
      </c>
      <c r="U176" s="38">
        <f t="shared" si="47"/>
        <v>9.6947506248868258</v>
      </c>
    </row>
    <row r="177" spans="1:21" ht="13" x14ac:dyDescent="0.3">
      <c r="A177" s="18" t="s">
        <v>29</v>
      </c>
      <c r="B177" s="12" t="s">
        <v>319</v>
      </c>
      <c r="C177" s="11" t="s">
        <v>320</v>
      </c>
      <c r="D177" s="33">
        <v>0</v>
      </c>
      <c r="E177" s="33">
        <v>0</v>
      </c>
      <c r="F177" s="33">
        <v>0</v>
      </c>
      <c r="G177" s="38">
        <f t="shared" si="40"/>
        <v>0</v>
      </c>
      <c r="H177" s="33">
        <v>0</v>
      </c>
      <c r="I177" s="38">
        <f t="shared" si="41"/>
        <v>0</v>
      </c>
      <c r="J177" s="33">
        <v>0</v>
      </c>
      <c r="K177" s="38">
        <f t="shared" si="42"/>
        <v>0</v>
      </c>
      <c r="L177" s="33">
        <v>0</v>
      </c>
      <c r="M177" s="38">
        <f t="shared" si="43"/>
        <v>0</v>
      </c>
      <c r="N177" s="33">
        <f t="shared" si="44"/>
        <v>0</v>
      </c>
      <c r="O177" s="38">
        <f t="shared" si="45"/>
        <v>0</v>
      </c>
      <c r="P177" s="33">
        <v>0</v>
      </c>
      <c r="Q177" s="33">
        <v>0</v>
      </c>
      <c r="R177" s="33">
        <v>0</v>
      </c>
      <c r="S177" s="33">
        <v>0</v>
      </c>
      <c r="T177" s="38">
        <f t="shared" si="46"/>
        <v>0</v>
      </c>
      <c r="U177" s="38">
        <f t="shared" si="47"/>
        <v>0</v>
      </c>
    </row>
    <row r="178" spans="1:21" ht="13" x14ac:dyDescent="0.3">
      <c r="A178" s="18" t="s">
        <v>44</v>
      </c>
      <c r="B178" s="12" t="s">
        <v>321</v>
      </c>
      <c r="C178" s="11" t="s">
        <v>322</v>
      </c>
      <c r="D178" s="33">
        <v>0</v>
      </c>
      <c r="E178" s="33">
        <v>0</v>
      </c>
      <c r="F178" s="33">
        <v>0</v>
      </c>
      <c r="G178" s="38">
        <f t="shared" si="40"/>
        <v>0</v>
      </c>
      <c r="H178" s="33">
        <v>0</v>
      </c>
      <c r="I178" s="38">
        <f t="shared" si="41"/>
        <v>0</v>
      </c>
      <c r="J178" s="33">
        <v>0</v>
      </c>
      <c r="K178" s="38">
        <f t="shared" si="42"/>
        <v>0</v>
      </c>
      <c r="L178" s="33">
        <v>0</v>
      </c>
      <c r="M178" s="38">
        <f t="shared" si="43"/>
        <v>0</v>
      </c>
      <c r="N178" s="33">
        <f t="shared" si="44"/>
        <v>0</v>
      </c>
      <c r="O178" s="38">
        <f t="shared" si="45"/>
        <v>0</v>
      </c>
      <c r="P178" s="33">
        <v>0</v>
      </c>
      <c r="Q178" s="33">
        <v>0</v>
      </c>
      <c r="R178" s="33">
        <v>0</v>
      </c>
      <c r="S178" s="33">
        <v>0</v>
      </c>
      <c r="T178" s="38">
        <f t="shared" si="46"/>
        <v>0</v>
      </c>
      <c r="U178" s="38">
        <f t="shared" si="47"/>
        <v>0</v>
      </c>
    </row>
    <row r="179" spans="1:21" ht="14" x14ac:dyDescent="0.3">
      <c r="A179" s="19" t="s">
        <v>0</v>
      </c>
      <c r="B179" s="14" t="s">
        <v>323</v>
      </c>
      <c r="C179" s="13" t="s">
        <v>0</v>
      </c>
      <c r="D179" s="34">
        <f>SUM(D173:D178)</f>
        <v>886713380</v>
      </c>
      <c r="E179" s="34">
        <f>SUM(E173:E178)</f>
        <v>891413380</v>
      </c>
      <c r="F179" s="34">
        <f>SUM(F173:F178)</f>
        <v>123377464</v>
      </c>
      <c r="G179" s="39">
        <f t="shared" si="40"/>
        <v>0.13914018529865874</v>
      </c>
      <c r="H179" s="34">
        <f>SUM(H173:H178)</f>
        <v>122061854</v>
      </c>
      <c r="I179" s="39">
        <f t="shared" si="41"/>
        <v>0.13765649278913553</v>
      </c>
      <c r="J179" s="34">
        <f>SUM(J173:J178)</f>
        <v>124132762</v>
      </c>
      <c r="K179" s="39">
        <f t="shared" si="42"/>
        <v>0.13925386895135006</v>
      </c>
      <c r="L179" s="34">
        <f>SUM(L173:L178)</f>
        <v>0</v>
      </c>
      <c r="M179" s="39">
        <f t="shared" si="43"/>
        <v>0</v>
      </c>
      <c r="N179" s="34">
        <f t="shared" si="44"/>
        <v>369572080</v>
      </c>
      <c r="O179" s="39">
        <f t="shared" si="45"/>
        <v>0.41459112942639476</v>
      </c>
      <c r="P179" s="34">
        <f>SUM(P173:P178)</f>
        <v>19094962</v>
      </c>
      <c r="Q179" s="34">
        <f>SUM(Q173:Q178)</f>
        <v>777594377</v>
      </c>
      <c r="R179" s="34">
        <f>SUM(R173:R178)</f>
        <v>780539507</v>
      </c>
      <c r="S179" s="34">
        <f>SUM(S173:S178)</f>
        <v>156491681</v>
      </c>
      <c r="T179" s="39">
        <f t="shared" si="46"/>
        <v>0.20049168504163878</v>
      </c>
      <c r="U179" s="39">
        <f t="shared" si="47"/>
        <v>5.500812203763485</v>
      </c>
    </row>
    <row r="180" spans="1:21" ht="13" x14ac:dyDescent="0.3">
      <c r="A180" s="18" t="s">
        <v>29</v>
      </c>
      <c r="B180" s="12" t="s">
        <v>324</v>
      </c>
      <c r="C180" s="11" t="s">
        <v>325</v>
      </c>
      <c r="D180" s="33">
        <v>348985842</v>
      </c>
      <c r="E180" s="33">
        <v>174492921</v>
      </c>
      <c r="F180" s="33">
        <v>44373905</v>
      </c>
      <c r="G180" s="38">
        <f t="shared" si="40"/>
        <v>0.12715101777681859</v>
      </c>
      <c r="H180" s="33">
        <v>22419157</v>
      </c>
      <c r="I180" s="38">
        <f t="shared" si="41"/>
        <v>6.4240878287549555E-2</v>
      </c>
      <c r="J180" s="33">
        <v>76518825</v>
      </c>
      <c r="K180" s="38">
        <f t="shared" si="42"/>
        <v>0.43852108476079671</v>
      </c>
      <c r="L180" s="33">
        <v>0</v>
      </c>
      <c r="M180" s="38">
        <f t="shared" si="43"/>
        <v>0</v>
      </c>
      <c r="N180" s="33">
        <f t="shared" si="44"/>
        <v>143311887</v>
      </c>
      <c r="O180" s="38">
        <f t="shared" si="45"/>
        <v>0.82130487688953291</v>
      </c>
      <c r="P180" s="33">
        <v>71891287</v>
      </c>
      <c r="Q180" s="33">
        <v>168098414</v>
      </c>
      <c r="R180" s="33">
        <v>164616414</v>
      </c>
      <c r="S180" s="33">
        <v>281423540</v>
      </c>
      <c r="T180" s="38">
        <f t="shared" si="46"/>
        <v>1.7095715619221301</v>
      </c>
      <c r="U180" s="38">
        <f t="shared" si="47"/>
        <v>6.4368551365619586E-2</v>
      </c>
    </row>
    <row r="181" spans="1:21" ht="13" x14ac:dyDescent="0.3">
      <c r="A181" s="18" t="s">
        <v>29</v>
      </c>
      <c r="B181" s="12" t="s">
        <v>326</v>
      </c>
      <c r="C181" s="11" t="s">
        <v>327</v>
      </c>
      <c r="D181" s="33">
        <v>0</v>
      </c>
      <c r="E181" s="33">
        <v>0</v>
      </c>
      <c r="F181" s="33">
        <v>0</v>
      </c>
      <c r="G181" s="38">
        <f t="shared" si="40"/>
        <v>0</v>
      </c>
      <c r="H181" s="33">
        <v>0</v>
      </c>
      <c r="I181" s="38">
        <f t="shared" si="41"/>
        <v>0</v>
      </c>
      <c r="J181" s="33">
        <v>0</v>
      </c>
      <c r="K181" s="38">
        <f t="shared" si="42"/>
        <v>0</v>
      </c>
      <c r="L181" s="33">
        <v>0</v>
      </c>
      <c r="M181" s="38">
        <f t="shared" si="43"/>
        <v>0</v>
      </c>
      <c r="N181" s="33">
        <f t="shared" si="44"/>
        <v>0</v>
      </c>
      <c r="O181" s="38">
        <f t="shared" si="45"/>
        <v>0</v>
      </c>
      <c r="P181" s="33">
        <v>0</v>
      </c>
      <c r="Q181" s="33">
        <v>0</v>
      </c>
      <c r="R181" s="33">
        <v>0</v>
      </c>
      <c r="S181" s="33">
        <v>0</v>
      </c>
      <c r="T181" s="38">
        <f t="shared" si="46"/>
        <v>0</v>
      </c>
      <c r="U181" s="38">
        <f t="shared" si="47"/>
        <v>0</v>
      </c>
    </row>
    <row r="182" spans="1:21" ht="13" x14ac:dyDescent="0.3">
      <c r="A182" s="18" t="s">
        <v>29</v>
      </c>
      <c r="B182" s="12" t="s">
        <v>328</v>
      </c>
      <c r="C182" s="11" t="s">
        <v>329</v>
      </c>
      <c r="D182" s="33">
        <v>417348280</v>
      </c>
      <c r="E182" s="33">
        <v>457348320</v>
      </c>
      <c r="F182" s="33">
        <v>-9726384</v>
      </c>
      <c r="G182" s="38">
        <f t="shared" si="40"/>
        <v>-2.3305197280314657E-2</v>
      </c>
      <c r="H182" s="33">
        <v>94225603</v>
      </c>
      <c r="I182" s="38">
        <f t="shared" si="41"/>
        <v>0.2257721129220899</v>
      </c>
      <c r="J182" s="33">
        <v>200190112</v>
      </c>
      <c r="K182" s="38">
        <f t="shared" si="42"/>
        <v>0.43771913713381522</v>
      </c>
      <c r="L182" s="33">
        <v>0</v>
      </c>
      <c r="M182" s="38">
        <f t="shared" si="43"/>
        <v>0</v>
      </c>
      <c r="N182" s="33">
        <f t="shared" si="44"/>
        <v>284689331</v>
      </c>
      <c r="O182" s="38">
        <f t="shared" si="45"/>
        <v>0.62247813876303293</v>
      </c>
      <c r="P182" s="33">
        <v>67246906</v>
      </c>
      <c r="Q182" s="33">
        <v>368209536</v>
      </c>
      <c r="R182" s="33">
        <v>364209540</v>
      </c>
      <c r="S182" s="33">
        <v>234398759</v>
      </c>
      <c r="T182" s="38">
        <f t="shared" si="46"/>
        <v>0.6435821505389453</v>
      </c>
      <c r="U182" s="38">
        <f t="shared" si="47"/>
        <v>1.9769416008522382</v>
      </c>
    </row>
    <row r="183" spans="1:21" ht="13" x14ac:dyDescent="0.3">
      <c r="A183" s="18" t="s">
        <v>29</v>
      </c>
      <c r="B183" s="12" t="s">
        <v>330</v>
      </c>
      <c r="C183" s="11" t="s">
        <v>331</v>
      </c>
      <c r="D183" s="33">
        <v>0</v>
      </c>
      <c r="E183" s="33">
        <v>0</v>
      </c>
      <c r="F183" s="33">
        <v>0</v>
      </c>
      <c r="G183" s="38">
        <f t="shared" si="40"/>
        <v>0</v>
      </c>
      <c r="H183" s="33">
        <v>0</v>
      </c>
      <c r="I183" s="38">
        <f t="shared" si="41"/>
        <v>0</v>
      </c>
      <c r="J183" s="33">
        <v>0</v>
      </c>
      <c r="K183" s="38">
        <f t="shared" si="42"/>
        <v>0</v>
      </c>
      <c r="L183" s="33">
        <v>0</v>
      </c>
      <c r="M183" s="38">
        <f t="shared" si="43"/>
        <v>0</v>
      </c>
      <c r="N183" s="33">
        <f t="shared" si="44"/>
        <v>0</v>
      </c>
      <c r="O183" s="38">
        <f t="shared" si="45"/>
        <v>0</v>
      </c>
      <c r="P183" s="33">
        <v>0</v>
      </c>
      <c r="Q183" s="33">
        <v>0</v>
      </c>
      <c r="R183" s="33">
        <v>0</v>
      </c>
      <c r="S183" s="33">
        <v>0</v>
      </c>
      <c r="T183" s="38">
        <f t="shared" si="46"/>
        <v>0</v>
      </c>
      <c r="U183" s="38">
        <f t="shared" si="47"/>
        <v>0</v>
      </c>
    </row>
    <row r="184" spans="1:21" ht="13" x14ac:dyDescent="0.3">
      <c r="A184" s="18" t="s">
        <v>44</v>
      </c>
      <c r="B184" s="12" t="s">
        <v>332</v>
      </c>
      <c r="C184" s="11" t="s">
        <v>333</v>
      </c>
      <c r="D184" s="33">
        <v>0</v>
      </c>
      <c r="E184" s="33">
        <v>0</v>
      </c>
      <c r="F184" s="33">
        <v>0</v>
      </c>
      <c r="G184" s="38">
        <f t="shared" si="40"/>
        <v>0</v>
      </c>
      <c r="H184" s="33">
        <v>0</v>
      </c>
      <c r="I184" s="38">
        <f t="shared" si="41"/>
        <v>0</v>
      </c>
      <c r="J184" s="33">
        <v>0</v>
      </c>
      <c r="K184" s="38">
        <f t="shared" si="42"/>
        <v>0</v>
      </c>
      <c r="L184" s="33">
        <v>0</v>
      </c>
      <c r="M184" s="38">
        <f t="shared" si="43"/>
        <v>0</v>
      </c>
      <c r="N184" s="33">
        <f t="shared" si="44"/>
        <v>0</v>
      </c>
      <c r="O184" s="38">
        <f t="shared" si="45"/>
        <v>0</v>
      </c>
      <c r="P184" s="33">
        <v>0</v>
      </c>
      <c r="Q184" s="33">
        <v>0</v>
      </c>
      <c r="R184" s="33">
        <v>0</v>
      </c>
      <c r="S184" s="33">
        <v>0</v>
      </c>
      <c r="T184" s="38">
        <f t="shared" si="46"/>
        <v>0</v>
      </c>
      <c r="U184" s="38">
        <f t="shared" si="47"/>
        <v>0</v>
      </c>
    </row>
    <row r="185" spans="1:21" ht="14" x14ac:dyDescent="0.3">
      <c r="A185" s="19" t="s">
        <v>0</v>
      </c>
      <c r="B185" s="14" t="s">
        <v>334</v>
      </c>
      <c r="C185" s="13" t="s">
        <v>0</v>
      </c>
      <c r="D185" s="34">
        <f>SUM(D180:D184)</f>
        <v>766334122</v>
      </c>
      <c r="E185" s="34">
        <f>SUM(E180:E184)</f>
        <v>631841241</v>
      </c>
      <c r="F185" s="34">
        <f>SUM(F180:F184)</f>
        <v>34647521</v>
      </c>
      <c r="G185" s="39">
        <f t="shared" si="40"/>
        <v>4.521202959040365E-2</v>
      </c>
      <c r="H185" s="34">
        <f>SUM(H180:H184)</f>
        <v>116644760</v>
      </c>
      <c r="I185" s="39">
        <f t="shared" si="41"/>
        <v>0.15221136140405347</v>
      </c>
      <c r="J185" s="34">
        <f>SUM(J180:J184)</f>
        <v>276708937</v>
      </c>
      <c r="K185" s="39">
        <f t="shared" si="42"/>
        <v>0.43794060761538672</v>
      </c>
      <c r="L185" s="34">
        <f>SUM(L180:L184)</f>
        <v>0</v>
      </c>
      <c r="M185" s="39">
        <f t="shared" si="43"/>
        <v>0</v>
      </c>
      <c r="N185" s="34">
        <f t="shared" si="44"/>
        <v>428001218</v>
      </c>
      <c r="O185" s="39">
        <f t="shared" si="45"/>
        <v>0.67738727741578364</v>
      </c>
      <c r="P185" s="34">
        <f>SUM(P180:P184)</f>
        <v>139138193</v>
      </c>
      <c r="Q185" s="34">
        <f>SUM(Q180:Q184)</f>
        <v>536307950</v>
      </c>
      <c r="R185" s="34">
        <f>SUM(R180:R184)</f>
        <v>528825954</v>
      </c>
      <c r="S185" s="34">
        <f>SUM(S180:S184)</f>
        <v>515822299</v>
      </c>
      <c r="T185" s="39">
        <f t="shared" si="46"/>
        <v>0.9754103313166812</v>
      </c>
      <c r="U185" s="39">
        <f t="shared" si="47"/>
        <v>0.98873458849648843</v>
      </c>
    </row>
    <row r="186" spans="1:21" ht="13" x14ac:dyDescent="0.3">
      <c r="A186" s="18" t="s">
        <v>29</v>
      </c>
      <c r="B186" s="12" t="s">
        <v>335</v>
      </c>
      <c r="C186" s="11" t="s">
        <v>336</v>
      </c>
      <c r="D186" s="33">
        <v>42009847</v>
      </c>
      <c r="E186" s="33">
        <v>37509847</v>
      </c>
      <c r="F186" s="33">
        <v>6654869</v>
      </c>
      <c r="G186" s="38">
        <f t="shared" si="40"/>
        <v>0.15841212180563286</v>
      </c>
      <c r="H186" s="33">
        <v>7638144</v>
      </c>
      <c r="I186" s="38">
        <f t="shared" si="41"/>
        <v>0.18181794377875263</v>
      </c>
      <c r="J186" s="33">
        <v>6797901</v>
      </c>
      <c r="K186" s="38">
        <f t="shared" si="42"/>
        <v>0.18122977147840671</v>
      </c>
      <c r="L186" s="33">
        <v>0</v>
      </c>
      <c r="M186" s="38">
        <f t="shared" si="43"/>
        <v>0</v>
      </c>
      <c r="N186" s="33">
        <f t="shared" si="44"/>
        <v>21090914</v>
      </c>
      <c r="O186" s="38">
        <f t="shared" si="45"/>
        <v>0.56227672696185615</v>
      </c>
      <c r="P186" s="33">
        <v>7153433</v>
      </c>
      <c r="Q186" s="33">
        <v>39631929</v>
      </c>
      <c r="R186" s="33">
        <v>39631929</v>
      </c>
      <c r="S186" s="33">
        <v>20526989</v>
      </c>
      <c r="T186" s="38">
        <f t="shared" si="46"/>
        <v>0.51794069877345617</v>
      </c>
      <c r="U186" s="38">
        <f t="shared" si="47"/>
        <v>-4.9700891865486096E-2</v>
      </c>
    </row>
    <row r="187" spans="1:21" ht="13" x14ac:dyDescent="0.3">
      <c r="A187" s="18" t="s">
        <v>29</v>
      </c>
      <c r="B187" s="12" t="s">
        <v>337</v>
      </c>
      <c r="C187" s="11" t="s">
        <v>338</v>
      </c>
      <c r="D187" s="33">
        <v>12300209</v>
      </c>
      <c r="E187" s="33">
        <v>12300209</v>
      </c>
      <c r="F187" s="33">
        <v>2179972</v>
      </c>
      <c r="G187" s="38">
        <f t="shared" si="40"/>
        <v>0.17723048445762182</v>
      </c>
      <c r="H187" s="33">
        <v>1738723</v>
      </c>
      <c r="I187" s="38">
        <f t="shared" si="41"/>
        <v>0.14135719157292367</v>
      </c>
      <c r="J187" s="33">
        <v>2094605</v>
      </c>
      <c r="K187" s="38">
        <f t="shared" si="42"/>
        <v>0.17029019588203745</v>
      </c>
      <c r="L187" s="33">
        <v>0</v>
      </c>
      <c r="M187" s="38">
        <f t="shared" si="43"/>
        <v>0</v>
      </c>
      <c r="N187" s="33">
        <f t="shared" si="44"/>
        <v>6013300</v>
      </c>
      <c r="O187" s="38">
        <f t="shared" si="45"/>
        <v>0.48887787191258297</v>
      </c>
      <c r="P187" s="33">
        <v>2166888</v>
      </c>
      <c r="Q187" s="33">
        <v>11839719</v>
      </c>
      <c r="R187" s="33">
        <v>11839719</v>
      </c>
      <c r="S187" s="33">
        <v>6104834</v>
      </c>
      <c r="T187" s="38">
        <f t="shared" si="46"/>
        <v>0.51562321707128356</v>
      </c>
      <c r="U187" s="38">
        <f t="shared" si="47"/>
        <v>-3.3357976969737191E-2</v>
      </c>
    </row>
    <row r="188" spans="1:21" ht="13" x14ac:dyDescent="0.3">
      <c r="A188" s="18" t="s">
        <v>29</v>
      </c>
      <c r="B188" s="12" t="s">
        <v>339</v>
      </c>
      <c r="C188" s="11" t="s">
        <v>340</v>
      </c>
      <c r="D188" s="33">
        <v>1419786300</v>
      </c>
      <c r="E188" s="33">
        <v>1425786300</v>
      </c>
      <c r="F188" s="33">
        <v>298425814</v>
      </c>
      <c r="G188" s="38">
        <f t="shared" si="40"/>
        <v>0.21019065615719773</v>
      </c>
      <c r="H188" s="33">
        <v>343589253</v>
      </c>
      <c r="I188" s="38">
        <f t="shared" si="41"/>
        <v>0.24200068207447839</v>
      </c>
      <c r="J188" s="33">
        <v>270847823</v>
      </c>
      <c r="K188" s="38">
        <f t="shared" si="42"/>
        <v>0.18996382767880432</v>
      </c>
      <c r="L188" s="33">
        <v>0</v>
      </c>
      <c r="M188" s="38">
        <f t="shared" si="43"/>
        <v>0</v>
      </c>
      <c r="N188" s="33">
        <f t="shared" si="44"/>
        <v>912862890</v>
      </c>
      <c r="O188" s="38">
        <f t="shared" si="45"/>
        <v>0.64025225238873451</v>
      </c>
      <c r="P188" s="33">
        <v>242054529</v>
      </c>
      <c r="Q188" s="33">
        <v>1234593773</v>
      </c>
      <c r="R188" s="33">
        <v>1234593773</v>
      </c>
      <c r="S188" s="33">
        <v>755956453</v>
      </c>
      <c r="T188" s="38">
        <f t="shared" si="46"/>
        <v>0.61231189524232277</v>
      </c>
      <c r="U188" s="38">
        <f t="shared" si="47"/>
        <v>0.118953750293183</v>
      </c>
    </row>
    <row r="189" spans="1:21" ht="13" x14ac:dyDescent="0.3">
      <c r="A189" s="18" t="s">
        <v>29</v>
      </c>
      <c r="B189" s="12" t="s">
        <v>341</v>
      </c>
      <c r="C189" s="11" t="s">
        <v>342</v>
      </c>
      <c r="D189" s="33">
        <v>7000000</v>
      </c>
      <c r="E189" s="33">
        <v>7000000</v>
      </c>
      <c r="F189" s="33">
        <v>0</v>
      </c>
      <c r="G189" s="38">
        <f t="shared" si="40"/>
        <v>0</v>
      </c>
      <c r="H189" s="33">
        <v>0</v>
      </c>
      <c r="I189" s="38">
        <f t="shared" si="41"/>
        <v>0</v>
      </c>
      <c r="J189" s="33">
        <v>467786</v>
      </c>
      <c r="K189" s="38">
        <f t="shared" si="42"/>
        <v>6.682657142857143E-2</v>
      </c>
      <c r="L189" s="33">
        <v>0</v>
      </c>
      <c r="M189" s="38">
        <f t="shared" si="43"/>
        <v>0</v>
      </c>
      <c r="N189" s="33">
        <f t="shared" si="44"/>
        <v>467786</v>
      </c>
      <c r="O189" s="38">
        <f t="shared" si="45"/>
        <v>6.682657142857143E-2</v>
      </c>
      <c r="P189" s="33">
        <v>0</v>
      </c>
      <c r="Q189" s="33">
        <v>0</v>
      </c>
      <c r="R189" s="33">
        <v>0</v>
      </c>
      <c r="S189" s="33">
        <v>0</v>
      </c>
      <c r="T189" s="38">
        <f t="shared" si="46"/>
        <v>0</v>
      </c>
      <c r="U189" s="38">
        <f t="shared" si="47"/>
        <v>0</v>
      </c>
    </row>
    <row r="190" spans="1:21" ht="13" x14ac:dyDescent="0.3">
      <c r="A190" s="18" t="s">
        <v>44</v>
      </c>
      <c r="B190" s="12" t="s">
        <v>343</v>
      </c>
      <c r="C190" s="11" t="s">
        <v>344</v>
      </c>
      <c r="D190" s="33">
        <v>0</v>
      </c>
      <c r="E190" s="33">
        <v>0</v>
      </c>
      <c r="F190" s="33">
        <v>0</v>
      </c>
      <c r="G190" s="38">
        <f t="shared" si="40"/>
        <v>0</v>
      </c>
      <c r="H190" s="33">
        <v>0</v>
      </c>
      <c r="I190" s="38">
        <f t="shared" si="41"/>
        <v>0</v>
      </c>
      <c r="J190" s="33">
        <v>0</v>
      </c>
      <c r="K190" s="38">
        <f t="shared" si="42"/>
        <v>0</v>
      </c>
      <c r="L190" s="33">
        <v>0</v>
      </c>
      <c r="M190" s="38">
        <f t="shared" si="43"/>
        <v>0</v>
      </c>
      <c r="N190" s="33">
        <f t="shared" si="44"/>
        <v>0</v>
      </c>
      <c r="O190" s="38">
        <f t="shared" si="45"/>
        <v>0</v>
      </c>
      <c r="P190" s="33">
        <v>0</v>
      </c>
      <c r="Q190" s="33">
        <v>0</v>
      </c>
      <c r="R190" s="33">
        <v>0</v>
      </c>
      <c r="S190" s="33">
        <v>0</v>
      </c>
      <c r="T190" s="38">
        <f t="shared" si="46"/>
        <v>0</v>
      </c>
      <c r="U190" s="38">
        <f t="shared" si="47"/>
        <v>0</v>
      </c>
    </row>
    <row r="191" spans="1:21" ht="14" x14ac:dyDescent="0.3">
      <c r="A191" s="19" t="s">
        <v>0</v>
      </c>
      <c r="B191" s="14" t="s">
        <v>345</v>
      </c>
      <c r="C191" s="13" t="s">
        <v>0</v>
      </c>
      <c r="D191" s="34">
        <f>SUM(D186:D190)</f>
        <v>1481096356</v>
      </c>
      <c r="E191" s="34">
        <f>SUM(E186:E190)</f>
        <v>1482596356</v>
      </c>
      <c r="F191" s="34">
        <f>SUM(F186:F190)</f>
        <v>307260655</v>
      </c>
      <c r="G191" s="39">
        <f t="shared" si="40"/>
        <v>0.20745487203129678</v>
      </c>
      <c r="H191" s="34">
        <f>SUM(H186:H190)</f>
        <v>352966120</v>
      </c>
      <c r="I191" s="39">
        <f t="shared" si="41"/>
        <v>0.2383140830575374</v>
      </c>
      <c r="J191" s="34">
        <f>SUM(J186:J190)</f>
        <v>280208115</v>
      </c>
      <c r="K191" s="39">
        <f t="shared" si="42"/>
        <v>0.18899824882612892</v>
      </c>
      <c r="L191" s="34">
        <f>SUM(L186:L190)</f>
        <v>0</v>
      </c>
      <c r="M191" s="39">
        <f t="shared" si="43"/>
        <v>0</v>
      </c>
      <c r="N191" s="34">
        <f t="shared" si="44"/>
        <v>940434890</v>
      </c>
      <c r="O191" s="39">
        <f t="shared" si="45"/>
        <v>0.63431620224486773</v>
      </c>
      <c r="P191" s="34">
        <f>SUM(P186:P190)</f>
        <v>251374850</v>
      </c>
      <c r="Q191" s="34">
        <f>SUM(Q186:Q190)</f>
        <v>1286065421</v>
      </c>
      <c r="R191" s="34">
        <f>SUM(R186:R190)</f>
        <v>1286065421</v>
      </c>
      <c r="S191" s="34">
        <f>SUM(S186:S190)</f>
        <v>782588276</v>
      </c>
      <c r="T191" s="39">
        <f t="shared" si="46"/>
        <v>0.6085135819851889</v>
      </c>
      <c r="U191" s="39">
        <f t="shared" si="47"/>
        <v>0.11470226635639968</v>
      </c>
    </row>
    <row r="192" spans="1:21" ht="13" x14ac:dyDescent="0.3">
      <c r="A192" s="18" t="s">
        <v>29</v>
      </c>
      <c r="B192" s="12" t="s">
        <v>346</v>
      </c>
      <c r="C192" s="11" t="s">
        <v>347</v>
      </c>
      <c r="D192" s="33">
        <v>90441620</v>
      </c>
      <c r="E192" s="33">
        <v>90441620</v>
      </c>
      <c r="F192" s="33">
        <v>20847410</v>
      </c>
      <c r="G192" s="38">
        <f t="shared" si="40"/>
        <v>0.2305068175470541</v>
      </c>
      <c r="H192" s="33">
        <v>18569828</v>
      </c>
      <c r="I192" s="38">
        <f t="shared" si="41"/>
        <v>0.20532392055781398</v>
      </c>
      <c r="J192" s="33">
        <v>19801420</v>
      </c>
      <c r="K192" s="38">
        <f t="shared" si="42"/>
        <v>0.21894145637815865</v>
      </c>
      <c r="L192" s="33">
        <v>0</v>
      </c>
      <c r="M192" s="38">
        <f t="shared" si="43"/>
        <v>0</v>
      </c>
      <c r="N192" s="33">
        <f t="shared" si="44"/>
        <v>59218658</v>
      </c>
      <c r="O192" s="38">
        <f t="shared" si="45"/>
        <v>0.6547721944830267</v>
      </c>
      <c r="P192" s="33">
        <v>17662237</v>
      </c>
      <c r="Q192" s="33">
        <v>83500860</v>
      </c>
      <c r="R192" s="33">
        <v>83500860</v>
      </c>
      <c r="S192" s="33">
        <v>51938702</v>
      </c>
      <c r="T192" s="38">
        <f t="shared" si="46"/>
        <v>0.62201397686203475</v>
      </c>
      <c r="U192" s="38">
        <f t="shared" si="47"/>
        <v>0.12111619836150989</v>
      </c>
    </row>
    <row r="193" spans="1:21" ht="13" x14ac:dyDescent="0.3">
      <c r="A193" s="18" t="s">
        <v>29</v>
      </c>
      <c r="B193" s="12" t="s">
        <v>348</v>
      </c>
      <c r="C193" s="11" t="s">
        <v>349</v>
      </c>
      <c r="D193" s="33">
        <v>249216688</v>
      </c>
      <c r="E193" s="33">
        <v>249216698</v>
      </c>
      <c r="F193" s="33">
        <v>37975869</v>
      </c>
      <c r="G193" s="38">
        <f t="shared" si="40"/>
        <v>0.1523809232229264</v>
      </c>
      <c r="H193" s="33">
        <v>36531393</v>
      </c>
      <c r="I193" s="38">
        <f t="shared" si="41"/>
        <v>0.14658485871540031</v>
      </c>
      <c r="J193" s="33">
        <v>32011777</v>
      </c>
      <c r="K193" s="38">
        <f t="shared" si="42"/>
        <v>0.12844956721158388</v>
      </c>
      <c r="L193" s="33">
        <v>0</v>
      </c>
      <c r="M193" s="38">
        <f t="shared" si="43"/>
        <v>0</v>
      </c>
      <c r="N193" s="33">
        <f t="shared" si="44"/>
        <v>106519039</v>
      </c>
      <c r="O193" s="38">
        <f t="shared" si="45"/>
        <v>0.42741533715369262</v>
      </c>
      <c r="P193" s="33">
        <v>34119683</v>
      </c>
      <c r="Q193" s="33">
        <v>247370164</v>
      </c>
      <c r="R193" s="33">
        <v>246228164</v>
      </c>
      <c r="S193" s="33">
        <v>108497651</v>
      </c>
      <c r="T193" s="38">
        <f t="shared" si="46"/>
        <v>0.44063867121228262</v>
      </c>
      <c r="U193" s="38">
        <f t="shared" si="47"/>
        <v>-6.1779765069915782E-2</v>
      </c>
    </row>
    <row r="194" spans="1:21" ht="13" x14ac:dyDescent="0.3">
      <c r="A194" s="18" t="s">
        <v>29</v>
      </c>
      <c r="B194" s="12" t="s">
        <v>350</v>
      </c>
      <c r="C194" s="11" t="s">
        <v>351</v>
      </c>
      <c r="D194" s="33">
        <v>166160456</v>
      </c>
      <c r="E194" s="33">
        <v>164884456</v>
      </c>
      <c r="F194" s="33">
        <v>30289505</v>
      </c>
      <c r="G194" s="38">
        <f t="shared" si="40"/>
        <v>0.18229069496535324</v>
      </c>
      <c r="H194" s="33">
        <v>30443055</v>
      </c>
      <c r="I194" s="38">
        <f t="shared" si="41"/>
        <v>0.18321480172153595</v>
      </c>
      <c r="J194" s="33">
        <v>31271461</v>
      </c>
      <c r="K194" s="38">
        <f t="shared" si="42"/>
        <v>0.18965681640724216</v>
      </c>
      <c r="L194" s="33">
        <v>0</v>
      </c>
      <c r="M194" s="38">
        <f t="shared" si="43"/>
        <v>0</v>
      </c>
      <c r="N194" s="33">
        <f t="shared" si="44"/>
        <v>92004021</v>
      </c>
      <c r="O194" s="38">
        <f t="shared" si="45"/>
        <v>0.55799086967906786</v>
      </c>
      <c r="P194" s="33">
        <v>28191300</v>
      </c>
      <c r="Q194" s="33">
        <v>149786268</v>
      </c>
      <c r="R194" s="33">
        <v>148286268</v>
      </c>
      <c r="S194" s="33">
        <v>84862888</v>
      </c>
      <c r="T194" s="38">
        <f t="shared" si="46"/>
        <v>0.57229094200415109</v>
      </c>
      <c r="U194" s="38">
        <f t="shared" si="47"/>
        <v>0.10925927502456423</v>
      </c>
    </row>
    <row r="195" spans="1:21" ht="13" x14ac:dyDescent="0.3">
      <c r="A195" s="18" t="s">
        <v>29</v>
      </c>
      <c r="B195" s="12" t="s">
        <v>352</v>
      </c>
      <c r="C195" s="11" t="s">
        <v>353</v>
      </c>
      <c r="D195" s="33">
        <v>313879292</v>
      </c>
      <c r="E195" s="33">
        <v>313879292</v>
      </c>
      <c r="F195" s="33">
        <v>64141319</v>
      </c>
      <c r="G195" s="38">
        <f t="shared" si="40"/>
        <v>0.20435027297054054</v>
      </c>
      <c r="H195" s="33">
        <v>65644852</v>
      </c>
      <c r="I195" s="38">
        <f t="shared" si="41"/>
        <v>0.2091404360629181</v>
      </c>
      <c r="J195" s="33">
        <v>68125435</v>
      </c>
      <c r="K195" s="38">
        <f t="shared" si="42"/>
        <v>0.21704341999089255</v>
      </c>
      <c r="L195" s="33">
        <v>0</v>
      </c>
      <c r="M195" s="38">
        <f t="shared" si="43"/>
        <v>0</v>
      </c>
      <c r="N195" s="33">
        <f t="shared" si="44"/>
        <v>197911606</v>
      </c>
      <c r="O195" s="38">
        <f t="shared" si="45"/>
        <v>0.63053412902435113</v>
      </c>
      <c r="P195" s="33">
        <v>64200000</v>
      </c>
      <c r="Q195" s="33">
        <v>273898573</v>
      </c>
      <c r="R195" s="33">
        <v>273915718</v>
      </c>
      <c r="S195" s="33">
        <v>185771939</v>
      </c>
      <c r="T195" s="38">
        <f t="shared" si="46"/>
        <v>0.67820839328395166</v>
      </c>
      <c r="U195" s="38">
        <f t="shared" si="47"/>
        <v>6.1143847352024938E-2</v>
      </c>
    </row>
    <row r="196" spans="1:21" ht="13" x14ac:dyDescent="0.3">
      <c r="A196" s="18" t="s">
        <v>29</v>
      </c>
      <c r="B196" s="12" t="s">
        <v>354</v>
      </c>
      <c r="C196" s="11" t="s">
        <v>355</v>
      </c>
      <c r="D196" s="33">
        <v>219598195</v>
      </c>
      <c r="E196" s="33">
        <v>221171591</v>
      </c>
      <c r="F196" s="33">
        <v>-2652458</v>
      </c>
      <c r="G196" s="38">
        <f t="shared" si="40"/>
        <v>-1.2078687623092712E-2</v>
      </c>
      <c r="H196" s="33">
        <v>106867729</v>
      </c>
      <c r="I196" s="38">
        <f t="shared" si="41"/>
        <v>0.48665121769329661</v>
      </c>
      <c r="J196" s="33">
        <v>53543027</v>
      </c>
      <c r="K196" s="38">
        <f t="shared" si="42"/>
        <v>0.24208817578203343</v>
      </c>
      <c r="L196" s="33">
        <v>0</v>
      </c>
      <c r="M196" s="38">
        <f t="shared" si="43"/>
        <v>0</v>
      </c>
      <c r="N196" s="33">
        <f t="shared" si="44"/>
        <v>157758298</v>
      </c>
      <c r="O196" s="38">
        <f t="shared" si="45"/>
        <v>0.71328463699481182</v>
      </c>
      <c r="P196" s="33">
        <v>354604</v>
      </c>
      <c r="Q196" s="33">
        <v>263785416</v>
      </c>
      <c r="R196" s="33">
        <v>263785416</v>
      </c>
      <c r="S196" s="33">
        <v>-3641841</v>
      </c>
      <c r="T196" s="38">
        <f t="shared" si="46"/>
        <v>-1.3806074100775912E-2</v>
      </c>
      <c r="U196" s="38">
        <f t="shared" si="47"/>
        <v>149.99386075735185</v>
      </c>
    </row>
    <row r="197" spans="1:21" ht="13" x14ac:dyDescent="0.3">
      <c r="A197" s="18" t="s">
        <v>44</v>
      </c>
      <c r="B197" s="12" t="s">
        <v>356</v>
      </c>
      <c r="C197" s="11" t="s">
        <v>357</v>
      </c>
      <c r="D197" s="33">
        <v>0</v>
      </c>
      <c r="E197" s="33">
        <v>0</v>
      </c>
      <c r="F197" s="33">
        <v>0</v>
      </c>
      <c r="G197" s="38">
        <f t="shared" si="40"/>
        <v>0</v>
      </c>
      <c r="H197" s="33">
        <v>0</v>
      </c>
      <c r="I197" s="38">
        <f t="shared" si="41"/>
        <v>0</v>
      </c>
      <c r="J197" s="33">
        <v>0</v>
      </c>
      <c r="K197" s="38">
        <f t="shared" si="42"/>
        <v>0</v>
      </c>
      <c r="L197" s="33">
        <v>0</v>
      </c>
      <c r="M197" s="38">
        <f t="shared" si="43"/>
        <v>0</v>
      </c>
      <c r="N197" s="33">
        <f t="shared" si="44"/>
        <v>0</v>
      </c>
      <c r="O197" s="38">
        <f t="shared" si="45"/>
        <v>0</v>
      </c>
      <c r="P197" s="33">
        <v>0</v>
      </c>
      <c r="Q197" s="33">
        <v>0</v>
      </c>
      <c r="R197" s="33">
        <v>0</v>
      </c>
      <c r="S197" s="33">
        <v>0</v>
      </c>
      <c r="T197" s="38">
        <f t="shared" si="46"/>
        <v>0</v>
      </c>
      <c r="U197" s="38">
        <f t="shared" si="47"/>
        <v>0</v>
      </c>
    </row>
    <row r="198" spans="1:21" ht="14" x14ac:dyDescent="0.3">
      <c r="A198" s="19" t="s">
        <v>0</v>
      </c>
      <c r="B198" s="14" t="s">
        <v>358</v>
      </c>
      <c r="C198" s="13" t="s">
        <v>0</v>
      </c>
      <c r="D198" s="34">
        <f>SUM(D192:D197)</f>
        <v>1039296251</v>
      </c>
      <c r="E198" s="34">
        <f>SUM(E192:E197)</f>
        <v>1039593657</v>
      </c>
      <c r="F198" s="34">
        <f>SUM(F192:F197)</f>
        <v>150601645</v>
      </c>
      <c r="G198" s="39">
        <f t="shared" si="40"/>
        <v>0.14490733018144988</v>
      </c>
      <c r="H198" s="34">
        <f>SUM(H192:H197)</f>
        <v>258056857</v>
      </c>
      <c r="I198" s="39">
        <f t="shared" si="41"/>
        <v>0.24829961308115986</v>
      </c>
      <c r="J198" s="34">
        <f>SUM(J192:J197)</f>
        <v>204753120</v>
      </c>
      <c r="K198" s="39">
        <f t="shared" si="42"/>
        <v>0.19695495314088859</v>
      </c>
      <c r="L198" s="34">
        <f>SUM(L192:L197)</f>
        <v>0</v>
      </c>
      <c r="M198" s="39">
        <f t="shared" si="43"/>
        <v>0</v>
      </c>
      <c r="N198" s="34">
        <f t="shared" si="44"/>
        <v>613411622</v>
      </c>
      <c r="O198" s="39">
        <f t="shared" si="45"/>
        <v>0.59004940812177353</v>
      </c>
      <c r="P198" s="34">
        <f>SUM(P192:P197)</f>
        <v>144527824</v>
      </c>
      <c r="Q198" s="34">
        <f>SUM(Q192:Q197)</f>
        <v>1018341281</v>
      </c>
      <c r="R198" s="34">
        <f>SUM(R192:R197)</f>
        <v>1015716426</v>
      </c>
      <c r="S198" s="34">
        <f>SUM(S192:S197)</f>
        <v>427429339</v>
      </c>
      <c r="T198" s="39">
        <f t="shared" si="46"/>
        <v>0.42081562142621093</v>
      </c>
      <c r="U198" s="39">
        <f t="shared" si="47"/>
        <v>0.41670381752928076</v>
      </c>
    </row>
    <row r="199" spans="1:21" ht="13" x14ac:dyDescent="0.3">
      <c r="A199" s="18" t="s">
        <v>29</v>
      </c>
      <c r="B199" s="12" t="s">
        <v>359</v>
      </c>
      <c r="C199" s="11" t="s">
        <v>360</v>
      </c>
      <c r="D199" s="33">
        <v>82924702</v>
      </c>
      <c r="E199" s="33">
        <v>81137816</v>
      </c>
      <c r="F199" s="33">
        <v>18390202</v>
      </c>
      <c r="G199" s="38">
        <f t="shared" si="40"/>
        <v>0.22176988950771268</v>
      </c>
      <c r="H199" s="33">
        <v>16379520</v>
      </c>
      <c r="I199" s="38">
        <f t="shared" si="41"/>
        <v>0.19752280810125794</v>
      </c>
      <c r="J199" s="33">
        <v>19479412</v>
      </c>
      <c r="K199" s="38">
        <f t="shared" si="42"/>
        <v>0.24007809133043462</v>
      </c>
      <c r="L199" s="33">
        <v>0</v>
      </c>
      <c r="M199" s="38">
        <f t="shared" si="43"/>
        <v>0</v>
      </c>
      <c r="N199" s="33">
        <f t="shared" si="44"/>
        <v>54249134</v>
      </c>
      <c r="O199" s="38">
        <f t="shared" si="45"/>
        <v>0.66860480937766431</v>
      </c>
      <c r="P199" s="33">
        <v>17431982</v>
      </c>
      <c r="Q199" s="33">
        <v>67845016</v>
      </c>
      <c r="R199" s="33">
        <v>68192235</v>
      </c>
      <c r="S199" s="33">
        <v>51709967</v>
      </c>
      <c r="T199" s="38">
        <f t="shared" si="46"/>
        <v>0.75829699671817474</v>
      </c>
      <c r="U199" s="38">
        <f t="shared" si="47"/>
        <v>0.11745250769533833</v>
      </c>
    </row>
    <row r="200" spans="1:21" ht="13" x14ac:dyDescent="0.3">
      <c r="A200" s="18" t="s">
        <v>29</v>
      </c>
      <c r="B200" s="12" t="s">
        <v>361</v>
      </c>
      <c r="C200" s="11" t="s">
        <v>362</v>
      </c>
      <c r="D200" s="33">
        <v>112682381</v>
      </c>
      <c r="E200" s="33">
        <v>127311681</v>
      </c>
      <c r="F200" s="33">
        <v>27108190</v>
      </c>
      <c r="G200" s="38">
        <f t="shared" si="40"/>
        <v>0.24057168263066789</v>
      </c>
      <c r="H200" s="33">
        <v>25514987</v>
      </c>
      <c r="I200" s="38">
        <f t="shared" si="41"/>
        <v>0.22643279964061108</v>
      </c>
      <c r="J200" s="33">
        <v>27659825</v>
      </c>
      <c r="K200" s="38">
        <f t="shared" si="42"/>
        <v>0.21726070053226301</v>
      </c>
      <c r="L200" s="33">
        <v>0</v>
      </c>
      <c r="M200" s="38">
        <f t="shared" si="43"/>
        <v>0</v>
      </c>
      <c r="N200" s="33">
        <f t="shared" si="44"/>
        <v>80283002</v>
      </c>
      <c r="O200" s="38">
        <f t="shared" si="45"/>
        <v>0.63060201050993903</v>
      </c>
      <c r="P200" s="33">
        <v>26441869</v>
      </c>
      <c r="Q200" s="33">
        <v>110709108</v>
      </c>
      <c r="R200" s="33">
        <v>99000753</v>
      </c>
      <c r="S200" s="33">
        <v>73842805</v>
      </c>
      <c r="T200" s="38">
        <f t="shared" si="46"/>
        <v>0.74588124597395744</v>
      </c>
      <c r="U200" s="38">
        <f t="shared" si="47"/>
        <v>4.6061645642371252E-2</v>
      </c>
    </row>
    <row r="201" spans="1:21" ht="13" x14ac:dyDescent="0.3">
      <c r="A201" s="18" t="s">
        <v>29</v>
      </c>
      <c r="B201" s="12" t="s">
        <v>363</v>
      </c>
      <c r="C201" s="11" t="s">
        <v>364</v>
      </c>
      <c r="D201" s="33">
        <v>0</v>
      </c>
      <c r="E201" s="33">
        <v>0</v>
      </c>
      <c r="F201" s="33">
        <v>0</v>
      </c>
      <c r="G201" s="38">
        <f t="shared" si="40"/>
        <v>0</v>
      </c>
      <c r="H201" s="33">
        <v>0</v>
      </c>
      <c r="I201" s="38">
        <f t="shared" si="41"/>
        <v>0</v>
      </c>
      <c r="J201" s="33">
        <v>0</v>
      </c>
      <c r="K201" s="38">
        <f t="shared" si="42"/>
        <v>0</v>
      </c>
      <c r="L201" s="33">
        <v>0</v>
      </c>
      <c r="M201" s="38">
        <f t="shared" si="43"/>
        <v>0</v>
      </c>
      <c r="N201" s="33">
        <f t="shared" si="44"/>
        <v>0</v>
      </c>
      <c r="O201" s="38">
        <f t="shared" si="45"/>
        <v>0</v>
      </c>
      <c r="P201" s="33">
        <v>0</v>
      </c>
      <c r="Q201" s="33">
        <v>0</v>
      </c>
      <c r="R201" s="33">
        <v>0</v>
      </c>
      <c r="S201" s="33">
        <v>0</v>
      </c>
      <c r="T201" s="38">
        <f t="shared" si="46"/>
        <v>0</v>
      </c>
      <c r="U201" s="38">
        <f t="shared" si="47"/>
        <v>0</v>
      </c>
    </row>
    <row r="202" spans="1:21" ht="13" x14ac:dyDescent="0.3">
      <c r="A202" s="18" t="s">
        <v>29</v>
      </c>
      <c r="B202" s="12" t="s">
        <v>365</v>
      </c>
      <c r="C202" s="11" t="s">
        <v>366</v>
      </c>
      <c r="D202" s="33">
        <v>0</v>
      </c>
      <c r="E202" s="33">
        <v>0</v>
      </c>
      <c r="F202" s="33">
        <v>0</v>
      </c>
      <c r="G202" s="38">
        <f t="shared" si="40"/>
        <v>0</v>
      </c>
      <c r="H202" s="33">
        <v>0</v>
      </c>
      <c r="I202" s="38">
        <f t="shared" si="41"/>
        <v>0</v>
      </c>
      <c r="J202" s="33">
        <v>0</v>
      </c>
      <c r="K202" s="38">
        <f t="shared" si="42"/>
        <v>0</v>
      </c>
      <c r="L202" s="33">
        <v>0</v>
      </c>
      <c r="M202" s="38">
        <f t="shared" si="43"/>
        <v>0</v>
      </c>
      <c r="N202" s="33">
        <f t="shared" si="44"/>
        <v>0</v>
      </c>
      <c r="O202" s="38">
        <f t="shared" si="45"/>
        <v>0</v>
      </c>
      <c r="P202" s="33">
        <v>0</v>
      </c>
      <c r="Q202" s="33">
        <v>0</v>
      </c>
      <c r="R202" s="33">
        <v>0</v>
      </c>
      <c r="S202" s="33">
        <v>0</v>
      </c>
      <c r="T202" s="38">
        <f t="shared" si="46"/>
        <v>0</v>
      </c>
      <c r="U202" s="38">
        <f t="shared" si="47"/>
        <v>0</v>
      </c>
    </row>
    <row r="203" spans="1:21" ht="13" x14ac:dyDescent="0.3">
      <c r="A203" s="18" t="s">
        <v>44</v>
      </c>
      <c r="B203" s="12" t="s">
        <v>367</v>
      </c>
      <c r="C203" s="11" t="s">
        <v>368</v>
      </c>
      <c r="D203" s="33">
        <v>0</v>
      </c>
      <c r="E203" s="33">
        <v>0</v>
      </c>
      <c r="F203" s="33">
        <v>0</v>
      </c>
      <c r="G203" s="38">
        <f t="shared" si="40"/>
        <v>0</v>
      </c>
      <c r="H203" s="33">
        <v>0</v>
      </c>
      <c r="I203" s="38">
        <f t="shared" si="41"/>
        <v>0</v>
      </c>
      <c r="J203" s="33">
        <v>0</v>
      </c>
      <c r="K203" s="38">
        <f t="shared" si="42"/>
        <v>0</v>
      </c>
      <c r="L203" s="33">
        <v>0</v>
      </c>
      <c r="M203" s="38">
        <f t="shared" si="43"/>
        <v>0</v>
      </c>
      <c r="N203" s="33">
        <f t="shared" si="44"/>
        <v>0</v>
      </c>
      <c r="O203" s="38">
        <f t="shared" si="45"/>
        <v>0</v>
      </c>
      <c r="P203" s="33">
        <v>0</v>
      </c>
      <c r="Q203" s="33">
        <v>0</v>
      </c>
      <c r="R203" s="33">
        <v>0</v>
      </c>
      <c r="S203" s="33">
        <v>0</v>
      </c>
      <c r="T203" s="38">
        <f t="shared" si="46"/>
        <v>0</v>
      </c>
      <c r="U203" s="38">
        <f t="shared" si="47"/>
        <v>0</v>
      </c>
    </row>
    <row r="204" spans="1:21" ht="14" x14ac:dyDescent="0.3">
      <c r="A204" s="19" t="s">
        <v>0</v>
      </c>
      <c r="B204" s="14" t="s">
        <v>369</v>
      </c>
      <c r="C204" s="13" t="s">
        <v>0</v>
      </c>
      <c r="D204" s="34">
        <f>SUM(D199:D203)</f>
        <v>195607083</v>
      </c>
      <c r="E204" s="34">
        <f>SUM(E199:E203)</f>
        <v>208449497</v>
      </c>
      <c r="F204" s="34">
        <f>SUM(F199:F203)</f>
        <v>45498392</v>
      </c>
      <c r="G204" s="39">
        <f t="shared" si="40"/>
        <v>0.23260094318772701</v>
      </c>
      <c r="H204" s="34">
        <f>SUM(H199:H203)</f>
        <v>41894507</v>
      </c>
      <c r="I204" s="39">
        <f t="shared" si="41"/>
        <v>0.21417684041635648</v>
      </c>
      <c r="J204" s="34">
        <f>SUM(J199:J203)</f>
        <v>47139237</v>
      </c>
      <c r="K204" s="39">
        <f t="shared" si="42"/>
        <v>0.22614224394122667</v>
      </c>
      <c r="L204" s="34">
        <f>SUM(L199:L203)</f>
        <v>0</v>
      </c>
      <c r="M204" s="39">
        <f t="shared" si="43"/>
        <v>0</v>
      </c>
      <c r="N204" s="34">
        <f t="shared" si="44"/>
        <v>134532136</v>
      </c>
      <c r="O204" s="39">
        <f t="shared" si="45"/>
        <v>0.64539439018171385</v>
      </c>
      <c r="P204" s="34">
        <f>SUM(P199:P203)</f>
        <v>43873851</v>
      </c>
      <c r="Q204" s="34">
        <f>SUM(Q199:Q203)</f>
        <v>178554124</v>
      </c>
      <c r="R204" s="34">
        <f>SUM(R199:R203)</f>
        <v>167192988</v>
      </c>
      <c r="S204" s="34">
        <f>SUM(S199:S203)</f>
        <v>125552772</v>
      </c>
      <c r="T204" s="39">
        <f t="shared" si="46"/>
        <v>0.7509452011229083</v>
      </c>
      <c r="U204" s="39">
        <f t="shared" si="47"/>
        <v>7.4426701225748237E-2</v>
      </c>
    </row>
    <row r="205" spans="1:21" ht="14" x14ac:dyDescent="0.3">
      <c r="A205" s="19" t="s">
        <v>0</v>
      </c>
      <c r="B205" s="14" t="s">
        <v>370</v>
      </c>
      <c r="C205" s="13" t="s">
        <v>0</v>
      </c>
      <c r="D205" s="34">
        <f>SUM(D173:D178,D180:D184,D186:D190,D192:D197,D199:D203)</f>
        <v>4369047192</v>
      </c>
      <c r="E205" s="34">
        <f>SUM(E173:E178,E180:E184,E186:E190,E192:E197,E199:E203)</f>
        <v>4253894131</v>
      </c>
      <c r="F205" s="34">
        <f>SUM(F173:F178,F180:F184,F186:F190,F192:F197,F199:F203)</f>
        <v>661385677</v>
      </c>
      <c r="G205" s="39">
        <f t="shared" si="40"/>
        <v>0.15137984277465319</v>
      </c>
      <c r="H205" s="34">
        <f>SUM(H173:H178,H180:H184,H186:H190,H192:H197,H199:H203)</f>
        <v>891624098</v>
      </c>
      <c r="I205" s="39">
        <f t="shared" si="41"/>
        <v>0.20407747017075478</v>
      </c>
      <c r="J205" s="34">
        <f>SUM(J173:J178,J180:J184,J186:J190,J192:J197,J199:J203)</f>
        <v>932942171</v>
      </c>
      <c r="K205" s="39">
        <f t="shared" si="42"/>
        <v>0.21931485417120269</v>
      </c>
      <c r="L205" s="34">
        <f>SUM(L173:L178,L180:L184,L186:L190,L192:L197,L199:L203)</f>
        <v>0</v>
      </c>
      <c r="M205" s="39">
        <f t="shared" si="43"/>
        <v>0</v>
      </c>
      <c r="N205" s="34">
        <f t="shared" si="44"/>
        <v>2485951946</v>
      </c>
      <c r="O205" s="39">
        <f t="shared" si="45"/>
        <v>0.58439440885088634</v>
      </c>
      <c r="P205" s="34">
        <f>SUM(P173:P178,P180:P184,P186:P190,P192:P197,P199:P203)</f>
        <v>598009680</v>
      </c>
      <c r="Q205" s="34">
        <f>SUM(Q173:Q178,Q180:Q184,Q186:Q190,Q192:Q197,Q199:Q203)</f>
        <v>3796863153</v>
      </c>
      <c r="R205" s="34">
        <f>SUM(R173:R178,R180:R184,R186:R190,R192:R197,R199:R203)</f>
        <v>3778340296</v>
      </c>
      <c r="S205" s="34">
        <f>SUM(S173:S178,S180:S184,S186:S190,S192:S197,S199:S203)</f>
        <v>2007884367</v>
      </c>
      <c r="T205" s="39">
        <f t="shared" si="46"/>
        <v>0.53141967363968745</v>
      </c>
      <c r="U205" s="39">
        <f t="shared" si="47"/>
        <v>0.56007871143490529</v>
      </c>
    </row>
    <row r="206" spans="1:21" ht="14.5" customHeight="1" x14ac:dyDescent="0.3">
      <c r="A206" s="17" t="s">
        <v>0</v>
      </c>
      <c r="B206" s="15" t="s">
        <v>618</v>
      </c>
      <c r="C206" s="10"/>
      <c r="D206" s="35"/>
      <c r="E206" s="35"/>
      <c r="F206" s="35"/>
      <c r="G206" s="40"/>
      <c r="H206" s="35"/>
      <c r="I206" s="40"/>
      <c r="J206" s="35"/>
      <c r="K206" s="40"/>
      <c r="L206" s="35"/>
      <c r="M206" s="40"/>
      <c r="N206" s="35"/>
      <c r="O206" s="40"/>
      <c r="P206" s="35"/>
      <c r="Q206" s="35"/>
      <c r="R206" s="35"/>
      <c r="S206" s="35"/>
      <c r="T206" s="40"/>
      <c r="U206" s="40"/>
    </row>
    <row r="207" spans="1:21" ht="14.5" customHeight="1" x14ac:dyDescent="0.3">
      <c r="A207" s="17" t="s">
        <v>0</v>
      </c>
      <c r="B207" s="9" t="s">
        <v>371</v>
      </c>
      <c r="C207" s="10"/>
      <c r="D207" s="35"/>
      <c r="E207" s="35"/>
      <c r="F207" s="35"/>
      <c r="G207" s="40"/>
      <c r="H207" s="35"/>
      <c r="I207" s="40"/>
      <c r="J207" s="35"/>
      <c r="K207" s="40"/>
      <c r="L207" s="35"/>
      <c r="M207" s="40"/>
      <c r="N207" s="35"/>
      <c r="O207" s="40"/>
      <c r="P207" s="35"/>
      <c r="Q207" s="35"/>
      <c r="R207" s="35"/>
      <c r="S207" s="35"/>
      <c r="T207" s="40"/>
      <c r="U207" s="40"/>
    </row>
    <row r="208" spans="1:21" ht="13" x14ac:dyDescent="0.3">
      <c r="A208" s="18" t="s">
        <v>29</v>
      </c>
      <c r="B208" s="12" t="s">
        <v>372</v>
      </c>
      <c r="C208" s="11" t="s">
        <v>373</v>
      </c>
      <c r="D208" s="33">
        <v>43544206</v>
      </c>
      <c r="E208" s="33">
        <v>43544206</v>
      </c>
      <c r="F208" s="33">
        <v>4669723</v>
      </c>
      <c r="G208" s="38">
        <f t="shared" ref="G208:G231" si="48">IF(($D208     =0),0,($F208     /$D208     ))</f>
        <v>0.10724097254178891</v>
      </c>
      <c r="H208" s="33">
        <v>5088844</v>
      </c>
      <c r="I208" s="38">
        <f t="shared" ref="I208:I231" si="49">IF(($D208     =0),0,($H208     /$D208     ))</f>
        <v>0.11686615665928092</v>
      </c>
      <c r="J208" s="33">
        <v>2835995</v>
      </c>
      <c r="K208" s="38">
        <f t="shared" ref="K208:K231" si="50">IF(($E208     =0),0,($J208     /$E208     ))</f>
        <v>6.5129101217277913E-2</v>
      </c>
      <c r="L208" s="33">
        <v>0</v>
      </c>
      <c r="M208" s="38">
        <f t="shared" ref="M208:M231" si="51">IF(($E208     =0),0,($L208     /$E208     ))</f>
        <v>0</v>
      </c>
      <c r="N208" s="33">
        <f t="shared" ref="N208:N231" si="52">$F208     +$H208     +$J208</f>
        <v>12594562</v>
      </c>
      <c r="O208" s="38">
        <f t="shared" ref="O208:O231" si="53">IF(($E208     =0),0,($N208     /$E208     ))</f>
        <v>0.28923623041834773</v>
      </c>
      <c r="P208" s="33">
        <v>4892441</v>
      </c>
      <c r="Q208" s="33">
        <v>37990844</v>
      </c>
      <c r="R208" s="33">
        <v>37990844</v>
      </c>
      <c r="S208" s="33">
        <v>15102381</v>
      </c>
      <c r="T208" s="38">
        <f t="shared" ref="T208:T231" si="54">IF(($R208     =0),0,($S208     /$R208     ))</f>
        <v>0.39752686199864368</v>
      </c>
      <c r="U208" s="38">
        <f t="shared" ref="U208:U231" si="55">IF(($P208     =0),0,(($J208     /$P208     )-1))</f>
        <v>-0.42033128248250717</v>
      </c>
    </row>
    <row r="209" spans="1:21" ht="13" x14ac:dyDescent="0.3">
      <c r="A209" s="18" t="s">
        <v>29</v>
      </c>
      <c r="B209" s="12" t="s">
        <v>374</v>
      </c>
      <c r="C209" s="11" t="s">
        <v>375</v>
      </c>
      <c r="D209" s="33">
        <v>296060404</v>
      </c>
      <c r="E209" s="33">
        <v>255165050</v>
      </c>
      <c r="F209" s="33">
        <v>64735100</v>
      </c>
      <c r="G209" s="38">
        <f t="shared" si="48"/>
        <v>0.21865504175965389</v>
      </c>
      <c r="H209" s="33">
        <v>63330229</v>
      </c>
      <c r="I209" s="38">
        <f t="shared" si="49"/>
        <v>0.2139098242938289</v>
      </c>
      <c r="J209" s="33">
        <v>57521643</v>
      </c>
      <c r="K209" s="38">
        <f t="shared" si="50"/>
        <v>0.22542916045908326</v>
      </c>
      <c r="L209" s="33">
        <v>0</v>
      </c>
      <c r="M209" s="38">
        <f t="shared" si="51"/>
        <v>0</v>
      </c>
      <c r="N209" s="33">
        <f t="shared" si="52"/>
        <v>185586972</v>
      </c>
      <c r="O209" s="38">
        <f t="shared" si="53"/>
        <v>0.72732128479194158</v>
      </c>
      <c r="P209" s="33">
        <v>51681319</v>
      </c>
      <c r="Q209" s="33">
        <v>255611871</v>
      </c>
      <c r="R209" s="33">
        <v>245622831</v>
      </c>
      <c r="S209" s="33">
        <v>167537236</v>
      </c>
      <c r="T209" s="38">
        <f t="shared" si="54"/>
        <v>0.68209146241784013</v>
      </c>
      <c r="U209" s="38">
        <f t="shared" si="55"/>
        <v>0.1130064811232856</v>
      </c>
    </row>
    <row r="210" spans="1:21" ht="13" x14ac:dyDescent="0.3">
      <c r="A210" s="18" t="s">
        <v>29</v>
      </c>
      <c r="B210" s="12" t="s">
        <v>376</v>
      </c>
      <c r="C210" s="11" t="s">
        <v>377</v>
      </c>
      <c r="D210" s="33">
        <v>141351147</v>
      </c>
      <c r="E210" s="33">
        <v>144897293</v>
      </c>
      <c r="F210" s="33">
        <v>39190777</v>
      </c>
      <c r="G210" s="38">
        <f t="shared" si="48"/>
        <v>0.27725828782981154</v>
      </c>
      <c r="H210" s="33">
        <v>42855937</v>
      </c>
      <c r="I210" s="38">
        <f t="shared" si="49"/>
        <v>0.3031877555263135</v>
      </c>
      <c r="J210" s="33">
        <v>42165094</v>
      </c>
      <c r="K210" s="38">
        <f t="shared" si="50"/>
        <v>0.29099987395899796</v>
      </c>
      <c r="L210" s="33">
        <v>0</v>
      </c>
      <c r="M210" s="38">
        <f t="shared" si="51"/>
        <v>0</v>
      </c>
      <c r="N210" s="33">
        <f t="shared" si="52"/>
        <v>124211808</v>
      </c>
      <c r="O210" s="38">
        <f t="shared" si="53"/>
        <v>0.85724036266157155</v>
      </c>
      <c r="P210" s="33">
        <v>38613231</v>
      </c>
      <c r="Q210" s="33">
        <v>180591816</v>
      </c>
      <c r="R210" s="33">
        <v>168779520</v>
      </c>
      <c r="S210" s="33">
        <v>109411593</v>
      </c>
      <c r="T210" s="38">
        <f t="shared" si="54"/>
        <v>0.64825159474324845</v>
      </c>
      <c r="U210" s="38">
        <f t="shared" si="55"/>
        <v>9.1985646060025461E-2</v>
      </c>
    </row>
    <row r="211" spans="1:21" ht="13" x14ac:dyDescent="0.3">
      <c r="A211" s="18" t="s">
        <v>29</v>
      </c>
      <c r="B211" s="12" t="s">
        <v>378</v>
      </c>
      <c r="C211" s="11" t="s">
        <v>379</v>
      </c>
      <c r="D211" s="33">
        <v>198207072</v>
      </c>
      <c r="E211" s="33">
        <v>198207072</v>
      </c>
      <c r="F211" s="33">
        <v>15487485</v>
      </c>
      <c r="G211" s="38">
        <f t="shared" si="48"/>
        <v>7.8137903172294479E-2</v>
      </c>
      <c r="H211" s="33">
        <v>14218476</v>
      </c>
      <c r="I211" s="38">
        <f t="shared" si="49"/>
        <v>7.1735462597419336E-2</v>
      </c>
      <c r="J211" s="33">
        <v>10724554</v>
      </c>
      <c r="K211" s="38">
        <f t="shared" si="50"/>
        <v>5.4107827191958113E-2</v>
      </c>
      <c r="L211" s="33">
        <v>0</v>
      </c>
      <c r="M211" s="38">
        <f t="shared" si="51"/>
        <v>0</v>
      </c>
      <c r="N211" s="33">
        <f t="shared" si="52"/>
        <v>40430515</v>
      </c>
      <c r="O211" s="38">
        <f t="shared" si="53"/>
        <v>0.20398119296167191</v>
      </c>
      <c r="P211" s="33">
        <v>13647302</v>
      </c>
      <c r="Q211" s="33">
        <v>190374273</v>
      </c>
      <c r="R211" s="33">
        <v>211640273</v>
      </c>
      <c r="S211" s="33">
        <v>41431131</v>
      </c>
      <c r="T211" s="38">
        <f t="shared" si="54"/>
        <v>0.19576203721869137</v>
      </c>
      <c r="U211" s="38">
        <f t="shared" si="55"/>
        <v>-0.21416306314610756</v>
      </c>
    </row>
    <row r="212" spans="1:21" ht="13" x14ac:dyDescent="0.3">
      <c r="A212" s="18" t="s">
        <v>29</v>
      </c>
      <c r="B212" s="12" t="s">
        <v>380</v>
      </c>
      <c r="C212" s="11" t="s">
        <v>381</v>
      </c>
      <c r="D212" s="33">
        <v>465565851</v>
      </c>
      <c r="E212" s="33">
        <v>379284062</v>
      </c>
      <c r="F212" s="33">
        <v>98820908</v>
      </c>
      <c r="G212" s="38">
        <f t="shared" si="48"/>
        <v>0.21225978621013594</v>
      </c>
      <c r="H212" s="33">
        <v>89569954</v>
      </c>
      <c r="I212" s="38">
        <f t="shared" si="49"/>
        <v>0.19238944138108618</v>
      </c>
      <c r="J212" s="33">
        <v>90540144</v>
      </c>
      <c r="K212" s="38">
        <f t="shared" si="50"/>
        <v>0.2387132839765885</v>
      </c>
      <c r="L212" s="33">
        <v>0</v>
      </c>
      <c r="M212" s="38">
        <f t="shared" si="51"/>
        <v>0</v>
      </c>
      <c r="N212" s="33">
        <f t="shared" si="52"/>
        <v>278931006</v>
      </c>
      <c r="O212" s="38">
        <f t="shared" si="53"/>
        <v>0.73541451894701548</v>
      </c>
      <c r="P212" s="33">
        <v>78577779</v>
      </c>
      <c r="Q212" s="33">
        <v>458525620</v>
      </c>
      <c r="R212" s="33">
        <v>403556537</v>
      </c>
      <c r="S212" s="33">
        <v>244886590</v>
      </c>
      <c r="T212" s="38">
        <f t="shared" si="54"/>
        <v>0.60682102146198169</v>
      </c>
      <c r="U212" s="38">
        <f t="shared" si="55"/>
        <v>0.15223597755289053</v>
      </c>
    </row>
    <row r="213" spans="1:21" ht="13" x14ac:dyDescent="0.3">
      <c r="A213" s="18" t="s">
        <v>29</v>
      </c>
      <c r="B213" s="12" t="s">
        <v>382</v>
      </c>
      <c r="C213" s="11" t="s">
        <v>383</v>
      </c>
      <c r="D213" s="33">
        <v>77855520</v>
      </c>
      <c r="E213" s="33">
        <v>78105608</v>
      </c>
      <c r="F213" s="33">
        <v>18324652</v>
      </c>
      <c r="G213" s="38">
        <f t="shared" si="48"/>
        <v>0.23536740875919909</v>
      </c>
      <c r="H213" s="33">
        <v>18004396</v>
      </c>
      <c r="I213" s="38">
        <f t="shared" si="49"/>
        <v>0.23125394320145828</v>
      </c>
      <c r="J213" s="33">
        <v>17001189</v>
      </c>
      <c r="K213" s="38">
        <f t="shared" si="50"/>
        <v>0.21766924853846603</v>
      </c>
      <c r="L213" s="33">
        <v>0</v>
      </c>
      <c r="M213" s="38">
        <f t="shared" si="51"/>
        <v>0</v>
      </c>
      <c r="N213" s="33">
        <f t="shared" si="52"/>
        <v>53330237</v>
      </c>
      <c r="O213" s="38">
        <f t="shared" si="53"/>
        <v>0.68279651571241851</v>
      </c>
      <c r="P213" s="33">
        <v>13096325</v>
      </c>
      <c r="Q213" s="33">
        <v>68173084</v>
      </c>
      <c r="R213" s="33">
        <v>68308410</v>
      </c>
      <c r="S213" s="33">
        <v>57754223</v>
      </c>
      <c r="T213" s="38">
        <f t="shared" si="54"/>
        <v>0.84549212900724813</v>
      </c>
      <c r="U213" s="38">
        <f t="shared" si="55"/>
        <v>0.29816486686150512</v>
      </c>
    </row>
    <row r="214" spans="1:21" ht="13" x14ac:dyDescent="0.3">
      <c r="A214" s="18" t="s">
        <v>29</v>
      </c>
      <c r="B214" s="12" t="s">
        <v>384</v>
      </c>
      <c r="C214" s="11" t="s">
        <v>385</v>
      </c>
      <c r="D214" s="33">
        <v>751566613</v>
      </c>
      <c r="E214" s="33">
        <v>751566613</v>
      </c>
      <c r="F214" s="33">
        <v>137656247</v>
      </c>
      <c r="G214" s="38">
        <f t="shared" si="48"/>
        <v>0.18315907681226387</v>
      </c>
      <c r="H214" s="33">
        <v>152043786</v>
      </c>
      <c r="I214" s="38">
        <f t="shared" si="49"/>
        <v>0.20230247508346941</v>
      </c>
      <c r="J214" s="33">
        <v>152780546</v>
      </c>
      <c r="K214" s="38">
        <f t="shared" si="50"/>
        <v>0.20328277408459069</v>
      </c>
      <c r="L214" s="33">
        <v>0</v>
      </c>
      <c r="M214" s="38">
        <f t="shared" si="51"/>
        <v>0</v>
      </c>
      <c r="N214" s="33">
        <f t="shared" si="52"/>
        <v>442480579</v>
      </c>
      <c r="O214" s="38">
        <f t="shared" si="53"/>
        <v>0.588744325980324</v>
      </c>
      <c r="P214" s="33">
        <v>124200815</v>
      </c>
      <c r="Q214" s="33">
        <v>656447496</v>
      </c>
      <c r="R214" s="33">
        <v>656447496</v>
      </c>
      <c r="S214" s="33">
        <v>350911588</v>
      </c>
      <c r="T214" s="38">
        <f t="shared" si="54"/>
        <v>0.53456154549792056</v>
      </c>
      <c r="U214" s="38">
        <f t="shared" si="55"/>
        <v>0.23010904558073952</v>
      </c>
    </row>
    <row r="215" spans="1:21" ht="13" x14ac:dyDescent="0.3">
      <c r="A215" s="18" t="s">
        <v>44</v>
      </c>
      <c r="B215" s="12" t="s">
        <v>386</v>
      </c>
      <c r="C215" s="11" t="s">
        <v>387</v>
      </c>
      <c r="D215" s="33">
        <v>0</v>
      </c>
      <c r="E215" s="33">
        <v>0</v>
      </c>
      <c r="F215" s="33">
        <v>0</v>
      </c>
      <c r="G215" s="38">
        <f t="shared" si="48"/>
        <v>0</v>
      </c>
      <c r="H215" s="33">
        <v>0</v>
      </c>
      <c r="I215" s="38">
        <f t="shared" si="49"/>
        <v>0</v>
      </c>
      <c r="J215" s="33">
        <v>0</v>
      </c>
      <c r="K215" s="38">
        <f t="shared" si="50"/>
        <v>0</v>
      </c>
      <c r="L215" s="33">
        <v>0</v>
      </c>
      <c r="M215" s="38">
        <f t="shared" si="51"/>
        <v>0</v>
      </c>
      <c r="N215" s="33">
        <f t="shared" si="52"/>
        <v>0</v>
      </c>
      <c r="O215" s="38">
        <f t="shared" si="53"/>
        <v>0</v>
      </c>
      <c r="P215" s="33">
        <v>0</v>
      </c>
      <c r="Q215" s="33">
        <v>0</v>
      </c>
      <c r="R215" s="33">
        <v>0</v>
      </c>
      <c r="S215" s="33">
        <v>0</v>
      </c>
      <c r="T215" s="38">
        <f t="shared" si="54"/>
        <v>0</v>
      </c>
      <c r="U215" s="38">
        <f t="shared" si="55"/>
        <v>0</v>
      </c>
    </row>
    <row r="216" spans="1:21" ht="14" x14ac:dyDescent="0.3">
      <c r="A216" s="19" t="s">
        <v>0</v>
      </c>
      <c r="B216" s="14" t="s">
        <v>388</v>
      </c>
      <c r="C216" s="13" t="s">
        <v>0</v>
      </c>
      <c r="D216" s="34">
        <f>SUM(D208:D215)</f>
        <v>1974150813</v>
      </c>
      <c r="E216" s="34">
        <f>SUM(E208:E215)</f>
        <v>1850769904</v>
      </c>
      <c r="F216" s="34">
        <f>SUM(F208:F215)</f>
        <v>378884892</v>
      </c>
      <c r="G216" s="39">
        <f t="shared" si="48"/>
        <v>0.19192297240160244</v>
      </c>
      <c r="H216" s="34">
        <f>SUM(H208:H215)</f>
        <v>385111622</v>
      </c>
      <c r="I216" s="39">
        <f t="shared" si="49"/>
        <v>0.19507710326080341</v>
      </c>
      <c r="J216" s="34">
        <f>SUM(J208:J215)</f>
        <v>373569165</v>
      </c>
      <c r="K216" s="39">
        <f t="shared" si="50"/>
        <v>0.2018452775748184</v>
      </c>
      <c r="L216" s="34">
        <f>SUM(L208:L215)</f>
        <v>0</v>
      </c>
      <c r="M216" s="39">
        <f t="shared" si="51"/>
        <v>0</v>
      </c>
      <c r="N216" s="34">
        <f t="shared" si="52"/>
        <v>1137565679</v>
      </c>
      <c r="O216" s="39">
        <f t="shared" si="53"/>
        <v>0.61464457388323734</v>
      </c>
      <c r="P216" s="34">
        <f>SUM(P208:P215)</f>
        <v>324709212</v>
      </c>
      <c r="Q216" s="34">
        <f>SUM(Q208:Q215)</f>
        <v>1847715004</v>
      </c>
      <c r="R216" s="34">
        <f>SUM(R208:R215)</f>
        <v>1792345911</v>
      </c>
      <c r="S216" s="34">
        <f>SUM(S208:S215)</f>
        <v>987034742</v>
      </c>
      <c r="T216" s="39">
        <f t="shared" si="54"/>
        <v>0.55069433636797582</v>
      </c>
      <c r="U216" s="39">
        <f t="shared" si="55"/>
        <v>0.15047294993281568</v>
      </c>
    </row>
    <row r="217" spans="1:21" ht="13" x14ac:dyDescent="0.3">
      <c r="A217" s="18" t="s">
        <v>29</v>
      </c>
      <c r="B217" s="12" t="s">
        <v>389</v>
      </c>
      <c r="C217" s="11" t="s">
        <v>390</v>
      </c>
      <c r="D217" s="33">
        <v>233506620</v>
      </c>
      <c r="E217" s="33">
        <v>233506620</v>
      </c>
      <c r="F217" s="33">
        <v>34975924</v>
      </c>
      <c r="G217" s="38">
        <f t="shared" si="48"/>
        <v>0.14978557781359689</v>
      </c>
      <c r="H217" s="33">
        <v>40861067</v>
      </c>
      <c r="I217" s="38">
        <f t="shared" si="49"/>
        <v>0.17498890181357599</v>
      </c>
      <c r="J217" s="33">
        <v>31786355</v>
      </c>
      <c r="K217" s="38">
        <f t="shared" si="50"/>
        <v>0.13612614066359233</v>
      </c>
      <c r="L217" s="33">
        <v>0</v>
      </c>
      <c r="M217" s="38">
        <f t="shared" si="51"/>
        <v>0</v>
      </c>
      <c r="N217" s="33">
        <f t="shared" si="52"/>
        <v>107623346</v>
      </c>
      <c r="O217" s="38">
        <f t="shared" si="53"/>
        <v>0.46090062029076523</v>
      </c>
      <c r="P217" s="33">
        <v>42975243</v>
      </c>
      <c r="Q217" s="33">
        <v>226870189</v>
      </c>
      <c r="R217" s="33">
        <v>213009274</v>
      </c>
      <c r="S217" s="33">
        <v>135001571</v>
      </c>
      <c r="T217" s="38">
        <f t="shared" si="54"/>
        <v>0.63378259765347122</v>
      </c>
      <c r="U217" s="38">
        <f t="shared" si="55"/>
        <v>-0.26035659647113574</v>
      </c>
    </row>
    <row r="218" spans="1:21" ht="13" x14ac:dyDescent="0.3">
      <c r="A218" s="18" t="s">
        <v>29</v>
      </c>
      <c r="B218" s="12" t="s">
        <v>391</v>
      </c>
      <c r="C218" s="11" t="s">
        <v>392</v>
      </c>
      <c r="D218" s="33">
        <v>1261310856</v>
      </c>
      <c r="E218" s="33">
        <v>1291705772</v>
      </c>
      <c r="F218" s="33">
        <v>308938674</v>
      </c>
      <c r="G218" s="38">
        <f t="shared" si="48"/>
        <v>0.24493460317921817</v>
      </c>
      <c r="H218" s="33">
        <v>261562949</v>
      </c>
      <c r="I218" s="38">
        <f t="shared" si="49"/>
        <v>0.20737389815980461</v>
      </c>
      <c r="J218" s="33">
        <v>257619737</v>
      </c>
      <c r="K218" s="38">
        <f t="shared" si="50"/>
        <v>0.19944150021186094</v>
      </c>
      <c r="L218" s="33">
        <v>0</v>
      </c>
      <c r="M218" s="38">
        <f t="shared" si="51"/>
        <v>0</v>
      </c>
      <c r="N218" s="33">
        <f t="shared" si="52"/>
        <v>828121360</v>
      </c>
      <c r="O218" s="38">
        <f t="shared" si="53"/>
        <v>0.64110680462299585</v>
      </c>
      <c r="P218" s="33">
        <v>207562273</v>
      </c>
      <c r="Q218" s="33">
        <v>1291281777</v>
      </c>
      <c r="R218" s="33">
        <v>1291281777</v>
      </c>
      <c r="S218" s="33">
        <v>705319477</v>
      </c>
      <c r="T218" s="38">
        <f t="shared" si="54"/>
        <v>0.54621654975930167</v>
      </c>
      <c r="U218" s="38">
        <f t="shared" si="55"/>
        <v>0.24116841310559356</v>
      </c>
    </row>
    <row r="219" spans="1:21" ht="13" x14ac:dyDescent="0.3">
      <c r="A219" s="18" t="s">
        <v>29</v>
      </c>
      <c r="B219" s="12" t="s">
        <v>393</v>
      </c>
      <c r="C219" s="11" t="s">
        <v>394</v>
      </c>
      <c r="D219" s="33">
        <v>819916879</v>
      </c>
      <c r="E219" s="33">
        <v>819916879</v>
      </c>
      <c r="F219" s="33">
        <v>221387127</v>
      </c>
      <c r="G219" s="38">
        <f t="shared" si="48"/>
        <v>0.27001167151237532</v>
      </c>
      <c r="H219" s="33">
        <v>193320032</v>
      </c>
      <c r="I219" s="38">
        <f t="shared" si="49"/>
        <v>0.23578003691762028</v>
      </c>
      <c r="J219" s="33">
        <v>142892784</v>
      </c>
      <c r="K219" s="38">
        <f t="shared" si="50"/>
        <v>0.17427715864841953</v>
      </c>
      <c r="L219" s="33">
        <v>0</v>
      </c>
      <c r="M219" s="38">
        <f t="shared" si="51"/>
        <v>0</v>
      </c>
      <c r="N219" s="33">
        <f t="shared" si="52"/>
        <v>557599943</v>
      </c>
      <c r="O219" s="38">
        <f t="shared" si="53"/>
        <v>0.68006886707841518</v>
      </c>
      <c r="P219" s="33">
        <v>154015802</v>
      </c>
      <c r="Q219" s="33">
        <v>707460266</v>
      </c>
      <c r="R219" s="33">
        <v>714063681</v>
      </c>
      <c r="S219" s="33">
        <v>508846432</v>
      </c>
      <c r="T219" s="38">
        <f t="shared" si="54"/>
        <v>0.71260651611267145</v>
      </c>
      <c r="U219" s="38">
        <f t="shared" si="55"/>
        <v>-7.2219979090197506E-2</v>
      </c>
    </row>
    <row r="220" spans="1:21" ht="13" x14ac:dyDescent="0.3">
      <c r="A220" s="18" t="s">
        <v>29</v>
      </c>
      <c r="B220" s="12" t="s">
        <v>395</v>
      </c>
      <c r="C220" s="11" t="s">
        <v>396</v>
      </c>
      <c r="D220" s="33">
        <v>95884056</v>
      </c>
      <c r="E220" s="33">
        <v>95884056</v>
      </c>
      <c r="F220" s="33">
        <v>19705632</v>
      </c>
      <c r="G220" s="38">
        <f t="shared" si="48"/>
        <v>0.20551521099608053</v>
      </c>
      <c r="H220" s="33">
        <v>19311568</v>
      </c>
      <c r="I220" s="38">
        <f t="shared" si="49"/>
        <v>0.2014054140554922</v>
      </c>
      <c r="J220" s="33">
        <v>18696531</v>
      </c>
      <c r="K220" s="38">
        <f t="shared" si="50"/>
        <v>0.19499103166849763</v>
      </c>
      <c r="L220" s="33">
        <v>0</v>
      </c>
      <c r="M220" s="38">
        <f t="shared" si="51"/>
        <v>0</v>
      </c>
      <c r="N220" s="33">
        <f t="shared" si="52"/>
        <v>57713731</v>
      </c>
      <c r="O220" s="38">
        <f t="shared" si="53"/>
        <v>0.6019116567200703</v>
      </c>
      <c r="P220" s="33">
        <v>7930092</v>
      </c>
      <c r="Q220" s="33">
        <v>98091503</v>
      </c>
      <c r="R220" s="33">
        <v>94625899</v>
      </c>
      <c r="S220" s="33">
        <v>66680969</v>
      </c>
      <c r="T220" s="38">
        <f t="shared" si="54"/>
        <v>0.70467989952729537</v>
      </c>
      <c r="U220" s="38">
        <f t="shared" si="55"/>
        <v>1.3576688643713086</v>
      </c>
    </row>
    <row r="221" spans="1:21" ht="13" x14ac:dyDescent="0.3">
      <c r="A221" s="18" t="s">
        <v>29</v>
      </c>
      <c r="B221" s="12" t="s">
        <v>397</v>
      </c>
      <c r="C221" s="11" t="s">
        <v>398</v>
      </c>
      <c r="D221" s="33">
        <v>0</v>
      </c>
      <c r="E221" s="33">
        <v>0</v>
      </c>
      <c r="F221" s="33">
        <v>0</v>
      </c>
      <c r="G221" s="38">
        <f t="shared" si="48"/>
        <v>0</v>
      </c>
      <c r="H221" s="33">
        <v>0</v>
      </c>
      <c r="I221" s="38">
        <f t="shared" si="49"/>
        <v>0</v>
      </c>
      <c r="J221" s="33">
        <v>0</v>
      </c>
      <c r="K221" s="38">
        <f t="shared" si="50"/>
        <v>0</v>
      </c>
      <c r="L221" s="33">
        <v>0</v>
      </c>
      <c r="M221" s="38">
        <f t="shared" si="51"/>
        <v>0</v>
      </c>
      <c r="N221" s="33">
        <f t="shared" si="52"/>
        <v>0</v>
      </c>
      <c r="O221" s="38">
        <f t="shared" si="53"/>
        <v>0</v>
      </c>
      <c r="P221" s="33">
        <v>0</v>
      </c>
      <c r="Q221" s="33">
        <v>0</v>
      </c>
      <c r="R221" s="33">
        <v>0</v>
      </c>
      <c r="S221" s="33">
        <v>0</v>
      </c>
      <c r="T221" s="38">
        <f t="shared" si="54"/>
        <v>0</v>
      </c>
      <c r="U221" s="38">
        <f t="shared" si="55"/>
        <v>0</v>
      </c>
    </row>
    <row r="222" spans="1:21" ht="13" x14ac:dyDescent="0.3">
      <c r="A222" s="18" t="s">
        <v>29</v>
      </c>
      <c r="B222" s="12" t="s">
        <v>399</v>
      </c>
      <c r="C222" s="11" t="s">
        <v>400</v>
      </c>
      <c r="D222" s="33">
        <v>0</v>
      </c>
      <c r="E222" s="33">
        <v>0</v>
      </c>
      <c r="F222" s="33">
        <v>0</v>
      </c>
      <c r="G222" s="38">
        <f t="shared" si="48"/>
        <v>0</v>
      </c>
      <c r="H222" s="33">
        <v>0</v>
      </c>
      <c r="I222" s="38">
        <f t="shared" si="49"/>
        <v>0</v>
      </c>
      <c r="J222" s="33">
        <v>0</v>
      </c>
      <c r="K222" s="38">
        <f t="shared" si="50"/>
        <v>0</v>
      </c>
      <c r="L222" s="33">
        <v>0</v>
      </c>
      <c r="M222" s="38">
        <f t="shared" si="51"/>
        <v>0</v>
      </c>
      <c r="N222" s="33">
        <f t="shared" si="52"/>
        <v>0</v>
      </c>
      <c r="O222" s="38">
        <f t="shared" si="53"/>
        <v>0</v>
      </c>
      <c r="P222" s="33">
        <v>0</v>
      </c>
      <c r="Q222" s="33">
        <v>0</v>
      </c>
      <c r="R222" s="33">
        <v>0</v>
      </c>
      <c r="S222" s="33">
        <v>0</v>
      </c>
      <c r="T222" s="38">
        <f t="shared" si="54"/>
        <v>0</v>
      </c>
      <c r="U222" s="38">
        <f t="shared" si="55"/>
        <v>0</v>
      </c>
    </row>
    <row r="223" spans="1:21" ht="13" x14ac:dyDescent="0.3">
      <c r="A223" s="18" t="s">
        <v>44</v>
      </c>
      <c r="B223" s="12" t="s">
        <v>401</v>
      </c>
      <c r="C223" s="11" t="s">
        <v>402</v>
      </c>
      <c r="D223" s="33">
        <v>0</v>
      </c>
      <c r="E223" s="33">
        <v>0</v>
      </c>
      <c r="F223" s="33">
        <v>0</v>
      </c>
      <c r="G223" s="38">
        <f t="shared" si="48"/>
        <v>0</v>
      </c>
      <c r="H223" s="33">
        <v>0</v>
      </c>
      <c r="I223" s="38">
        <f t="shared" si="49"/>
        <v>0</v>
      </c>
      <c r="J223" s="33">
        <v>0</v>
      </c>
      <c r="K223" s="38">
        <f t="shared" si="50"/>
        <v>0</v>
      </c>
      <c r="L223" s="33">
        <v>0</v>
      </c>
      <c r="M223" s="38">
        <f t="shared" si="51"/>
        <v>0</v>
      </c>
      <c r="N223" s="33">
        <f t="shared" si="52"/>
        <v>0</v>
      </c>
      <c r="O223" s="38">
        <f t="shared" si="53"/>
        <v>0</v>
      </c>
      <c r="P223" s="33">
        <v>0</v>
      </c>
      <c r="Q223" s="33">
        <v>0</v>
      </c>
      <c r="R223" s="33">
        <v>0</v>
      </c>
      <c r="S223" s="33">
        <v>0</v>
      </c>
      <c r="T223" s="38">
        <f t="shared" si="54"/>
        <v>0</v>
      </c>
      <c r="U223" s="38">
        <f t="shared" si="55"/>
        <v>0</v>
      </c>
    </row>
    <row r="224" spans="1:21" ht="14" x14ac:dyDescent="0.3">
      <c r="A224" s="19" t="s">
        <v>0</v>
      </c>
      <c r="B224" s="14" t="s">
        <v>403</v>
      </c>
      <c r="C224" s="13" t="s">
        <v>0</v>
      </c>
      <c r="D224" s="34">
        <f>SUM(D217:D223)</f>
        <v>2410618411</v>
      </c>
      <c r="E224" s="34">
        <f>SUM(E217:E223)</f>
        <v>2441013327</v>
      </c>
      <c r="F224" s="34">
        <f>SUM(F217:F223)</f>
        <v>585007357</v>
      </c>
      <c r="G224" s="39">
        <f t="shared" si="48"/>
        <v>0.24267936987891858</v>
      </c>
      <c r="H224" s="34">
        <f>SUM(H217:H223)</f>
        <v>515055616</v>
      </c>
      <c r="I224" s="39">
        <f t="shared" si="49"/>
        <v>0.21366119732999916</v>
      </c>
      <c r="J224" s="34">
        <f>SUM(J217:J223)</f>
        <v>450995407</v>
      </c>
      <c r="K224" s="39">
        <f t="shared" si="50"/>
        <v>0.18475745380475753</v>
      </c>
      <c r="L224" s="34">
        <f>SUM(L217:L223)</f>
        <v>0</v>
      </c>
      <c r="M224" s="39">
        <f t="shared" si="51"/>
        <v>0</v>
      </c>
      <c r="N224" s="34">
        <f t="shared" si="52"/>
        <v>1551058380</v>
      </c>
      <c r="O224" s="39">
        <f t="shared" si="53"/>
        <v>0.63541577706429297</v>
      </c>
      <c r="P224" s="34">
        <f>SUM(P217:P223)</f>
        <v>412483410</v>
      </c>
      <c r="Q224" s="34">
        <f>SUM(Q217:Q223)</f>
        <v>2323703735</v>
      </c>
      <c r="R224" s="34">
        <f>SUM(R217:R223)</f>
        <v>2312980631</v>
      </c>
      <c r="S224" s="34">
        <f>SUM(S217:S223)</f>
        <v>1415848449</v>
      </c>
      <c r="T224" s="39">
        <f t="shared" si="54"/>
        <v>0.61213156306798322</v>
      </c>
      <c r="U224" s="39">
        <f t="shared" si="55"/>
        <v>9.3366171987377733E-2</v>
      </c>
    </row>
    <row r="225" spans="1:21" ht="13" x14ac:dyDescent="0.3">
      <c r="A225" s="18" t="s">
        <v>29</v>
      </c>
      <c r="B225" s="12" t="s">
        <v>404</v>
      </c>
      <c r="C225" s="11" t="s">
        <v>405</v>
      </c>
      <c r="D225" s="33">
        <v>221660703</v>
      </c>
      <c r="E225" s="33">
        <v>221660703</v>
      </c>
      <c r="F225" s="33">
        <v>57715920</v>
      </c>
      <c r="G225" s="38">
        <f t="shared" si="48"/>
        <v>0.26037957661805305</v>
      </c>
      <c r="H225" s="33">
        <v>50530379</v>
      </c>
      <c r="I225" s="38">
        <f t="shared" si="49"/>
        <v>0.22796273004692222</v>
      </c>
      <c r="J225" s="33">
        <v>49297644</v>
      </c>
      <c r="K225" s="38">
        <f t="shared" si="50"/>
        <v>0.22240136989911108</v>
      </c>
      <c r="L225" s="33">
        <v>0</v>
      </c>
      <c r="M225" s="38">
        <f t="shared" si="51"/>
        <v>0</v>
      </c>
      <c r="N225" s="33">
        <f t="shared" si="52"/>
        <v>157543943</v>
      </c>
      <c r="O225" s="38">
        <f t="shared" si="53"/>
        <v>0.71074367656408632</v>
      </c>
      <c r="P225" s="33">
        <v>56207183</v>
      </c>
      <c r="Q225" s="33">
        <v>185230896</v>
      </c>
      <c r="R225" s="33">
        <v>199925108</v>
      </c>
      <c r="S225" s="33">
        <v>152352327</v>
      </c>
      <c r="T225" s="38">
        <f t="shared" si="54"/>
        <v>0.76204699111629337</v>
      </c>
      <c r="U225" s="38">
        <f t="shared" si="55"/>
        <v>-0.12292982197666802</v>
      </c>
    </row>
    <row r="226" spans="1:21" ht="13" x14ac:dyDescent="0.3">
      <c r="A226" s="18" t="s">
        <v>29</v>
      </c>
      <c r="B226" s="12" t="s">
        <v>406</v>
      </c>
      <c r="C226" s="11" t="s">
        <v>407</v>
      </c>
      <c r="D226" s="33">
        <v>228384719</v>
      </c>
      <c r="E226" s="33">
        <v>228384719</v>
      </c>
      <c r="F226" s="33">
        <v>69451615</v>
      </c>
      <c r="G226" s="38">
        <f t="shared" si="48"/>
        <v>0.30409922040362081</v>
      </c>
      <c r="H226" s="33">
        <v>63080775</v>
      </c>
      <c r="I226" s="38">
        <f t="shared" si="49"/>
        <v>0.27620400907820808</v>
      </c>
      <c r="J226" s="33">
        <v>60089590</v>
      </c>
      <c r="K226" s="38">
        <f t="shared" si="50"/>
        <v>0.26310687625295981</v>
      </c>
      <c r="L226" s="33">
        <v>0</v>
      </c>
      <c r="M226" s="38">
        <f t="shared" si="51"/>
        <v>0</v>
      </c>
      <c r="N226" s="33">
        <f t="shared" si="52"/>
        <v>192621980</v>
      </c>
      <c r="O226" s="38">
        <f t="shared" si="53"/>
        <v>0.8434101057347887</v>
      </c>
      <c r="P226" s="33">
        <v>87572615</v>
      </c>
      <c r="Q226" s="33">
        <v>209509393</v>
      </c>
      <c r="R226" s="33">
        <v>221161866</v>
      </c>
      <c r="S226" s="33">
        <v>182762306</v>
      </c>
      <c r="T226" s="38">
        <f t="shared" si="54"/>
        <v>0.82637350328740666</v>
      </c>
      <c r="U226" s="38">
        <f t="shared" si="55"/>
        <v>-0.31383127019788093</v>
      </c>
    </row>
    <row r="227" spans="1:21" ht="13" x14ac:dyDescent="0.3">
      <c r="A227" s="18" t="s">
        <v>29</v>
      </c>
      <c r="B227" s="12" t="s">
        <v>408</v>
      </c>
      <c r="C227" s="11" t="s">
        <v>409</v>
      </c>
      <c r="D227" s="33">
        <v>4000000</v>
      </c>
      <c r="E227" s="33">
        <v>4000000</v>
      </c>
      <c r="F227" s="33">
        <v>0</v>
      </c>
      <c r="G227" s="38">
        <f t="shared" si="48"/>
        <v>0</v>
      </c>
      <c r="H227" s="33">
        <v>0</v>
      </c>
      <c r="I227" s="38">
        <f t="shared" si="49"/>
        <v>0</v>
      </c>
      <c r="J227" s="33">
        <v>0</v>
      </c>
      <c r="K227" s="38">
        <f t="shared" si="50"/>
        <v>0</v>
      </c>
      <c r="L227" s="33">
        <v>0</v>
      </c>
      <c r="M227" s="38">
        <f t="shared" si="51"/>
        <v>0</v>
      </c>
      <c r="N227" s="33">
        <f t="shared" si="52"/>
        <v>0</v>
      </c>
      <c r="O227" s="38">
        <f t="shared" si="53"/>
        <v>0</v>
      </c>
      <c r="P227" s="33">
        <v>0</v>
      </c>
      <c r="Q227" s="33">
        <v>5000000</v>
      </c>
      <c r="R227" s="33">
        <v>5000000</v>
      </c>
      <c r="S227" s="33">
        <v>0</v>
      </c>
      <c r="T227" s="38">
        <f t="shared" si="54"/>
        <v>0</v>
      </c>
      <c r="U227" s="38">
        <f t="shared" si="55"/>
        <v>0</v>
      </c>
    </row>
    <row r="228" spans="1:21" ht="13" x14ac:dyDescent="0.3">
      <c r="A228" s="18" t="s">
        <v>29</v>
      </c>
      <c r="B228" s="12" t="s">
        <v>410</v>
      </c>
      <c r="C228" s="11" t="s">
        <v>411</v>
      </c>
      <c r="D228" s="33">
        <v>1551730374</v>
      </c>
      <c r="E228" s="33">
        <v>1557730374</v>
      </c>
      <c r="F228" s="33">
        <v>343662297</v>
      </c>
      <c r="G228" s="38">
        <f t="shared" si="48"/>
        <v>0.22147036802155165</v>
      </c>
      <c r="H228" s="33">
        <v>305682682</v>
      </c>
      <c r="I228" s="38">
        <f t="shared" si="49"/>
        <v>0.19699471449541917</v>
      </c>
      <c r="J228" s="33">
        <v>467869577</v>
      </c>
      <c r="K228" s="38">
        <f t="shared" si="50"/>
        <v>0.30035337617420049</v>
      </c>
      <c r="L228" s="33">
        <v>0</v>
      </c>
      <c r="M228" s="38">
        <f t="shared" si="51"/>
        <v>0</v>
      </c>
      <c r="N228" s="33">
        <f t="shared" si="52"/>
        <v>1117214556</v>
      </c>
      <c r="O228" s="38">
        <f t="shared" si="53"/>
        <v>0.71720663257735262</v>
      </c>
      <c r="P228" s="33">
        <v>430892086</v>
      </c>
      <c r="Q228" s="33">
        <v>1334312255</v>
      </c>
      <c r="R228" s="33">
        <v>1334312255</v>
      </c>
      <c r="S228" s="33">
        <v>1007588474</v>
      </c>
      <c r="T228" s="38">
        <f t="shared" si="54"/>
        <v>0.75513694056568492</v>
      </c>
      <c r="U228" s="38">
        <f t="shared" si="55"/>
        <v>8.5816129377692896E-2</v>
      </c>
    </row>
    <row r="229" spans="1:21" ht="13" x14ac:dyDescent="0.3">
      <c r="A229" s="18" t="s">
        <v>44</v>
      </c>
      <c r="B229" s="12" t="s">
        <v>412</v>
      </c>
      <c r="C229" s="11" t="s">
        <v>413</v>
      </c>
      <c r="D229" s="33">
        <v>0</v>
      </c>
      <c r="E229" s="33">
        <v>0</v>
      </c>
      <c r="F229" s="33">
        <v>0</v>
      </c>
      <c r="G229" s="38">
        <f t="shared" si="48"/>
        <v>0</v>
      </c>
      <c r="H229" s="33">
        <v>0</v>
      </c>
      <c r="I229" s="38">
        <f t="shared" si="49"/>
        <v>0</v>
      </c>
      <c r="J229" s="33">
        <v>0</v>
      </c>
      <c r="K229" s="38">
        <f t="shared" si="50"/>
        <v>0</v>
      </c>
      <c r="L229" s="33">
        <v>0</v>
      </c>
      <c r="M229" s="38">
        <f t="shared" si="51"/>
        <v>0</v>
      </c>
      <c r="N229" s="33">
        <f t="shared" si="52"/>
        <v>0</v>
      </c>
      <c r="O229" s="38">
        <f t="shared" si="53"/>
        <v>0</v>
      </c>
      <c r="P229" s="33">
        <v>0</v>
      </c>
      <c r="Q229" s="33">
        <v>0</v>
      </c>
      <c r="R229" s="33">
        <v>0</v>
      </c>
      <c r="S229" s="33">
        <v>0</v>
      </c>
      <c r="T229" s="38">
        <f t="shared" si="54"/>
        <v>0</v>
      </c>
      <c r="U229" s="38">
        <f t="shared" si="55"/>
        <v>0</v>
      </c>
    </row>
    <row r="230" spans="1:21" ht="14" x14ac:dyDescent="0.3">
      <c r="A230" s="19" t="s">
        <v>0</v>
      </c>
      <c r="B230" s="14" t="s">
        <v>414</v>
      </c>
      <c r="C230" s="13" t="s">
        <v>0</v>
      </c>
      <c r="D230" s="34">
        <f>SUM(D225:D229)</f>
        <v>2005775796</v>
      </c>
      <c r="E230" s="34">
        <f>SUM(E225:E229)</f>
        <v>2011775796</v>
      </c>
      <c r="F230" s="34">
        <f>SUM(F225:F229)</f>
        <v>470829832</v>
      </c>
      <c r="G230" s="39">
        <f t="shared" si="48"/>
        <v>0.2347370194310591</v>
      </c>
      <c r="H230" s="34">
        <f>SUM(H225:H229)</f>
        <v>419293836</v>
      </c>
      <c r="I230" s="39">
        <f t="shared" si="49"/>
        <v>0.2090432224958407</v>
      </c>
      <c r="J230" s="34">
        <f>SUM(J225:J229)</f>
        <v>577256811</v>
      </c>
      <c r="K230" s="39">
        <f t="shared" si="50"/>
        <v>0.2869389382990668</v>
      </c>
      <c r="L230" s="34">
        <f>SUM(L225:L229)</f>
        <v>0</v>
      </c>
      <c r="M230" s="39">
        <f t="shared" si="51"/>
        <v>0</v>
      </c>
      <c r="N230" s="34">
        <f t="shared" si="52"/>
        <v>1467380479</v>
      </c>
      <c r="O230" s="39">
        <f t="shared" si="53"/>
        <v>0.72939563241469674</v>
      </c>
      <c r="P230" s="34">
        <f>SUM(P225:P229)</f>
        <v>574671884</v>
      </c>
      <c r="Q230" s="34">
        <f>SUM(Q225:Q229)</f>
        <v>1734052544</v>
      </c>
      <c r="R230" s="34">
        <f>SUM(R225:R229)</f>
        <v>1760399229</v>
      </c>
      <c r="S230" s="34">
        <f>SUM(S225:S229)</f>
        <v>1342703107</v>
      </c>
      <c r="T230" s="39">
        <f t="shared" si="54"/>
        <v>0.76272647981260844</v>
      </c>
      <c r="U230" s="39">
        <f t="shared" si="55"/>
        <v>4.4980919929606955E-3</v>
      </c>
    </row>
    <row r="231" spans="1:21" ht="14" x14ac:dyDescent="0.3">
      <c r="A231" s="19" t="s">
        <v>0</v>
      </c>
      <c r="B231" s="14" t="s">
        <v>415</v>
      </c>
      <c r="C231" s="13" t="s">
        <v>0</v>
      </c>
      <c r="D231" s="34">
        <f>SUM(D208:D215,D217:D223,D225:D229)</f>
        <v>6390545020</v>
      </c>
      <c r="E231" s="34">
        <f>SUM(E208:E215,E217:E223,E225:E229)</f>
        <v>6303559027</v>
      </c>
      <c r="F231" s="34">
        <f>SUM(F208:F215,F217:F223,F225:F229)</f>
        <v>1434722081</v>
      </c>
      <c r="G231" s="39">
        <f t="shared" si="48"/>
        <v>0.22450699846568017</v>
      </c>
      <c r="H231" s="34">
        <f>SUM(H208:H215,H217:H223,H225:H229)</f>
        <v>1319461074</v>
      </c>
      <c r="I231" s="39">
        <f t="shared" si="49"/>
        <v>0.20647082054356611</v>
      </c>
      <c r="J231" s="34">
        <f>SUM(J208:J215,J217:J223,J225:J229)</f>
        <v>1401821383</v>
      </c>
      <c r="K231" s="39">
        <f t="shared" si="50"/>
        <v>0.22238569941133035</v>
      </c>
      <c r="L231" s="34">
        <f>SUM(L208:L215,L217:L223,L225:L229)</f>
        <v>0</v>
      </c>
      <c r="M231" s="39">
        <f t="shared" si="51"/>
        <v>0</v>
      </c>
      <c r="N231" s="34">
        <f t="shared" si="52"/>
        <v>4156004538</v>
      </c>
      <c r="O231" s="39">
        <f t="shared" si="53"/>
        <v>0.65931079889925814</v>
      </c>
      <c r="P231" s="34">
        <f>SUM(P208:P215,P217:P223,P225:P229)</f>
        <v>1311864506</v>
      </c>
      <c r="Q231" s="34">
        <f>SUM(Q208:Q215,Q217:Q223,Q225:Q229)</f>
        <v>5905471283</v>
      </c>
      <c r="R231" s="34">
        <f>SUM(R208:R215,R217:R223,R225:R229)</f>
        <v>5865725771</v>
      </c>
      <c r="S231" s="34">
        <f>SUM(S208:S215,S217:S223,S225:S229)</f>
        <v>3745586298</v>
      </c>
      <c r="T231" s="39">
        <f t="shared" si="54"/>
        <v>0.63855462124023665</v>
      </c>
      <c r="U231" s="39">
        <f t="shared" si="55"/>
        <v>6.8571774439028843E-2</v>
      </c>
    </row>
    <row r="232" spans="1:21" ht="14.5" customHeight="1" x14ac:dyDescent="0.3">
      <c r="A232" s="17" t="s">
        <v>0</v>
      </c>
      <c r="B232" s="15" t="s">
        <v>618</v>
      </c>
      <c r="C232" s="10"/>
      <c r="D232" s="35"/>
      <c r="E232" s="35"/>
      <c r="F232" s="35"/>
      <c r="G232" s="40"/>
      <c r="H232" s="35"/>
      <c r="I232" s="40"/>
      <c r="J232" s="35"/>
      <c r="K232" s="40"/>
      <c r="L232" s="35"/>
      <c r="M232" s="40"/>
      <c r="N232" s="35"/>
      <c r="O232" s="40"/>
      <c r="P232" s="35"/>
      <c r="Q232" s="35"/>
      <c r="R232" s="35"/>
      <c r="S232" s="35"/>
      <c r="T232" s="40"/>
      <c r="U232" s="40"/>
    </row>
    <row r="233" spans="1:21" ht="14.5" customHeight="1" x14ac:dyDescent="0.3">
      <c r="A233" s="17" t="s">
        <v>0</v>
      </c>
      <c r="B233" s="9" t="s">
        <v>416</v>
      </c>
      <c r="C233" s="10"/>
      <c r="D233" s="35"/>
      <c r="E233" s="35"/>
      <c r="F233" s="35"/>
      <c r="G233" s="40"/>
      <c r="H233" s="35"/>
      <c r="I233" s="40"/>
      <c r="J233" s="35"/>
      <c r="K233" s="40"/>
      <c r="L233" s="35"/>
      <c r="M233" s="40"/>
      <c r="N233" s="35"/>
      <c r="O233" s="40"/>
      <c r="P233" s="35"/>
      <c r="Q233" s="35"/>
      <c r="R233" s="35"/>
      <c r="S233" s="35"/>
      <c r="T233" s="40"/>
      <c r="U233" s="40"/>
    </row>
    <row r="234" spans="1:21" ht="13" x14ac:dyDescent="0.3">
      <c r="A234" s="18" t="s">
        <v>29</v>
      </c>
      <c r="B234" s="12" t="s">
        <v>417</v>
      </c>
      <c r="C234" s="11" t="s">
        <v>418</v>
      </c>
      <c r="D234" s="33">
        <v>0</v>
      </c>
      <c r="E234" s="33">
        <v>0</v>
      </c>
      <c r="F234" s="33">
        <v>0</v>
      </c>
      <c r="G234" s="38">
        <f t="shared" ref="G234:G260" si="56">IF(($D234     =0),0,($F234     /$D234     ))</f>
        <v>0</v>
      </c>
      <c r="H234" s="33">
        <v>0</v>
      </c>
      <c r="I234" s="38">
        <f t="shared" ref="I234:I260" si="57">IF(($D234     =0),0,($H234     /$D234     ))</f>
        <v>0</v>
      </c>
      <c r="J234" s="33">
        <v>0</v>
      </c>
      <c r="K234" s="38">
        <f t="shared" ref="K234:K260" si="58">IF(($E234     =0),0,($J234     /$E234     ))</f>
        <v>0</v>
      </c>
      <c r="L234" s="33">
        <v>0</v>
      </c>
      <c r="M234" s="38">
        <f t="shared" ref="M234:M260" si="59">IF(($E234     =0),0,($L234     /$E234     ))</f>
        <v>0</v>
      </c>
      <c r="N234" s="33">
        <f t="shared" ref="N234:N260" si="60">$F234     +$H234     +$J234</f>
        <v>0</v>
      </c>
      <c r="O234" s="38">
        <f t="shared" ref="O234:O260" si="61">IF(($E234     =0),0,($N234     /$E234     ))</f>
        <v>0</v>
      </c>
      <c r="P234" s="33">
        <v>0</v>
      </c>
      <c r="Q234" s="33">
        <v>0</v>
      </c>
      <c r="R234" s="33">
        <v>0</v>
      </c>
      <c r="S234" s="33">
        <v>0</v>
      </c>
      <c r="T234" s="38">
        <f t="shared" ref="T234:T260" si="62">IF(($R234     =0),0,($S234     /$R234     ))</f>
        <v>0</v>
      </c>
      <c r="U234" s="38">
        <f t="shared" ref="U234:U260" si="63">IF(($P234     =0),0,(($J234     /$P234     )-1))</f>
        <v>0</v>
      </c>
    </row>
    <row r="235" spans="1:21" ht="13" x14ac:dyDescent="0.3">
      <c r="A235" s="18" t="s">
        <v>29</v>
      </c>
      <c r="B235" s="12" t="s">
        <v>419</v>
      </c>
      <c r="C235" s="11" t="s">
        <v>420</v>
      </c>
      <c r="D235" s="33">
        <v>597618252</v>
      </c>
      <c r="E235" s="33">
        <v>597618252</v>
      </c>
      <c r="F235" s="33">
        <v>140081606</v>
      </c>
      <c r="G235" s="38">
        <f t="shared" si="56"/>
        <v>0.23439981213960648</v>
      </c>
      <c r="H235" s="33">
        <v>140561870</v>
      </c>
      <c r="I235" s="38">
        <f t="shared" si="57"/>
        <v>0.23520344221347511</v>
      </c>
      <c r="J235" s="33">
        <v>143340711</v>
      </c>
      <c r="K235" s="38">
        <f t="shared" si="58"/>
        <v>0.23985330187003726</v>
      </c>
      <c r="L235" s="33">
        <v>0</v>
      </c>
      <c r="M235" s="38">
        <f t="shared" si="59"/>
        <v>0</v>
      </c>
      <c r="N235" s="33">
        <f t="shared" si="60"/>
        <v>423984187</v>
      </c>
      <c r="O235" s="38">
        <f t="shared" si="61"/>
        <v>0.70945655622311887</v>
      </c>
      <c r="P235" s="33">
        <v>83786924</v>
      </c>
      <c r="Q235" s="33">
        <v>485038023</v>
      </c>
      <c r="R235" s="33">
        <v>594125021</v>
      </c>
      <c r="S235" s="33">
        <v>383625330</v>
      </c>
      <c r="T235" s="38">
        <f t="shared" si="62"/>
        <v>0.64569798685519419</v>
      </c>
      <c r="U235" s="38">
        <f t="shared" si="63"/>
        <v>0.71077662428567012</v>
      </c>
    </row>
    <row r="236" spans="1:21" ht="13" x14ac:dyDescent="0.3">
      <c r="A236" s="18" t="s">
        <v>29</v>
      </c>
      <c r="B236" s="12" t="s">
        <v>421</v>
      </c>
      <c r="C236" s="11" t="s">
        <v>422</v>
      </c>
      <c r="D236" s="33">
        <v>2602597680</v>
      </c>
      <c r="E236" s="33">
        <v>3442014844</v>
      </c>
      <c r="F236" s="33">
        <v>842389829</v>
      </c>
      <c r="G236" s="38">
        <f t="shared" si="56"/>
        <v>0.32367270418837846</v>
      </c>
      <c r="H236" s="33">
        <v>777315900</v>
      </c>
      <c r="I236" s="38">
        <f t="shared" si="57"/>
        <v>0.29866925109992415</v>
      </c>
      <c r="J236" s="33">
        <v>725914508</v>
      </c>
      <c r="K236" s="38">
        <f t="shared" si="58"/>
        <v>0.21089813405813423</v>
      </c>
      <c r="L236" s="33">
        <v>0</v>
      </c>
      <c r="M236" s="38">
        <f t="shared" si="59"/>
        <v>0</v>
      </c>
      <c r="N236" s="33">
        <f t="shared" si="60"/>
        <v>2345620237</v>
      </c>
      <c r="O236" s="38">
        <f t="shared" si="61"/>
        <v>0.68146720549122652</v>
      </c>
      <c r="P236" s="33">
        <v>506780111</v>
      </c>
      <c r="Q236" s="33">
        <v>2435324661</v>
      </c>
      <c r="R236" s="33">
        <v>2424824661</v>
      </c>
      <c r="S236" s="33">
        <v>1570286285</v>
      </c>
      <c r="T236" s="38">
        <f t="shared" si="62"/>
        <v>0.64758755973407678</v>
      </c>
      <c r="U236" s="38">
        <f t="shared" si="63"/>
        <v>0.43240528237699527</v>
      </c>
    </row>
    <row r="237" spans="1:21" ht="13" x14ac:dyDescent="0.3">
      <c r="A237" s="18" t="s">
        <v>29</v>
      </c>
      <c r="B237" s="12" t="s">
        <v>423</v>
      </c>
      <c r="C237" s="11" t="s">
        <v>424</v>
      </c>
      <c r="D237" s="33">
        <v>53386023</v>
      </c>
      <c r="E237" s="33">
        <v>53386023</v>
      </c>
      <c r="F237" s="33">
        <v>8953563</v>
      </c>
      <c r="G237" s="38">
        <f t="shared" si="56"/>
        <v>0.1677136167269849</v>
      </c>
      <c r="H237" s="33">
        <v>724753</v>
      </c>
      <c r="I237" s="38">
        <f t="shared" si="57"/>
        <v>1.3575706884927539E-2</v>
      </c>
      <c r="J237" s="33">
        <v>974393</v>
      </c>
      <c r="K237" s="38">
        <f t="shared" si="58"/>
        <v>1.8251837189670411E-2</v>
      </c>
      <c r="L237" s="33">
        <v>0</v>
      </c>
      <c r="M237" s="38">
        <f t="shared" si="59"/>
        <v>0</v>
      </c>
      <c r="N237" s="33">
        <f t="shared" si="60"/>
        <v>10652709</v>
      </c>
      <c r="O237" s="38">
        <f t="shared" si="61"/>
        <v>0.19954116080158285</v>
      </c>
      <c r="P237" s="33">
        <v>14006869</v>
      </c>
      <c r="Q237" s="33">
        <v>45349400</v>
      </c>
      <c r="R237" s="33">
        <v>45349400</v>
      </c>
      <c r="S237" s="33">
        <v>26905156</v>
      </c>
      <c r="T237" s="38">
        <f t="shared" si="62"/>
        <v>0.59328582076058334</v>
      </c>
      <c r="U237" s="38">
        <f t="shared" si="63"/>
        <v>-0.93043463175103591</v>
      </c>
    </row>
    <row r="238" spans="1:21" ht="13" x14ac:dyDescent="0.3">
      <c r="A238" s="18" t="s">
        <v>29</v>
      </c>
      <c r="B238" s="12" t="s">
        <v>425</v>
      </c>
      <c r="C238" s="11" t="s">
        <v>426</v>
      </c>
      <c r="D238" s="33">
        <v>0</v>
      </c>
      <c r="E238" s="33">
        <v>0</v>
      </c>
      <c r="F238" s="33">
        <v>0</v>
      </c>
      <c r="G238" s="38">
        <f t="shared" si="56"/>
        <v>0</v>
      </c>
      <c r="H238" s="33">
        <v>0</v>
      </c>
      <c r="I238" s="38">
        <f t="shared" si="57"/>
        <v>0</v>
      </c>
      <c r="J238" s="33">
        <v>0</v>
      </c>
      <c r="K238" s="38">
        <f t="shared" si="58"/>
        <v>0</v>
      </c>
      <c r="L238" s="33">
        <v>0</v>
      </c>
      <c r="M238" s="38">
        <f t="shared" si="59"/>
        <v>0</v>
      </c>
      <c r="N238" s="33">
        <f t="shared" si="60"/>
        <v>0</v>
      </c>
      <c r="O238" s="38">
        <f t="shared" si="61"/>
        <v>0</v>
      </c>
      <c r="P238" s="33">
        <v>0</v>
      </c>
      <c r="Q238" s="33">
        <v>0</v>
      </c>
      <c r="R238" s="33">
        <v>0</v>
      </c>
      <c r="S238" s="33">
        <v>0</v>
      </c>
      <c r="T238" s="38">
        <f t="shared" si="62"/>
        <v>0</v>
      </c>
      <c r="U238" s="38">
        <f t="shared" si="63"/>
        <v>0</v>
      </c>
    </row>
    <row r="239" spans="1:21" ht="13" x14ac:dyDescent="0.3">
      <c r="A239" s="18" t="s">
        <v>44</v>
      </c>
      <c r="B239" s="12" t="s">
        <v>427</v>
      </c>
      <c r="C239" s="11" t="s">
        <v>428</v>
      </c>
      <c r="D239" s="33">
        <v>0</v>
      </c>
      <c r="E239" s="33">
        <v>0</v>
      </c>
      <c r="F239" s="33">
        <v>0</v>
      </c>
      <c r="G239" s="38">
        <f t="shared" si="56"/>
        <v>0</v>
      </c>
      <c r="H239" s="33">
        <v>0</v>
      </c>
      <c r="I239" s="38">
        <f t="shared" si="57"/>
        <v>0</v>
      </c>
      <c r="J239" s="33">
        <v>0</v>
      </c>
      <c r="K239" s="38">
        <f t="shared" si="58"/>
        <v>0</v>
      </c>
      <c r="L239" s="33">
        <v>0</v>
      </c>
      <c r="M239" s="38">
        <f t="shared" si="59"/>
        <v>0</v>
      </c>
      <c r="N239" s="33">
        <f t="shared" si="60"/>
        <v>0</v>
      </c>
      <c r="O239" s="38">
        <f t="shared" si="61"/>
        <v>0</v>
      </c>
      <c r="P239" s="33">
        <v>0</v>
      </c>
      <c r="Q239" s="33">
        <v>0</v>
      </c>
      <c r="R239" s="33">
        <v>0</v>
      </c>
      <c r="S239" s="33">
        <v>0</v>
      </c>
      <c r="T239" s="38">
        <f t="shared" si="62"/>
        <v>0</v>
      </c>
      <c r="U239" s="38">
        <f t="shared" si="63"/>
        <v>0</v>
      </c>
    </row>
    <row r="240" spans="1:21" ht="14" x14ac:dyDescent="0.3">
      <c r="A240" s="19" t="s">
        <v>0</v>
      </c>
      <c r="B240" s="14" t="s">
        <v>429</v>
      </c>
      <c r="C240" s="13" t="s">
        <v>0</v>
      </c>
      <c r="D240" s="34">
        <f>SUM(D234:D239)</f>
        <v>3253601955</v>
      </c>
      <c r="E240" s="34">
        <f>SUM(E234:E239)</f>
        <v>4093019119</v>
      </c>
      <c r="F240" s="34">
        <f>SUM(F234:F239)</f>
        <v>991424998</v>
      </c>
      <c r="G240" s="39">
        <f t="shared" si="56"/>
        <v>0.30471613052617558</v>
      </c>
      <c r="H240" s="34">
        <f>SUM(H234:H239)</f>
        <v>918602523</v>
      </c>
      <c r="I240" s="39">
        <f t="shared" si="57"/>
        <v>0.28233402109570593</v>
      </c>
      <c r="J240" s="34">
        <f>SUM(J234:J239)</f>
        <v>870229612</v>
      </c>
      <c r="K240" s="39">
        <f t="shared" si="58"/>
        <v>0.21261313145603217</v>
      </c>
      <c r="L240" s="34">
        <f>SUM(L234:L239)</f>
        <v>0</v>
      </c>
      <c r="M240" s="39">
        <f t="shared" si="59"/>
        <v>0</v>
      </c>
      <c r="N240" s="34">
        <f t="shared" si="60"/>
        <v>2780257133</v>
      </c>
      <c r="O240" s="39">
        <f t="shared" si="61"/>
        <v>0.6792680542570414</v>
      </c>
      <c r="P240" s="34">
        <f>SUM(P234:P239)</f>
        <v>604573904</v>
      </c>
      <c r="Q240" s="34">
        <f>SUM(Q234:Q239)</f>
        <v>2965712084</v>
      </c>
      <c r="R240" s="34">
        <f>SUM(R234:R239)</f>
        <v>3064299082</v>
      </c>
      <c r="S240" s="34">
        <f>SUM(S234:S239)</f>
        <v>1980816771</v>
      </c>
      <c r="T240" s="39">
        <f t="shared" si="62"/>
        <v>0.64641757152084678</v>
      </c>
      <c r="U240" s="39">
        <f t="shared" si="63"/>
        <v>0.43940981614052599</v>
      </c>
    </row>
    <row r="241" spans="1:21" ht="13" x14ac:dyDescent="0.3">
      <c r="A241" s="18" t="s">
        <v>29</v>
      </c>
      <c r="B241" s="12" t="s">
        <v>430</v>
      </c>
      <c r="C241" s="11" t="s">
        <v>431</v>
      </c>
      <c r="D241" s="33">
        <v>0</v>
      </c>
      <c r="E241" s="33">
        <v>0</v>
      </c>
      <c r="F241" s="33">
        <v>0</v>
      </c>
      <c r="G241" s="38">
        <f t="shared" si="56"/>
        <v>0</v>
      </c>
      <c r="H241" s="33">
        <v>0</v>
      </c>
      <c r="I241" s="38">
        <f t="shared" si="57"/>
        <v>0</v>
      </c>
      <c r="J241" s="33">
        <v>0</v>
      </c>
      <c r="K241" s="38">
        <f t="shared" si="58"/>
        <v>0</v>
      </c>
      <c r="L241" s="33">
        <v>0</v>
      </c>
      <c r="M241" s="38">
        <f t="shared" si="59"/>
        <v>0</v>
      </c>
      <c r="N241" s="33">
        <f t="shared" si="60"/>
        <v>0</v>
      </c>
      <c r="O241" s="38">
        <f t="shared" si="61"/>
        <v>0</v>
      </c>
      <c r="P241" s="33">
        <v>0</v>
      </c>
      <c r="Q241" s="33">
        <v>0</v>
      </c>
      <c r="R241" s="33">
        <v>0</v>
      </c>
      <c r="S241" s="33">
        <v>0</v>
      </c>
      <c r="T241" s="38">
        <f t="shared" si="62"/>
        <v>0</v>
      </c>
      <c r="U241" s="38">
        <f t="shared" si="63"/>
        <v>0</v>
      </c>
    </row>
    <row r="242" spans="1:21" ht="13" x14ac:dyDescent="0.3">
      <c r="A242" s="18" t="s">
        <v>29</v>
      </c>
      <c r="B242" s="12" t="s">
        <v>432</v>
      </c>
      <c r="C242" s="11" t="s">
        <v>433</v>
      </c>
      <c r="D242" s="33">
        <v>94267329</v>
      </c>
      <c r="E242" s="33">
        <v>80186854</v>
      </c>
      <c r="F242" s="33">
        <v>11133565</v>
      </c>
      <c r="G242" s="38">
        <f t="shared" si="56"/>
        <v>0.1181062953422601</v>
      </c>
      <c r="H242" s="33">
        <v>11206323</v>
      </c>
      <c r="I242" s="38">
        <f t="shared" si="57"/>
        <v>0.11887812160244829</v>
      </c>
      <c r="J242" s="33">
        <v>-2926431</v>
      </c>
      <c r="K242" s="38">
        <f t="shared" si="58"/>
        <v>-3.64951466982356E-2</v>
      </c>
      <c r="L242" s="33">
        <v>0</v>
      </c>
      <c r="M242" s="38">
        <f t="shared" si="59"/>
        <v>0</v>
      </c>
      <c r="N242" s="33">
        <f t="shared" si="60"/>
        <v>19413457</v>
      </c>
      <c r="O242" s="38">
        <f t="shared" si="61"/>
        <v>0.24210273918465489</v>
      </c>
      <c r="P242" s="33">
        <v>13862858</v>
      </c>
      <c r="Q242" s="33">
        <v>75768775</v>
      </c>
      <c r="R242" s="33">
        <v>75768775</v>
      </c>
      <c r="S242" s="33">
        <v>98156766</v>
      </c>
      <c r="T242" s="38">
        <f t="shared" si="62"/>
        <v>1.29547780071672</v>
      </c>
      <c r="U242" s="38">
        <f t="shared" si="63"/>
        <v>-1.2110986782090678</v>
      </c>
    </row>
    <row r="243" spans="1:21" ht="13" x14ac:dyDescent="0.3">
      <c r="A243" s="18" t="s">
        <v>29</v>
      </c>
      <c r="B243" s="12" t="s">
        <v>434</v>
      </c>
      <c r="C243" s="11" t="s">
        <v>435</v>
      </c>
      <c r="D243" s="33">
        <v>0</v>
      </c>
      <c r="E243" s="33">
        <v>0</v>
      </c>
      <c r="F243" s="33">
        <v>0</v>
      </c>
      <c r="G243" s="38">
        <f t="shared" si="56"/>
        <v>0</v>
      </c>
      <c r="H243" s="33">
        <v>0</v>
      </c>
      <c r="I243" s="38">
        <f t="shared" si="57"/>
        <v>0</v>
      </c>
      <c r="J243" s="33">
        <v>0</v>
      </c>
      <c r="K243" s="38">
        <f t="shared" si="58"/>
        <v>0</v>
      </c>
      <c r="L243" s="33">
        <v>0</v>
      </c>
      <c r="M243" s="38">
        <f t="shared" si="59"/>
        <v>0</v>
      </c>
      <c r="N243" s="33">
        <f t="shared" si="60"/>
        <v>0</v>
      </c>
      <c r="O243" s="38">
        <f t="shared" si="61"/>
        <v>0</v>
      </c>
      <c r="P243" s="33">
        <v>0</v>
      </c>
      <c r="Q243" s="33">
        <v>5000004</v>
      </c>
      <c r="R243" s="33">
        <v>5000004</v>
      </c>
      <c r="S243" s="33">
        <v>0</v>
      </c>
      <c r="T243" s="38">
        <f t="shared" si="62"/>
        <v>0</v>
      </c>
      <c r="U243" s="38">
        <f t="shared" si="63"/>
        <v>0</v>
      </c>
    </row>
    <row r="244" spans="1:21" ht="13" x14ac:dyDescent="0.3">
      <c r="A244" s="18" t="s">
        <v>29</v>
      </c>
      <c r="B244" s="12" t="s">
        <v>436</v>
      </c>
      <c r="C244" s="11" t="s">
        <v>437</v>
      </c>
      <c r="D244" s="33">
        <v>170633861</v>
      </c>
      <c r="E244" s="33">
        <v>170633861</v>
      </c>
      <c r="F244" s="33">
        <v>10287239</v>
      </c>
      <c r="G244" s="38">
        <f t="shared" si="56"/>
        <v>6.0288379690359349E-2</v>
      </c>
      <c r="H244" s="33">
        <v>747258</v>
      </c>
      <c r="I244" s="38">
        <f t="shared" si="57"/>
        <v>4.3793066371509929E-3</v>
      </c>
      <c r="J244" s="33">
        <v>-3473</v>
      </c>
      <c r="K244" s="38">
        <f t="shared" si="58"/>
        <v>-2.0353521743260561E-5</v>
      </c>
      <c r="L244" s="33">
        <v>0</v>
      </c>
      <c r="M244" s="38">
        <f t="shared" si="59"/>
        <v>0</v>
      </c>
      <c r="N244" s="33">
        <f t="shared" si="60"/>
        <v>11031024</v>
      </c>
      <c r="O244" s="38">
        <f t="shared" si="61"/>
        <v>6.464733280576708E-2</v>
      </c>
      <c r="P244" s="33">
        <v>0</v>
      </c>
      <c r="Q244" s="33">
        <v>159163089</v>
      </c>
      <c r="R244" s="33">
        <v>159068939</v>
      </c>
      <c r="S244" s="33">
        <v>0</v>
      </c>
      <c r="T244" s="38">
        <f t="shared" si="62"/>
        <v>0</v>
      </c>
      <c r="U244" s="38">
        <f t="shared" si="63"/>
        <v>0</v>
      </c>
    </row>
    <row r="245" spans="1:21" ht="13" x14ac:dyDescent="0.3">
      <c r="A245" s="18" t="s">
        <v>29</v>
      </c>
      <c r="B245" s="12" t="s">
        <v>438</v>
      </c>
      <c r="C245" s="11" t="s">
        <v>439</v>
      </c>
      <c r="D245" s="33">
        <v>84451132</v>
      </c>
      <c r="E245" s="33">
        <v>65721401</v>
      </c>
      <c r="F245" s="33">
        <v>14974864</v>
      </c>
      <c r="G245" s="38">
        <f t="shared" si="56"/>
        <v>0.17731987298879545</v>
      </c>
      <c r="H245" s="33">
        <v>12280540</v>
      </c>
      <c r="I245" s="38">
        <f t="shared" si="57"/>
        <v>0.14541593119201765</v>
      </c>
      <c r="J245" s="33">
        <v>15924337</v>
      </c>
      <c r="K245" s="38">
        <f t="shared" si="58"/>
        <v>0.24230063202700136</v>
      </c>
      <c r="L245" s="33">
        <v>0</v>
      </c>
      <c r="M245" s="38">
        <f t="shared" si="59"/>
        <v>0</v>
      </c>
      <c r="N245" s="33">
        <f t="shared" si="60"/>
        <v>43179741</v>
      </c>
      <c r="O245" s="38">
        <f t="shared" si="61"/>
        <v>0.6570118765423153</v>
      </c>
      <c r="P245" s="33">
        <v>13160817</v>
      </c>
      <c r="Q245" s="33">
        <v>90205970</v>
      </c>
      <c r="R245" s="33">
        <v>62085239</v>
      </c>
      <c r="S245" s="33">
        <v>36321622</v>
      </c>
      <c r="T245" s="38">
        <f t="shared" si="62"/>
        <v>0.58502830278224427</v>
      </c>
      <c r="U245" s="38">
        <f t="shared" si="63"/>
        <v>0.20998088492530509</v>
      </c>
    </row>
    <row r="246" spans="1:21" ht="13" x14ac:dyDescent="0.3">
      <c r="A246" s="18" t="s">
        <v>44</v>
      </c>
      <c r="B246" s="12" t="s">
        <v>440</v>
      </c>
      <c r="C246" s="11" t="s">
        <v>441</v>
      </c>
      <c r="D246" s="33">
        <v>0</v>
      </c>
      <c r="E246" s="33">
        <v>0</v>
      </c>
      <c r="F246" s="33">
        <v>0</v>
      </c>
      <c r="G246" s="38">
        <f t="shared" si="56"/>
        <v>0</v>
      </c>
      <c r="H246" s="33">
        <v>0</v>
      </c>
      <c r="I246" s="38">
        <f t="shared" si="57"/>
        <v>0</v>
      </c>
      <c r="J246" s="33">
        <v>0</v>
      </c>
      <c r="K246" s="38">
        <f t="shared" si="58"/>
        <v>0</v>
      </c>
      <c r="L246" s="33">
        <v>0</v>
      </c>
      <c r="M246" s="38">
        <f t="shared" si="59"/>
        <v>0</v>
      </c>
      <c r="N246" s="33">
        <f t="shared" si="60"/>
        <v>0</v>
      </c>
      <c r="O246" s="38">
        <f t="shared" si="61"/>
        <v>0</v>
      </c>
      <c r="P246" s="33">
        <v>0</v>
      </c>
      <c r="Q246" s="33">
        <v>0</v>
      </c>
      <c r="R246" s="33">
        <v>0</v>
      </c>
      <c r="S246" s="33">
        <v>0</v>
      </c>
      <c r="T246" s="38">
        <f t="shared" si="62"/>
        <v>0</v>
      </c>
      <c r="U246" s="38">
        <f t="shared" si="63"/>
        <v>0</v>
      </c>
    </row>
    <row r="247" spans="1:21" ht="14" x14ac:dyDescent="0.3">
      <c r="A247" s="19" t="s">
        <v>0</v>
      </c>
      <c r="B247" s="14" t="s">
        <v>442</v>
      </c>
      <c r="C247" s="13" t="s">
        <v>0</v>
      </c>
      <c r="D247" s="34">
        <f>SUM(D241:D246)</f>
        <v>349352322</v>
      </c>
      <c r="E247" s="34">
        <f>SUM(E241:E246)</f>
        <v>316542116</v>
      </c>
      <c r="F247" s="34">
        <f>SUM(F241:F246)</f>
        <v>36395668</v>
      </c>
      <c r="G247" s="39">
        <f t="shared" si="56"/>
        <v>0.10418040959807905</v>
      </c>
      <c r="H247" s="34">
        <f>SUM(H241:H246)</f>
        <v>24234121</v>
      </c>
      <c r="I247" s="39">
        <f t="shared" si="57"/>
        <v>6.936871311248935E-2</v>
      </c>
      <c r="J247" s="34">
        <f>SUM(J241:J246)</f>
        <v>12994433</v>
      </c>
      <c r="K247" s="39">
        <f t="shared" si="58"/>
        <v>4.1051197749622674E-2</v>
      </c>
      <c r="L247" s="34">
        <f>SUM(L241:L246)</f>
        <v>0</v>
      </c>
      <c r="M247" s="39">
        <f t="shared" si="59"/>
        <v>0</v>
      </c>
      <c r="N247" s="34">
        <f t="shared" si="60"/>
        <v>73624222</v>
      </c>
      <c r="O247" s="39">
        <f t="shared" si="61"/>
        <v>0.23258902458338276</v>
      </c>
      <c r="P247" s="34">
        <f>SUM(P241:P246)</f>
        <v>27023675</v>
      </c>
      <c r="Q247" s="34">
        <f>SUM(Q241:Q246)</f>
        <v>330137838</v>
      </c>
      <c r="R247" s="34">
        <f>SUM(R241:R246)</f>
        <v>301922957</v>
      </c>
      <c r="S247" s="34">
        <f>SUM(S241:S246)</f>
        <v>134478388</v>
      </c>
      <c r="T247" s="39">
        <f t="shared" si="62"/>
        <v>0.4454063027741213</v>
      </c>
      <c r="U247" s="39">
        <f t="shared" si="63"/>
        <v>-0.51914634112495794</v>
      </c>
    </row>
    <row r="248" spans="1:21" ht="13" x14ac:dyDescent="0.3">
      <c r="A248" s="18" t="s">
        <v>29</v>
      </c>
      <c r="B248" s="12" t="s">
        <v>443</v>
      </c>
      <c r="C248" s="11" t="s">
        <v>444</v>
      </c>
      <c r="D248" s="33">
        <v>164220751</v>
      </c>
      <c r="E248" s="33">
        <v>164220751</v>
      </c>
      <c r="F248" s="33">
        <v>33275209</v>
      </c>
      <c r="G248" s="38">
        <f t="shared" si="56"/>
        <v>0.20262487412446434</v>
      </c>
      <c r="H248" s="33">
        <v>45841665</v>
      </c>
      <c r="I248" s="38">
        <f t="shared" si="57"/>
        <v>0.27914660431677113</v>
      </c>
      <c r="J248" s="33">
        <v>30749031</v>
      </c>
      <c r="K248" s="38">
        <f t="shared" si="58"/>
        <v>0.18724205566445132</v>
      </c>
      <c r="L248" s="33">
        <v>0</v>
      </c>
      <c r="M248" s="38">
        <f t="shared" si="59"/>
        <v>0</v>
      </c>
      <c r="N248" s="33">
        <f t="shared" si="60"/>
        <v>109865905</v>
      </c>
      <c r="O248" s="38">
        <f t="shared" si="61"/>
        <v>0.66901353410568676</v>
      </c>
      <c r="P248" s="33">
        <v>41265479</v>
      </c>
      <c r="Q248" s="33">
        <v>153334299</v>
      </c>
      <c r="R248" s="33">
        <v>153334299</v>
      </c>
      <c r="S248" s="33">
        <v>119271481</v>
      </c>
      <c r="T248" s="38">
        <f t="shared" si="62"/>
        <v>0.77785258600230078</v>
      </c>
      <c r="U248" s="38">
        <f t="shared" si="63"/>
        <v>-0.25484856240248654</v>
      </c>
    </row>
    <row r="249" spans="1:21" ht="13" x14ac:dyDescent="0.3">
      <c r="A249" s="18" t="s">
        <v>29</v>
      </c>
      <c r="B249" s="12" t="s">
        <v>445</v>
      </c>
      <c r="C249" s="11" t="s">
        <v>446</v>
      </c>
      <c r="D249" s="33">
        <v>64351836</v>
      </c>
      <c r="E249" s="33">
        <v>64351836</v>
      </c>
      <c r="F249" s="33">
        <v>5607263</v>
      </c>
      <c r="G249" s="38">
        <f t="shared" si="56"/>
        <v>8.7134468082620056E-2</v>
      </c>
      <c r="H249" s="33">
        <v>14450135</v>
      </c>
      <c r="I249" s="38">
        <f t="shared" si="57"/>
        <v>0.22454891574499911</v>
      </c>
      <c r="J249" s="33">
        <v>8179092</v>
      </c>
      <c r="K249" s="38">
        <f t="shared" si="58"/>
        <v>0.12709959044525163</v>
      </c>
      <c r="L249" s="33">
        <v>0</v>
      </c>
      <c r="M249" s="38">
        <f t="shared" si="59"/>
        <v>0</v>
      </c>
      <c r="N249" s="33">
        <f t="shared" si="60"/>
        <v>28236490</v>
      </c>
      <c r="O249" s="38">
        <f t="shared" si="61"/>
        <v>0.43878297427287077</v>
      </c>
      <c r="P249" s="33">
        <v>0</v>
      </c>
      <c r="Q249" s="33">
        <v>27378654</v>
      </c>
      <c r="R249" s="33">
        <v>27378654</v>
      </c>
      <c r="S249" s="33">
        <v>0</v>
      </c>
      <c r="T249" s="38">
        <f t="shared" si="62"/>
        <v>0</v>
      </c>
      <c r="U249" s="38">
        <f t="shared" si="63"/>
        <v>0</v>
      </c>
    </row>
    <row r="250" spans="1:21" ht="13" x14ac:dyDescent="0.3">
      <c r="A250" s="18" t="s">
        <v>29</v>
      </c>
      <c r="B250" s="12" t="s">
        <v>447</v>
      </c>
      <c r="C250" s="11" t="s">
        <v>448</v>
      </c>
      <c r="D250" s="33">
        <v>5101744</v>
      </c>
      <c r="E250" s="33">
        <v>5101744</v>
      </c>
      <c r="F250" s="33">
        <v>690924</v>
      </c>
      <c r="G250" s="38">
        <f t="shared" si="56"/>
        <v>0.1354289827164985</v>
      </c>
      <c r="H250" s="33">
        <v>952222</v>
      </c>
      <c r="I250" s="38">
        <f t="shared" si="57"/>
        <v>0.18664637033924086</v>
      </c>
      <c r="J250" s="33">
        <v>870922</v>
      </c>
      <c r="K250" s="38">
        <f t="shared" si="58"/>
        <v>0.17071064326238244</v>
      </c>
      <c r="L250" s="33">
        <v>0</v>
      </c>
      <c r="M250" s="38">
        <f t="shared" si="59"/>
        <v>0</v>
      </c>
      <c r="N250" s="33">
        <f t="shared" si="60"/>
        <v>2514068</v>
      </c>
      <c r="O250" s="38">
        <f t="shared" si="61"/>
        <v>0.49278599631812181</v>
      </c>
      <c r="P250" s="33">
        <v>64100</v>
      </c>
      <c r="Q250" s="33">
        <v>4465174</v>
      </c>
      <c r="R250" s="33">
        <v>4465174</v>
      </c>
      <c r="S250" s="33">
        <v>787069</v>
      </c>
      <c r="T250" s="38">
        <f t="shared" si="62"/>
        <v>0.17626838282225957</v>
      </c>
      <c r="U250" s="38">
        <f t="shared" si="63"/>
        <v>12.586926677067083</v>
      </c>
    </row>
    <row r="251" spans="1:21" ht="13" x14ac:dyDescent="0.3">
      <c r="A251" s="18" t="s">
        <v>29</v>
      </c>
      <c r="B251" s="12" t="s">
        <v>449</v>
      </c>
      <c r="C251" s="11" t="s">
        <v>450</v>
      </c>
      <c r="D251" s="33">
        <v>0</v>
      </c>
      <c r="E251" s="33">
        <v>113897136</v>
      </c>
      <c r="F251" s="33">
        <v>0</v>
      </c>
      <c r="G251" s="38">
        <f t="shared" si="56"/>
        <v>0</v>
      </c>
      <c r="H251" s="33">
        <v>0</v>
      </c>
      <c r="I251" s="38">
        <f t="shared" si="57"/>
        <v>0</v>
      </c>
      <c r="J251" s="33">
        <v>21896049</v>
      </c>
      <c r="K251" s="38">
        <f t="shared" si="58"/>
        <v>0.19224407012306263</v>
      </c>
      <c r="L251" s="33">
        <v>0</v>
      </c>
      <c r="M251" s="38">
        <f t="shared" si="59"/>
        <v>0</v>
      </c>
      <c r="N251" s="33">
        <f t="shared" si="60"/>
        <v>21896049</v>
      </c>
      <c r="O251" s="38">
        <f t="shared" si="61"/>
        <v>0.19224407012306263</v>
      </c>
      <c r="P251" s="33">
        <v>0</v>
      </c>
      <c r="Q251" s="33">
        <v>0</v>
      </c>
      <c r="R251" s="33">
        <v>0</v>
      </c>
      <c r="S251" s="33">
        <v>0</v>
      </c>
      <c r="T251" s="38">
        <f t="shared" si="62"/>
        <v>0</v>
      </c>
      <c r="U251" s="38">
        <f t="shared" si="63"/>
        <v>0</v>
      </c>
    </row>
    <row r="252" spans="1:21" ht="13" x14ac:dyDescent="0.3">
      <c r="A252" s="18" t="s">
        <v>29</v>
      </c>
      <c r="B252" s="12" t="s">
        <v>451</v>
      </c>
      <c r="C252" s="11" t="s">
        <v>452</v>
      </c>
      <c r="D252" s="33">
        <v>0</v>
      </c>
      <c r="E252" s="33">
        <v>0</v>
      </c>
      <c r="F252" s="33">
        <v>0</v>
      </c>
      <c r="G252" s="38">
        <f t="shared" si="56"/>
        <v>0</v>
      </c>
      <c r="H252" s="33">
        <v>0</v>
      </c>
      <c r="I252" s="38">
        <f t="shared" si="57"/>
        <v>0</v>
      </c>
      <c r="J252" s="33">
        <v>0</v>
      </c>
      <c r="K252" s="38">
        <f t="shared" si="58"/>
        <v>0</v>
      </c>
      <c r="L252" s="33">
        <v>0</v>
      </c>
      <c r="M252" s="38">
        <f t="shared" si="59"/>
        <v>0</v>
      </c>
      <c r="N252" s="33">
        <f t="shared" si="60"/>
        <v>0</v>
      </c>
      <c r="O252" s="38">
        <f t="shared" si="61"/>
        <v>0</v>
      </c>
      <c r="P252" s="33">
        <v>0</v>
      </c>
      <c r="Q252" s="33">
        <v>0</v>
      </c>
      <c r="R252" s="33">
        <v>0</v>
      </c>
      <c r="S252" s="33">
        <v>0</v>
      </c>
      <c r="T252" s="38">
        <f t="shared" si="62"/>
        <v>0</v>
      </c>
      <c r="U252" s="38">
        <f t="shared" si="63"/>
        <v>0</v>
      </c>
    </row>
    <row r="253" spans="1:21" ht="13" x14ac:dyDescent="0.3">
      <c r="A253" s="18" t="s">
        <v>44</v>
      </c>
      <c r="B253" s="12" t="s">
        <v>453</v>
      </c>
      <c r="C253" s="11" t="s">
        <v>454</v>
      </c>
      <c r="D253" s="33">
        <v>0</v>
      </c>
      <c r="E253" s="33">
        <v>0</v>
      </c>
      <c r="F253" s="33">
        <v>0</v>
      </c>
      <c r="G253" s="38">
        <f t="shared" si="56"/>
        <v>0</v>
      </c>
      <c r="H253" s="33">
        <v>0</v>
      </c>
      <c r="I253" s="38">
        <f t="shared" si="57"/>
        <v>0</v>
      </c>
      <c r="J253" s="33">
        <v>0</v>
      </c>
      <c r="K253" s="38">
        <f t="shared" si="58"/>
        <v>0</v>
      </c>
      <c r="L253" s="33">
        <v>0</v>
      </c>
      <c r="M253" s="38">
        <f t="shared" si="59"/>
        <v>0</v>
      </c>
      <c r="N253" s="33">
        <f t="shared" si="60"/>
        <v>0</v>
      </c>
      <c r="O253" s="38">
        <f t="shared" si="61"/>
        <v>0</v>
      </c>
      <c r="P253" s="33">
        <v>0</v>
      </c>
      <c r="Q253" s="33">
        <v>0</v>
      </c>
      <c r="R253" s="33">
        <v>0</v>
      </c>
      <c r="S253" s="33">
        <v>0</v>
      </c>
      <c r="T253" s="38">
        <f t="shared" si="62"/>
        <v>0</v>
      </c>
      <c r="U253" s="38">
        <f t="shared" si="63"/>
        <v>0</v>
      </c>
    </row>
    <row r="254" spans="1:21" ht="14" x14ac:dyDescent="0.3">
      <c r="A254" s="19" t="s">
        <v>0</v>
      </c>
      <c r="B254" s="14" t="s">
        <v>455</v>
      </c>
      <c r="C254" s="13" t="s">
        <v>0</v>
      </c>
      <c r="D254" s="34">
        <f>SUM(D248:D253)</f>
        <v>233674331</v>
      </c>
      <c r="E254" s="34">
        <f>SUM(E248:E253)</f>
        <v>347571467</v>
      </c>
      <c r="F254" s="34">
        <f>SUM(F248:F253)</f>
        <v>39573396</v>
      </c>
      <c r="G254" s="39">
        <f t="shared" si="56"/>
        <v>0.16935277328342924</v>
      </c>
      <c r="H254" s="34">
        <f>SUM(H248:H253)</f>
        <v>61244022</v>
      </c>
      <c r="I254" s="39">
        <f t="shared" si="57"/>
        <v>0.26209135482664547</v>
      </c>
      <c r="J254" s="34">
        <f>SUM(J248:J253)</f>
        <v>61695094</v>
      </c>
      <c r="K254" s="39">
        <f t="shared" si="58"/>
        <v>0.17750333343674612</v>
      </c>
      <c r="L254" s="34">
        <f>SUM(L248:L253)</f>
        <v>0</v>
      </c>
      <c r="M254" s="39">
        <f t="shared" si="59"/>
        <v>0</v>
      </c>
      <c r="N254" s="34">
        <f t="shared" si="60"/>
        <v>162512512</v>
      </c>
      <c r="O254" s="39">
        <f t="shared" si="61"/>
        <v>0.46756574526297351</v>
      </c>
      <c r="P254" s="34">
        <f>SUM(P248:P253)</f>
        <v>41329579</v>
      </c>
      <c r="Q254" s="34">
        <f>SUM(Q248:Q253)</f>
        <v>185178127</v>
      </c>
      <c r="R254" s="34">
        <f>SUM(R248:R253)</f>
        <v>185178127</v>
      </c>
      <c r="S254" s="34">
        <f>SUM(S248:S253)</f>
        <v>120058550</v>
      </c>
      <c r="T254" s="39">
        <f t="shared" si="62"/>
        <v>0.64834088099400633</v>
      </c>
      <c r="U254" s="39">
        <f t="shared" si="63"/>
        <v>0.49275883018309963</v>
      </c>
    </row>
    <row r="255" spans="1:21" ht="13" x14ac:dyDescent="0.3">
      <c r="A255" s="18" t="s">
        <v>29</v>
      </c>
      <c r="B255" s="12" t="s">
        <v>456</v>
      </c>
      <c r="C255" s="11" t="s">
        <v>457</v>
      </c>
      <c r="D255" s="33">
        <v>1030525575</v>
      </c>
      <c r="E255" s="33">
        <v>1069702868</v>
      </c>
      <c r="F255" s="33">
        <v>282005955</v>
      </c>
      <c r="G255" s="38">
        <f t="shared" si="56"/>
        <v>0.27365255345555106</v>
      </c>
      <c r="H255" s="33">
        <v>238576696</v>
      </c>
      <c r="I255" s="38">
        <f t="shared" si="57"/>
        <v>0.23150972842182979</v>
      </c>
      <c r="J255" s="33">
        <v>225726948</v>
      </c>
      <c r="K255" s="38">
        <f t="shared" si="58"/>
        <v>0.21101836290486603</v>
      </c>
      <c r="L255" s="33">
        <v>0</v>
      </c>
      <c r="M255" s="38">
        <f t="shared" si="59"/>
        <v>0</v>
      </c>
      <c r="N255" s="33">
        <f t="shared" si="60"/>
        <v>746309599</v>
      </c>
      <c r="O255" s="38">
        <f t="shared" si="61"/>
        <v>0.69767934753260852</v>
      </c>
      <c r="P255" s="33">
        <v>205994007</v>
      </c>
      <c r="Q255" s="33">
        <v>1045190938</v>
      </c>
      <c r="R255" s="33">
        <v>1113794474</v>
      </c>
      <c r="S255" s="33">
        <v>637986536</v>
      </c>
      <c r="T255" s="38">
        <f t="shared" si="62"/>
        <v>0.57280454418918225</v>
      </c>
      <c r="U255" s="38">
        <f t="shared" si="63"/>
        <v>9.5793762582617292E-2</v>
      </c>
    </row>
    <row r="256" spans="1:21" ht="13" x14ac:dyDescent="0.3">
      <c r="A256" s="18" t="s">
        <v>29</v>
      </c>
      <c r="B256" s="12" t="s">
        <v>458</v>
      </c>
      <c r="C256" s="11" t="s">
        <v>459</v>
      </c>
      <c r="D256" s="33">
        <v>81296000</v>
      </c>
      <c r="E256" s="33">
        <v>42521281</v>
      </c>
      <c r="F256" s="33">
        <v>144624783</v>
      </c>
      <c r="G256" s="38">
        <f t="shared" si="56"/>
        <v>1.7789901471167093</v>
      </c>
      <c r="H256" s="33">
        <v>-624285272</v>
      </c>
      <c r="I256" s="38">
        <f t="shared" si="57"/>
        <v>-7.679163452076363</v>
      </c>
      <c r="J256" s="33">
        <v>516809323</v>
      </c>
      <c r="K256" s="38">
        <f t="shared" si="58"/>
        <v>12.154133432621656</v>
      </c>
      <c r="L256" s="33">
        <v>0</v>
      </c>
      <c r="M256" s="38">
        <f t="shared" si="59"/>
        <v>0</v>
      </c>
      <c r="N256" s="33">
        <f t="shared" si="60"/>
        <v>37148834</v>
      </c>
      <c r="O256" s="38">
        <f t="shared" si="61"/>
        <v>0.87365274813804406</v>
      </c>
      <c r="P256" s="33">
        <v>26454107</v>
      </c>
      <c r="Q256" s="33">
        <v>65273856</v>
      </c>
      <c r="R256" s="33">
        <v>65273856</v>
      </c>
      <c r="S256" s="33">
        <v>55408576</v>
      </c>
      <c r="T256" s="38">
        <f t="shared" si="62"/>
        <v>0.84886322634287148</v>
      </c>
      <c r="U256" s="38">
        <f t="shared" si="63"/>
        <v>18.536071393375707</v>
      </c>
    </row>
    <row r="257" spans="1:21" ht="13" x14ac:dyDescent="0.3">
      <c r="A257" s="18" t="s">
        <v>29</v>
      </c>
      <c r="B257" s="12" t="s">
        <v>460</v>
      </c>
      <c r="C257" s="11" t="s">
        <v>461</v>
      </c>
      <c r="D257" s="33">
        <v>984295196</v>
      </c>
      <c r="E257" s="33">
        <v>984295196</v>
      </c>
      <c r="F257" s="33">
        <v>319355080</v>
      </c>
      <c r="G257" s="38">
        <f t="shared" si="56"/>
        <v>0.32445051169385164</v>
      </c>
      <c r="H257" s="33">
        <v>127458694</v>
      </c>
      <c r="I257" s="38">
        <f t="shared" si="57"/>
        <v>0.12949234591204892</v>
      </c>
      <c r="J257" s="33">
        <v>1187537042</v>
      </c>
      <c r="K257" s="38">
        <f t="shared" si="58"/>
        <v>1.2064846469087105</v>
      </c>
      <c r="L257" s="33">
        <v>0</v>
      </c>
      <c r="M257" s="38">
        <f t="shared" si="59"/>
        <v>0</v>
      </c>
      <c r="N257" s="33">
        <f t="shared" si="60"/>
        <v>1634350816</v>
      </c>
      <c r="O257" s="38">
        <f t="shared" si="61"/>
        <v>1.6604275045146111</v>
      </c>
      <c r="P257" s="33">
        <v>163266231</v>
      </c>
      <c r="Q257" s="33">
        <v>818523200</v>
      </c>
      <c r="R257" s="33">
        <v>817443200</v>
      </c>
      <c r="S257" s="33">
        <v>642477498</v>
      </c>
      <c r="T257" s="38">
        <f t="shared" si="62"/>
        <v>0.78595980491366246</v>
      </c>
      <c r="U257" s="38">
        <f t="shared" si="63"/>
        <v>6.2736231780838994</v>
      </c>
    </row>
    <row r="258" spans="1:21" ht="13" x14ac:dyDescent="0.3">
      <c r="A258" s="18" t="s">
        <v>44</v>
      </c>
      <c r="B258" s="12" t="s">
        <v>462</v>
      </c>
      <c r="C258" s="11" t="s">
        <v>463</v>
      </c>
      <c r="D258" s="33">
        <v>0</v>
      </c>
      <c r="E258" s="33">
        <v>0</v>
      </c>
      <c r="F258" s="33">
        <v>0</v>
      </c>
      <c r="G258" s="38">
        <f t="shared" si="56"/>
        <v>0</v>
      </c>
      <c r="H258" s="33">
        <v>0</v>
      </c>
      <c r="I258" s="38">
        <f t="shared" si="57"/>
        <v>0</v>
      </c>
      <c r="J258" s="33">
        <v>0</v>
      </c>
      <c r="K258" s="38">
        <f t="shared" si="58"/>
        <v>0</v>
      </c>
      <c r="L258" s="33">
        <v>0</v>
      </c>
      <c r="M258" s="38">
        <f t="shared" si="59"/>
        <v>0</v>
      </c>
      <c r="N258" s="33">
        <f t="shared" si="60"/>
        <v>0</v>
      </c>
      <c r="O258" s="38">
        <f t="shared" si="61"/>
        <v>0</v>
      </c>
      <c r="P258" s="33">
        <v>0</v>
      </c>
      <c r="Q258" s="33">
        <v>0</v>
      </c>
      <c r="R258" s="33">
        <v>0</v>
      </c>
      <c r="S258" s="33">
        <v>0</v>
      </c>
      <c r="T258" s="38">
        <f t="shared" si="62"/>
        <v>0</v>
      </c>
      <c r="U258" s="38">
        <f t="shared" si="63"/>
        <v>0</v>
      </c>
    </row>
    <row r="259" spans="1:21" ht="14" x14ac:dyDescent="0.3">
      <c r="A259" s="19" t="s">
        <v>0</v>
      </c>
      <c r="B259" s="14" t="s">
        <v>464</v>
      </c>
      <c r="C259" s="13" t="s">
        <v>0</v>
      </c>
      <c r="D259" s="34">
        <f>SUM(D255:D258)</f>
        <v>2096116771</v>
      </c>
      <c r="E259" s="34">
        <f>SUM(E255:E258)</f>
        <v>2096519345</v>
      </c>
      <c r="F259" s="34">
        <f>SUM(F255:F258)</f>
        <v>745985818</v>
      </c>
      <c r="G259" s="39">
        <f t="shared" si="56"/>
        <v>0.35588943723021238</v>
      </c>
      <c r="H259" s="34">
        <f>SUM(H255:H258)</f>
        <v>-258249882</v>
      </c>
      <c r="I259" s="39">
        <f t="shared" si="57"/>
        <v>-0.12320395770546506</v>
      </c>
      <c r="J259" s="34">
        <f>SUM(J255:J258)</f>
        <v>1930073313</v>
      </c>
      <c r="K259" s="39">
        <f t="shared" si="58"/>
        <v>0.92060839677107775</v>
      </c>
      <c r="L259" s="34">
        <f>SUM(L255:L258)</f>
        <v>0</v>
      </c>
      <c r="M259" s="39">
        <f t="shared" si="59"/>
        <v>0</v>
      </c>
      <c r="N259" s="34">
        <f t="shared" si="60"/>
        <v>2417809249</v>
      </c>
      <c r="O259" s="39">
        <f t="shared" si="61"/>
        <v>1.153249195990605</v>
      </c>
      <c r="P259" s="34">
        <f>SUM(P255:P258)</f>
        <v>395714345</v>
      </c>
      <c r="Q259" s="34">
        <f>SUM(Q255:Q258)</f>
        <v>1928987994</v>
      </c>
      <c r="R259" s="34">
        <f>SUM(R255:R258)</f>
        <v>1996511530</v>
      </c>
      <c r="S259" s="34">
        <f>SUM(S255:S258)</f>
        <v>1335872610</v>
      </c>
      <c r="T259" s="39">
        <f t="shared" si="62"/>
        <v>0.66910337853145285</v>
      </c>
      <c r="U259" s="39">
        <f t="shared" si="63"/>
        <v>3.877440854462832</v>
      </c>
    </row>
    <row r="260" spans="1:21" ht="14" x14ac:dyDescent="0.3">
      <c r="A260" s="19" t="s">
        <v>0</v>
      </c>
      <c r="B260" s="14" t="s">
        <v>465</v>
      </c>
      <c r="C260" s="13" t="s">
        <v>0</v>
      </c>
      <c r="D260" s="34">
        <f>SUM(D234:D239,D241:D246,D248:D253,D255:D258)</f>
        <v>5932745379</v>
      </c>
      <c r="E260" s="34">
        <f>SUM(E234:E239,E241:E246,E248:E253,E255:E258)</f>
        <v>6853652047</v>
      </c>
      <c r="F260" s="34">
        <f>SUM(F234:F239,F241:F246,F248:F253,F255:F258)</f>
        <v>1813379880</v>
      </c>
      <c r="G260" s="39">
        <f t="shared" si="56"/>
        <v>0.30565611098342066</v>
      </c>
      <c r="H260" s="34">
        <f>SUM(H234:H239,H241:H246,H248:H253,H255:H258)</f>
        <v>745830784</v>
      </c>
      <c r="I260" s="39">
        <f t="shared" si="57"/>
        <v>0.12571427498641688</v>
      </c>
      <c r="J260" s="34">
        <f>SUM(J234:J239,J241:J246,J248:J253,J255:J258)</f>
        <v>2874992452</v>
      </c>
      <c r="K260" s="39">
        <f t="shared" si="58"/>
        <v>0.41948328165542775</v>
      </c>
      <c r="L260" s="34">
        <f>SUM(L234:L239,L241:L246,L248:L253,L255:L258)</f>
        <v>0</v>
      </c>
      <c r="M260" s="39">
        <f t="shared" si="59"/>
        <v>0</v>
      </c>
      <c r="N260" s="34">
        <f t="shared" si="60"/>
        <v>5434203116</v>
      </c>
      <c r="O260" s="39">
        <f t="shared" si="61"/>
        <v>0.79289159687916677</v>
      </c>
      <c r="P260" s="34">
        <f>SUM(P234:P239,P241:P246,P248:P253,P255:P258)</f>
        <v>1068641503</v>
      </c>
      <c r="Q260" s="34">
        <f>SUM(Q234:Q239,Q241:Q246,Q248:Q253,Q255:Q258)</f>
        <v>5410016043</v>
      </c>
      <c r="R260" s="34">
        <f>SUM(R234:R239,R241:R246,R248:R253,R255:R258)</f>
        <v>5547911696</v>
      </c>
      <c r="S260" s="34">
        <f>SUM(S234:S239,S241:S246,S248:S253,S255:S258)</f>
        <v>3571226319</v>
      </c>
      <c r="T260" s="39">
        <f t="shared" si="62"/>
        <v>0.64370640967029547</v>
      </c>
      <c r="U260" s="39">
        <f t="shared" si="63"/>
        <v>1.690324532529409</v>
      </c>
    </row>
    <row r="261" spans="1:21" ht="14.5" customHeight="1" x14ac:dyDescent="0.3">
      <c r="A261" s="17" t="s">
        <v>0</v>
      </c>
      <c r="B261" s="15" t="s">
        <v>618</v>
      </c>
      <c r="C261" s="10"/>
      <c r="D261" s="35"/>
      <c r="E261" s="35"/>
      <c r="F261" s="35"/>
      <c r="G261" s="40"/>
      <c r="H261" s="35"/>
      <c r="I261" s="40"/>
      <c r="J261" s="35"/>
      <c r="K261" s="40"/>
      <c r="L261" s="35"/>
      <c r="M261" s="40"/>
      <c r="N261" s="35"/>
      <c r="O261" s="40"/>
      <c r="P261" s="35"/>
      <c r="Q261" s="35"/>
      <c r="R261" s="35"/>
      <c r="S261" s="35"/>
      <c r="T261" s="40"/>
      <c r="U261" s="40"/>
    </row>
    <row r="262" spans="1:21" ht="28.9" customHeight="1" x14ac:dyDescent="0.3">
      <c r="A262" s="17" t="s">
        <v>0</v>
      </c>
      <c r="B262" s="9" t="s">
        <v>466</v>
      </c>
      <c r="C262" s="10"/>
      <c r="D262" s="35"/>
      <c r="E262" s="35"/>
      <c r="F262" s="35"/>
      <c r="G262" s="40"/>
      <c r="H262" s="35"/>
      <c r="I262" s="40"/>
      <c r="J262" s="35"/>
      <c r="K262" s="40"/>
      <c r="L262" s="35"/>
      <c r="M262" s="40"/>
      <c r="N262" s="35"/>
      <c r="O262" s="40"/>
      <c r="P262" s="35"/>
      <c r="Q262" s="35"/>
      <c r="R262" s="35"/>
      <c r="S262" s="35"/>
      <c r="T262" s="40"/>
      <c r="U262" s="40"/>
    </row>
    <row r="263" spans="1:21" ht="13" x14ac:dyDescent="0.3">
      <c r="A263" s="18" t="s">
        <v>29</v>
      </c>
      <c r="B263" s="12" t="s">
        <v>467</v>
      </c>
      <c r="C263" s="11" t="s">
        <v>468</v>
      </c>
      <c r="D263" s="33">
        <v>22127632</v>
      </c>
      <c r="E263" s="33">
        <v>18563030</v>
      </c>
      <c r="F263" s="33">
        <v>4580403</v>
      </c>
      <c r="G263" s="38">
        <f t="shared" ref="G263:G299" si="64">IF(($D263     =0),0,($F263     /$D263     ))</f>
        <v>0.2069992396836679</v>
      </c>
      <c r="H263" s="33">
        <v>1364289</v>
      </c>
      <c r="I263" s="38">
        <f t="shared" ref="I263:I299" si="65">IF(($D263     =0),0,($H263     /$D263     ))</f>
        <v>6.1655445101400821E-2</v>
      </c>
      <c r="J263" s="33">
        <v>4324370</v>
      </c>
      <c r="K263" s="38">
        <f t="shared" ref="K263:K299" si="66">IF(($E263     =0),0,($J263     /$E263     ))</f>
        <v>0.2329560421978524</v>
      </c>
      <c r="L263" s="33">
        <v>0</v>
      </c>
      <c r="M263" s="38">
        <f t="shared" ref="M263:M299" si="67">IF(($E263     =0),0,($L263     /$E263     ))</f>
        <v>0</v>
      </c>
      <c r="N263" s="33">
        <f t="shared" ref="N263:N299" si="68">$F263     +$H263     +$J263</f>
        <v>10269062</v>
      </c>
      <c r="O263" s="38">
        <f t="shared" ref="O263:O299" si="69">IF(($E263     =0),0,($N263     /$E263     ))</f>
        <v>0.55319966621828442</v>
      </c>
      <c r="P263" s="33">
        <v>611999</v>
      </c>
      <c r="Q263" s="33">
        <v>5449428</v>
      </c>
      <c r="R263" s="33">
        <v>5449428</v>
      </c>
      <c r="S263" s="33">
        <v>4706508</v>
      </c>
      <c r="T263" s="38">
        <f t="shared" ref="T263:T299" si="70">IF(($R263     =0),0,($S263     /$R263     ))</f>
        <v>0.86367009528339489</v>
      </c>
      <c r="U263" s="38">
        <f t="shared" ref="U263:U299" si="71">IF(($P263     =0),0,(($J263     /$P263     )-1))</f>
        <v>6.0659755979993433</v>
      </c>
    </row>
    <row r="264" spans="1:21" ht="13" x14ac:dyDescent="0.3">
      <c r="A264" s="18" t="s">
        <v>29</v>
      </c>
      <c r="B264" s="12" t="s">
        <v>469</v>
      </c>
      <c r="C264" s="11" t="s">
        <v>470</v>
      </c>
      <c r="D264" s="33">
        <v>199082506</v>
      </c>
      <c r="E264" s="33">
        <v>201862506</v>
      </c>
      <c r="F264" s="33">
        <v>53294612</v>
      </c>
      <c r="G264" s="38">
        <f t="shared" si="64"/>
        <v>0.26770113090700193</v>
      </c>
      <c r="H264" s="33">
        <v>46309481</v>
      </c>
      <c r="I264" s="38">
        <f t="shared" si="65"/>
        <v>0.2326145171188472</v>
      </c>
      <c r="J264" s="33">
        <v>44532810</v>
      </c>
      <c r="K264" s="38">
        <f t="shared" si="66"/>
        <v>0.22060961632964171</v>
      </c>
      <c r="L264" s="33">
        <v>0</v>
      </c>
      <c r="M264" s="38">
        <f t="shared" si="67"/>
        <v>0</v>
      </c>
      <c r="N264" s="33">
        <f t="shared" si="68"/>
        <v>144136903</v>
      </c>
      <c r="O264" s="38">
        <f t="shared" si="69"/>
        <v>0.71403504224801406</v>
      </c>
      <c r="P264" s="33">
        <v>32888265</v>
      </c>
      <c r="Q264" s="33">
        <v>172712952</v>
      </c>
      <c r="R264" s="33">
        <v>172722952</v>
      </c>
      <c r="S264" s="33">
        <v>136360209</v>
      </c>
      <c r="T264" s="38">
        <f t="shared" si="70"/>
        <v>0.78947359005304629</v>
      </c>
      <c r="U264" s="38">
        <f t="shared" si="71"/>
        <v>0.3540638279337629</v>
      </c>
    </row>
    <row r="265" spans="1:21" ht="13" x14ac:dyDescent="0.3">
      <c r="A265" s="18" t="s">
        <v>29</v>
      </c>
      <c r="B265" s="12" t="s">
        <v>471</v>
      </c>
      <c r="C265" s="11" t="s">
        <v>472</v>
      </c>
      <c r="D265" s="33">
        <v>172902051</v>
      </c>
      <c r="E265" s="33">
        <v>187459859</v>
      </c>
      <c r="F265" s="33">
        <v>35397267</v>
      </c>
      <c r="G265" s="38">
        <f t="shared" si="64"/>
        <v>0.20472439045850299</v>
      </c>
      <c r="H265" s="33">
        <v>57024422</v>
      </c>
      <c r="I265" s="38">
        <f t="shared" si="65"/>
        <v>0.32980766665399475</v>
      </c>
      <c r="J265" s="33">
        <v>59443016</v>
      </c>
      <c r="K265" s="38">
        <f t="shared" si="66"/>
        <v>0.31709730454881008</v>
      </c>
      <c r="L265" s="33">
        <v>0</v>
      </c>
      <c r="M265" s="38">
        <f t="shared" si="67"/>
        <v>0</v>
      </c>
      <c r="N265" s="33">
        <f t="shared" si="68"/>
        <v>151864705</v>
      </c>
      <c r="O265" s="38">
        <f t="shared" si="69"/>
        <v>0.81011852782840299</v>
      </c>
      <c r="P265" s="33">
        <v>41920419</v>
      </c>
      <c r="Q265" s="33">
        <v>167108070</v>
      </c>
      <c r="R265" s="33">
        <v>179396756</v>
      </c>
      <c r="S265" s="33">
        <v>121551653</v>
      </c>
      <c r="T265" s="38">
        <f t="shared" si="70"/>
        <v>0.67755769786606401</v>
      </c>
      <c r="U265" s="38">
        <f t="shared" si="71"/>
        <v>0.41799670466080019</v>
      </c>
    </row>
    <row r="266" spans="1:21" ht="13" x14ac:dyDescent="0.3">
      <c r="A266" s="18" t="s">
        <v>44</v>
      </c>
      <c r="B266" s="12" t="s">
        <v>473</v>
      </c>
      <c r="C266" s="11" t="s">
        <v>474</v>
      </c>
      <c r="D266" s="33">
        <v>0</v>
      </c>
      <c r="E266" s="33">
        <v>0</v>
      </c>
      <c r="F266" s="33">
        <v>0</v>
      </c>
      <c r="G266" s="38">
        <f t="shared" si="64"/>
        <v>0</v>
      </c>
      <c r="H266" s="33">
        <v>0</v>
      </c>
      <c r="I266" s="38">
        <f t="shared" si="65"/>
        <v>0</v>
      </c>
      <c r="J266" s="33">
        <v>0</v>
      </c>
      <c r="K266" s="38">
        <f t="shared" si="66"/>
        <v>0</v>
      </c>
      <c r="L266" s="33">
        <v>0</v>
      </c>
      <c r="M266" s="38">
        <f t="shared" si="67"/>
        <v>0</v>
      </c>
      <c r="N266" s="33">
        <f t="shared" si="68"/>
        <v>0</v>
      </c>
      <c r="O266" s="38">
        <f t="shared" si="69"/>
        <v>0</v>
      </c>
      <c r="P266" s="33">
        <v>0</v>
      </c>
      <c r="Q266" s="33">
        <v>0</v>
      </c>
      <c r="R266" s="33">
        <v>0</v>
      </c>
      <c r="S266" s="33">
        <v>0</v>
      </c>
      <c r="T266" s="38">
        <f t="shared" si="70"/>
        <v>0</v>
      </c>
      <c r="U266" s="38">
        <f t="shared" si="71"/>
        <v>0</v>
      </c>
    </row>
    <row r="267" spans="1:21" ht="14" x14ac:dyDescent="0.3">
      <c r="A267" s="19" t="s">
        <v>0</v>
      </c>
      <c r="B267" s="14" t="s">
        <v>475</v>
      </c>
      <c r="C267" s="13" t="s">
        <v>0</v>
      </c>
      <c r="D267" s="34">
        <f>SUM(D263:D266)</f>
        <v>394112189</v>
      </c>
      <c r="E267" s="34">
        <f>SUM(E263:E266)</f>
        <v>407885395</v>
      </c>
      <c r="F267" s="34">
        <f>SUM(F263:F266)</f>
        <v>93272282</v>
      </c>
      <c r="G267" s="39">
        <f t="shared" si="64"/>
        <v>0.23666429154770446</v>
      </c>
      <c r="H267" s="34">
        <f>SUM(H263:H266)</f>
        <v>104698192</v>
      </c>
      <c r="I267" s="39">
        <f t="shared" si="65"/>
        <v>0.26565580797096333</v>
      </c>
      <c r="J267" s="34">
        <f>SUM(J263:J266)</f>
        <v>108300196</v>
      </c>
      <c r="K267" s="39">
        <f t="shared" si="66"/>
        <v>0.26551623894255888</v>
      </c>
      <c r="L267" s="34">
        <f>SUM(L263:L266)</f>
        <v>0</v>
      </c>
      <c r="M267" s="39">
        <f t="shared" si="67"/>
        <v>0</v>
      </c>
      <c r="N267" s="34">
        <f t="shared" si="68"/>
        <v>306270670</v>
      </c>
      <c r="O267" s="39">
        <f t="shared" si="69"/>
        <v>0.75087432341135918</v>
      </c>
      <c r="P267" s="34">
        <f>SUM(P263:P266)</f>
        <v>75420683</v>
      </c>
      <c r="Q267" s="34">
        <f>SUM(Q263:Q266)</f>
        <v>345270450</v>
      </c>
      <c r="R267" s="34">
        <f>SUM(R263:R266)</f>
        <v>357569136</v>
      </c>
      <c r="S267" s="34">
        <f>SUM(S263:S266)</f>
        <v>262618370</v>
      </c>
      <c r="T267" s="39">
        <f t="shared" si="70"/>
        <v>0.73445480484646752</v>
      </c>
      <c r="U267" s="39">
        <f t="shared" si="71"/>
        <v>0.43594822656273213</v>
      </c>
    </row>
    <row r="268" spans="1:21" ht="13" x14ac:dyDescent="0.3">
      <c r="A268" s="18" t="s">
        <v>29</v>
      </c>
      <c r="B268" s="12" t="s">
        <v>476</v>
      </c>
      <c r="C268" s="11" t="s">
        <v>477</v>
      </c>
      <c r="D268" s="33">
        <v>16463182</v>
      </c>
      <c r="E268" s="33">
        <v>16463182</v>
      </c>
      <c r="F268" s="33">
        <v>2074120</v>
      </c>
      <c r="G268" s="38">
        <f t="shared" si="64"/>
        <v>0.12598536540505961</v>
      </c>
      <c r="H268" s="33">
        <v>3241964</v>
      </c>
      <c r="I268" s="38">
        <f t="shared" si="65"/>
        <v>0.19692207739670253</v>
      </c>
      <c r="J268" s="33">
        <v>2309878</v>
      </c>
      <c r="K268" s="38">
        <f t="shared" si="66"/>
        <v>0.14030568331201101</v>
      </c>
      <c r="L268" s="33">
        <v>0</v>
      </c>
      <c r="M268" s="38">
        <f t="shared" si="67"/>
        <v>0</v>
      </c>
      <c r="N268" s="33">
        <f t="shared" si="68"/>
        <v>7625962</v>
      </c>
      <c r="O268" s="38">
        <f t="shared" si="69"/>
        <v>0.46321312611377313</v>
      </c>
      <c r="P268" s="33">
        <v>1455105</v>
      </c>
      <c r="Q268" s="33">
        <v>14989622</v>
      </c>
      <c r="R268" s="33">
        <v>14989622</v>
      </c>
      <c r="S268" s="33">
        <v>9657245</v>
      </c>
      <c r="T268" s="38">
        <f t="shared" si="70"/>
        <v>0.64426207678886094</v>
      </c>
      <c r="U268" s="38">
        <f t="shared" si="71"/>
        <v>0.58743046034478619</v>
      </c>
    </row>
    <row r="269" spans="1:21" ht="13" x14ac:dyDescent="0.3">
      <c r="A269" s="18" t="s">
        <v>29</v>
      </c>
      <c r="B269" s="12" t="s">
        <v>478</v>
      </c>
      <c r="C269" s="11" t="s">
        <v>479</v>
      </c>
      <c r="D269" s="33">
        <v>116694971</v>
      </c>
      <c r="E269" s="33">
        <v>117459971</v>
      </c>
      <c r="F269" s="33">
        <v>27683528</v>
      </c>
      <c r="G269" s="38">
        <f t="shared" si="64"/>
        <v>0.23722982886726113</v>
      </c>
      <c r="H269" s="33">
        <v>24716432</v>
      </c>
      <c r="I269" s="38">
        <f t="shared" si="65"/>
        <v>0.21180374602432525</v>
      </c>
      <c r="J269" s="33">
        <v>25821358</v>
      </c>
      <c r="K269" s="38">
        <f t="shared" si="66"/>
        <v>0.21983112868297916</v>
      </c>
      <c r="L269" s="33">
        <v>0</v>
      </c>
      <c r="M269" s="38">
        <f t="shared" si="67"/>
        <v>0</v>
      </c>
      <c r="N269" s="33">
        <f t="shared" si="68"/>
        <v>78221318</v>
      </c>
      <c r="O269" s="38">
        <f t="shared" si="69"/>
        <v>0.66594021209148779</v>
      </c>
      <c r="P269" s="33">
        <v>22479886</v>
      </c>
      <c r="Q269" s="33">
        <v>100825599</v>
      </c>
      <c r="R269" s="33">
        <v>101893930</v>
      </c>
      <c r="S269" s="33">
        <v>67221284</v>
      </c>
      <c r="T269" s="38">
        <f t="shared" si="70"/>
        <v>0.65971823836807553</v>
      </c>
      <c r="U269" s="38">
        <f t="shared" si="71"/>
        <v>0.14864274667585065</v>
      </c>
    </row>
    <row r="270" spans="1:21" ht="13" x14ac:dyDescent="0.3">
      <c r="A270" s="18" t="s">
        <v>29</v>
      </c>
      <c r="B270" s="12" t="s">
        <v>480</v>
      </c>
      <c r="C270" s="11" t="s">
        <v>481</v>
      </c>
      <c r="D270" s="33">
        <v>12063917</v>
      </c>
      <c r="E270" s="33">
        <v>14149225</v>
      </c>
      <c r="F270" s="33">
        <v>5167403</v>
      </c>
      <c r="G270" s="38">
        <f t="shared" si="64"/>
        <v>0.4283354237268045</v>
      </c>
      <c r="H270" s="33">
        <v>1919866</v>
      </c>
      <c r="I270" s="38">
        <f t="shared" si="65"/>
        <v>0.15914118109400122</v>
      </c>
      <c r="J270" s="33">
        <v>2802510</v>
      </c>
      <c r="K270" s="38">
        <f t="shared" si="66"/>
        <v>0.19806809206864687</v>
      </c>
      <c r="L270" s="33">
        <v>0</v>
      </c>
      <c r="M270" s="38">
        <f t="shared" si="67"/>
        <v>0</v>
      </c>
      <c r="N270" s="33">
        <f t="shared" si="68"/>
        <v>9889779</v>
      </c>
      <c r="O270" s="38">
        <f t="shared" si="69"/>
        <v>0.6989625933575867</v>
      </c>
      <c r="P270" s="33">
        <v>1811718</v>
      </c>
      <c r="Q270" s="33">
        <v>10532146</v>
      </c>
      <c r="R270" s="33">
        <v>10532146</v>
      </c>
      <c r="S270" s="33">
        <v>5062585</v>
      </c>
      <c r="T270" s="38">
        <f t="shared" si="70"/>
        <v>0.4806793411333265</v>
      </c>
      <c r="U270" s="38">
        <f t="shared" si="71"/>
        <v>0.54687981242113848</v>
      </c>
    </row>
    <row r="271" spans="1:21" ht="13" x14ac:dyDescent="0.3">
      <c r="A271" s="18" t="s">
        <v>29</v>
      </c>
      <c r="B271" s="12" t="s">
        <v>482</v>
      </c>
      <c r="C271" s="11" t="s">
        <v>483</v>
      </c>
      <c r="D271" s="33">
        <v>36704765</v>
      </c>
      <c r="E271" s="33">
        <v>34001317</v>
      </c>
      <c r="F271" s="33">
        <v>8915345</v>
      </c>
      <c r="G271" s="38">
        <f t="shared" si="64"/>
        <v>0.24289339544879254</v>
      </c>
      <c r="H271" s="33">
        <v>7548315</v>
      </c>
      <c r="I271" s="38">
        <f t="shared" si="65"/>
        <v>0.20564945722987193</v>
      </c>
      <c r="J271" s="33">
        <v>9432398</v>
      </c>
      <c r="K271" s="38">
        <f t="shared" si="66"/>
        <v>0.27741272492474334</v>
      </c>
      <c r="L271" s="33">
        <v>0</v>
      </c>
      <c r="M271" s="38">
        <f t="shared" si="67"/>
        <v>0</v>
      </c>
      <c r="N271" s="33">
        <f t="shared" si="68"/>
        <v>25896058</v>
      </c>
      <c r="O271" s="38">
        <f t="shared" si="69"/>
        <v>0.76161926315971817</v>
      </c>
      <c r="P271" s="33">
        <v>7619368</v>
      </c>
      <c r="Q271" s="33">
        <v>29499060</v>
      </c>
      <c r="R271" s="33">
        <v>32396188</v>
      </c>
      <c r="S271" s="33">
        <v>21631935</v>
      </c>
      <c r="T271" s="38">
        <f t="shared" si="70"/>
        <v>0.66773087623766103</v>
      </c>
      <c r="U271" s="38">
        <f t="shared" si="71"/>
        <v>0.23795018169485971</v>
      </c>
    </row>
    <row r="272" spans="1:21" ht="13" x14ac:dyDescent="0.3">
      <c r="A272" s="18" t="s">
        <v>29</v>
      </c>
      <c r="B272" s="12" t="s">
        <v>484</v>
      </c>
      <c r="C272" s="11" t="s">
        <v>485</v>
      </c>
      <c r="D272" s="33">
        <v>17920203</v>
      </c>
      <c r="E272" s="33">
        <v>18420802</v>
      </c>
      <c r="F272" s="33">
        <v>13547175</v>
      </c>
      <c r="G272" s="38">
        <f t="shared" si="64"/>
        <v>0.75597218402046007</v>
      </c>
      <c r="H272" s="33">
        <v>8174583</v>
      </c>
      <c r="I272" s="38">
        <f t="shared" si="65"/>
        <v>0.45616575883654892</v>
      </c>
      <c r="J272" s="33">
        <v>-955471</v>
      </c>
      <c r="K272" s="38">
        <f t="shared" si="66"/>
        <v>-5.1869131430868208E-2</v>
      </c>
      <c r="L272" s="33">
        <v>0</v>
      </c>
      <c r="M272" s="38">
        <f t="shared" si="67"/>
        <v>0</v>
      </c>
      <c r="N272" s="33">
        <f t="shared" si="68"/>
        <v>20766287</v>
      </c>
      <c r="O272" s="38">
        <f t="shared" si="69"/>
        <v>1.1273280609606466</v>
      </c>
      <c r="P272" s="33">
        <v>3132299</v>
      </c>
      <c r="Q272" s="33">
        <v>17112801</v>
      </c>
      <c r="R272" s="33">
        <v>16402802</v>
      </c>
      <c r="S272" s="33">
        <v>8766368</v>
      </c>
      <c r="T272" s="38">
        <f t="shared" si="70"/>
        <v>0.53444332254940341</v>
      </c>
      <c r="U272" s="38">
        <f t="shared" si="71"/>
        <v>-1.3050382482642942</v>
      </c>
    </row>
    <row r="273" spans="1:21" ht="13" x14ac:dyDescent="0.3">
      <c r="A273" s="18" t="s">
        <v>29</v>
      </c>
      <c r="B273" s="12" t="s">
        <v>486</v>
      </c>
      <c r="C273" s="11" t="s">
        <v>487</v>
      </c>
      <c r="D273" s="33">
        <v>10596545</v>
      </c>
      <c r="E273" s="33">
        <v>10596545</v>
      </c>
      <c r="F273" s="33">
        <v>2533717</v>
      </c>
      <c r="G273" s="38">
        <f t="shared" si="64"/>
        <v>0.23910784128222926</v>
      </c>
      <c r="H273" s="33">
        <v>2377287</v>
      </c>
      <c r="I273" s="38">
        <f t="shared" si="65"/>
        <v>0.22434548241903376</v>
      </c>
      <c r="J273" s="33">
        <v>2647903</v>
      </c>
      <c r="K273" s="38">
        <f t="shared" si="66"/>
        <v>0.24988361772634382</v>
      </c>
      <c r="L273" s="33">
        <v>0</v>
      </c>
      <c r="M273" s="38">
        <f t="shared" si="67"/>
        <v>0</v>
      </c>
      <c r="N273" s="33">
        <f t="shared" si="68"/>
        <v>7558907</v>
      </c>
      <c r="O273" s="38">
        <f t="shared" si="69"/>
        <v>0.71333694142760684</v>
      </c>
      <c r="P273" s="33">
        <v>2077814</v>
      </c>
      <c r="Q273" s="33">
        <v>10340248</v>
      </c>
      <c r="R273" s="33">
        <v>13340248</v>
      </c>
      <c r="S273" s="33">
        <v>6006952</v>
      </c>
      <c r="T273" s="38">
        <f t="shared" si="70"/>
        <v>0.45028788070506637</v>
      </c>
      <c r="U273" s="38">
        <f t="shared" si="71"/>
        <v>0.27436960189891879</v>
      </c>
    </row>
    <row r="274" spans="1:21" ht="13" x14ac:dyDescent="0.3">
      <c r="A274" s="18" t="s">
        <v>44</v>
      </c>
      <c r="B274" s="12" t="s">
        <v>488</v>
      </c>
      <c r="C274" s="11" t="s">
        <v>489</v>
      </c>
      <c r="D274" s="33">
        <v>0</v>
      </c>
      <c r="E274" s="33">
        <v>0</v>
      </c>
      <c r="F274" s="33">
        <v>0</v>
      </c>
      <c r="G274" s="38">
        <f t="shared" si="64"/>
        <v>0</v>
      </c>
      <c r="H274" s="33">
        <v>0</v>
      </c>
      <c r="I274" s="38">
        <f t="shared" si="65"/>
        <v>0</v>
      </c>
      <c r="J274" s="33">
        <v>0</v>
      </c>
      <c r="K274" s="38">
        <f t="shared" si="66"/>
        <v>0</v>
      </c>
      <c r="L274" s="33">
        <v>0</v>
      </c>
      <c r="M274" s="38">
        <f t="shared" si="67"/>
        <v>0</v>
      </c>
      <c r="N274" s="33">
        <f t="shared" si="68"/>
        <v>0</v>
      </c>
      <c r="O274" s="38">
        <f t="shared" si="69"/>
        <v>0</v>
      </c>
      <c r="P274" s="33">
        <v>0</v>
      </c>
      <c r="Q274" s="33">
        <v>0</v>
      </c>
      <c r="R274" s="33">
        <v>0</v>
      </c>
      <c r="S274" s="33">
        <v>0</v>
      </c>
      <c r="T274" s="38">
        <f t="shared" si="70"/>
        <v>0</v>
      </c>
      <c r="U274" s="38">
        <f t="shared" si="71"/>
        <v>0</v>
      </c>
    </row>
    <row r="275" spans="1:21" ht="14" x14ac:dyDescent="0.3">
      <c r="A275" s="19" t="s">
        <v>0</v>
      </c>
      <c r="B275" s="14" t="s">
        <v>490</v>
      </c>
      <c r="C275" s="13" t="s">
        <v>0</v>
      </c>
      <c r="D275" s="34">
        <f>SUM(D268:D274)</f>
        <v>210443583</v>
      </c>
      <c r="E275" s="34">
        <f>SUM(E268:E274)</f>
        <v>211091042</v>
      </c>
      <c r="F275" s="34">
        <f>SUM(F268:F274)</f>
        <v>59921288</v>
      </c>
      <c r="G275" s="39">
        <f t="shared" si="64"/>
        <v>0.28473801455851472</v>
      </c>
      <c r="H275" s="34">
        <f>SUM(H268:H274)</f>
        <v>47978447</v>
      </c>
      <c r="I275" s="39">
        <f t="shared" si="65"/>
        <v>0.22798721783785633</v>
      </c>
      <c r="J275" s="34">
        <f>SUM(J268:J274)</f>
        <v>42058576</v>
      </c>
      <c r="K275" s="39">
        <f t="shared" si="66"/>
        <v>0.19924377463634863</v>
      </c>
      <c r="L275" s="34">
        <f>SUM(L268:L274)</f>
        <v>0</v>
      </c>
      <c r="M275" s="39">
        <f t="shared" si="67"/>
        <v>0</v>
      </c>
      <c r="N275" s="34">
        <f t="shared" si="68"/>
        <v>149958311</v>
      </c>
      <c r="O275" s="39">
        <f t="shared" si="69"/>
        <v>0.71039637484948315</v>
      </c>
      <c r="P275" s="34">
        <f>SUM(P268:P274)</f>
        <v>38576190</v>
      </c>
      <c r="Q275" s="34">
        <f>SUM(Q268:Q274)</f>
        <v>183299476</v>
      </c>
      <c r="R275" s="34">
        <f>SUM(R268:R274)</f>
        <v>189554936</v>
      </c>
      <c r="S275" s="34">
        <f>SUM(S268:S274)</f>
        <v>118346369</v>
      </c>
      <c r="T275" s="39">
        <f t="shared" si="70"/>
        <v>0.62433810217424246</v>
      </c>
      <c r="U275" s="39">
        <f t="shared" si="71"/>
        <v>9.0272937788827834E-2</v>
      </c>
    </row>
    <row r="276" spans="1:21" ht="13" x14ac:dyDescent="0.3">
      <c r="A276" s="18" t="s">
        <v>29</v>
      </c>
      <c r="B276" s="12" t="s">
        <v>491</v>
      </c>
      <c r="C276" s="11" t="s">
        <v>492</v>
      </c>
      <c r="D276" s="33">
        <v>19200516</v>
      </c>
      <c r="E276" s="33">
        <v>18248477</v>
      </c>
      <c r="F276" s="33">
        <v>4918660</v>
      </c>
      <c r="G276" s="38">
        <f t="shared" si="64"/>
        <v>0.25617332367525958</v>
      </c>
      <c r="H276" s="33">
        <v>4496984</v>
      </c>
      <c r="I276" s="38">
        <f t="shared" si="65"/>
        <v>0.23421162222931927</v>
      </c>
      <c r="J276" s="33">
        <v>4021845</v>
      </c>
      <c r="K276" s="38">
        <f t="shared" si="66"/>
        <v>0.22039346078031608</v>
      </c>
      <c r="L276" s="33">
        <v>0</v>
      </c>
      <c r="M276" s="38">
        <f t="shared" si="67"/>
        <v>0</v>
      </c>
      <c r="N276" s="33">
        <f t="shared" si="68"/>
        <v>13437489</v>
      </c>
      <c r="O276" s="38">
        <f t="shared" si="69"/>
        <v>0.73636221806345814</v>
      </c>
      <c r="P276" s="33">
        <v>4012940</v>
      </c>
      <c r="Q276" s="33">
        <v>18154987</v>
      </c>
      <c r="R276" s="33">
        <v>18097342</v>
      </c>
      <c r="S276" s="33">
        <v>12584534</v>
      </c>
      <c r="T276" s="38">
        <f t="shared" si="70"/>
        <v>0.69538023871129806</v>
      </c>
      <c r="U276" s="38">
        <f t="shared" si="71"/>
        <v>2.2190713043304111E-3</v>
      </c>
    </row>
    <row r="277" spans="1:21" ht="13" x14ac:dyDescent="0.3">
      <c r="A277" s="18" t="s">
        <v>29</v>
      </c>
      <c r="B277" s="12" t="s">
        <v>493</v>
      </c>
      <c r="C277" s="11" t="s">
        <v>494</v>
      </c>
      <c r="D277" s="33">
        <v>44371834</v>
      </c>
      <c r="E277" s="33">
        <v>49964900</v>
      </c>
      <c r="F277" s="33">
        <v>12766299</v>
      </c>
      <c r="G277" s="38">
        <f t="shared" si="64"/>
        <v>0.28771177229230599</v>
      </c>
      <c r="H277" s="33">
        <v>11987698</v>
      </c>
      <c r="I277" s="38">
        <f t="shared" si="65"/>
        <v>0.27016458233391932</v>
      </c>
      <c r="J277" s="33">
        <v>7819951</v>
      </c>
      <c r="K277" s="38">
        <f t="shared" si="66"/>
        <v>0.15650888924024664</v>
      </c>
      <c r="L277" s="33">
        <v>0</v>
      </c>
      <c r="M277" s="38">
        <f t="shared" si="67"/>
        <v>0</v>
      </c>
      <c r="N277" s="33">
        <f t="shared" si="68"/>
        <v>32573948</v>
      </c>
      <c r="O277" s="38">
        <f t="shared" si="69"/>
        <v>0.65193661950689386</v>
      </c>
      <c r="P277" s="33">
        <v>9636203</v>
      </c>
      <c r="Q277" s="33">
        <v>36972046</v>
      </c>
      <c r="R277" s="33">
        <v>27746412</v>
      </c>
      <c r="S277" s="33">
        <v>25938897</v>
      </c>
      <c r="T277" s="38">
        <f t="shared" si="70"/>
        <v>0.93485590136843644</v>
      </c>
      <c r="U277" s="38">
        <f t="shared" si="71"/>
        <v>-0.18848212309350476</v>
      </c>
    </row>
    <row r="278" spans="1:21" ht="13" x14ac:dyDescent="0.3">
      <c r="A278" s="18" t="s">
        <v>29</v>
      </c>
      <c r="B278" s="12" t="s">
        <v>495</v>
      </c>
      <c r="C278" s="11" t="s">
        <v>496</v>
      </c>
      <c r="D278" s="33">
        <v>116140177</v>
      </c>
      <c r="E278" s="33">
        <v>116140177</v>
      </c>
      <c r="F278" s="33">
        <v>44253453</v>
      </c>
      <c r="G278" s="38">
        <f t="shared" si="64"/>
        <v>0.38103483344958222</v>
      </c>
      <c r="H278" s="33">
        <v>50253154</v>
      </c>
      <c r="I278" s="38">
        <f t="shared" si="65"/>
        <v>0.43269396773865776</v>
      </c>
      <c r="J278" s="33">
        <v>16254631</v>
      </c>
      <c r="K278" s="38">
        <f t="shared" si="66"/>
        <v>0.13995700213200124</v>
      </c>
      <c r="L278" s="33">
        <v>0</v>
      </c>
      <c r="M278" s="38">
        <f t="shared" si="67"/>
        <v>0</v>
      </c>
      <c r="N278" s="33">
        <f t="shared" si="68"/>
        <v>110761238</v>
      </c>
      <c r="O278" s="38">
        <f t="shared" si="69"/>
        <v>0.95368580332024122</v>
      </c>
      <c r="P278" s="33">
        <v>21723240</v>
      </c>
      <c r="Q278" s="33">
        <v>114308349</v>
      </c>
      <c r="R278" s="33">
        <v>109008349</v>
      </c>
      <c r="S278" s="33">
        <v>67411126</v>
      </c>
      <c r="T278" s="38">
        <f t="shared" si="70"/>
        <v>0.61840332982201207</v>
      </c>
      <c r="U278" s="38">
        <f t="shared" si="71"/>
        <v>-0.25174002588932409</v>
      </c>
    </row>
    <row r="279" spans="1:21" ht="13" x14ac:dyDescent="0.3">
      <c r="A279" s="18" t="s">
        <v>29</v>
      </c>
      <c r="B279" s="12" t="s">
        <v>497</v>
      </c>
      <c r="C279" s="11" t="s">
        <v>498</v>
      </c>
      <c r="D279" s="33">
        <v>9446511</v>
      </c>
      <c r="E279" s="33">
        <v>9196511</v>
      </c>
      <c r="F279" s="33">
        <v>2264600</v>
      </c>
      <c r="G279" s="38">
        <f t="shared" si="64"/>
        <v>0.23972872100609421</v>
      </c>
      <c r="H279" s="33">
        <v>2024741</v>
      </c>
      <c r="I279" s="38">
        <f t="shared" si="65"/>
        <v>0.21433744162262661</v>
      </c>
      <c r="J279" s="33">
        <v>2247703</v>
      </c>
      <c r="K279" s="38">
        <f t="shared" si="66"/>
        <v>0.24440823264387984</v>
      </c>
      <c r="L279" s="33">
        <v>0</v>
      </c>
      <c r="M279" s="38">
        <f t="shared" si="67"/>
        <v>0</v>
      </c>
      <c r="N279" s="33">
        <f t="shared" si="68"/>
        <v>6537044</v>
      </c>
      <c r="O279" s="38">
        <f t="shared" si="69"/>
        <v>0.71081783080561745</v>
      </c>
      <c r="P279" s="33">
        <v>3395257</v>
      </c>
      <c r="Q279" s="33">
        <v>9856320</v>
      </c>
      <c r="R279" s="33">
        <v>9856320</v>
      </c>
      <c r="S279" s="33">
        <v>7867288</v>
      </c>
      <c r="T279" s="38">
        <f t="shared" si="70"/>
        <v>0.79819729878900036</v>
      </c>
      <c r="U279" s="38">
        <f t="shared" si="71"/>
        <v>-0.3379873747407045</v>
      </c>
    </row>
    <row r="280" spans="1:21" ht="13" x14ac:dyDescent="0.3">
      <c r="A280" s="18" t="s">
        <v>29</v>
      </c>
      <c r="B280" s="12" t="s">
        <v>499</v>
      </c>
      <c r="C280" s="11" t="s">
        <v>500</v>
      </c>
      <c r="D280" s="33">
        <v>12031152</v>
      </c>
      <c r="E280" s="33">
        <v>12031152</v>
      </c>
      <c r="F280" s="33">
        <v>1916058</v>
      </c>
      <c r="G280" s="38">
        <f t="shared" si="64"/>
        <v>0.15925806606050694</v>
      </c>
      <c r="H280" s="33">
        <v>2061954</v>
      </c>
      <c r="I280" s="38">
        <f t="shared" si="65"/>
        <v>0.17138458561574155</v>
      </c>
      <c r="J280" s="33">
        <v>2061954</v>
      </c>
      <c r="K280" s="38">
        <f t="shared" si="66"/>
        <v>0.17138458561574155</v>
      </c>
      <c r="L280" s="33">
        <v>0</v>
      </c>
      <c r="M280" s="38">
        <f t="shared" si="67"/>
        <v>0</v>
      </c>
      <c r="N280" s="33">
        <f t="shared" si="68"/>
        <v>6039966</v>
      </c>
      <c r="O280" s="38">
        <f t="shared" si="69"/>
        <v>0.50202723729198995</v>
      </c>
      <c r="P280" s="33">
        <v>2059486</v>
      </c>
      <c r="Q280" s="33">
        <v>7230746</v>
      </c>
      <c r="R280" s="33">
        <v>5447142</v>
      </c>
      <c r="S280" s="33">
        <v>4783056</v>
      </c>
      <c r="T280" s="38">
        <f t="shared" si="70"/>
        <v>0.87808542534782463</v>
      </c>
      <c r="U280" s="38">
        <f t="shared" si="71"/>
        <v>1.1983572600153813E-3</v>
      </c>
    </row>
    <row r="281" spans="1:21" ht="13" x14ac:dyDescent="0.3">
      <c r="A281" s="18" t="s">
        <v>29</v>
      </c>
      <c r="B281" s="12" t="s">
        <v>501</v>
      </c>
      <c r="C281" s="11" t="s">
        <v>502</v>
      </c>
      <c r="D281" s="33">
        <v>19498143</v>
      </c>
      <c r="E281" s="33">
        <v>19498143</v>
      </c>
      <c r="F281" s="33">
        <v>2608334</v>
      </c>
      <c r="G281" s="38">
        <f t="shared" si="64"/>
        <v>0.13377345729795909</v>
      </c>
      <c r="H281" s="33">
        <v>1871078</v>
      </c>
      <c r="I281" s="38">
        <f t="shared" si="65"/>
        <v>9.5961856470126408E-2</v>
      </c>
      <c r="J281" s="33">
        <v>2291704</v>
      </c>
      <c r="K281" s="38">
        <f t="shared" si="66"/>
        <v>0.11753447494974265</v>
      </c>
      <c r="L281" s="33">
        <v>0</v>
      </c>
      <c r="M281" s="38">
        <f t="shared" si="67"/>
        <v>0</v>
      </c>
      <c r="N281" s="33">
        <f t="shared" si="68"/>
        <v>6771116</v>
      </c>
      <c r="O281" s="38">
        <f t="shared" si="69"/>
        <v>0.34726978871782815</v>
      </c>
      <c r="P281" s="33">
        <v>841962</v>
      </c>
      <c r="Q281" s="33">
        <v>2393</v>
      </c>
      <c r="R281" s="33">
        <v>2393</v>
      </c>
      <c r="S281" s="33">
        <v>3230617</v>
      </c>
      <c r="T281" s="38">
        <f t="shared" si="70"/>
        <v>1350.0279983284579</v>
      </c>
      <c r="U281" s="38">
        <f t="shared" si="71"/>
        <v>1.7218615566973332</v>
      </c>
    </row>
    <row r="282" spans="1:21" ht="13" x14ac:dyDescent="0.3">
      <c r="A282" s="18" t="s">
        <v>29</v>
      </c>
      <c r="B282" s="12" t="s">
        <v>503</v>
      </c>
      <c r="C282" s="11" t="s">
        <v>504</v>
      </c>
      <c r="D282" s="33">
        <v>25429282</v>
      </c>
      <c r="E282" s="33">
        <v>25429282</v>
      </c>
      <c r="F282" s="33">
        <v>8909932</v>
      </c>
      <c r="G282" s="38">
        <f t="shared" si="64"/>
        <v>0.35038079329176497</v>
      </c>
      <c r="H282" s="33">
        <v>6260046</v>
      </c>
      <c r="I282" s="38">
        <f t="shared" si="65"/>
        <v>0.24617470520795673</v>
      </c>
      <c r="J282" s="33">
        <v>6362615</v>
      </c>
      <c r="K282" s="38">
        <f t="shared" si="66"/>
        <v>0.25020820485611822</v>
      </c>
      <c r="L282" s="33">
        <v>0</v>
      </c>
      <c r="M282" s="38">
        <f t="shared" si="67"/>
        <v>0</v>
      </c>
      <c r="N282" s="33">
        <f t="shared" si="68"/>
        <v>21532593</v>
      </c>
      <c r="O282" s="38">
        <f t="shared" si="69"/>
        <v>0.84676370335583995</v>
      </c>
      <c r="P282" s="33">
        <v>6638200</v>
      </c>
      <c r="Q282" s="33">
        <v>23135300</v>
      </c>
      <c r="R282" s="33">
        <v>23135300</v>
      </c>
      <c r="S282" s="33">
        <v>11846579</v>
      </c>
      <c r="T282" s="38">
        <f t="shared" si="70"/>
        <v>0.51205642459790879</v>
      </c>
      <c r="U282" s="38">
        <f t="shared" si="71"/>
        <v>-4.151501913169231E-2</v>
      </c>
    </row>
    <row r="283" spans="1:21" ht="13" x14ac:dyDescent="0.3">
      <c r="A283" s="18" t="s">
        <v>29</v>
      </c>
      <c r="B283" s="12" t="s">
        <v>505</v>
      </c>
      <c r="C283" s="11" t="s">
        <v>506</v>
      </c>
      <c r="D283" s="33">
        <v>47277184</v>
      </c>
      <c r="E283" s="33">
        <v>47826185</v>
      </c>
      <c r="F283" s="33">
        <v>11842604</v>
      </c>
      <c r="G283" s="38">
        <f t="shared" si="64"/>
        <v>0.25049300736693625</v>
      </c>
      <c r="H283" s="33">
        <v>11768086</v>
      </c>
      <c r="I283" s="38">
        <f t="shared" si="65"/>
        <v>0.248916813657937</v>
      </c>
      <c r="J283" s="33">
        <v>13622757</v>
      </c>
      <c r="K283" s="38">
        <f t="shared" si="66"/>
        <v>0.28483888062574925</v>
      </c>
      <c r="L283" s="33">
        <v>0</v>
      </c>
      <c r="M283" s="38">
        <f t="shared" si="67"/>
        <v>0</v>
      </c>
      <c r="N283" s="33">
        <f t="shared" si="68"/>
        <v>37233447</v>
      </c>
      <c r="O283" s="38">
        <f t="shared" si="69"/>
        <v>0.77851593222415716</v>
      </c>
      <c r="P283" s="33">
        <v>9230363</v>
      </c>
      <c r="Q283" s="33">
        <v>43644603</v>
      </c>
      <c r="R283" s="33">
        <v>42612676</v>
      </c>
      <c r="S283" s="33">
        <v>27719115</v>
      </c>
      <c r="T283" s="38">
        <f t="shared" si="70"/>
        <v>0.65048989178712924</v>
      </c>
      <c r="U283" s="38">
        <f t="shared" si="71"/>
        <v>0.47586362529837678</v>
      </c>
    </row>
    <row r="284" spans="1:21" ht="13" x14ac:dyDescent="0.3">
      <c r="A284" s="18" t="s">
        <v>44</v>
      </c>
      <c r="B284" s="12" t="s">
        <v>507</v>
      </c>
      <c r="C284" s="11" t="s">
        <v>508</v>
      </c>
      <c r="D284" s="33">
        <v>0</v>
      </c>
      <c r="E284" s="33">
        <v>0</v>
      </c>
      <c r="F284" s="33">
        <v>0</v>
      </c>
      <c r="G284" s="38">
        <f t="shared" si="64"/>
        <v>0</v>
      </c>
      <c r="H284" s="33">
        <v>0</v>
      </c>
      <c r="I284" s="38">
        <f t="shared" si="65"/>
        <v>0</v>
      </c>
      <c r="J284" s="33">
        <v>0</v>
      </c>
      <c r="K284" s="38">
        <f t="shared" si="66"/>
        <v>0</v>
      </c>
      <c r="L284" s="33">
        <v>0</v>
      </c>
      <c r="M284" s="38">
        <f t="shared" si="67"/>
        <v>0</v>
      </c>
      <c r="N284" s="33">
        <f t="shared" si="68"/>
        <v>0</v>
      </c>
      <c r="O284" s="38">
        <f t="shared" si="69"/>
        <v>0</v>
      </c>
      <c r="P284" s="33">
        <v>0</v>
      </c>
      <c r="Q284" s="33">
        <v>0</v>
      </c>
      <c r="R284" s="33">
        <v>0</v>
      </c>
      <c r="S284" s="33">
        <v>0</v>
      </c>
      <c r="T284" s="38">
        <f t="shared" si="70"/>
        <v>0</v>
      </c>
      <c r="U284" s="38">
        <f t="shared" si="71"/>
        <v>0</v>
      </c>
    </row>
    <row r="285" spans="1:21" ht="14" x14ac:dyDescent="0.3">
      <c r="A285" s="19" t="s">
        <v>0</v>
      </c>
      <c r="B285" s="14" t="s">
        <v>509</v>
      </c>
      <c r="C285" s="13" t="s">
        <v>0</v>
      </c>
      <c r="D285" s="34">
        <f>SUM(D276:D284)</f>
        <v>293394799</v>
      </c>
      <c r="E285" s="34">
        <f>SUM(E276:E284)</f>
        <v>298334827</v>
      </c>
      <c r="F285" s="34">
        <f>SUM(F276:F284)</f>
        <v>89479940</v>
      </c>
      <c r="G285" s="39">
        <f t="shared" si="64"/>
        <v>0.30498134358543966</v>
      </c>
      <c r="H285" s="34">
        <f>SUM(H276:H284)</f>
        <v>90723741</v>
      </c>
      <c r="I285" s="39">
        <f t="shared" si="65"/>
        <v>0.30922068594678803</v>
      </c>
      <c r="J285" s="34">
        <f>SUM(J276:J284)</f>
        <v>54683160</v>
      </c>
      <c r="K285" s="39">
        <f t="shared" si="66"/>
        <v>0.18329459067814433</v>
      </c>
      <c r="L285" s="34">
        <f>SUM(L276:L284)</f>
        <v>0</v>
      </c>
      <c r="M285" s="39">
        <f t="shared" si="67"/>
        <v>0</v>
      </c>
      <c r="N285" s="34">
        <f t="shared" si="68"/>
        <v>234886841</v>
      </c>
      <c r="O285" s="39">
        <f t="shared" si="69"/>
        <v>0.78732625138666767</v>
      </c>
      <c r="P285" s="34">
        <f>SUM(P276:P284)</f>
        <v>57537651</v>
      </c>
      <c r="Q285" s="34">
        <f>SUM(Q276:Q284)</f>
        <v>253304744</v>
      </c>
      <c r="R285" s="34">
        <f>SUM(R276:R284)</f>
        <v>235905934</v>
      </c>
      <c r="S285" s="34">
        <f>SUM(S276:S284)</f>
        <v>161381212</v>
      </c>
      <c r="T285" s="39">
        <f t="shared" si="70"/>
        <v>0.68409136329737263</v>
      </c>
      <c r="U285" s="39">
        <f t="shared" si="71"/>
        <v>-4.9610836563348748E-2</v>
      </c>
    </row>
    <row r="286" spans="1:21" ht="13" x14ac:dyDescent="0.3">
      <c r="A286" s="18" t="s">
        <v>29</v>
      </c>
      <c r="B286" s="12" t="s">
        <v>510</v>
      </c>
      <c r="C286" s="11" t="s">
        <v>511</v>
      </c>
      <c r="D286" s="33">
        <v>91073559</v>
      </c>
      <c r="E286" s="33">
        <v>91975989</v>
      </c>
      <c r="F286" s="33">
        <v>12501613</v>
      </c>
      <c r="G286" s="38">
        <f t="shared" si="64"/>
        <v>0.13726940219828238</v>
      </c>
      <c r="H286" s="33">
        <v>22068051</v>
      </c>
      <c r="I286" s="38">
        <f t="shared" si="65"/>
        <v>0.24231018576972488</v>
      </c>
      <c r="J286" s="33">
        <v>29605786</v>
      </c>
      <c r="K286" s="38">
        <f t="shared" si="66"/>
        <v>0.32188603049432823</v>
      </c>
      <c r="L286" s="33">
        <v>0</v>
      </c>
      <c r="M286" s="38">
        <f t="shared" si="67"/>
        <v>0</v>
      </c>
      <c r="N286" s="33">
        <f t="shared" si="68"/>
        <v>64175450</v>
      </c>
      <c r="O286" s="38">
        <f t="shared" si="69"/>
        <v>0.69774134203656135</v>
      </c>
      <c r="P286" s="33">
        <v>33762307</v>
      </c>
      <c r="Q286" s="33">
        <v>82382461</v>
      </c>
      <c r="R286" s="33">
        <v>91297141</v>
      </c>
      <c r="S286" s="33">
        <v>59768561</v>
      </c>
      <c r="T286" s="38">
        <f t="shared" si="70"/>
        <v>0.65465972258649374</v>
      </c>
      <c r="U286" s="38">
        <f t="shared" si="71"/>
        <v>-0.12311128501971147</v>
      </c>
    </row>
    <row r="287" spans="1:21" ht="13" x14ac:dyDescent="0.3">
      <c r="A287" s="18" t="s">
        <v>29</v>
      </c>
      <c r="B287" s="12" t="s">
        <v>512</v>
      </c>
      <c r="C287" s="11" t="s">
        <v>513</v>
      </c>
      <c r="D287" s="33">
        <v>0</v>
      </c>
      <c r="E287" s="33">
        <v>0</v>
      </c>
      <c r="F287" s="33">
        <v>0</v>
      </c>
      <c r="G287" s="38">
        <f t="shared" si="64"/>
        <v>0</v>
      </c>
      <c r="H287" s="33">
        <v>0</v>
      </c>
      <c r="I287" s="38">
        <f t="shared" si="65"/>
        <v>0</v>
      </c>
      <c r="J287" s="33">
        <v>0</v>
      </c>
      <c r="K287" s="38">
        <f t="shared" si="66"/>
        <v>0</v>
      </c>
      <c r="L287" s="33">
        <v>0</v>
      </c>
      <c r="M287" s="38">
        <f t="shared" si="67"/>
        <v>0</v>
      </c>
      <c r="N287" s="33">
        <f t="shared" si="68"/>
        <v>0</v>
      </c>
      <c r="O287" s="38">
        <f t="shared" si="69"/>
        <v>0</v>
      </c>
      <c r="P287" s="33">
        <v>0</v>
      </c>
      <c r="Q287" s="33">
        <v>0</v>
      </c>
      <c r="R287" s="33">
        <v>0</v>
      </c>
      <c r="S287" s="33">
        <v>0</v>
      </c>
      <c r="T287" s="38">
        <f t="shared" si="70"/>
        <v>0</v>
      </c>
      <c r="U287" s="38">
        <f t="shared" si="71"/>
        <v>0</v>
      </c>
    </row>
    <row r="288" spans="1:21" ht="13" x14ac:dyDescent="0.3">
      <c r="A288" s="18" t="s">
        <v>29</v>
      </c>
      <c r="B288" s="12" t="s">
        <v>514</v>
      </c>
      <c r="C288" s="11" t="s">
        <v>515</v>
      </c>
      <c r="D288" s="33">
        <v>50019131</v>
      </c>
      <c r="E288" s="33">
        <v>57189131</v>
      </c>
      <c r="F288" s="33">
        <v>13145010</v>
      </c>
      <c r="G288" s="38">
        <f t="shared" si="64"/>
        <v>0.26279964759883573</v>
      </c>
      <c r="H288" s="33">
        <v>12172501</v>
      </c>
      <c r="I288" s="38">
        <f t="shared" si="65"/>
        <v>0.2433569067803277</v>
      </c>
      <c r="J288" s="33">
        <v>12828639</v>
      </c>
      <c r="K288" s="38">
        <f t="shared" si="66"/>
        <v>0.2243195302268188</v>
      </c>
      <c r="L288" s="33">
        <v>0</v>
      </c>
      <c r="M288" s="38">
        <f t="shared" si="67"/>
        <v>0</v>
      </c>
      <c r="N288" s="33">
        <f t="shared" si="68"/>
        <v>38146150</v>
      </c>
      <c r="O288" s="38">
        <f t="shared" si="69"/>
        <v>0.66701747924793608</v>
      </c>
      <c r="P288" s="33">
        <v>9946656</v>
      </c>
      <c r="Q288" s="33">
        <v>63678900</v>
      </c>
      <c r="R288" s="33">
        <v>61878900</v>
      </c>
      <c r="S288" s="33">
        <v>30663710</v>
      </c>
      <c r="T288" s="38">
        <f t="shared" si="70"/>
        <v>0.4955438768303897</v>
      </c>
      <c r="U288" s="38">
        <f t="shared" si="71"/>
        <v>0.28974390991304011</v>
      </c>
    </row>
    <row r="289" spans="1:21" ht="13" x14ac:dyDescent="0.3">
      <c r="A289" s="18" t="s">
        <v>29</v>
      </c>
      <c r="B289" s="12" t="s">
        <v>516</v>
      </c>
      <c r="C289" s="11" t="s">
        <v>517</v>
      </c>
      <c r="D289" s="33">
        <v>36114078</v>
      </c>
      <c r="E289" s="33">
        <v>36020026</v>
      </c>
      <c r="F289" s="33">
        <v>3796601</v>
      </c>
      <c r="G289" s="38">
        <f t="shared" si="64"/>
        <v>0.10512800575996983</v>
      </c>
      <c r="H289" s="33">
        <v>3517255</v>
      </c>
      <c r="I289" s="38">
        <f t="shared" si="65"/>
        <v>9.7392905891159676E-2</v>
      </c>
      <c r="J289" s="33">
        <v>3550426</v>
      </c>
      <c r="K289" s="38">
        <f t="shared" si="66"/>
        <v>9.8568113193477427E-2</v>
      </c>
      <c r="L289" s="33">
        <v>0</v>
      </c>
      <c r="M289" s="38">
        <f t="shared" si="67"/>
        <v>0</v>
      </c>
      <c r="N289" s="33">
        <f t="shared" si="68"/>
        <v>10864282</v>
      </c>
      <c r="O289" s="38">
        <f t="shared" si="69"/>
        <v>0.3016178278161154</v>
      </c>
      <c r="P289" s="33">
        <v>6099094</v>
      </c>
      <c r="Q289" s="33">
        <v>33218308</v>
      </c>
      <c r="R289" s="33">
        <v>33218307</v>
      </c>
      <c r="S289" s="33">
        <v>18199374</v>
      </c>
      <c r="T289" s="38">
        <f t="shared" si="70"/>
        <v>0.5478718105651802</v>
      </c>
      <c r="U289" s="38">
        <f t="shared" si="71"/>
        <v>-0.41787649116409753</v>
      </c>
    </row>
    <row r="290" spans="1:21" ht="13" x14ac:dyDescent="0.3">
      <c r="A290" s="18" t="s">
        <v>29</v>
      </c>
      <c r="B290" s="12" t="s">
        <v>518</v>
      </c>
      <c r="C290" s="11" t="s">
        <v>519</v>
      </c>
      <c r="D290" s="33">
        <v>373050475</v>
      </c>
      <c r="E290" s="33">
        <v>373050475</v>
      </c>
      <c r="F290" s="33">
        <v>83154824</v>
      </c>
      <c r="G290" s="38">
        <f t="shared" si="64"/>
        <v>0.22290502109667598</v>
      </c>
      <c r="H290" s="33">
        <v>83286421</v>
      </c>
      <c r="I290" s="38">
        <f t="shared" si="65"/>
        <v>0.2232577803312005</v>
      </c>
      <c r="J290" s="33">
        <v>86955724</v>
      </c>
      <c r="K290" s="38">
        <f t="shared" si="66"/>
        <v>0.23309372277303761</v>
      </c>
      <c r="L290" s="33">
        <v>0</v>
      </c>
      <c r="M290" s="38">
        <f t="shared" si="67"/>
        <v>0</v>
      </c>
      <c r="N290" s="33">
        <f t="shared" si="68"/>
        <v>253396969</v>
      </c>
      <c r="O290" s="38">
        <f t="shared" si="69"/>
        <v>0.67925652420091409</v>
      </c>
      <c r="P290" s="33">
        <v>84579639</v>
      </c>
      <c r="Q290" s="33">
        <v>358392483</v>
      </c>
      <c r="R290" s="33">
        <v>328501177</v>
      </c>
      <c r="S290" s="33">
        <v>239767199</v>
      </c>
      <c r="T290" s="38">
        <f t="shared" si="70"/>
        <v>0.72988231332881948</v>
      </c>
      <c r="U290" s="38">
        <f t="shared" si="71"/>
        <v>2.8092872328291607E-2</v>
      </c>
    </row>
    <row r="291" spans="1:21" ht="13" x14ac:dyDescent="0.3">
      <c r="A291" s="18" t="s">
        <v>44</v>
      </c>
      <c r="B291" s="12" t="s">
        <v>520</v>
      </c>
      <c r="C291" s="11" t="s">
        <v>521</v>
      </c>
      <c r="D291" s="33">
        <v>0</v>
      </c>
      <c r="E291" s="33">
        <v>0</v>
      </c>
      <c r="F291" s="33">
        <v>0</v>
      </c>
      <c r="G291" s="38">
        <f t="shared" si="64"/>
        <v>0</v>
      </c>
      <c r="H291" s="33">
        <v>0</v>
      </c>
      <c r="I291" s="38">
        <f t="shared" si="65"/>
        <v>0</v>
      </c>
      <c r="J291" s="33">
        <v>0</v>
      </c>
      <c r="K291" s="38">
        <f t="shared" si="66"/>
        <v>0</v>
      </c>
      <c r="L291" s="33">
        <v>0</v>
      </c>
      <c r="M291" s="38">
        <f t="shared" si="67"/>
        <v>0</v>
      </c>
      <c r="N291" s="33">
        <f t="shared" si="68"/>
        <v>0</v>
      </c>
      <c r="O291" s="38">
        <f t="shared" si="69"/>
        <v>0</v>
      </c>
      <c r="P291" s="33">
        <v>0</v>
      </c>
      <c r="Q291" s="33">
        <v>0</v>
      </c>
      <c r="R291" s="33">
        <v>0</v>
      </c>
      <c r="S291" s="33">
        <v>0</v>
      </c>
      <c r="T291" s="38">
        <f t="shared" si="70"/>
        <v>0</v>
      </c>
      <c r="U291" s="38">
        <f t="shared" si="71"/>
        <v>0</v>
      </c>
    </row>
    <row r="292" spans="1:21" ht="14" x14ac:dyDescent="0.3">
      <c r="A292" s="19" t="s">
        <v>0</v>
      </c>
      <c r="B292" s="14" t="s">
        <v>522</v>
      </c>
      <c r="C292" s="13" t="s">
        <v>0</v>
      </c>
      <c r="D292" s="34">
        <f>SUM(D286:D291)</f>
        <v>550257243</v>
      </c>
      <c r="E292" s="34">
        <f>SUM(E286:E291)</f>
        <v>558235621</v>
      </c>
      <c r="F292" s="34">
        <f>SUM(F286:F291)</f>
        <v>112598048</v>
      </c>
      <c r="G292" s="39">
        <f t="shared" si="64"/>
        <v>0.20462801613680895</v>
      </c>
      <c r="H292" s="34">
        <f>SUM(H286:H291)</f>
        <v>121044228</v>
      </c>
      <c r="I292" s="39">
        <f t="shared" si="65"/>
        <v>0.21997752785600316</v>
      </c>
      <c r="J292" s="34">
        <f>SUM(J286:J291)</f>
        <v>132940575</v>
      </c>
      <c r="K292" s="39">
        <f t="shared" si="66"/>
        <v>0.23814419932904998</v>
      </c>
      <c r="L292" s="34">
        <f>SUM(L286:L291)</f>
        <v>0</v>
      </c>
      <c r="M292" s="39">
        <f t="shared" si="67"/>
        <v>0</v>
      </c>
      <c r="N292" s="34">
        <f t="shared" si="68"/>
        <v>366582851</v>
      </c>
      <c r="O292" s="39">
        <f t="shared" si="69"/>
        <v>0.65668122421732744</v>
      </c>
      <c r="P292" s="34">
        <f>SUM(P286:P291)</f>
        <v>134387696</v>
      </c>
      <c r="Q292" s="34">
        <f>SUM(Q286:Q291)</f>
        <v>537672152</v>
      </c>
      <c r="R292" s="34">
        <f>SUM(R286:R291)</f>
        <v>514895525</v>
      </c>
      <c r="S292" s="34">
        <f>SUM(S286:S291)</f>
        <v>348398844</v>
      </c>
      <c r="T292" s="39">
        <f t="shared" si="70"/>
        <v>0.67663987563302286</v>
      </c>
      <c r="U292" s="39">
        <f t="shared" si="71"/>
        <v>-1.0768255153358663E-2</v>
      </c>
    </row>
    <row r="293" spans="1:21" ht="13" x14ac:dyDescent="0.3">
      <c r="A293" s="18" t="s">
        <v>29</v>
      </c>
      <c r="B293" s="12" t="s">
        <v>523</v>
      </c>
      <c r="C293" s="11" t="s">
        <v>524</v>
      </c>
      <c r="D293" s="33">
        <v>877156564</v>
      </c>
      <c r="E293" s="33">
        <v>877156564</v>
      </c>
      <c r="F293" s="33">
        <v>221444380</v>
      </c>
      <c r="G293" s="38">
        <f t="shared" si="64"/>
        <v>0.25245707447045906</v>
      </c>
      <c r="H293" s="33">
        <v>144744259</v>
      </c>
      <c r="I293" s="38">
        <f t="shared" si="65"/>
        <v>0.16501530620706842</v>
      </c>
      <c r="J293" s="33">
        <v>197951697</v>
      </c>
      <c r="K293" s="38">
        <f t="shared" si="66"/>
        <v>0.22567430390910237</v>
      </c>
      <c r="L293" s="33">
        <v>0</v>
      </c>
      <c r="M293" s="38">
        <f t="shared" si="67"/>
        <v>0</v>
      </c>
      <c r="N293" s="33">
        <f t="shared" si="68"/>
        <v>564140336</v>
      </c>
      <c r="O293" s="38">
        <f t="shared" si="69"/>
        <v>0.64314668458662982</v>
      </c>
      <c r="P293" s="33">
        <v>181546694</v>
      </c>
      <c r="Q293" s="33">
        <v>781232466</v>
      </c>
      <c r="R293" s="33">
        <v>781232466</v>
      </c>
      <c r="S293" s="33">
        <v>518104077</v>
      </c>
      <c r="T293" s="38">
        <f t="shared" si="70"/>
        <v>0.66318810283544971</v>
      </c>
      <c r="U293" s="38">
        <f t="shared" si="71"/>
        <v>9.0362444165466238E-2</v>
      </c>
    </row>
    <row r="294" spans="1:21" ht="13" x14ac:dyDescent="0.3">
      <c r="A294" s="18" t="s">
        <v>29</v>
      </c>
      <c r="B294" s="12" t="s">
        <v>525</v>
      </c>
      <c r="C294" s="11" t="s">
        <v>526</v>
      </c>
      <c r="D294" s="33">
        <v>29105253</v>
      </c>
      <c r="E294" s="33">
        <v>48679005</v>
      </c>
      <c r="F294" s="33">
        <v>8638316</v>
      </c>
      <c r="G294" s="38">
        <f t="shared" si="64"/>
        <v>0.29679577085277353</v>
      </c>
      <c r="H294" s="33">
        <v>6136370</v>
      </c>
      <c r="I294" s="38">
        <f t="shared" si="65"/>
        <v>0.21083376255138547</v>
      </c>
      <c r="J294" s="33">
        <v>7301257</v>
      </c>
      <c r="K294" s="38">
        <f t="shared" si="66"/>
        <v>0.14998780274987134</v>
      </c>
      <c r="L294" s="33">
        <v>0</v>
      </c>
      <c r="M294" s="38">
        <f t="shared" si="67"/>
        <v>0</v>
      </c>
      <c r="N294" s="33">
        <f t="shared" si="68"/>
        <v>22075943</v>
      </c>
      <c r="O294" s="38">
        <f t="shared" si="69"/>
        <v>0.45350029237450518</v>
      </c>
      <c r="P294" s="33">
        <v>32176554</v>
      </c>
      <c r="Q294" s="33">
        <v>43929366</v>
      </c>
      <c r="R294" s="33">
        <v>64164766</v>
      </c>
      <c r="S294" s="33">
        <v>50341444</v>
      </c>
      <c r="T294" s="38">
        <f t="shared" si="70"/>
        <v>0.78456522384886429</v>
      </c>
      <c r="U294" s="38">
        <f t="shared" si="71"/>
        <v>-0.77308766501223225</v>
      </c>
    </row>
    <row r="295" spans="1:21" ht="13" x14ac:dyDescent="0.3">
      <c r="A295" s="18" t="s">
        <v>29</v>
      </c>
      <c r="B295" s="12" t="s">
        <v>527</v>
      </c>
      <c r="C295" s="11" t="s">
        <v>528</v>
      </c>
      <c r="D295" s="33">
        <v>30015614</v>
      </c>
      <c r="E295" s="33">
        <v>30015614</v>
      </c>
      <c r="F295" s="33">
        <v>2625675</v>
      </c>
      <c r="G295" s="38">
        <f t="shared" si="64"/>
        <v>8.7476971152414207E-2</v>
      </c>
      <c r="H295" s="33">
        <v>1850094</v>
      </c>
      <c r="I295" s="38">
        <f t="shared" si="65"/>
        <v>6.1637719621527649E-2</v>
      </c>
      <c r="J295" s="33">
        <v>7676842</v>
      </c>
      <c r="K295" s="38">
        <f t="shared" si="66"/>
        <v>0.25576161793658458</v>
      </c>
      <c r="L295" s="33">
        <v>0</v>
      </c>
      <c r="M295" s="38">
        <f t="shared" si="67"/>
        <v>0</v>
      </c>
      <c r="N295" s="33">
        <f t="shared" si="68"/>
        <v>12152611</v>
      </c>
      <c r="O295" s="38">
        <f t="shared" si="69"/>
        <v>0.40487630871052649</v>
      </c>
      <c r="P295" s="33">
        <v>3851685</v>
      </c>
      <c r="Q295" s="33">
        <v>36098771</v>
      </c>
      <c r="R295" s="33">
        <v>14799539</v>
      </c>
      <c r="S295" s="33">
        <v>8498979</v>
      </c>
      <c r="T295" s="38">
        <f t="shared" si="70"/>
        <v>0.57427322567277261</v>
      </c>
      <c r="U295" s="38">
        <f t="shared" si="71"/>
        <v>0.99311262473436956</v>
      </c>
    </row>
    <row r="296" spans="1:21" ht="13" x14ac:dyDescent="0.3">
      <c r="A296" s="18" t="s">
        <v>29</v>
      </c>
      <c r="B296" s="12" t="s">
        <v>529</v>
      </c>
      <c r="C296" s="11" t="s">
        <v>530</v>
      </c>
      <c r="D296" s="33">
        <v>130099950</v>
      </c>
      <c r="E296" s="33">
        <v>140099950</v>
      </c>
      <c r="F296" s="33">
        <v>4969296</v>
      </c>
      <c r="G296" s="38">
        <f t="shared" si="64"/>
        <v>3.819598700845004E-2</v>
      </c>
      <c r="H296" s="33">
        <v>3961790</v>
      </c>
      <c r="I296" s="38">
        <f t="shared" si="65"/>
        <v>3.0451894870059521E-2</v>
      </c>
      <c r="J296" s="33">
        <v>51663423</v>
      </c>
      <c r="K296" s="38">
        <f t="shared" si="66"/>
        <v>0.36876118085695248</v>
      </c>
      <c r="L296" s="33">
        <v>0</v>
      </c>
      <c r="M296" s="38">
        <f t="shared" si="67"/>
        <v>0</v>
      </c>
      <c r="N296" s="33">
        <f t="shared" si="68"/>
        <v>60594509</v>
      </c>
      <c r="O296" s="38">
        <f t="shared" si="69"/>
        <v>0.43250914079555347</v>
      </c>
      <c r="P296" s="33">
        <v>9271390</v>
      </c>
      <c r="Q296" s="33">
        <v>141104077</v>
      </c>
      <c r="R296" s="33">
        <v>141104077</v>
      </c>
      <c r="S296" s="33">
        <v>52806668</v>
      </c>
      <c r="T296" s="38">
        <f t="shared" si="70"/>
        <v>0.3742391369740507</v>
      </c>
      <c r="U296" s="38">
        <f t="shared" si="71"/>
        <v>4.5723492378165513</v>
      </c>
    </row>
    <row r="297" spans="1:21" ht="13" x14ac:dyDescent="0.3">
      <c r="A297" s="18" t="s">
        <v>44</v>
      </c>
      <c r="B297" s="12" t="s">
        <v>531</v>
      </c>
      <c r="C297" s="11" t="s">
        <v>532</v>
      </c>
      <c r="D297" s="33">
        <v>0</v>
      </c>
      <c r="E297" s="33">
        <v>0</v>
      </c>
      <c r="F297" s="33">
        <v>0</v>
      </c>
      <c r="G297" s="38">
        <f t="shared" si="64"/>
        <v>0</v>
      </c>
      <c r="H297" s="33">
        <v>0</v>
      </c>
      <c r="I297" s="38">
        <f t="shared" si="65"/>
        <v>0</v>
      </c>
      <c r="J297" s="33">
        <v>0</v>
      </c>
      <c r="K297" s="38">
        <f t="shared" si="66"/>
        <v>0</v>
      </c>
      <c r="L297" s="33">
        <v>0</v>
      </c>
      <c r="M297" s="38">
        <f t="shared" si="67"/>
        <v>0</v>
      </c>
      <c r="N297" s="33">
        <f t="shared" si="68"/>
        <v>0</v>
      </c>
      <c r="O297" s="38">
        <f t="shared" si="69"/>
        <v>0</v>
      </c>
      <c r="P297" s="33">
        <v>0</v>
      </c>
      <c r="Q297" s="33">
        <v>0</v>
      </c>
      <c r="R297" s="33">
        <v>0</v>
      </c>
      <c r="S297" s="33">
        <v>0</v>
      </c>
      <c r="T297" s="38">
        <f t="shared" si="70"/>
        <v>0</v>
      </c>
      <c r="U297" s="38">
        <f t="shared" si="71"/>
        <v>0</v>
      </c>
    </row>
    <row r="298" spans="1:21" ht="14" x14ac:dyDescent="0.3">
      <c r="A298" s="19" t="s">
        <v>0</v>
      </c>
      <c r="B298" s="14" t="s">
        <v>533</v>
      </c>
      <c r="C298" s="13" t="s">
        <v>0</v>
      </c>
      <c r="D298" s="34">
        <f>SUM(D293:D297)</f>
        <v>1066377381</v>
      </c>
      <c r="E298" s="34">
        <f>SUM(E293:E297)</f>
        <v>1095951133</v>
      </c>
      <c r="F298" s="34">
        <f>SUM(F293:F297)</f>
        <v>237677667</v>
      </c>
      <c r="G298" s="39">
        <f t="shared" si="64"/>
        <v>0.22288325993666214</v>
      </c>
      <c r="H298" s="34">
        <f>SUM(H293:H297)</f>
        <v>156692513</v>
      </c>
      <c r="I298" s="39">
        <f t="shared" si="65"/>
        <v>0.146939081597043</v>
      </c>
      <c r="J298" s="34">
        <f>SUM(J293:J297)</f>
        <v>264593219</v>
      </c>
      <c r="K298" s="39">
        <f t="shared" si="66"/>
        <v>0.24142793509024094</v>
      </c>
      <c r="L298" s="34">
        <f>SUM(L293:L297)</f>
        <v>0</v>
      </c>
      <c r="M298" s="39">
        <f t="shared" si="67"/>
        <v>0</v>
      </c>
      <c r="N298" s="34">
        <f t="shared" si="68"/>
        <v>658963399</v>
      </c>
      <c r="O298" s="39">
        <f t="shared" si="69"/>
        <v>0.60127078585720117</v>
      </c>
      <c r="P298" s="34">
        <f>SUM(P293:P297)</f>
        <v>226846323</v>
      </c>
      <c r="Q298" s="34">
        <f>SUM(Q293:Q297)</f>
        <v>1002364680</v>
      </c>
      <c r="R298" s="34">
        <f>SUM(R293:R297)</f>
        <v>1001300848</v>
      </c>
      <c r="S298" s="34">
        <f>SUM(S293:S297)</f>
        <v>629751168</v>
      </c>
      <c r="T298" s="39">
        <f t="shared" si="70"/>
        <v>0.62893302173654009</v>
      </c>
      <c r="U298" s="39">
        <f t="shared" si="71"/>
        <v>0.1663985358052289</v>
      </c>
    </row>
    <row r="299" spans="1:21" ht="14" x14ac:dyDescent="0.3">
      <c r="A299" s="19" t="s">
        <v>0</v>
      </c>
      <c r="B299" s="14" t="s">
        <v>534</v>
      </c>
      <c r="C299" s="13" t="s">
        <v>0</v>
      </c>
      <c r="D299" s="34">
        <f>SUM(D263:D266,D268:D274,D276:D284,D286:D291,D293:D297)</f>
        <v>2514585195</v>
      </c>
      <c r="E299" s="34">
        <f>SUM(E263:E266,E268:E274,E276:E284,E286:E291,E293:E297)</f>
        <v>2571498018</v>
      </c>
      <c r="F299" s="34">
        <f>SUM(F263:F266,F268:F274,F276:F284,F286:F291,F293:F297)</f>
        <v>592949225</v>
      </c>
      <c r="G299" s="39">
        <f t="shared" si="64"/>
        <v>0.23580399112307665</v>
      </c>
      <c r="H299" s="34">
        <f>SUM(H263:H266,H268:H274,H276:H284,H286:H291,H293:H297)</f>
        <v>521137121</v>
      </c>
      <c r="I299" s="39">
        <f t="shared" si="65"/>
        <v>0.20724576046825885</v>
      </c>
      <c r="J299" s="34">
        <f>SUM(J263:J266,J268:J274,J276:J284,J286:J291,J293:J297)</f>
        <v>602575726</v>
      </c>
      <c r="K299" s="39">
        <f t="shared" si="66"/>
        <v>0.23432867604100172</v>
      </c>
      <c r="L299" s="34">
        <f>SUM(L263:L266,L268:L274,L276:L284,L286:L291,L293:L297)</f>
        <v>0</v>
      </c>
      <c r="M299" s="39">
        <f t="shared" si="67"/>
        <v>0</v>
      </c>
      <c r="N299" s="34">
        <f t="shared" si="68"/>
        <v>1716662072</v>
      </c>
      <c r="O299" s="39">
        <f t="shared" si="69"/>
        <v>0.66757277663979908</v>
      </c>
      <c r="P299" s="34">
        <f>SUM(P263:P266,P268:P274,P276:P284,P286:P291,P293:P297)</f>
        <v>532768543</v>
      </c>
      <c r="Q299" s="34">
        <f>SUM(Q263:Q266,Q268:Q274,Q276:Q284,Q286:Q291,Q293:Q297)</f>
        <v>2321911502</v>
      </c>
      <c r="R299" s="34">
        <f>SUM(R263:R266,R268:R274,R276:R284,R286:R291,R293:R297)</f>
        <v>2299226379</v>
      </c>
      <c r="S299" s="34">
        <f>SUM(S263:S266,S268:S274,S276:S284,S286:S291,S293:S297)</f>
        <v>1520495963</v>
      </c>
      <c r="T299" s="39">
        <f t="shared" si="70"/>
        <v>0.66130763672836235</v>
      </c>
      <c r="U299" s="39">
        <f t="shared" si="71"/>
        <v>0.1310272235799026</v>
      </c>
    </row>
    <row r="300" spans="1:21" ht="14.5" customHeight="1" x14ac:dyDescent="0.3">
      <c r="A300" s="17" t="s">
        <v>0</v>
      </c>
      <c r="B300" s="15" t="s">
        <v>618</v>
      </c>
      <c r="C300" s="10"/>
      <c r="D300" s="35"/>
      <c r="E300" s="35"/>
      <c r="F300" s="35"/>
      <c r="G300" s="40"/>
      <c r="H300" s="35"/>
      <c r="I300" s="40"/>
      <c r="J300" s="35"/>
      <c r="K300" s="40"/>
      <c r="L300" s="35"/>
      <c r="M300" s="40"/>
      <c r="N300" s="35"/>
      <c r="O300" s="40"/>
      <c r="P300" s="35"/>
      <c r="Q300" s="35"/>
      <c r="R300" s="35"/>
      <c r="S300" s="35"/>
      <c r="T300" s="40"/>
      <c r="U300" s="40"/>
    </row>
    <row r="301" spans="1:21" ht="28.9" customHeight="1" x14ac:dyDescent="0.3">
      <c r="A301" s="17" t="s">
        <v>0</v>
      </c>
      <c r="B301" s="9" t="s">
        <v>535</v>
      </c>
      <c r="C301" s="10"/>
      <c r="D301" s="35"/>
      <c r="E301" s="35"/>
      <c r="F301" s="35"/>
      <c r="G301" s="40"/>
      <c r="H301" s="35"/>
      <c r="I301" s="40"/>
      <c r="J301" s="35"/>
      <c r="K301" s="40"/>
      <c r="L301" s="35"/>
      <c r="M301" s="40"/>
      <c r="N301" s="35"/>
      <c r="O301" s="40"/>
      <c r="P301" s="35"/>
      <c r="Q301" s="35"/>
      <c r="R301" s="35"/>
      <c r="S301" s="35"/>
      <c r="T301" s="40"/>
      <c r="U301" s="40"/>
    </row>
    <row r="302" spans="1:21" ht="13" x14ac:dyDescent="0.3">
      <c r="A302" s="18" t="s">
        <v>23</v>
      </c>
      <c r="B302" s="12" t="s">
        <v>536</v>
      </c>
      <c r="C302" s="11" t="s">
        <v>537</v>
      </c>
      <c r="D302" s="33">
        <v>16027667624</v>
      </c>
      <c r="E302" s="33">
        <v>16026122989</v>
      </c>
      <c r="F302" s="33">
        <v>4594739550</v>
      </c>
      <c r="G302" s="38">
        <f t="shared" ref="G302:G339" si="72">IF(($D302     =0),0,($F302     /$D302     ))</f>
        <v>0.28667549501212441</v>
      </c>
      <c r="H302" s="33">
        <v>3851597528</v>
      </c>
      <c r="I302" s="38">
        <f t="shared" ref="I302:I339" si="73">IF(($D302     =0),0,($H302     /$D302     ))</f>
        <v>0.24030929629664749</v>
      </c>
      <c r="J302" s="33">
        <v>3989157192</v>
      </c>
      <c r="K302" s="38">
        <f t="shared" ref="K302:K339" si="74">IF(($E302     =0),0,($J302     /$E302     ))</f>
        <v>0.24891592275549584</v>
      </c>
      <c r="L302" s="33">
        <v>0</v>
      </c>
      <c r="M302" s="38">
        <f t="shared" ref="M302:M339" si="75">IF(($E302     =0),0,($L302     /$E302     ))</f>
        <v>0</v>
      </c>
      <c r="N302" s="33">
        <f t="shared" ref="N302:N339" si="76">$F302     +$H302     +$J302</f>
        <v>12435494270</v>
      </c>
      <c r="O302" s="38">
        <f t="shared" ref="O302:O339" si="77">IF(($E302     =0),0,($N302     /$E302     ))</f>
        <v>0.77595150608387731</v>
      </c>
      <c r="P302" s="33">
        <v>3484039851</v>
      </c>
      <c r="Q302" s="33">
        <v>14075084077</v>
      </c>
      <c r="R302" s="33">
        <v>14112263000</v>
      </c>
      <c r="S302" s="33">
        <v>10790012657</v>
      </c>
      <c r="T302" s="38">
        <f t="shared" ref="T302:T339" si="78">IF(($R302     =0),0,($S302     /$R302     ))</f>
        <v>0.76458415329986407</v>
      </c>
      <c r="U302" s="38">
        <f t="shared" ref="U302:U339" si="79">IF(($P302     =0),0,(($J302     /$P302     )-1))</f>
        <v>0.14498035688513133</v>
      </c>
    </row>
    <row r="303" spans="1:21" ht="14" x14ac:dyDescent="0.3">
      <c r="A303" s="19" t="s">
        <v>0</v>
      </c>
      <c r="B303" s="14" t="s">
        <v>28</v>
      </c>
      <c r="C303" s="13" t="s">
        <v>0</v>
      </c>
      <c r="D303" s="34">
        <f>D302</f>
        <v>16027667624</v>
      </c>
      <c r="E303" s="34">
        <f>E302</f>
        <v>16026122989</v>
      </c>
      <c r="F303" s="34">
        <f>F302</f>
        <v>4594739550</v>
      </c>
      <c r="G303" s="39">
        <f t="shared" si="72"/>
        <v>0.28667549501212441</v>
      </c>
      <c r="H303" s="34">
        <f>H302</f>
        <v>3851597528</v>
      </c>
      <c r="I303" s="39">
        <f t="shared" si="73"/>
        <v>0.24030929629664749</v>
      </c>
      <c r="J303" s="34">
        <f>J302</f>
        <v>3989157192</v>
      </c>
      <c r="K303" s="39">
        <f t="shared" si="74"/>
        <v>0.24891592275549584</v>
      </c>
      <c r="L303" s="34">
        <f>L302</f>
        <v>0</v>
      </c>
      <c r="M303" s="39">
        <f t="shared" si="75"/>
        <v>0</v>
      </c>
      <c r="N303" s="34">
        <f t="shared" si="76"/>
        <v>12435494270</v>
      </c>
      <c r="O303" s="39">
        <f t="shared" si="77"/>
        <v>0.77595150608387731</v>
      </c>
      <c r="P303" s="34">
        <f>P302</f>
        <v>3484039851</v>
      </c>
      <c r="Q303" s="34">
        <f>Q302</f>
        <v>14075084077</v>
      </c>
      <c r="R303" s="34">
        <f>R302</f>
        <v>14112263000</v>
      </c>
      <c r="S303" s="34">
        <f>S302</f>
        <v>10790012657</v>
      </c>
      <c r="T303" s="39">
        <f t="shared" si="78"/>
        <v>0.76458415329986407</v>
      </c>
      <c r="U303" s="39">
        <f t="shared" si="79"/>
        <v>0.14498035688513133</v>
      </c>
    </row>
    <row r="304" spans="1:21" ht="13" x14ac:dyDescent="0.3">
      <c r="A304" s="18" t="s">
        <v>29</v>
      </c>
      <c r="B304" s="12" t="s">
        <v>538</v>
      </c>
      <c r="C304" s="11" t="s">
        <v>539</v>
      </c>
      <c r="D304" s="33">
        <v>152267178</v>
      </c>
      <c r="E304" s="33">
        <v>153107653</v>
      </c>
      <c r="F304" s="33">
        <v>33219593</v>
      </c>
      <c r="G304" s="38">
        <f t="shared" si="72"/>
        <v>0.21816647183150659</v>
      </c>
      <c r="H304" s="33">
        <v>33292299</v>
      </c>
      <c r="I304" s="38">
        <f t="shared" si="73"/>
        <v>0.2186439614714604</v>
      </c>
      <c r="J304" s="33">
        <v>36147883</v>
      </c>
      <c r="K304" s="38">
        <f t="shared" si="74"/>
        <v>0.2360945536798216</v>
      </c>
      <c r="L304" s="33">
        <v>0</v>
      </c>
      <c r="M304" s="38">
        <f t="shared" si="75"/>
        <v>0</v>
      </c>
      <c r="N304" s="33">
        <f t="shared" si="76"/>
        <v>102659775</v>
      </c>
      <c r="O304" s="38">
        <f t="shared" si="77"/>
        <v>0.67050714310146209</v>
      </c>
      <c r="P304" s="33">
        <v>33154849</v>
      </c>
      <c r="Q304" s="33">
        <v>136980860</v>
      </c>
      <c r="R304" s="33">
        <v>134019408</v>
      </c>
      <c r="S304" s="33">
        <v>93524835</v>
      </c>
      <c r="T304" s="38">
        <f t="shared" si="78"/>
        <v>0.69784545683114796</v>
      </c>
      <c r="U304" s="38">
        <f t="shared" si="79"/>
        <v>9.0274396966790516E-2</v>
      </c>
    </row>
    <row r="305" spans="1:21" ht="13" x14ac:dyDescent="0.3">
      <c r="A305" s="18" t="s">
        <v>29</v>
      </c>
      <c r="B305" s="12" t="s">
        <v>540</v>
      </c>
      <c r="C305" s="11" t="s">
        <v>541</v>
      </c>
      <c r="D305" s="33">
        <v>128584090</v>
      </c>
      <c r="E305" s="33">
        <v>130478072</v>
      </c>
      <c r="F305" s="33">
        <v>22636980</v>
      </c>
      <c r="G305" s="38">
        <f t="shared" si="72"/>
        <v>0.17604806317795615</v>
      </c>
      <c r="H305" s="33">
        <v>36916560</v>
      </c>
      <c r="I305" s="38">
        <f t="shared" si="73"/>
        <v>0.28710052697810434</v>
      </c>
      <c r="J305" s="33">
        <v>38503399</v>
      </c>
      <c r="K305" s="38">
        <f t="shared" si="74"/>
        <v>0.2950947880345749</v>
      </c>
      <c r="L305" s="33">
        <v>0</v>
      </c>
      <c r="M305" s="38">
        <f t="shared" si="75"/>
        <v>0</v>
      </c>
      <c r="N305" s="33">
        <f t="shared" si="76"/>
        <v>98056939</v>
      </c>
      <c r="O305" s="38">
        <f t="shared" si="77"/>
        <v>0.7515204470525898</v>
      </c>
      <c r="P305" s="33">
        <v>24425845</v>
      </c>
      <c r="Q305" s="33">
        <v>115220153</v>
      </c>
      <c r="R305" s="33">
        <v>116122694</v>
      </c>
      <c r="S305" s="33">
        <v>78293355</v>
      </c>
      <c r="T305" s="38">
        <f t="shared" si="78"/>
        <v>0.6742295782424752</v>
      </c>
      <c r="U305" s="38">
        <f t="shared" si="79"/>
        <v>0.57633846444206949</v>
      </c>
    </row>
    <row r="306" spans="1:21" ht="13" x14ac:dyDescent="0.3">
      <c r="A306" s="18" t="s">
        <v>29</v>
      </c>
      <c r="B306" s="12" t="s">
        <v>542</v>
      </c>
      <c r="C306" s="11" t="s">
        <v>543</v>
      </c>
      <c r="D306" s="33">
        <v>146583526</v>
      </c>
      <c r="E306" s="33">
        <v>148693527</v>
      </c>
      <c r="F306" s="33">
        <v>40626733</v>
      </c>
      <c r="G306" s="38">
        <f t="shared" si="72"/>
        <v>0.27715756407715286</v>
      </c>
      <c r="H306" s="33">
        <v>34900316</v>
      </c>
      <c r="I306" s="38">
        <f t="shared" si="73"/>
        <v>0.23809166659014602</v>
      </c>
      <c r="J306" s="33">
        <v>31646334</v>
      </c>
      <c r="K306" s="38">
        <f t="shared" si="74"/>
        <v>0.21282926458527007</v>
      </c>
      <c r="L306" s="33">
        <v>0</v>
      </c>
      <c r="M306" s="38">
        <f t="shared" si="75"/>
        <v>0</v>
      </c>
      <c r="N306" s="33">
        <f t="shared" si="76"/>
        <v>107173383</v>
      </c>
      <c r="O306" s="38">
        <f t="shared" si="77"/>
        <v>0.7207669705756593</v>
      </c>
      <c r="P306" s="33">
        <v>34126130</v>
      </c>
      <c r="Q306" s="33">
        <v>129840070</v>
      </c>
      <c r="R306" s="33">
        <v>129694417</v>
      </c>
      <c r="S306" s="33">
        <v>96876976</v>
      </c>
      <c r="T306" s="38">
        <f t="shared" si="78"/>
        <v>0.74696334846857748</v>
      </c>
      <c r="U306" s="38">
        <f t="shared" si="79"/>
        <v>-7.266560843553016E-2</v>
      </c>
    </row>
    <row r="307" spans="1:21" ht="13" x14ac:dyDescent="0.3">
      <c r="A307" s="18" t="s">
        <v>29</v>
      </c>
      <c r="B307" s="12" t="s">
        <v>544</v>
      </c>
      <c r="C307" s="11" t="s">
        <v>545</v>
      </c>
      <c r="D307" s="33">
        <v>426790210</v>
      </c>
      <c r="E307" s="33">
        <v>417149566</v>
      </c>
      <c r="F307" s="33">
        <v>97228711</v>
      </c>
      <c r="G307" s="38">
        <f t="shared" si="72"/>
        <v>0.22781382684480977</v>
      </c>
      <c r="H307" s="33">
        <v>98913422</v>
      </c>
      <c r="I307" s="38">
        <f t="shared" si="73"/>
        <v>0.23176122526334425</v>
      </c>
      <c r="J307" s="33">
        <v>103134644</v>
      </c>
      <c r="K307" s="38">
        <f t="shared" si="74"/>
        <v>0.24723660865561106</v>
      </c>
      <c r="L307" s="33">
        <v>0</v>
      </c>
      <c r="M307" s="38">
        <f t="shared" si="75"/>
        <v>0</v>
      </c>
      <c r="N307" s="33">
        <f t="shared" si="76"/>
        <v>299276777</v>
      </c>
      <c r="O307" s="38">
        <f t="shared" si="77"/>
        <v>0.71743279004154592</v>
      </c>
      <c r="P307" s="33">
        <v>85281092</v>
      </c>
      <c r="Q307" s="33">
        <v>401918176</v>
      </c>
      <c r="R307" s="33">
        <v>371841940</v>
      </c>
      <c r="S307" s="33">
        <v>255991555</v>
      </c>
      <c r="T307" s="38">
        <f t="shared" si="78"/>
        <v>0.68844185516028666</v>
      </c>
      <c r="U307" s="38">
        <f t="shared" si="79"/>
        <v>0.20934947690397765</v>
      </c>
    </row>
    <row r="308" spans="1:21" ht="13" x14ac:dyDescent="0.3">
      <c r="A308" s="18" t="s">
        <v>29</v>
      </c>
      <c r="B308" s="12" t="s">
        <v>546</v>
      </c>
      <c r="C308" s="11" t="s">
        <v>547</v>
      </c>
      <c r="D308" s="33">
        <v>375215085</v>
      </c>
      <c r="E308" s="33">
        <v>376256748</v>
      </c>
      <c r="F308" s="33">
        <v>96659677</v>
      </c>
      <c r="G308" s="38">
        <f t="shared" si="72"/>
        <v>0.25761138308178627</v>
      </c>
      <c r="H308" s="33">
        <v>94852919</v>
      </c>
      <c r="I308" s="38">
        <f t="shared" si="73"/>
        <v>0.2527961235886878</v>
      </c>
      <c r="J308" s="33">
        <v>92834204</v>
      </c>
      <c r="K308" s="38">
        <f t="shared" si="74"/>
        <v>0.24673100082181118</v>
      </c>
      <c r="L308" s="33">
        <v>0</v>
      </c>
      <c r="M308" s="38">
        <f t="shared" si="75"/>
        <v>0</v>
      </c>
      <c r="N308" s="33">
        <f t="shared" si="76"/>
        <v>284346800</v>
      </c>
      <c r="O308" s="38">
        <f t="shared" si="77"/>
        <v>0.75572544947419784</v>
      </c>
      <c r="P308" s="33">
        <v>79944531</v>
      </c>
      <c r="Q308" s="33">
        <v>323700371</v>
      </c>
      <c r="R308" s="33">
        <v>323700371</v>
      </c>
      <c r="S308" s="33">
        <v>247357875</v>
      </c>
      <c r="T308" s="38">
        <f t="shared" si="78"/>
        <v>0.76415690916832468</v>
      </c>
      <c r="U308" s="38">
        <f t="shared" si="79"/>
        <v>0.16123270521156718</v>
      </c>
    </row>
    <row r="309" spans="1:21" ht="13" x14ac:dyDescent="0.3">
      <c r="A309" s="18" t="s">
        <v>44</v>
      </c>
      <c r="B309" s="12" t="s">
        <v>548</v>
      </c>
      <c r="C309" s="11" t="s">
        <v>549</v>
      </c>
      <c r="D309" s="33">
        <v>0</v>
      </c>
      <c r="E309" s="33">
        <v>0</v>
      </c>
      <c r="F309" s="33">
        <v>0</v>
      </c>
      <c r="G309" s="38">
        <f t="shared" si="72"/>
        <v>0</v>
      </c>
      <c r="H309" s="33">
        <v>0</v>
      </c>
      <c r="I309" s="38">
        <f t="shared" si="73"/>
        <v>0</v>
      </c>
      <c r="J309" s="33">
        <v>0</v>
      </c>
      <c r="K309" s="38">
        <f t="shared" si="74"/>
        <v>0</v>
      </c>
      <c r="L309" s="33">
        <v>0</v>
      </c>
      <c r="M309" s="38">
        <f t="shared" si="75"/>
        <v>0</v>
      </c>
      <c r="N309" s="33">
        <f t="shared" si="76"/>
        <v>0</v>
      </c>
      <c r="O309" s="38">
        <f t="shared" si="77"/>
        <v>0</v>
      </c>
      <c r="P309" s="33">
        <v>0</v>
      </c>
      <c r="Q309" s="33">
        <v>0</v>
      </c>
      <c r="R309" s="33">
        <v>0</v>
      </c>
      <c r="S309" s="33">
        <v>0</v>
      </c>
      <c r="T309" s="38">
        <f t="shared" si="78"/>
        <v>0</v>
      </c>
      <c r="U309" s="38">
        <f t="shared" si="79"/>
        <v>0</v>
      </c>
    </row>
    <row r="310" spans="1:21" ht="14" x14ac:dyDescent="0.3">
      <c r="A310" s="19" t="s">
        <v>0</v>
      </c>
      <c r="B310" s="14" t="s">
        <v>550</v>
      </c>
      <c r="C310" s="13" t="s">
        <v>0</v>
      </c>
      <c r="D310" s="34">
        <f>SUM(D304:D309)</f>
        <v>1229440089</v>
      </c>
      <c r="E310" s="34">
        <f>SUM(E304:E309)</f>
        <v>1225685566</v>
      </c>
      <c r="F310" s="34">
        <f>SUM(F304:F309)</f>
        <v>290371694</v>
      </c>
      <c r="G310" s="39">
        <f t="shared" si="72"/>
        <v>0.23618206092188035</v>
      </c>
      <c r="H310" s="34">
        <f>SUM(H304:H309)</f>
        <v>298875516</v>
      </c>
      <c r="I310" s="39">
        <f t="shared" si="73"/>
        <v>0.24309888596775697</v>
      </c>
      <c r="J310" s="34">
        <f>SUM(J304:J309)</f>
        <v>302266464</v>
      </c>
      <c r="K310" s="39">
        <f t="shared" si="74"/>
        <v>0.24661011958102802</v>
      </c>
      <c r="L310" s="34">
        <f>SUM(L304:L309)</f>
        <v>0</v>
      </c>
      <c r="M310" s="39">
        <f t="shared" si="75"/>
        <v>0</v>
      </c>
      <c r="N310" s="34">
        <f t="shared" si="76"/>
        <v>891513674</v>
      </c>
      <c r="O310" s="39">
        <f t="shared" si="77"/>
        <v>0.72735920103019314</v>
      </c>
      <c r="P310" s="34">
        <f>SUM(P304:P309)</f>
        <v>256932447</v>
      </c>
      <c r="Q310" s="34">
        <f>SUM(Q304:Q309)</f>
        <v>1107659630</v>
      </c>
      <c r="R310" s="34">
        <f>SUM(R304:R309)</f>
        <v>1075378830</v>
      </c>
      <c r="S310" s="34">
        <f>SUM(S304:S309)</f>
        <v>772044596</v>
      </c>
      <c r="T310" s="39">
        <f t="shared" si="78"/>
        <v>0.71792802170003667</v>
      </c>
      <c r="U310" s="39">
        <f t="shared" si="79"/>
        <v>0.1764433318147629</v>
      </c>
    </row>
    <row r="311" spans="1:21" ht="13" x14ac:dyDescent="0.3">
      <c r="A311" s="18" t="s">
        <v>29</v>
      </c>
      <c r="B311" s="12" t="s">
        <v>551</v>
      </c>
      <c r="C311" s="11" t="s">
        <v>552</v>
      </c>
      <c r="D311" s="33">
        <v>322002046</v>
      </c>
      <c r="E311" s="33">
        <v>326002046</v>
      </c>
      <c r="F311" s="33">
        <v>87648688</v>
      </c>
      <c r="G311" s="38">
        <f t="shared" si="72"/>
        <v>0.27219916484630041</v>
      </c>
      <c r="H311" s="33">
        <v>60623320</v>
      </c>
      <c r="I311" s="38">
        <f t="shared" si="73"/>
        <v>0.18826998384972995</v>
      </c>
      <c r="J311" s="33">
        <v>78865161</v>
      </c>
      <c r="K311" s="38">
        <f t="shared" si="74"/>
        <v>0.24191615349555198</v>
      </c>
      <c r="L311" s="33">
        <v>0</v>
      </c>
      <c r="M311" s="38">
        <f t="shared" si="75"/>
        <v>0</v>
      </c>
      <c r="N311" s="33">
        <f t="shared" si="76"/>
        <v>227137169</v>
      </c>
      <c r="O311" s="38">
        <f t="shared" si="77"/>
        <v>0.69673540944586587</v>
      </c>
      <c r="P311" s="33">
        <v>63711834</v>
      </c>
      <c r="Q311" s="33">
        <v>265685197</v>
      </c>
      <c r="R311" s="33">
        <v>270685197</v>
      </c>
      <c r="S311" s="33">
        <v>185985811</v>
      </c>
      <c r="T311" s="38">
        <f t="shared" si="78"/>
        <v>0.68709265619722826</v>
      </c>
      <c r="U311" s="38">
        <f t="shared" si="79"/>
        <v>0.23784163865067831</v>
      </c>
    </row>
    <row r="312" spans="1:21" ht="13" x14ac:dyDescent="0.3">
      <c r="A312" s="18" t="s">
        <v>29</v>
      </c>
      <c r="B312" s="12" t="s">
        <v>553</v>
      </c>
      <c r="C312" s="11" t="s">
        <v>554</v>
      </c>
      <c r="D312" s="33">
        <v>1470290135</v>
      </c>
      <c r="E312" s="33">
        <v>1431215666</v>
      </c>
      <c r="F312" s="33">
        <v>360489671</v>
      </c>
      <c r="G312" s="38">
        <f t="shared" si="72"/>
        <v>0.24518267681908917</v>
      </c>
      <c r="H312" s="33">
        <v>331554283</v>
      </c>
      <c r="I312" s="38">
        <f t="shared" si="73"/>
        <v>0.22550262367093962</v>
      </c>
      <c r="J312" s="33">
        <v>376012286</v>
      </c>
      <c r="K312" s="38">
        <f t="shared" si="74"/>
        <v>0.2627223100840485</v>
      </c>
      <c r="L312" s="33">
        <v>0</v>
      </c>
      <c r="M312" s="38">
        <f t="shared" si="75"/>
        <v>0</v>
      </c>
      <c r="N312" s="33">
        <f t="shared" si="76"/>
        <v>1068056240</v>
      </c>
      <c r="O312" s="38">
        <f t="shared" si="77"/>
        <v>0.74625806953681006</v>
      </c>
      <c r="P312" s="33">
        <v>321795450</v>
      </c>
      <c r="Q312" s="33">
        <v>1308520584</v>
      </c>
      <c r="R312" s="33">
        <v>1311811200</v>
      </c>
      <c r="S312" s="33">
        <v>923211499</v>
      </c>
      <c r="T312" s="38">
        <f t="shared" si="78"/>
        <v>0.70376857508153612</v>
      </c>
      <c r="U312" s="38">
        <f t="shared" si="79"/>
        <v>0.16848229519715097</v>
      </c>
    </row>
    <row r="313" spans="1:21" ht="13" x14ac:dyDescent="0.3">
      <c r="A313" s="18" t="s">
        <v>29</v>
      </c>
      <c r="B313" s="12" t="s">
        <v>555</v>
      </c>
      <c r="C313" s="11" t="s">
        <v>556</v>
      </c>
      <c r="D313" s="33">
        <v>824933773</v>
      </c>
      <c r="E313" s="33">
        <v>825394824</v>
      </c>
      <c r="F313" s="33">
        <v>225653786</v>
      </c>
      <c r="G313" s="38">
        <f t="shared" si="72"/>
        <v>0.27354169920741017</v>
      </c>
      <c r="H313" s="33">
        <v>176643637</v>
      </c>
      <c r="I313" s="38">
        <f t="shared" si="73"/>
        <v>0.21413068876742425</v>
      </c>
      <c r="J313" s="33">
        <v>196822164</v>
      </c>
      <c r="K313" s="38">
        <f t="shared" si="74"/>
        <v>0.2384581999753369</v>
      </c>
      <c r="L313" s="33">
        <v>0</v>
      </c>
      <c r="M313" s="38">
        <f t="shared" si="75"/>
        <v>0</v>
      </c>
      <c r="N313" s="33">
        <f t="shared" si="76"/>
        <v>599119587</v>
      </c>
      <c r="O313" s="38">
        <f t="shared" si="77"/>
        <v>0.72585818275012592</v>
      </c>
      <c r="P313" s="33">
        <v>160847349</v>
      </c>
      <c r="Q313" s="33">
        <v>741047798</v>
      </c>
      <c r="R313" s="33">
        <v>711507126</v>
      </c>
      <c r="S313" s="33">
        <v>475642151</v>
      </c>
      <c r="T313" s="38">
        <f t="shared" si="78"/>
        <v>0.66849949019344046</v>
      </c>
      <c r="U313" s="38">
        <f t="shared" si="79"/>
        <v>0.22365811574550731</v>
      </c>
    </row>
    <row r="314" spans="1:21" ht="13" x14ac:dyDescent="0.3">
      <c r="A314" s="18" t="s">
        <v>29</v>
      </c>
      <c r="B314" s="12" t="s">
        <v>557</v>
      </c>
      <c r="C314" s="11" t="s">
        <v>558</v>
      </c>
      <c r="D314" s="33">
        <v>531483500</v>
      </c>
      <c r="E314" s="33">
        <v>496782756</v>
      </c>
      <c r="F314" s="33">
        <v>108243906</v>
      </c>
      <c r="G314" s="38">
        <f t="shared" si="72"/>
        <v>0.20366371862908256</v>
      </c>
      <c r="H314" s="33">
        <v>115253153</v>
      </c>
      <c r="I314" s="38">
        <f t="shared" si="73"/>
        <v>0.21685179878585131</v>
      </c>
      <c r="J314" s="33">
        <v>121334836</v>
      </c>
      <c r="K314" s="38">
        <f t="shared" si="74"/>
        <v>0.24424123932353239</v>
      </c>
      <c r="L314" s="33">
        <v>0</v>
      </c>
      <c r="M314" s="38">
        <f t="shared" si="75"/>
        <v>0</v>
      </c>
      <c r="N314" s="33">
        <f t="shared" si="76"/>
        <v>344831895</v>
      </c>
      <c r="O314" s="38">
        <f t="shared" si="77"/>
        <v>0.69413016219910817</v>
      </c>
      <c r="P314" s="33">
        <v>105937725</v>
      </c>
      <c r="Q314" s="33">
        <v>460480388</v>
      </c>
      <c r="R314" s="33">
        <v>461976388</v>
      </c>
      <c r="S314" s="33">
        <v>304473897</v>
      </c>
      <c r="T314" s="38">
        <f t="shared" si="78"/>
        <v>0.65906809289136226</v>
      </c>
      <c r="U314" s="38">
        <f t="shared" si="79"/>
        <v>0.14534115207778919</v>
      </c>
    </row>
    <row r="315" spans="1:21" ht="13" x14ac:dyDescent="0.3">
      <c r="A315" s="18" t="s">
        <v>29</v>
      </c>
      <c r="B315" s="12" t="s">
        <v>559</v>
      </c>
      <c r="C315" s="11" t="s">
        <v>560</v>
      </c>
      <c r="D315" s="33">
        <v>515975807</v>
      </c>
      <c r="E315" s="33">
        <v>516745807</v>
      </c>
      <c r="F315" s="33">
        <v>114030819</v>
      </c>
      <c r="G315" s="38">
        <f t="shared" si="72"/>
        <v>0.22100032104799827</v>
      </c>
      <c r="H315" s="33">
        <v>119368096</v>
      </c>
      <c r="I315" s="38">
        <f t="shared" si="73"/>
        <v>0.23134436611288636</v>
      </c>
      <c r="J315" s="33">
        <v>151696599</v>
      </c>
      <c r="K315" s="38">
        <f t="shared" si="74"/>
        <v>0.29356135443204479</v>
      </c>
      <c r="L315" s="33">
        <v>0</v>
      </c>
      <c r="M315" s="38">
        <f t="shared" si="75"/>
        <v>0</v>
      </c>
      <c r="N315" s="33">
        <f t="shared" si="76"/>
        <v>385095514</v>
      </c>
      <c r="O315" s="38">
        <f t="shared" si="77"/>
        <v>0.74523200533681355</v>
      </c>
      <c r="P315" s="33">
        <v>130553423</v>
      </c>
      <c r="Q315" s="33">
        <v>452870708</v>
      </c>
      <c r="R315" s="33">
        <v>460308513</v>
      </c>
      <c r="S315" s="33">
        <v>336913001</v>
      </c>
      <c r="T315" s="38">
        <f t="shared" si="78"/>
        <v>0.7319286771478849</v>
      </c>
      <c r="U315" s="38">
        <f t="shared" si="79"/>
        <v>0.1619503764370851</v>
      </c>
    </row>
    <row r="316" spans="1:21" ht="13" x14ac:dyDescent="0.3">
      <c r="A316" s="18" t="s">
        <v>44</v>
      </c>
      <c r="B316" s="12" t="s">
        <v>561</v>
      </c>
      <c r="C316" s="11" t="s">
        <v>562</v>
      </c>
      <c r="D316" s="33">
        <v>0</v>
      </c>
      <c r="E316" s="33">
        <v>0</v>
      </c>
      <c r="F316" s="33">
        <v>0</v>
      </c>
      <c r="G316" s="38">
        <f t="shared" si="72"/>
        <v>0</v>
      </c>
      <c r="H316" s="33">
        <v>0</v>
      </c>
      <c r="I316" s="38">
        <f t="shared" si="73"/>
        <v>0</v>
      </c>
      <c r="J316" s="33">
        <v>0</v>
      </c>
      <c r="K316" s="38">
        <f t="shared" si="74"/>
        <v>0</v>
      </c>
      <c r="L316" s="33">
        <v>0</v>
      </c>
      <c r="M316" s="38">
        <f t="shared" si="75"/>
        <v>0</v>
      </c>
      <c r="N316" s="33">
        <f t="shared" si="76"/>
        <v>0</v>
      </c>
      <c r="O316" s="38">
        <f t="shared" si="77"/>
        <v>0</v>
      </c>
      <c r="P316" s="33">
        <v>0</v>
      </c>
      <c r="Q316" s="33">
        <v>0</v>
      </c>
      <c r="R316" s="33">
        <v>0</v>
      </c>
      <c r="S316" s="33">
        <v>0</v>
      </c>
      <c r="T316" s="38">
        <f t="shared" si="78"/>
        <v>0</v>
      </c>
      <c r="U316" s="38">
        <f t="shared" si="79"/>
        <v>0</v>
      </c>
    </row>
    <row r="317" spans="1:21" ht="14" x14ac:dyDescent="0.3">
      <c r="A317" s="19" t="s">
        <v>0</v>
      </c>
      <c r="B317" s="14" t="s">
        <v>563</v>
      </c>
      <c r="C317" s="13" t="s">
        <v>0</v>
      </c>
      <c r="D317" s="34">
        <f>SUM(D311:D316)</f>
        <v>3664685261</v>
      </c>
      <c r="E317" s="34">
        <f>SUM(E311:E316)</f>
        <v>3596141099</v>
      </c>
      <c r="F317" s="34">
        <f>SUM(F311:F316)</f>
        <v>896066870</v>
      </c>
      <c r="G317" s="39">
        <f t="shared" si="72"/>
        <v>0.24451400493680758</v>
      </c>
      <c r="H317" s="34">
        <f>SUM(H311:H316)</f>
        <v>803442489</v>
      </c>
      <c r="I317" s="39">
        <f t="shared" si="73"/>
        <v>0.21923915200858501</v>
      </c>
      <c r="J317" s="34">
        <f>SUM(J311:J316)</f>
        <v>924731046</v>
      </c>
      <c r="K317" s="39">
        <f t="shared" si="74"/>
        <v>0.25714537348302197</v>
      </c>
      <c r="L317" s="34">
        <f>SUM(L311:L316)</f>
        <v>0</v>
      </c>
      <c r="M317" s="39">
        <f t="shared" si="75"/>
        <v>0</v>
      </c>
      <c r="N317" s="34">
        <f t="shared" si="76"/>
        <v>2624240405</v>
      </c>
      <c r="O317" s="39">
        <f t="shared" si="77"/>
        <v>0.7297378864610562</v>
      </c>
      <c r="P317" s="34">
        <f>SUM(P311:P316)</f>
        <v>782845781</v>
      </c>
      <c r="Q317" s="34">
        <f>SUM(Q311:Q316)</f>
        <v>3228604675</v>
      </c>
      <c r="R317" s="34">
        <f>SUM(R311:R316)</f>
        <v>3216288424</v>
      </c>
      <c r="S317" s="34">
        <f>SUM(S311:S316)</f>
        <v>2226226359</v>
      </c>
      <c r="T317" s="39">
        <f t="shared" si="78"/>
        <v>0.69217248751320315</v>
      </c>
      <c r="U317" s="39">
        <f t="shared" si="79"/>
        <v>0.18124293244418732</v>
      </c>
    </row>
    <row r="318" spans="1:21" ht="13" x14ac:dyDescent="0.3">
      <c r="A318" s="18" t="s">
        <v>29</v>
      </c>
      <c r="B318" s="12" t="s">
        <v>564</v>
      </c>
      <c r="C318" s="11" t="s">
        <v>565</v>
      </c>
      <c r="D318" s="33">
        <v>127355002</v>
      </c>
      <c r="E318" s="33">
        <v>125984685</v>
      </c>
      <c r="F318" s="33">
        <v>31672985</v>
      </c>
      <c r="G318" s="38">
        <f t="shared" si="72"/>
        <v>0.24869839819876097</v>
      </c>
      <c r="H318" s="33">
        <v>25130998</v>
      </c>
      <c r="I318" s="38">
        <f t="shared" si="73"/>
        <v>0.19733027839770281</v>
      </c>
      <c r="J318" s="33">
        <v>37835975</v>
      </c>
      <c r="K318" s="38">
        <f t="shared" si="74"/>
        <v>0.30032201929940927</v>
      </c>
      <c r="L318" s="33">
        <v>0</v>
      </c>
      <c r="M318" s="38">
        <f t="shared" si="75"/>
        <v>0</v>
      </c>
      <c r="N318" s="33">
        <f t="shared" si="76"/>
        <v>94639958</v>
      </c>
      <c r="O318" s="38">
        <f t="shared" si="77"/>
        <v>0.75120208460258486</v>
      </c>
      <c r="P318" s="33">
        <v>23823050</v>
      </c>
      <c r="Q318" s="33">
        <v>109515556</v>
      </c>
      <c r="R318" s="33">
        <v>107947327</v>
      </c>
      <c r="S318" s="33">
        <v>76412579</v>
      </c>
      <c r="T318" s="38">
        <f t="shared" si="78"/>
        <v>0.70786911657386387</v>
      </c>
      <c r="U318" s="38">
        <f t="shared" si="79"/>
        <v>0.58820868864398146</v>
      </c>
    </row>
    <row r="319" spans="1:21" ht="13" x14ac:dyDescent="0.3">
      <c r="A319" s="18" t="s">
        <v>29</v>
      </c>
      <c r="B319" s="12" t="s">
        <v>566</v>
      </c>
      <c r="C319" s="11" t="s">
        <v>567</v>
      </c>
      <c r="D319" s="33">
        <v>539243532</v>
      </c>
      <c r="E319" s="33">
        <v>539893532</v>
      </c>
      <c r="F319" s="33">
        <v>147920301</v>
      </c>
      <c r="G319" s="38">
        <f t="shared" si="72"/>
        <v>0.27431075612790101</v>
      </c>
      <c r="H319" s="33">
        <v>137798938</v>
      </c>
      <c r="I319" s="38">
        <f t="shared" si="73"/>
        <v>0.25554119766428651</v>
      </c>
      <c r="J319" s="33">
        <v>137492900</v>
      </c>
      <c r="K319" s="38">
        <f t="shared" si="74"/>
        <v>0.2546666923211075</v>
      </c>
      <c r="L319" s="33">
        <v>0</v>
      </c>
      <c r="M319" s="38">
        <f t="shared" si="75"/>
        <v>0</v>
      </c>
      <c r="N319" s="33">
        <f t="shared" si="76"/>
        <v>423212139</v>
      </c>
      <c r="O319" s="38">
        <f t="shared" si="77"/>
        <v>0.78388073558177018</v>
      </c>
      <c r="P319" s="33">
        <v>119649873</v>
      </c>
      <c r="Q319" s="33">
        <v>427955392</v>
      </c>
      <c r="R319" s="33">
        <v>465812839</v>
      </c>
      <c r="S319" s="33">
        <v>372926476</v>
      </c>
      <c r="T319" s="38">
        <f t="shared" si="78"/>
        <v>0.80059295231233418</v>
      </c>
      <c r="U319" s="38">
        <f t="shared" si="79"/>
        <v>0.14912700325223072</v>
      </c>
    </row>
    <row r="320" spans="1:21" ht="13" x14ac:dyDescent="0.3">
      <c r="A320" s="18" t="s">
        <v>29</v>
      </c>
      <c r="B320" s="12" t="s">
        <v>568</v>
      </c>
      <c r="C320" s="11" t="s">
        <v>569</v>
      </c>
      <c r="D320" s="33">
        <v>156363440</v>
      </c>
      <c r="E320" s="33">
        <v>156313440</v>
      </c>
      <c r="F320" s="33">
        <v>40075152</v>
      </c>
      <c r="G320" s="38">
        <f t="shared" si="72"/>
        <v>0.25629489860289589</v>
      </c>
      <c r="H320" s="33">
        <v>35949662</v>
      </c>
      <c r="I320" s="38">
        <f t="shared" si="73"/>
        <v>0.22991091779510606</v>
      </c>
      <c r="J320" s="33">
        <v>36341203</v>
      </c>
      <c r="K320" s="38">
        <f t="shared" si="74"/>
        <v>0.23248930482241323</v>
      </c>
      <c r="L320" s="33">
        <v>0</v>
      </c>
      <c r="M320" s="38">
        <f t="shared" si="75"/>
        <v>0</v>
      </c>
      <c r="N320" s="33">
        <f t="shared" si="76"/>
        <v>112366017</v>
      </c>
      <c r="O320" s="38">
        <f t="shared" si="77"/>
        <v>0.71885064393695131</v>
      </c>
      <c r="P320" s="33">
        <v>28720783</v>
      </c>
      <c r="Q320" s="33">
        <v>136887600</v>
      </c>
      <c r="R320" s="33">
        <v>135774400</v>
      </c>
      <c r="S320" s="33">
        <v>96298895</v>
      </c>
      <c r="T320" s="38">
        <f t="shared" si="78"/>
        <v>0.70925664190009308</v>
      </c>
      <c r="U320" s="38">
        <f t="shared" si="79"/>
        <v>0.26532772452617337</v>
      </c>
    </row>
    <row r="321" spans="1:21" ht="13" x14ac:dyDescent="0.3">
      <c r="A321" s="18" t="s">
        <v>29</v>
      </c>
      <c r="B321" s="12" t="s">
        <v>570</v>
      </c>
      <c r="C321" s="11" t="s">
        <v>571</v>
      </c>
      <c r="D321" s="33">
        <v>114161336</v>
      </c>
      <c r="E321" s="33">
        <v>109553257</v>
      </c>
      <c r="F321" s="33">
        <v>27909021</v>
      </c>
      <c r="G321" s="38">
        <f t="shared" si="72"/>
        <v>0.2444699928879599</v>
      </c>
      <c r="H321" s="33">
        <v>26959843</v>
      </c>
      <c r="I321" s="38">
        <f t="shared" si="73"/>
        <v>0.2361556367910761</v>
      </c>
      <c r="J321" s="33">
        <v>26694299</v>
      </c>
      <c r="K321" s="38">
        <f t="shared" si="74"/>
        <v>0.24366504229080108</v>
      </c>
      <c r="L321" s="33">
        <v>0</v>
      </c>
      <c r="M321" s="38">
        <f t="shared" si="75"/>
        <v>0</v>
      </c>
      <c r="N321" s="33">
        <f t="shared" si="76"/>
        <v>81563163</v>
      </c>
      <c r="O321" s="38">
        <f t="shared" si="77"/>
        <v>0.74450696614159084</v>
      </c>
      <c r="P321" s="33">
        <v>22057823</v>
      </c>
      <c r="Q321" s="33">
        <v>91020203</v>
      </c>
      <c r="R321" s="33">
        <v>90076336</v>
      </c>
      <c r="S321" s="33">
        <v>66723177</v>
      </c>
      <c r="T321" s="38">
        <f t="shared" si="78"/>
        <v>0.74074035382611481</v>
      </c>
      <c r="U321" s="38">
        <f t="shared" si="79"/>
        <v>0.21019644595026454</v>
      </c>
    </row>
    <row r="322" spans="1:21" ht="13" x14ac:dyDescent="0.3">
      <c r="A322" s="18" t="s">
        <v>44</v>
      </c>
      <c r="B322" s="12" t="s">
        <v>572</v>
      </c>
      <c r="C322" s="11" t="s">
        <v>573</v>
      </c>
      <c r="D322" s="33">
        <v>0</v>
      </c>
      <c r="E322" s="33">
        <v>0</v>
      </c>
      <c r="F322" s="33">
        <v>0</v>
      </c>
      <c r="G322" s="38">
        <f t="shared" si="72"/>
        <v>0</v>
      </c>
      <c r="H322" s="33">
        <v>0</v>
      </c>
      <c r="I322" s="38">
        <f t="shared" si="73"/>
        <v>0</v>
      </c>
      <c r="J322" s="33">
        <v>0</v>
      </c>
      <c r="K322" s="38">
        <f t="shared" si="74"/>
        <v>0</v>
      </c>
      <c r="L322" s="33">
        <v>0</v>
      </c>
      <c r="M322" s="38">
        <f t="shared" si="75"/>
        <v>0</v>
      </c>
      <c r="N322" s="33">
        <f t="shared" si="76"/>
        <v>0</v>
      </c>
      <c r="O322" s="38">
        <f t="shared" si="77"/>
        <v>0</v>
      </c>
      <c r="P322" s="33">
        <v>0</v>
      </c>
      <c r="Q322" s="33">
        <v>0</v>
      </c>
      <c r="R322" s="33">
        <v>0</v>
      </c>
      <c r="S322" s="33">
        <v>0</v>
      </c>
      <c r="T322" s="38">
        <f t="shared" si="78"/>
        <v>0</v>
      </c>
      <c r="U322" s="38">
        <f t="shared" si="79"/>
        <v>0</v>
      </c>
    </row>
    <row r="323" spans="1:21" ht="14" x14ac:dyDescent="0.3">
      <c r="A323" s="19" t="s">
        <v>0</v>
      </c>
      <c r="B323" s="14" t="s">
        <v>574</v>
      </c>
      <c r="C323" s="13" t="s">
        <v>0</v>
      </c>
      <c r="D323" s="34">
        <f>SUM(D318:D322)</f>
        <v>937123310</v>
      </c>
      <c r="E323" s="34">
        <f>SUM(E318:E322)</f>
        <v>931744914</v>
      </c>
      <c r="F323" s="34">
        <f>SUM(F318:F322)</f>
        <v>247577459</v>
      </c>
      <c r="G323" s="39">
        <f t="shared" si="72"/>
        <v>0.26418877468750618</v>
      </c>
      <c r="H323" s="34">
        <f>SUM(H318:H322)</f>
        <v>225839441</v>
      </c>
      <c r="I323" s="39">
        <f t="shared" si="73"/>
        <v>0.2409922350560248</v>
      </c>
      <c r="J323" s="34">
        <f>SUM(J318:J322)</f>
        <v>238364377</v>
      </c>
      <c r="K323" s="39">
        <f t="shared" si="74"/>
        <v>0.25582578817274876</v>
      </c>
      <c r="L323" s="34">
        <f>SUM(L318:L322)</f>
        <v>0</v>
      </c>
      <c r="M323" s="39">
        <f t="shared" si="75"/>
        <v>0</v>
      </c>
      <c r="N323" s="34">
        <f t="shared" si="76"/>
        <v>711781277</v>
      </c>
      <c r="O323" s="39">
        <f t="shared" si="77"/>
        <v>0.76392290025422127</v>
      </c>
      <c r="P323" s="34">
        <f>SUM(P318:P322)</f>
        <v>194251529</v>
      </c>
      <c r="Q323" s="34">
        <f>SUM(Q318:Q322)</f>
        <v>765378751</v>
      </c>
      <c r="R323" s="34">
        <f>SUM(R318:R322)</f>
        <v>799610902</v>
      </c>
      <c r="S323" s="34">
        <f>SUM(S318:S322)</f>
        <v>612361127</v>
      </c>
      <c r="T323" s="39">
        <f t="shared" si="78"/>
        <v>0.7658238844272286</v>
      </c>
      <c r="U323" s="39">
        <f t="shared" si="79"/>
        <v>0.22709138109280991</v>
      </c>
    </row>
    <row r="324" spans="1:21" ht="13" x14ac:dyDescent="0.3">
      <c r="A324" s="18" t="s">
        <v>29</v>
      </c>
      <c r="B324" s="12" t="s">
        <v>575</v>
      </c>
      <c r="C324" s="11" t="s">
        <v>576</v>
      </c>
      <c r="D324" s="33">
        <v>71621830</v>
      </c>
      <c r="E324" s="33">
        <v>66275480</v>
      </c>
      <c r="F324" s="33">
        <v>17939563</v>
      </c>
      <c r="G324" s="38">
        <f t="shared" si="72"/>
        <v>0.25047618861456067</v>
      </c>
      <c r="H324" s="33">
        <v>13343439</v>
      </c>
      <c r="I324" s="38">
        <f t="shared" si="73"/>
        <v>0.18630407796058826</v>
      </c>
      <c r="J324" s="33">
        <v>22141622</v>
      </c>
      <c r="K324" s="38">
        <f t="shared" si="74"/>
        <v>0.33408467203858805</v>
      </c>
      <c r="L324" s="33">
        <v>0</v>
      </c>
      <c r="M324" s="38">
        <f t="shared" si="75"/>
        <v>0</v>
      </c>
      <c r="N324" s="33">
        <f t="shared" si="76"/>
        <v>53424624</v>
      </c>
      <c r="O324" s="38">
        <f t="shared" si="77"/>
        <v>0.80609939000064579</v>
      </c>
      <c r="P324" s="33">
        <v>14094741</v>
      </c>
      <c r="Q324" s="33">
        <v>59734880</v>
      </c>
      <c r="R324" s="33">
        <v>60082930</v>
      </c>
      <c r="S324" s="33">
        <v>41776197</v>
      </c>
      <c r="T324" s="38">
        <f t="shared" si="78"/>
        <v>0.69530891719162169</v>
      </c>
      <c r="U324" s="38">
        <f t="shared" si="79"/>
        <v>0.57091371881186048</v>
      </c>
    </row>
    <row r="325" spans="1:21" ht="13" x14ac:dyDescent="0.3">
      <c r="A325" s="18" t="s">
        <v>29</v>
      </c>
      <c r="B325" s="12" t="s">
        <v>577</v>
      </c>
      <c r="C325" s="11" t="s">
        <v>578</v>
      </c>
      <c r="D325" s="33">
        <v>187381841</v>
      </c>
      <c r="E325" s="33">
        <v>187658741</v>
      </c>
      <c r="F325" s="33">
        <v>47987370</v>
      </c>
      <c r="G325" s="38">
        <f t="shared" si="72"/>
        <v>0.2560940256745583</v>
      </c>
      <c r="H325" s="33">
        <v>42316862</v>
      </c>
      <c r="I325" s="38">
        <f t="shared" si="73"/>
        <v>0.22583224593251808</v>
      </c>
      <c r="J325" s="33">
        <v>49876631</v>
      </c>
      <c r="K325" s="38">
        <f t="shared" si="74"/>
        <v>0.26578368124083279</v>
      </c>
      <c r="L325" s="33">
        <v>0</v>
      </c>
      <c r="M325" s="38">
        <f t="shared" si="75"/>
        <v>0</v>
      </c>
      <c r="N325" s="33">
        <f t="shared" si="76"/>
        <v>140180863</v>
      </c>
      <c r="O325" s="38">
        <f t="shared" si="77"/>
        <v>0.74699884616619061</v>
      </c>
      <c r="P325" s="33">
        <v>43283358</v>
      </c>
      <c r="Q325" s="33">
        <v>167335007</v>
      </c>
      <c r="R325" s="33">
        <v>166635007</v>
      </c>
      <c r="S325" s="33">
        <v>123521119</v>
      </c>
      <c r="T325" s="38">
        <f t="shared" si="78"/>
        <v>0.74126752369626625</v>
      </c>
      <c r="U325" s="38">
        <f t="shared" si="79"/>
        <v>0.15232813036363768</v>
      </c>
    </row>
    <row r="326" spans="1:21" ht="13" x14ac:dyDescent="0.3">
      <c r="A326" s="18" t="s">
        <v>29</v>
      </c>
      <c r="B326" s="12" t="s">
        <v>579</v>
      </c>
      <c r="C326" s="11" t="s">
        <v>580</v>
      </c>
      <c r="D326" s="33">
        <v>570904232</v>
      </c>
      <c r="E326" s="33">
        <v>559992011</v>
      </c>
      <c r="F326" s="33">
        <v>127251558</v>
      </c>
      <c r="G326" s="38">
        <f t="shared" si="72"/>
        <v>0.22289475338834061</v>
      </c>
      <c r="H326" s="33">
        <v>138158475</v>
      </c>
      <c r="I326" s="38">
        <f t="shared" si="73"/>
        <v>0.2419993884368333</v>
      </c>
      <c r="J326" s="33">
        <v>137970790</v>
      </c>
      <c r="K326" s="38">
        <f t="shared" si="74"/>
        <v>0.24637992558790273</v>
      </c>
      <c r="L326" s="33">
        <v>0</v>
      </c>
      <c r="M326" s="38">
        <f t="shared" si="75"/>
        <v>0</v>
      </c>
      <c r="N326" s="33">
        <f t="shared" si="76"/>
        <v>403380823</v>
      </c>
      <c r="O326" s="38">
        <f t="shared" si="77"/>
        <v>0.72033317453880608</v>
      </c>
      <c r="P326" s="33">
        <v>121522296</v>
      </c>
      <c r="Q326" s="33">
        <v>492946310</v>
      </c>
      <c r="R326" s="33">
        <v>488515497</v>
      </c>
      <c r="S326" s="33">
        <v>354882630</v>
      </c>
      <c r="T326" s="38">
        <f t="shared" si="78"/>
        <v>0.72645112013713664</v>
      </c>
      <c r="U326" s="38">
        <f t="shared" si="79"/>
        <v>0.13535371319844058</v>
      </c>
    </row>
    <row r="327" spans="1:21" ht="13" x14ac:dyDescent="0.3">
      <c r="A327" s="18" t="s">
        <v>29</v>
      </c>
      <c r="B327" s="12" t="s">
        <v>581</v>
      </c>
      <c r="C327" s="11" t="s">
        <v>582</v>
      </c>
      <c r="D327" s="33">
        <v>907881807</v>
      </c>
      <c r="E327" s="33">
        <v>908553210</v>
      </c>
      <c r="F327" s="33">
        <v>205620543</v>
      </c>
      <c r="G327" s="38">
        <f t="shared" si="72"/>
        <v>0.22648382357110058</v>
      </c>
      <c r="H327" s="33">
        <v>202203326</v>
      </c>
      <c r="I327" s="38">
        <f t="shared" si="73"/>
        <v>0.22271987877822955</v>
      </c>
      <c r="J327" s="33">
        <v>197584664</v>
      </c>
      <c r="K327" s="38">
        <f t="shared" si="74"/>
        <v>0.21747175820335277</v>
      </c>
      <c r="L327" s="33">
        <v>0</v>
      </c>
      <c r="M327" s="38">
        <f t="shared" si="75"/>
        <v>0</v>
      </c>
      <c r="N327" s="33">
        <f t="shared" si="76"/>
        <v>605408533</v>
      </c>
      <c r="O327" s="38">
        <f t="shared" si="77"/>
        <v>0.66634350782823171</v>
      </c>
      <c r="P327" s="33">
        <v>169261552</v>
      </c>
      <c r="Q327" s="33">
        <v>803990698</v>
      </c>
      <c r="R327" s="33">
        <v>793990698</v>
      </c>
      <c r="S327" s="33">
        <v>526420220</v>
      </c>
      <c r="T327" s="38">
        <f t="shared" si="78"/>
        <v>0.66300552553828529</v>
      </c>
      <c r="U327" s="38">
        <f t="shared" si="79"/>
        <v>0.16733340599405588</v>
      </c>
    </row>
    <row r="328" spans="1:21" ht="13" x14ac:dyDescent="0.3">
      <c r="A328" s="18" t="s">
        <v>29</v>
      </c>
      <c r="B328" s="12" t="s">
        <v>583</v>
      </c>
      <c r="C328" s="11" t="s">
        <v>584</v>
      </c>
      <c r="D328" s="33">
        <v>292704800</v>
      </c>
      <c r="E328" s="33">
        <v>287093400</v>
      </c>
      <c r="F328" s="33">
        <v>75047729</v>
      </c>
      <c r="G328" s="38">
        <f t="shared" si="72"/>
        <v>0.25639391291157509</v>
      </c>
      <c r="H328" s="33">
        <v>65402755</v>
      </c>
      <c r="I328" s="38">
        <f t="shared" si="73"/>
        <v>0.22344271429781815</v>
      </c>
      <c r="J328" s="33">
        <v>68293415</v>
      </c>
      <c r="K328" s="38">
        <f t="shared" si="74"/>
        <v>0.2378787356309828</v>
      </c>
      <c r="L328" s="33">
        <v>0</v>
      </c>
      <c r="M328" s="38">
        <f t="shared" si="75"/>
        <v>0</v>
      </c>
      <c r="N328" s="33">
        <f t="shared" si="76"/>
        <v>208743899</v>
      </c>
      <c r="O328" s="38">
        <f t="shared" si="77"/>
        <v>0.72709403629620184</v>
      </c>
      <c r="P328" s="33">
        <v>68717576</v>
      </c>
      <c r="Q328" s="33">
        <v>268762712</v>
      </c>
      <c r="R328" s="33">
        <v>256879165</v>
      </c>
      <c r="S328" s="33">
        <v>191011635</v>
      </c>
      <c r="T328" s="38">
        <f t="shared" si="78"/>
        <v>0.74358554926009668</v>
      </c>
      <c r="U328" s="38">
        <f t="shared" si="79"/>
        <v>-6.1725256432211273E-3</v>
      </c>
    </row>
    <row r="329" spans="1:21" ht="13" x14ac:dyDescent="0.3">
      <c r="A329" s="18" t="s">
        <v>29</v>
      </c>
      <c r="B329" s="12" t="s">
        <v>585</v>
      </c>
      <c r="C329" s="11" t="s">
        <v>586</v>
      </c>
      <c r="D329" s="33">
        <v>203762275</v>
      </c>
      <c r="E329" s="33">
        <v>206539885</v>
      </c>
      <c r="F329" s="33">
        <v>47683744</v>
      </c>
      <c r="G329" s="38">
        <f t="shared" si="72"/>
        <v>0.23401654697858079</v>
      </c>
      <c r="H329" s="33">
        <v>63566322</v>
      </c>
      <c r="I329" s="38">
        <f t="shared" si="73"/>
        <v>0.31196315412163511</v>
      </c>
      <c r="J329" s="33">
        <v>54705401</v>
      </c>
      <c r="K329" s="38">
        <f t="shared" si="74"/>
        <v>0.26486603785995139</v>
      </c>
      <c r="L329" s="33">
        <v>0</v>
      </c>
      <c r="M329" s="38">
        <f t="shared" si="75"/>
        <v>0</v>
      </c>
      <c r="N329" s="33">
        <f t="shared" si="76"/>
        <v>165955467</v>
      </c>
      <c r="O329" s="38">
        <f t="shared" si="77"/>
        <v>0.80350324103259763</v>
      </c>
      <c r="P329" s="33">
        <v>50874536</v>
      </c>
      <c r="Q329" s="33">
        <v>197222391</v>
      </c>
      <c r="R329" s="33">
        <v>181832522</v>
      </c>
      <c r="S329" s="33">
        <v>133461798</v>
      </c>
      <c r="T329" s="38">
        <f t="shared" si="78"/>
        <v>0.73398199910574857</v>
      </c>
      <c r="U329" s="38">
        <f t="shared" si="79"/>
        <v>7.5300244507389813E-2</v>
      </c>
    </row>
    <row r="330" spans="1:21" ht="13" x14ac:dyDescent="0.3">
      <c r="A330" s="18" t="s">
        <v>29</v>
      </c>
      <c r="B330" s="12" t="s">
        <v>587</v>
      </c>
      <c r="C330" s="11" t="s">
        <v>588</v>
      </c>
      <c r="D330" s="33">
        <v>327723457</v>
      </c>
      <c r="E330" s="33">
        <v>349493917</v>
      </c>
      <c r="F330" s="33">
        <v>97166787</v>
      </c>
      <c r="G330" s="38">
        <f t="shared" si="72"/>
        <v>0.29649018074406558</v>
      </c>
      <c r="H330" s="33">
        <v>83433659</v>
      </c>
      <c r="I330" s="38">
        <f t="shared" si="73"/>
        <v>0.25458555748116618</v>
      </c>
      <c r="J330" s="33">
        <v>80026153</v>
      </c>
      <c r="K330" s="38">
        <f t="shared" si="74"/>
        <v>0.22897724139788103</v>
      </c>
      <c r="L330" s="33">
        <v>0</v>
      </c>
      <c r="M330" s="38">
        <f t="shared" si="75"/>
        <v>0</v>
      </c>
      <c r="N330" s="33">
        <f t="shared" si="76"/>
        <v>260626599</v>
      </c>
      <c r="O330" s="38">
        <f t="shared" si="77"/>
        <v>0.74572570886834633</v>
      </c>
      <c r="P330" s="33">
        <v>75723666</v>
      </c>
      <c r="Q330" s="33">
        <v>299990463</v>
      </c>
      <c r="R330" s="33">
        <v>295246868</v>
      </c>
      <c r="S330" s="33">
        <v>229108584</v>
      </c>
      <c r="T330" s="38">
        <f t="shared" si="78"/>
        <v>0.77598988789273116</v>
      </c>
      <c r="U330" s="38">
        <f t="shared" si="79"/>
        <v>5.6818260753513927E-2</v>
      </c>
    </row>
    <row r="331" spans="1:21" ht="13" x14ac:dyDescent="0.3">
      <c r="A331" s="18" t="s">
        <v>44</v>
      </c>
      <c r="B331" s="12" t="s">
        <v>589</v>
      </c>
      <c r="C331" s="11" t="s">
        <v>590</v>
      </c>
      <c r="D331" s="33">
        <v>0</v>
      </c>
      <c r="E331" s="33">
        <v>0</v>
      </c>
      <c r="F331" s="33">
        <v>0</v>
      </c>
      <c r="G331" s="38">
        <f t="shared" si="72"/>
        <v>0</v>
      </c>
      <c r="H331" s="33">
        <v>0</v>
      </c>
      <c r="I331" s="38">
        <f t="shared" si="73"/>
        <v>0</v>
      </c>
      <c r="J331" s="33">
        <v>0</v>
      </c>
      <c r="K331" s="38">
        <f t="shared" si="74"/>
        <v>0</v>
      </c>
      <c r="L331" s="33">
        <v>0</v>
      </c>
      <c r="M331" s="38">
        <f t="shared" si="75"/>
        <v>0</v>
      </c>
      <c r="N331" s="33">
        <f t="shared" si="76"/>
        <v>0</v>
      </c>
      <c r="O331" s="38">
        <f t="shared" si="77"/>
        <v>0</v>
      </c>
      <c r="P331" s="33">
        <v>0</v>
      </c>
      <c r="Q331" s="33">
        <v>0</v>
      </c>
      <c r="R331" s="33">
        <v>0</v>
      </c>
      <c r="S331" s="33">
        <v>0</v>
      </c>
      <c r="T331" s="38">
        <f t="shared" si="78"/>
        <v>0</v>
      </c>
      <c r="U331" s="38">
        <f t="shared" si="79"/>
        <v>0</v>
      </c>
    </row>
    <row r="332" spans="1:21" ht="14" x14ac:dyDescent="0.3">
      <c r="A332" s="19" t="s">
        <v>0</v>
      </c>
      <c r="B332" s="14" t="s">
        <v>591</v>
      </c>
      <c r="C332" s="13" t="s">
        <v>0</v>
      </c>
      <c r="D332" s="34">
        <f>SUM(D324:D331)</f>
        <v>2561980242</v>
      </c>
      <c r="E332" s="34">
        <f>SUM(E324:E331)</f>
        <v>2565606644</v>
      </c>
      <c r="F332" s="34">
        <f>SUM(F324:F331)</f>
        <v>618697294</v>
      </c>
      <c r="G332" s="39">
        <f t="shared" si="72"/>
        <v>0.24149182880388506</v>
      </c>
      <c r="H332" s="34">
        <f>SUM(H324:H331)</f>
        <v>608424838</v>
      </c>
      <c r="I332" s="39">
        <f t="shared" si="73"/>
        <v>0.23748225221480845</v>
      </c>
      <c r="J332" s="34">
        <f>SUM(J324:J331)</f>
        <v>610598676</v>
      </c>
      <c r="K332" s="39">
        <f t="shared" si="74"/>
        <v>0.23799387853471743</v>
      </c>
      <c r="L332" s="34">
        <f>SUM(L324:L331)</f>
        <v>0</v>
      </c>
      <c r="M332" s="39">
        <f t="shared" si="75"/>
        <v>0</v>
      </c>
      <c r="N332" s="34">
        <f t="shared" si="76"/>
        <v>1837720808</v>
      </c>
      <c r="O332" s="39">
        <f t="shared" si="77"/>
        <v>0.71629094518356728</v>
      </c>
      <c r="P332" s="34">
        <f>SUM(P324:P331)</f>
        <v>543477725</v>
      </c>
      <c r="Q332" s="34">
        <f>SUM(Q324:Q331)</f>
        <v>2289982461</v>
      </c>
      <c r="R332" s="34">
        <f>SUM(R324:R331)</f>
        <v>2243182687</v>
      </c>
      <c r="S332" s="34">
        <f>SUM(S324:S331)</f>
        <v>1600182183</v>
      </c>
      <c r="T332" s="39">
        <f t="shared" si="78"/>
        <v>0.71335348309952429</v>
      </c>
      <c r="U332" s="39">
        <f t="shared" si="79"/>
        <v>0.12350267161363426</v>
      </c>
    </row>
    <row r="333" spans="1:21" ht="13" x14ac:dyDescent="0.3">
      <c r="A333" s="18" t="s">
        <v>29</v>
      </c>
      <c r="B333" s="12" t="s">
        <v>592</v>
      </c>
      <c r="C333" s="11" t="s">
        <v>593</v>
      </c>
      <c r="D333" s="33">
        <v>18603804</v>
      </c>
      <c r="E333" s="33">
        <v>18845532</v>
      </c>
      <c r="F333" s="33">
        <v>4696516</v>
      </c>
      <c r="G333" s="38">
        <f t="shared" si="72"/>
        <v>0.2524492302757006</v>
      </c>
      <c r="H333" s="33">
        <v>4401276</v>
      </c>
      <c r="I333" s="38">
        <f t="shared" si="73"/>
        <v>0.23657935764105018</v>
      </c>
      <c r="J333" s="33">
        <v>4226221</v>
      </c>
      <c r="K333" s="38">
        <f t="shared" si="74"/>
        <v>0.2242558607525646</v>
      </c>
      <c r="L333" s="33">
        <v>0</v>
      </c>
      <c r="M333" s="38">
        <f t="shared" si="75"/>
        <v>0</v>
      </c>
      <c r="N333" s="33">
        <f t="shared" si="76"/>
        <v>13324013</v>
      </c>
      <c r="O333" s="38">
        <f t="shared" si="77"/>
        <v>0.70701177340071908</v>
      </c>
      <c r="P333" s="33">
        <v>4029918</v>
      </c>
      <c r="Q333" s="33">
        <v>16846540</v>
      </c>
      <c r="R333" s="33">
        <v>14934143</v>
      </c>
      <c r="S333" s="33">
        <v>11917075</v>
      </c>
      <c r="T333" s="38">
        <f t="shared" si="78"/>
        <v>0.79797514996340935</v>
      </c>
      <c r="U333" s="38">
        <f t="shared" si="79"/>
        <v>4.8711412986566893E-2</v>
      </c>
    </row>
    <row r="334" spans="1:21" ht="13" x14ac:dyDescent="0.3">
      <c r="A334" s="18" t="s">
        <v>29</v>
      </c>
      <c r="B334" s="12" t="s">
        <v>594</v>
      </c>
      <c r="C334" s="11" t="s">
        <v>595</v>
      </c>
      <c r="D334" s="33">
        <v>19093800</v>
      </c>
      <c r="E334" s="33">
        <v>19093800</v>
      </c>
      <c r="F334" s="33">
        <v>4738413</v>
      </c>
      <c r="G334" s="38">
        <f t="shared" si="72"/>
        <v>0.24816500644188166</v>
      </c>
      <c r="H334" s="33">
        <v>4713292</v>
      </c>
      <c r="I334" s="38">
        <f t="shared" si="73"/>
        <v>0.24684934376603923</v>
      </c>
      <c r="J334" s="33">
        <v>4837341</v>
      </c>
      <c r="K334" s="38">
        <f t="shared" si="74"/>
        <v>0.25334616472362759</v>
      </c>
      <c r="L334" s="33">
        <v>0</v>
      </c>
      <c r="M334" s="38">
        <f t="shared" si="75"/>
        <v>0</v>
      </c>
      <c r="N334" s="33">
        <f t="shared" si="76"/>
        <v>14289046</v>
      </c>
      <c r="O334" s="38">
        <f t="shared" si="77"/>
        <v>0.74836051493154843</v>
      </c>
      <c r="P334" s="33">
        <v>4292169</v>
      </c>
      <c r="Q334" s="33">
        <v>16449590</v>
      </c>
      <c r="R334" s="33">
        <v>16442780</v>
      </c>
      <c r="S334" s="33">
        <v>12459098</v>
      </c>
      <c r="T334" s="38">
        <f t="shared" si="78"/>
        <v>0.75772454536276712</v>
      </c>
      <c r="U334" s="38">
        <f t="shared" si="79"/>
        <v>0.12701550195250944</v>
      </c>
    </row>
    <row r="335" spans="1:21" ht="13" x14ac:dyDescent="0.3">
      <c r="A335" s="18" t="s">
        <v>29</v>
      </c>
      <c r="B335" s="12" t="s">
        <v>596</v>
      </c>
      <c r="C335" s="11" t="s">
        <v>597</v>
      </c>
      <c r="D335" s="33">
        <v>108655729</v>
      </c>
      <c r="E335" s="33">
        <v>108655729</v>
      </c>
      <c r="F335" s="33">
        <v>25110149</v>
      </c>
      <c r="G335" s="38">
        <f t="shared" si="72"/>
        <v>0.23109825161635059</v>
      </c>
      <c r="H335" s="33">
        <v>22033284</v>
      </c>
      <c r="I335" s="38">
        <f t="shared" si="73"/>
        <v>0.20278069276954555</v>
      </c>
      <c r="J335" s="33">
        <v>13677894</v>
      </c>
      <c r="K335" s="38">
        <f t="shared" si="74"/>
        <v>0.12588286071873853</v>
      </c>
      <c r="L335" s="33">
        <v>0</v>
      </c>
      <c r="M335" s="38">
        <f t="shared" si="75"/>
        <v>0</v>
      </c>
      <c r="N335" s="33">
        <f t="shared" si="76"/>
        <v>60821327</v>
      </c>
      <c r="O335" s="38">
        <f t="shared" si="77"/>
        <v>0.55976180510463469</v>
      </c>
      <c r="P335" s="33">
        <v>32271787</v>
      </c>
      <c r="Q335" s="33">
        <v>96717779</v>
      </c>
      <c r="R335" s="33">
        <v>97994604</v>
      </c>
      <c r="S335" s="33">
        <v>84885981</v>
      </c>
      <c r="T335" s="38">
        <f t="shared" si="78"/>
        <v>0.86623117534104221</v>
      </c>
      <c r="U335" s="38">
        <f t="shared" si="79"/>
        <v>-0.57616558388911032</v>
      </c>
    </row>
    <row r="336" spans="1:21" ht="13" x14ac:dyDescent="0.3">
      <c r="A336" s="18" t="s">
        <v>44</v>
      </c>
      <c r="B336" s="12" t="s">
        <v>598</v>
      </c>
      <c r="C336" s="11" t="s">
        <v>599</v>
      </c>
      <c r="D336" s="33">
        <v>0</v>
      </c>
      <c r="E336" s="33">
        <v>0</v>
      </c>
      <c r="F336" s="33">
        <v>0</v>
      </c>
      <c r="G336" s="38">
        <f t="shared" si="72"/>
        <v>0</v>
      </c>
      <c r="H336" s="33">
        <v>0</v>
      </c>
      <c r="I336" s="38">
        <f t="shared" si="73"/>
        <v>0</v>
      </c>
      <c r="J336" s="33">
        <v>0</v>
      </c>
      <c r="K336" s="38">
        <f t="shared" si="74"/>
        <v>0</v>
      </c>
      <c r="L336" s="33">
        <v>0</v>
      </c>
      <c r="M336" s="38">
        <f t="shared" si="75"/>
        <v>0</v>
      </c>
      <c r="N336" s="33">
        <f t="shared" si="76"/>
        <v>0</v>
      </c>
      <c r="O336" s="38">
        <f t="shared" si="77"/>
        <v>0</v>
      </c>
      <c r="P336" s="33">
        <v>0</v>
      </c>
      <c r="Q336" s="33">
        <v>0</v>
      </c>
      <c r="R336" s="33">
        <v>0</v>
      </c>
      <c r="S336" s="33">
        <v>0</v>
      </c>
      <c r="T336" s="38">
        <f t="shared" si="78"/>
        <v>0</v>
      </c>
      <c r="U336" s="38">
        <f t="shared" si="79"/>
        <v>0</v>
      </c>
    </row>
    <row r="337" spans="1:21" ht="14" x14ac:dyDescent="0.3">
      <c r="A337" s="19" t="s">
        <v>0</v>
      </c>
      <c r="B337" s="14" t="s">
        <v>600</v>
      </c>
      <c r="C337" s="13" t="s">
        <v>0</v>
      </c>
      <c r="D337" s="34">
        <f>SUM(D333:D336)</f>
        <v>146353333</v>
      </c>
      <c r="E337" s="34">
        <f>SUM(E333:E336)</f>
        <v>146595061</v>
      </c>
      <c r="F337" s="34">
        <f>SUM(F333:F336)</f>
        <v>34545078</v>
      </c>
      <c r="G337" s="39">
        <f t="shared" si="72"/>
        <v>0.23603888816115995</v>
      </c>
      <c r="H337" s="34">
        <f>SUM(H333:H336)</f>
        <v>31147852</v>
      </c>
      <c r="I337" s="39">
        <f t="shared" si="73"/>
        <v>0.21282639323287567</v>
      </c>
      <c r="J337" s="34">
        <f>SUM(J333:J336)</f>
        <v>22741456</v>
      </c>
      <c r="K337" s="39">
        <f t="shared" si="74"/>
        <v>0.15513112000410437</v>
      </c>
      <c r="L337" s="34">
        <f>SUM(L333:L336)</f>
        <v>0</v>
      </c>
      <c r="M337" s="39">
        <f t="shared" si="75"/>
        <v>0</v>
      </c>
      <c r="N337" s="34">
        <f t="shared" si="76"/>
        <v>88434386</v>
      </c>
      <c r="O337" s="39">
        <f t="shared" si="77"/>
        <v>0.60325624476529938</v>
      </c>
      <c r="P337" s="34">
        <f>SUM(P333:P336)</f>
        <v>40593874</v>
      </c>
      <c r="Q337" s="34">
        <f>SUM(Q333:Q336)</f>
        <v>130013909</v>
      </c>
      <c r="R337" s="34">
        <f>SUM(R333:R336)</f>
        <v>129371527</v>
      </c>
      <c r="S337" s="34">
        <f>SUM(S333:S336)</f>
        <v>109262154</v>
      </c>
      <c r="T337" s="39">
        <f t="shared" si="78"/>
        <v>0.84456106017825705</v>
      </c>
      <c r="U337" s="39">
        <f t="shared" si="79"/>
        <v>-0.43978108618063894</v>
      </c>
    </row>
    <row r="338" spans="1:21" ht="14" x14ac:dyDescent="0.3">
      <c r="A338" s="19" t="s">
        <v>0</v>
      </c>
      <c r="B338" s="14" t="s">
        <v>601</v>
      </c>
      <c r="C338" s="13" t="s">
        <v>0</v>
      </c>
      <c r="D338" s="34">
        <f>SUM(D302,D304:D309,D311:D316,D318:D322,D324:D331,D333:D336)</f>
        <v>24567249859</v>
      </c>
      <c r="E338" s="34">
        <f>SUM(E302,E304:E309,E311:E316,E318:E322,E324:E331,E333:E336)</f>
        <v>24491896273</v>
      </c>
      <c r="F338" s="34">
        <f>SUM(F302,F304:F309,F311:F316,F318:F322,F324:F331,F333:F336)</f>
        <v>6681997945</v>
      </c>
      <c r="G338" s="39">
        <f t="shared" si="72"/>
        <v>0.27198803217089063</v>
      </c>
      <c r="H338" s="34">
        <f>SUM(H302,H304:H309,H311:H316,H318:H322,H324:H331,H333:H336)</f>
        <v>5819327664</v>
      </c>
      <c r="I338" s="39">
        <f t="shared" si="73"/>
        <v>0.2368733862112832</v>
      </c>
      <c r="J338" s="34">
        <f>SUM(J302,J304:J309,J311:J316,J318:J322,J324:J331,J333:J336)</f>
        <v>6087859211</v>
      </c>
      <c r="K338" s="39">
        <f t="shared" si="74"/>
        <v>0.24856626629238543</v>
      </c>
      <c r="L338" s="34">
        <f>SUM(L302,L304:L309,L311:L316,L318:L322,L324:L331,L333:L336)</f>
        <v>0</v>
      </c>
      <c r="M338" s="39">
        <f t="shared" si="75"/>
        <v>0</v>
      </c>
      <c r="N338" s="34">
        <f t="shared" si="76"/>
        <v>18589184820</v>
      </c>
      <c r="O338" s="39">
        <f t="shared" si="77"/>
        <v>0.7589932854849144</v>
      </c>
      <c r="P338" s="34">
        <f>SUM(P302,P304:P309,P311:P316,P318:P322,P324:P331,P333:P336)</f>
        <v>5302141207</v>
      </c>
      <c r="Q338" s="34">
        <f>SUM(Q302,Q304:Q309,Q311:Q316,Q318:Q322,Q324:Q331,Q333:Q336)</f>
        <v>21596723503</v>
      </c>
      <c r="R338" s="34">
        <f>SUM(R302,R304:R309,R311:R316,R318:R322,R324:R331,R333:R336)</f>
        <v>21576095370</v>
      </c>
      <c r="S338" s="34">
        <f>SUM(S302,S304:S309,S311:S316,S318:S322,S324:S331,S333:S336)</f>
        <v>16110089076</v>
      </c>
      <c r="T338" s="39">
        <f t="shared" si="78"/>
        <v>0.74666378692411206</v>
      </c>
      <c r="U338" s="39">
        <f t="shared" si="79"/>
        <v>0.14818881152442298</v>
      </c>
    </row>
    <row r="339" spans="1:21" ht="14" x14ac:dyDescent="0.3">
      <c r="A339" s="23" t="s">
        <v>0</v>
      </c>
      <c r="B339" s="24" t="s">
        <v>602</v>
      </c>
      <c r="C339" s="25" t="s">
        <v>0</v>
      </c>
      <c r="D339" s="36">
        <f>SUM(D8:D9,D11:D18,D20:D26,D28:D34,D36:D39,D41:D46,D48:D52,D57,D59:D62,D64:D69,D71:D77,D79:D83,D88:D90,D92:D95,D97:D100,D105,D107:D111,D113:D120,D122:D125,D127:D131,D133:D136,D138:D143,D145:D149,D151:D156,D158:D162,D164:D168,D173:D178,D180:D184,D186:D190,D192:D197,D199:D203,D208:D215,D217:D223,D225:D229,D234:D239,D241:D246,D248:D253,D255:D258,D263:D266,D268:D274,D276:D284,D286:D291,D293:D297,D302,D304:D309,D311:D316,D318:D322,D324:D331,D333:D336)</f>
        <v>145170192125</v>
      </c>
      <c r="E339" s="36">
        <f>SUM(E8:E9,E11:E18,E20:E26,E28:E34,E36:E39,E41:E46,E48:E52,E57,E59:E62,E64:E69,E71:E77,E79:E83,E88:E90,E92:E95,E97:E100,E105,E107:E111,E113:E120,E122:E125,E127:E131,E133:E136,E138:E143,E145:E149,E151:E156,E158:E162,E164:E168,E173:E178,E180:E184,E186:E190,E192:E197,E199:E203,E208:E215,E217:E223,E225:E229,E234:E239,E241:E246,E248:E253,E255:E258,E263:E266,E268:E274,E276:E284,E286:E291,E293:E297,E302,E304:E309,E311:E316,E318:E322,E324:E331,E333:E336)</f>
        <v>144975983412</v>
      </c>
      <c r="F339" s="36">
        <f>SUM(F8:F9,F11:F18,F20:F26,F28:F34,F36:F39,F41:F46,F48:F52,F57,F59:F62,F64:F69,F71:F77,F79:F83,F88:F90,F92:F95,F97:F100,F105,F107:F111,F113:F120,F122:F125,F127:F131,F133:F136,F138:F143,F145:F149,F151:F156,F158:F162,F164:F168,F173:F178,F180:F184,F186:F190,F192:F197,F199:F203,F208:F215,F217:F223,F225:F229,F234:F239,F241:F246,F248:F253,F255:F258,F263:F266,F268:F274,F276:F284,F286:F291,F293:F297,F302,F304:F309,F311:F316,F318:F322,F324:F331,F333:F336)</f>
        <v>36932922183</v>
      </c>
      <c r="G339" s="41">
        <f t="shared" si="72"/>
        <v>0.25441119586862981</v>
      </c>
      <c r="H339" s="36">
        <f>SUM(H8:H9,H11:H18,H20:H26,H28:H34,H36:H39,H41:H46,H48:H52,H57,H59:H62,H64:H69,H71:H77,H79:H83,H88:H90,H92:H95,H97:H100,H105,H107:H111,H113:H120,H122:H125,H127:H131,H133:H136,H138:H143,H145:H149,H151:H156,H158:H162,H164:H168,H173:H178,H180:H184,H186:H190,H192:H197,H199:H203,H208:H215,H217:H223,H225:H229,H234:H239,H241:H246,H248:H253,H255:H258,H263:H266,H268:H274,H276:H284,H286:H291,H293:H297,H302,H304:H309,H311:H316,H318:H322,H324:H331,H333:H336)</f>
        <v>32819212643</v>
      </c>
      <c r="I339" s="41">
        <f t="shared" si="73"/>
        <v>0.22607404566042555</v>
      </c>
      <c r="J339" s="36">
        <f>SUM(J8:J9,J11:J18,J20:J26,J28:J34,J36:J39,J41:J46,J48:J52,J57,J59:J62,J64:J69,J71:J77,J79:J83,J88:J90,J92:J95,J97:J100,J105,J107:J111,J113:J120,J122:J125,J127:J131,J133:J136,J138:J143,J145:J149,J151:J156,J158:J162,J164:J168,J173:J178,J180:J184,J186:J190,J192:J197,J199:J203,J208:J215,J217:J223,J225:J229,J234:J239,J241:J246,J248:J253,J255:J258,J263:J266,J268:J274,J276:J284,J286:J291,J293:J297,J302,J304:J309,J311:J316,J318:J322,J324:J331,J333:J336)</f>
        <v>33913957135</v>
      </c>
      <c r="K339" s="41">
        <f t="shared" si="74"/>
        <v>0.23392810544779422</v>
      </c>
      <c r="L339" s="36">
        <f>SUM(L8:L9,L11:L18,L20:L26,L28:L34,L36:L39,L41:L46,L48:L52,L57,L59:L62,L64:L69,L71:L77,L79:L83,L88:L90,L92:L95,L97:L100,L105,L107:L111,L113:L120,L122:L125,L127:L131,L133:L136,L138:L143,L145:L149,L151:L156,L158:L162,L164:L168,L173:L178,L180:L184,L186:L190,L192:L197,L199:L203,L208:L215,L217:L223,L225:L229,L234:L239,L241:L246,L248:L253,L255:L258,L263:L266,L268:L274,L276:L284,L286:L291,L293:L297,L302,L304:L309,L311:L316,L318:L322,L324:L331,L333:L336)</f>
        <v>0</v>
      </c>
      <c r="M339" s="41">
        <f t="shared" si="75"/>
        <v>0</v>
      </c>
      <c r="N339" s="36">
        <f t="shared" si="76"/>
        <v>103666091961</v>
      </c>
      <c r="O339" s="41">
        <f t="shared" si="77"/>
        <v>0.71505700131308314</v>
      </c>
      <c r="P339" s="36">
        <f>SUM(P8:P9,P11:P18,P20:P26,P28:P34,P36:P39,P41:P46,P48:P52,P57,P59:P62,P64:P69,P71:P77,P79:P83,P88:P90,P92:P95,P97:P100,P105,P107:P111,P113:P120,P122:P125,P127:P131,P133:P136,P138:P143,P145:P149,P151:P156,P158:P162,P164:P168,P173:P178,P180:P184,P186:P190,P192:P197,P199:P203,P208:P215,P217:P223,P225:P229,P234:P239,P241:P246,P248:P253,P255:P258,P263:P266,P268:P274,P276:P284,P286:P291,P293:P297,P302,P304:P309,P311:P316,P318:P322,P324:P331,P333:P336)</f>
        <v>29967848484</v>
      </c>
      <c r="Q339" s="36">
        <f>SUM(Q8:Q9,Q11:Q18,Q20:Q26,Q28:Q34,Q36:Q39,Q41:Q46,Q48:Q52,Q57,Q59:Q62,Q64:Q69,Q71:Q77,Q79:Q83,Q88:Q90,Q92:Q95,Q97:Q100,Q105,Q107:Q111,Q113:Q120,Q122:Q125,Q127:Q131,Q133:Q136,Q138:Q143,Q145:Q149,Q151:Q156,Q158:Q162,Q164:Q168,Q173:Q178,Q180:Q184,Q186:Q190,Q192:Q197,Q199:Q203,Q208:Q215,Q217:Q223,Q225:Q229,Q234:Q239,Q241:Q246,Q248:Q253,Q255:Q258,Q263:Q266,Q268:Q274,Q276:Q284,Q286:Q291,Q293:Q297,Q302,Q304:Q309,Q311:Q316,Q318:Q322,Q324:Q331,Q333:Q336)</f>
        <v>126257557311</v>
      </c>
      <c r="R339" s="36">
        <f>SUM(R8:R9,R11:R18,R20:R26,R28:R34,R36:R39,R41:R46,R48:R52,R57,R59:R62,R64:R69,R71:R77,R79:R83,R88:R90,R92:R95,R97:R100,R105,R107:R111,R113:R120,R122:R125,R127:R131,R133:R136,R138:R143,R145:R149,R151:R156,R158:R162,R164:R168,R173:R178,R180:R184,R186:R190,R192:R197,R199:R203,R208:R215,R217:R223,R225:R229,R234:R239,R241:R246,R248:R253,R255:R258,R263:R266,R268:R274,R276:R284,R286:R291,R293:R297,R302,R304:R309,R311:R316,R318:R322,R324:R331,R333:R336)</f>
        <v>125701927501</v>
      </c>
      <c r="S339" s="36">
        <f>SUM(S8:S9,S11:S18,S20:S26,S28:S34,S36:S39,S41:S46,S48:S52,S57,S59:S62,S64:S69,S71:S77,S79:S83,S88:S90,S92:S95,S97:S100,S105,S107:S111,S113:S120,S122:S125,S127:S131,S133:S136,S138:S143,S145:S149,S151:S156,S158:S162,S164:S168,S173:S178,S180:S184,S186:S190,S192:S197,S199:S203,S208:S215,S217:S223,S225:S229,S234:S239,S241:S246,S248:S253,S255:S258,S263:S266,S268:S274,S276:S284,S286:S291,S293:S297,S302,S304:S309,S311:S316,S318:S322,S324:S331,S333:S336)</f>
        <v>92475804537</v>
      </c>
      <c r="T339" s="41">
        <f t="shared" si="78"/>
        <v>0.73567531043837275</v>
      </c>
      <c r="U339" s="41">
        <f t="shared" si="79"/>
        <v>0.13167807669298814</v>
      </c>
    </row>
    <row r="340" spans="1:21" x14ac:dyDescent="0.25">
      <c r="B340" s="1"/>
      <c r="D340" s="37"/>
      <c r="E340" s="37"/>
      <c r="F340" s="37"/>
      <c r="G340" s="42"/>
      <c r="H340" s="37"/>
      <c r="I340" s="42"/>
      <c r="J340" s="37"/>
      <c r="K340" s="42"/>
      <c r="L340" s="37"/>
      <c r="M340" s="42"/>
      <c r="N340" s="37"/>
      <c r="O340" s="42"/>
      <c r="P340" s="37"/>
      <c r="Q340" s="37"/>
      <c r="R340" s="37"/>
      <c r="S340" s="37"/>
      <c r="T340" s="42"/>
      <c r="U340" s="42"/>
    </row>
    <row r="341" spans="1:21" x14ac:dyDescent="0.25">
      <c r="B341" s="1"/>
      <c r="D341" s="37"/>
      <c r="E341" s="37"/>
      <c r="F341" s="37"/>
      <c r="G341" s="42"/>
      <c r="H341" s="37"/>
      <c r="I341" s="42"/>
      <c r="J341" s="37"/>
      <c r="K341" s="42"/>
      <c r="L341" s="37"/>
      <c r="M341" s="42"/>
      <c r="N341" s="37"/>
      <c r="O341" s="42"/>
      <c r="P341" s="37"/>
      <c r="Q341" s="37"/>
      <c r="R341" s="37"/>
      <c r="S341" s="37"/>
      <c r="T341" s="42"/>
      <c r="U341" s="42"/>
    </row>
    <row r="342" spans="1:21" x14ac:dyDescent="0.25">
      <c r="B342" s="1"/>
      <c r="D342" s="37"/>
      <c r="E342" s="37"/>
      <c r="F342" s="37"/>
      <c r="G342" s="42"/>
      <c r="H342" s="37"/>
      <c r="I342" s="42"/>
      <c r="J342" s="37"/>
      <c r="K342" s="42"/>
      <c r="L342" s="37"/>
      <c r="M342" s="42"/>
      <c r="N342" s="37"/>
      <c r="O342" s="42"/>
      <c r="P342" s="37"/>
      <c r="Q342" s="37"/>
      <c r="R342" s="37"/>
      <c r="S342" s="37"/>
      <c r="T342" s="42"/>
      <c r="U342" s="42"/>
    </row>
    <row r="343" spans="1:21" x14ac:dyDescent="0.25">
      <c r="B343" s="1"/>
      <c r="D343" s="37"/>
      <c r="E343" s="37"/>
      <c r="F343" s="37"/>
      <c r="G343" s="42"/>
      <c r="H343" s="37"/>
      <c r="I343" s="42"/>
      <c r="J343" s="37"/>
      <c r="K343" s="42"/>
      <c r="L343" s="37"/>
      <c r="M343" s="42"/>
      <c r="N343" s="37"/>
      <c r="O343" s="42"/>
      <c r="P343" s="37"/>
      <c r="Q343" s="37"/>
      <c r="R343" s="37"/>
      <c r="S343" s="37"/>
      <c r="T343" s="42"/>
      <c r="U343" s="42"/>
    </row>
    <row r="344" spans="1:21" x14ac:dyDescent="0.25">
      <c r="B344" s="1"/>
      <c r="D344" s="37"/>
      <c r="E344" s="37"/>
      <c r="F344" s="37"/>
      <c r="G344" s="42"/>
      <c r="H344" s="37"/>
      <c r="I344" s="42"/>
      <c r="J344" s="37"/>
      <c r="K344" s="42"/>
      <c r="L344" s="37"/>
      <c r="M344" s="42"/>
      <c r="N344" s="37"/>
      <c r="O344" s="42"/>
      <c r="P344" s="37"/>
      <c r="Q344" s="37"/>
      <c r="R344" s="37"/>
      <c r="S344" s="37"/>
      <c r="T344" s="42"/>
      <c r="U344" s="42"/>
    </row>
    <row r="345" spans="1:21" x14ac:dyDescent="0.25">
      <c r="B345" s="1"/>
      <c r="D345" s="37"/>
      <c r="E345" s="37"/>
      <c r="F345" s="37"/>
      <c r="G345" s="42"/>
      <c r="H345" s="37"/>
      <c r="I345" s="42"/>
      <c r="J345" s="37"/>
      <c r="K345" s="42"/>
      <c r="L345" s="37"/>
      <c r="M345" s="42"/>
      <c r="N345" s="37"/>
      <c r="O345" s="42"/>
      <c r="P345" s="37"/>
      <c r="Q345" s="37"/>
      <c r="R345" s="37"/>
      <c r="S345" s="37"/>
      <c r="T345" s="42"/>
      <c r="U345" s="42"/>
    </row>
    <row r="346" spans="1:21" x14ac:dyDescent="0.25">
      <c r="B346" s="1"/>
      <c r="D346" s="37"/>
      <c r="E346" s="37"/>
      <c r="F346" s="37"/>
      <c r="G346" s="42"/>
      <c r="H346" s="37"/>
      <c r="I346" s="42"/>
      <c r="J346" s="37"/>
      <c r="K346" s="42"/>
      <c r="L346" s="37"/>
      <c r="M346" s="42"/>
      <c r="N346" s="37"/>
      <c r="O346" s="42"/>
      <c r="P346" s="37"/>
      <c r="Q346" s="37"/>
      <c r="R346" s="37"/>
      <c r="S346" s="37"/>
      <c r="T346" s="42"/>
      <c r="U346" s="42"/>
    </row>
    <row r="347" spans="1:21" x14ac:dyDescent="0.25">
      <c r="B347" s="1"/>
      <c r="D347" s="37"/>
      <c r="E347" s="37"/>
      <c r="F347" s="37"/>
      <c r="G347" s="42"/>
      <c r="H347" s="37"/>
      <c r="I347" s="42"/>
      <c r="J347" s="37"/>
      <c r="K347" s="42"/>
      <c r="L347" s="37"/>
      <c r="M347" s="42"/>
      <c r="N347" s="37"/>
      <c r="O347" s="42"/>
      <c r="P347" s="37"/>
      <c r="Q347" s="37"/>
      <c r="R347" s="37"/>
      <c r="S347" s="37"/>
      <c r="T347" s="42"/>
      <c r="U347" s="42"/>
    </row>
    <row r="348" spans="1:21" x14ac:dyDescent="0.25">
      <c r="B348" s="1"/>
      <c r="D348" s="37"/>
      <c r="E348" s="37"/>
      <c r="F348" s="37"/>
      <c r="G348" s="42"/>
      <c r="H348" s="37"/>
      <c r="I348" s="42"/>
      <c r="J348" s="37"/>
      <c r="K348" s="42"/>
      <c r="L348" s="37"/>
      <c r="M348" s="42"/>
      <c r="N348" s="37"/>
      <c r="O348" s="42"/>
      <c r="P348" s="37"/>
      <c r="Q348" s="37"/>
      <c r="R348" s="37"/>
      <c r="S348" s="37"/>
      <c r="T348" s="42"/>
      <c r="U348" s="42"/>
    </row>
    <row r="349" spans="1:21" x14ac:dyDescent="0.25">
      <c r="B349" s="1"/>
      <c r="D349" s="37"/>
      <c r="E349" s="37"/>
      <c r="F349" s="37"/>
      <c r="G349" s="42"/>
      <c r="H349" s="37"/>
      <c r="I349" s="42"/>
      <c r="J349" s="37"/>
      <c r="K349" s="42"/>
      <c r="L349" s="37"/>
      <c r="M349" s="42"/>
      <c r="N349" s="37"/>
      <c r="O349" s="42"/>
      <c r="P349" s="37"/>
      <c r="Q349" s="37"/>
      <c r="R349" s="37"/>
      <c r="S349" s="37"/>
      <c r="T349" s="42"/>
      <c r="U349" s="42"/>
    </row>
    <row r="350" spans="1:21" x14ac:dyDescent="0.25">
      <c r="B350" s="1"/>
      <c r="D350" s="37"/>
      <c r="E350" s="37"/>
      <c r="F350" s="37"/>
      <c r="G350" s="42"/>
      <c r="H350" s="37"/>
      <c r="I350" s="42"/>
      <c r="J350" s="37"/>
      <c r="K350" s="42"/>
      <c r="L350" s="37"/>
      <c r="M350" s="42"/>
      <c r="N350" s="37"/>
      <c r="O350" s="42"/>
      <c r="P350" s="37"/>
      <c r="Q350" s="37"/>
      <c r="R350" s="37"/>
      <c r="S350" s="37"/>
      <c r="T350" s="42"/>
      <c r="U350" s="42"/>
    </row>
    <row r="351" spans="1:21" x14ac:dyDescent="0.25">
      <c r="B351" s="1"/>
      <c r="D351" s="37"/>
      <c r="E351" s="37"/>
      <c r="F351" s="37"/>
      <c r="G351" s="42"/>
      <c r="H351" s="37"/>
      <c r="I351" s="42"/>
      <c r="J351" s="37"/>
      <c r="K351" s="42"/>
      <c r="L351" s="37"/>
      <c r="M351" s="42"/>
      <c r="N351" s="37"/>
      <c r="O351" s="42"/>
      <c r="P351" s="37"/>
      <c r="Q351" s="37"/>
      <c r="R351" s="37"/>
      <c r="S351" s="37"/>
      <c r="T351" s="42"/>
      <c r="U351" s="42"/>
    </row>
    <row r="352" spans="1:21" x14ac:dyDescent="0.25">
      <c r="B352" s="1"/>
      <c r="D352" s="37"/>
      <c r="E352" s="37"/>
      <c r="F352" s="37"/>
      <c r="G352" s="42"/>
      <c r="H352" s="37"/>
      <c r="I352" s="42"/>
      <c r="J352" s="37"/>
      <c r="K352" s="42"/>
      <c r="L352" s="37"/>
      <c r="M352" s="42"/>
      <c r="N352" s="37"/>
      <c r="O352" s="42"/>
      <c r="P352" s="37"/>
      <c r="Q352" s="37"/>
      <c r="R352" s="37"/>
      <c r="S352" s="37"/>
      <c r="T352" s="42"/>
      <c r="U352" s="42"/>
    </row>
    <row r="353" spans="2:21" x14ac:dyDescent="0.25">
      <c r="B353" s="1"/>
      <c r="D353" s="37"/>
      <c r="E353" s="37"/>
      <c r="F353" s="37"/>
      <c r="G353" s="42"/>
      <c r="H353" s="37"/>
      <c r="I353" s="42"/>
      <c r="J353" s="37"/>
      <c r="K353" s="42"/>
      <c r="L353" s="37"/>
      <c r="M353" s="42"/>
      <c r="N353" s="37"/>
      <c r="O353" s="42"/>
      <c r="P353" s="37"/>
      <c r="Q353" s="37"/>
      <c r="R353" s="37"/>
      <c r="S353" s="37"/>
      <c r="T353" s="42"/>
      <c r="U353" s="42"/>
    </row>
    <row r="354" spans="2:21" x14ac:dyDescent="0.25">
      <c r="B354" s="1"/>
      <c r="D354" s="37"/>
      <c r="E354" s="37"/>
      <c r="F354" s="37"/>
      <c r="G354" s="42"/>
      <c r="H354" s="37"/>
      <c r="I354" s="42"/>
      <c r="J354" s="37"/>
      <c r="K354" s="42"/>
      <c r="L354" s="37"/>
      <c r="M354" s="42"/>
      <c r="N354" s="37"/>
      <c r="O354" s="42"/>
      <c r="P354" s="37"/>
      <c r="Q354" s="37"/>
      <c r="R354" s="37"/>
      <c r="S354" s="37"/>
      <c r="T354" s="42"/>
      <c r="U354" s="42"/>
    </row>
    <row r="355" spans="2:21" x14ac:dyDescent="0.25">
      <c r="B355" s="1"/>
      <c r="D355" s="37"/>
      <c r="E355" s="37"/>
      <c r="F355" s="37"/>
      <c r="G355" s="42"/>
      <c r="H355" s="37"/>
      <c r="I355" s="42"/>
      <c r="J355" s="37"/>
      <c r="K355" s="42"/>
      <c r="L355" s="37"/>
      <c r="M355" s="42"/>
      <c r="N355" s="37"/>
      <c r="O355" s="42"/>
      <c r="P355" s="37"/>
      <c r="Q355" s="37"/>
      <c r="R355" s="37"/>
      <c r="S355" s="37"/>
      <c r="T355" s="42"/>
      <c r="U355" s="42"/>
    </row>
    <row r="356" spans="2:21" x14ac:dyDescent="0.25">
      <c r="B356" s="1"/>
      <c r="D356" s="37"/>
      <c r="E356" s="37"/>
      <c r="F356" s="37"/>
      <c r="G356" s="42"/>
      <c r="H356" s="37"/>
      <c r="I356" s="42"/>
      <c r="J356" s="37"/>
      <c r="K356" s="42"/>
      <c r="L356" s="37"/>
      <c r="M356" s="42"/>
      <c r="N356" s="37"/>
      <c r="O356" s="42"/>
      <c r="P356" s="37"/>
      <c r="Q356" s="37"/>
      <c r="R356" s="37"/>
      <c r="S356" s="37"/>
      <c r="T356" s="42"/>
      <c r="U356" s="42"/>
    </row>
    <row r="357" spans="2:21" x14ac:dyDescent="0.25">
      <c r="B357" s="1"/>
      <c r="D357" s="37"/>
      <c r="E357" s="37"/>
      <c r="F357" s="37"/>
      <c r="G357" s="42"/>
      <c r="H357" s="37"/>
      <c r="I357" s="42"/>
      <c r="J357" s="37"/>
      <c r="K357" s="42"/>
      <c r="L357" s="37"/>
      <c r="M357" s="42"/>
      <c r="N357" s="37"/>
      <c r="O357" s="42"/>
      <c r="P357" s="37"/>
      <c r="Q357" s="37"/>
      <c r="R357" s="37"/>
      <c r="S357" s="37"/>
      <c r="T357" s="42"/>
      <c r="U357" s="42"/>
    </row>
    <row r="358" spans="2:21" x14ac:dyDescent="0.25">
      <c r="B358" s="1"/>
      <c r="D358" s="37"/>
      <c r="E358" s="37"/>
      <c r="F358" s="37"/>
      <c r="G358" s="42"/>
      <c r="H358" s="37"/>
      <c r="I358" s="42"/>
      <c r="J358" s="37"/>
      <c r="K358" s="42"/>
      <c r="L358" s="37"/>
      <c r="M358" s="42"/>
      <c r="N358" s="37"/>
      <c r="O358" s="42"/>
      <c r="P358" s="37"/>
      <c r="Q358" s="37"/>
      <c r="R358" s="37"/>
      <c r="S358" s="37"/>
      <c r="T358" s="42"/>
      <c r="U358" s="42"/>
    </row>
    <row r="359" spans="2:21" x14ac:dyDescent="0.25">
      <c r="B359" s="1"/>
      <c r="D359" s="37"/>
      <c r="E359" s="37"/>
      <c r="F359" s="37"/>
      <c r="G359" s="42"/>
      <c r="H359" s="37"/>
      <c r="I359" s="42"/>
      <c r="J359" s="37"/>
      <c r="K359" s="42"/>
      <c r="L359" s="37"/>
      <c r="M359" s="42"/>
      <c r="N359" s="37"/>
      <c r="O359" s="42"/>
      <c r="P359" s="37"/>
      <c r="Q359" s="37"/>
      <c r="R359" s="37"/>
      <c r="S359" s="37"/>
      <c r="T359" s="42"/>
      <c r="U359" s="42"/>
    </row>
    <row r="360" spans="2:21" x14ac:dyDescent="0.25">
      <c r="B360" s="1"/>
      <c r="D360" s="37"/>
      <c r="E360" s="37"/>
      <c r="F360" s="37"/>
      <c r="G360" s="42"/>
      <c r="H360" s="37"/>
      <c r="I360" s="42"/>
      <c r="J360" s="37"/>
      <c r="K360" s="42"/>
      <c r="L360" s="37"/>
      <c r="M360" s="42"/>
      <c r="N360" s="37"/>
      <c r="O360" s="42"/>
      <c r="P360" s="37"/>
      <c r="Q360" s="37"/>
      <c r="R360" s="37"/>
      <c r="S360" s="37"/>
      <c r="T360" s="42"/>
      <c r="U360" s="42"/>
    </row>
  </sheetData>
  <mergeCells count="10">
    <mergeCell ref="P4:T4"/>
    <mergeCell ref="B2:T2"/>
    <mergeCell ref="B1:U1"/>
    <mergeCell ref="B3:O3"/>
    <mergeCell ref="D4:E4"/>
    <mergeCell ref="F4:G4"/>
    <mergeCell ref="H4:I4"/>
    <mergeCell ref="J4:K4"/>
    <mergeCell ref="L4:M4"/>
    <mergeCell ref="N4:O4"/>
  </mergeCells>
  <printOptions horizontalCentered="1"/>
  <pageMargins left="0.5" right="0.27559055118110198" top="0.78740157480314998" bottom="0.78740157480314998" header="0.78740157480314998" footer="0.78740157480314998"/>
  <pageSetup paperSize="9" scale="60" orientation="landscape" r:id="rId1"/>
  <rowBreaks count="1" manualBreakCount="1">
    <brk id="339" max="16383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U360"/>
  <sheetViews>
    <sheetView showGridLines="0" workbookViewId="0">
      <selection activeCell="T8" sqref="T8:U360"/>
    </sheetView>
  </sheetViews>
  <sheetFormatPr defaultRowHeight="12.5" x14ac:dyDescent="0.25"/>
  <cols>
    <col min="1" max="1" width="4" customWidth="1"/>
    <col min="2" max="2" width="23.26953125" customWidth="1"/>
    <col min="3" max="3" width="6.81640625" customWidth="1"/>
    <col min="4" max="11" width="11.7265625" customWidth="1"/>
    <col min="12" max="13" width="11.7265625" hidden="1" customWidth="1"/>
    <col min="14" max="16" width="11.7265625" customWidth="1"/>
    <col min="17" max="19" width="11.7265625" hidden="1" customWidth="1"/>
    <col min="20" max="21" width="11.7265625" customWidth="1"/>
    <col min="22" max="23" width="12.1796875" customWidth="1"/>
  </cols>
  <sheetData>
    <row r="1" spans="1:21" ht="14" x14ac:dyDescent="0.3">
      <c r="A1" s="2" t="s">
        <v>0</v>
      </c>
      <c r="B1" s="46" t="s">
        <v>1</v>
      </c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</row>
    <row r="2" spans="1:21" ht="15.65" customHeight="1" x14ac:dyDescent="0.35">
      <c r="A2" s="4" t="s">
        <v>0</v>
      </c>
      <c r="B2" s="44" t="s">
        <v>2</v>
      </c>
      <c r="C2" s="44"/>
      <c r="D2" s="44"/>
      <c r="E2" s="44"/>
      <c r="F2" s="44"/>
      <c r="G2" s="44"/>
      <c r="H2" s="44"/>
      <c r="I2" s="44"/>
      <c r="J2" s="44"/>
      <c r="K2" s="44"/>
      <c r="L2" s="44"/>
      <c r="M2" s="44"/>
      <c r="N2" s="44"/>
      <c r="O2" s="44"/>
      <c r="P2" s="45"/>
      <c r="Q2" s="45"/>
      <c r="R2" s="45"/>
      <c r="S2" s="45"/>
      <c r="T2" s="45"/>
      <c r="U2" s="3"/>
    </row>
    <row r="3" spans="1:21" ht="15.65" customHeight="1" x14ac:dyDescent="0.35">
      <c r="A3" s="2" t="s">
        <v>0</v>
      </c>
      <c r="B3" s="47" t="s">
        <v>0</v>
      </c>
      <c r="C3" s="47"/>
      <c r="D3" s="47"/>
      <c r="E3" s="47"/>
      <c r="F3" s="47"/>
      <c r="G3" s="47"/>
      <c r="H3" s="47"/>
      <c r="I3" s="47"/>
      <c r="J3" s="47"/>
      <c r="K3" s="47"/>
      <c r="L3" s="47"/>
      <c r="M3" s="47"/>
      <c r="N3" s="47"/>
      <c r="O3" s="47"/>
      <c r="T3" s="3"/>
      <c r="U3" s="3"/>
    </row>
    <row r="4" spans="1:21" ht="28.9" customHeight="1" x14ac:dyDescent="0.3">
      <c r="A4" s="5" t="s">
        <v>0</v>
      </c>
      <c r="B4" s="6" t="s">
        <v>614</v>
      </c>
      <c r="C4" s="6" t="s">
        <v>0</v>
      </c>
      <c r="D4" s="48" t="s">
        <v>4</v>
      </c>
      <c r="E4" s="49"/>
      <c r="F4" s="43" t="s">
        <v>5</v>
      </c>
      <c r="G4" s="43"/>
      <c r="H4" s="43" t="s">
        <v>6</v>
      </c>
      <c r="I4" s="43"/>
      <c r="J4" s="43" t="s">
        <v>7</v>
      </c>
      <c r="K4" s="43"/>
      <c r="L4" s="43" t="s">
        <v>8</v>
      </c>
      <c r="M4" s="43"/>
      <c r="N4" s="43" t="s">
        <v>9</v>
      </c>
      <c r="O4" s="43"/>
      <c r="P4" s="43" t="s">
        <v>10</v>
      </c>
      <c r="Q4" s="43"/>
      <c r="R4" s="43"/>
      <c r="S4" s="43"/>
      <c r="T4" s="43"/>
      <c r="U4" s="7"/>
    </row>
    <row r="5" spans="1:21" ht="43.15" customHeight="1" x14ac:dyDescent="0.3">
      <c r="A5" s="20" t="s">
        <v>0</v>
      </c>
      <c r="B5" s="21" t="s">
        <v>11</v>
      </c>
      <c r="C5" s="22" t="s">
        <v>12</v>
      </c>
      <c r="D5" s="26" t="s">
        <v>13</v>
      </c>
      <c r="E5" s="26" t="s">
        <v>14</v>
      </c>
      <c r="F5" s="26" t="s">
        <v>15</v>
      </c>
      <c r="G5" s="27" t="s">
        <v>16</v>
      </c>
      <c r="H5" s="26" t="s">
        <v>15</v>
      </c>
      <c r="I5" s="27" t="s">
        <v>17</v>
      </c>
      <c r="J5" s="26" t="s">
        <v>15</v>
      </c>
      <c r="K5" s="27" t="s">
        <v>18</v>
      </c>
      <c r="L5" s="26" t="s">
        <v>15</v>
      </c>
      <c r="M5" s="27" t="s">
        <v>19</v>
      </c>
      <c r="N5" s="26" t="s">
        <v>15</v>
      </c>
      <c r="O5" s="27" t="s">
        <v>20</v>
      </c>
      <c r="P5" s="26" t="s">
        <v>15</v>
      </c>
      <c r="Q5" s="26" t="s">
        <v>0</v>
      </c>
      <c r="R5" s="26" t="s">
        <v>0</v>
      </c>
      <c r="S5" s="26" t="s">
        <v>0</v>
      </c>
      <c r="T5" s="28" t="s">
        <v>20</v>
      </c>
      <c r="U5" s="29" t="s">
        <v>21</v>
      </c>
    </row>
    <row r="6" spans="1:21" ht="14.5" customHeight="1" x14ac:dyDescent="0.25">
      <c r="A6" s="16" t="s">
        <v>0</v>
      </c>
      <c r="B6" s="8" t="s">
        <v>618</v>
      </c>
      <c r="C6" s="8"/>
      <c r="D6" s="30"/>
      <c r="E6" s="30"/>
      <c r="F6" s="30"/>
      <c r="G6" s="31"/>
      <c r="H6" s="30"/>
      <c r="I6" s="31"/>
      <c r="J6" s="30"/>
      <c r="K6" s="31"/>
      <c r="L6" s="30"/>
      <c r="M6" s="31"/>
      <c r="N6" s="30"/>
      <c r="O6" s="31"/>
      <c r="P6" s="30"/>
      <c r="Q6" s="30"/>
      <c r="R6" s="30"/>
      <c r="S6" s="30"/>
      <c r="T6" s="31"/>
      <c r="U6" s="31"/>
    </row>
    <row r="7" spans="1:21" ht="14.5" customHeight="1" x14ac:dyDescent="0.3">
      <c r="A7" s="17" t="s">
        <v>0</v>
      </c>
      <c r="B7" s="9" t="s">
        <v>22</v>
      </c>
      <c r="C7" s="10"/>
      <c r="D7" s="32"/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</row>
    <row r="8" spans="1:21" ht="13" x14ac:dyDescent="0.3">
      <c r="A8" s="18" t="s">
        <v>23</v>
      </c>
      <c r="B8" s="12" t="s">
        <v>24</v>
      </c>
      <c r="C8" s="11" t="s">
        <v>25</v>
      </c>
      <c r="D8" s="33">
        <v>989976931</v>
      </c>
      <c r="E8" s="33">
        <v>989976931</v>
      </c>
      <c r="F8" s="33">
        <v>362540932</v>
      </c>
      <c r="G8" s="38">
        <f>IF(($D8       =0),0,($F8       /$D8       ))</f>
        <v>0.36621149508381828</v>
      </c>
      <c r="H8" s="33">
        <v>454295752</v>
      </c>
      <c r="I8" s="38">
        <f>IF(($D8       =0),0,($H8       /$D8       ))</f>
        <v>0.45889529116714339</v>
      </c>
      <c r="J8" s="33">
        <v>412105426</v>
      </c>
      <c r="K8" s="38">
        <f>IF(($E8       =0),0,($J8       /$E8       ))</f>
        <v>0.41627780718457974</v>
      </c>
      <c r="L8" s="33">
        <v>0</v>
      </c>
      <c r="M8" s="38">
        <f>IF(($E8       =0),0,($L8       /$E8       ))</f>
        <v>0</v>
      </c>
      <c r="N8" s="33">
        <f>$F8       +$H8       +$J8</f>
        <v>1228942110</v>
      </c>
      <c r="O8" s="38">
        <f>IF(($E8       =0),0,($N8       /$E8       ))</f>
        <v>1.2413845934355414</v>
      </c>
      <c r="P8" s="33">
        <v>300320665</v>
      </c>
      <c r="Q8" s="33">
        <v>809409886</v>
      </c>
      <c r="R8" s="33">
        <v>907409886</v>
      </c>
      <c r="S8" s="33">
        <v>1054277509</v>
      </c>
      <c r="T8" s="38">
        <f>IF(($R8       =0),0,($S8       /$R8       ))</f>
        <v>1.1618536730378977</v>
      </c>
      <c r="U8" s="38">
        <f>IF(($P8       =0),0,(($J8       /$P8       )-1))</f>
        <v>0.37221801237021102</v>
      </c>
    </row>
    <row r="9" spans="1:21" ht="13" x14ac:dyDescent="0.3">
      <c r="A9" s="18" t="s">
        <v>23</v>
      </c>
      <c r="B9" s="12" t="s">
        <v>26</v>
      </c>
      <c r="C9" s="11" t="s">
        <v>27</v>
      </c>
      <c r="D9" s="33">
        <v>1762021490</v>
      </c>
      <c r="E9" s="33">
        <v>2955125390</v>
      </c>
      <c r="F9" s="33">
        <v>910603413</v>
      </c>
      <c r="G9" s="38">
        <f>IF(($D9       =0),0,($F9       /$D9       ))</f>
        <v>0.51679472592584552</v>
      </c>
      <c r="H9" s="33">
        <v>776836492</v>
      </c>
      <c r="I9" s="38">
        <f>IF(($D9       =0),0,($H9       /$D9       ))</f>
        <v>0.44087798951873169</v>
      </c>
      <c r="J9" s="33">
        <v>804636488</v>
      </c>
      <c r="K9" s="38">
        <f>IF(($E9       =0),0,($J9       /$E9       ))</f>
        <v>0.27228505792777885</v>
      </c>
      <c r="L9" s="33">
        <v>0</v>
      </c>
      <c r="M9" s="38">
        <f>IF(($E9       =0),0,($L9       /$E9       ))</f>
        <v>0</v>
      </c>
      <c r="N9" s="33">
        <f>$F9       +$H9       +$J9</f>
        <v>2492076393</v>
      </c>
      <c r="O9" s="38">
        <f>IF(($E9       =0),0,($N9       /$E9       ))</f>
        <v>0.8433064808123083</v>
      </c>
      <c r="P9" s="33">
        <v>0</v>
      </c>
      <c r="Q9" s="33">
        <v>0</v>
      </c>
      <c r="R9" s="33">
        <v>0</v>
      </c>
      <c r="S9" s="33">
        <v>0</v>
      </c>
      <c r="T9" s="38">
        <f>IF(($R9       =0),0,($S9       /$R9       ))</f>
        <v>0</v>
      </c>
      <c r="U9" s="38">
        <f>IF(($P9       =0),0,(($J9       /$P9       )-1))</f>
        <v>0</v>
      </c>
    </row>
    <row r="10" spans="1:21" ht="14" x14ac:dyDescent="0.3">
      <c r="A10" s="19" t="s">
        <v>0</v>
      </c>
      <c r="B10" s="14" t="s">
        <v>28</v>
      </c>
      <c r="C10" s="13" t="s">
        <v>0</v>
      </c>
      <c r="D10" s="34">
        <f>SUM(D8:D9)</f>
        <v>2751998421</v>
      </c>
      <c r="E10" s="34">
        <f>SUM(E8:E9)</f>
        <v>3945102321</v>
      </c>
      <c r="F10" s="34">
        <f>SUM(F8:F9)</f>
        <v>1273144345</v>
      </c>
      <c r="G10" s="39">
        <f t="shared" ref="G10:G54" si="0">IF(($D10      =0),0,($F10      /$D10      ))</f>
        <v>0.46262539080141429</v>
      </c>
      <c r="H10" s="34">
        <f>SUM(H8:H9)</f>
        <v>1231132244</v>
      </c>
      <c r="I10" s="39">
        <f t="shared" ref="I10:I54" si="1">IF(($D10      =0),0,($H10      /$D10      ))</f>
        <v>0.44735935696963103</v>
      </c>
      <c r="J10" s="34">
        <f>SUM(J8:J9)</f>
        <v>1216741914</v>
      </c>
      <c r="K10" s="39">
        <f t="shared" ref="K10:K54" si="2">IF(($E10      =0),0,($J10      /$E10      ))</f>
        <v>0.3084183412742465</v>
      </c>
      <c r="L10" s="34">
        <f>SUM(L8:L9)</f>
        <v>0</v>
      </c>
      <c r="M10" s="39">
        <f t="shared" ref="M10:M54" si="3">IF(($E10      =0),0,($L10      /$E10      ))</f>
        <v>0</v>
      </c>
      <c r="N10" s="34">
        <f t="shared" ref="N10:N54" si="4">$F10      +$H10      +$J10</f>
        <v>3721018503</v>
      </c>
      <c r="O10" s="39">
        <f t="shared" ref="O10:O54" si="5">IF(($E10      =0),0,($N10      /$E10      ))</f>
        <v>0.94319949147904492</v>
      </c>
      <c r="P10" s="34">
        <f>SUM(P8:P9)</f>
        <v>300320665</v>
      </c>
      <c r="Q10" s="34">
        <f>SUM(Q8:Q9)</f>
        <v>809409886</v>
      </c>
      <c r="R10" s="34">
        <f>SUM(R8:R9)</f>
        <v>907409886</v>
      </c>
      <c r="S10" s="34">
        <f>SUM(S8:S9)</f>
        <v>1054277509</v>
      </c>
      <c r="T10" s="39">
        <f t="shared" ref="T10:T54" si="6">IF(($R10      =0),0,($S10      /$R10      ))</f>
        <v>1.1618536730378977</v>
      </c>
      <c r="U10" s="39">
        <f t="shared" ref="U10:U54" si="7">IF(($P10      =0),0,(($J10      /$P10      )-1))</f>
        <v>3.0514758250152383</v>
      </c>
    </row>
    <row r="11" spans="1:21" ht="13" x14ac:dyDescent="0.3">
      <c r="A11" s="18" t="s">
        <v>29</v>
      </c>
      <c r="B11" s="12" t="s">
        <v>30</v>
      </c>
      <c r="C11" s="11" t="s">
        <v>31</v>
      </c>
      <c r="D11" s="33">
        <v>46371214</v>
      </c>
      <c r="E11" s="33">
        <v>46371214</v>
      </c>
      <c r="F11" s="33">
        <v>12304327</v>
      </c>
      <c r="G11" s="38">
        <f t="shared" si="0"/>
        <v>0.2653440774701305</v>
      </c>
      <c r="H11" s="33">
        <v>11062805</v>
      </c>
      <c r="I11" s="38">
        <f t="shared" si="1"/>
        <v>0.2385705278278891</v>
      </c>
      <c r="J11" s="33">
        <v>11554304</v>
      </c>
      <c r="K11" s="38">
        <f t="shared" si="2"/>
        <v>0.24916975432215341</v>
      </c>
      <c r="L11" s="33">
        <v>0</v>
      </c>
      <c r="M11" s="38">
        <f t="shared" si="3"/>
        <v>0</v>
      </c>
      <c r="N11" s="33">
        <f t="shared" si="4"/>
        <v>34921436</v>
      </c>
      <c r="O11" s="38">
        <f t="shared" si="5"/>
        <v>0.75308435962017295</v>
      </c>
      <c r="P11" s="33">
        <v>14581412</v>
      </c>
      <c r="Q11" s="33">
        <v>79465729</v>
      </c>
      <c r="R11" s="33">
        <v>79465729</v>
      </c>
      <c r="S11" s="33">
        <v>58360568</v>
      </c>
      <c r="T11" s="38">
        <f t="shared" si="6"/>
        <v>0.73441178649477945</v>
      </c>
      <c r="U11" s="38">
        <f t="shared" si="7"/>
        <v>-0.20760047106549073</v>
      </c>
    </row>
    <row r="12" spans="1:21" ht="13" x14ac:dyDescent="0.3">
      <c r="A12" s="18" t="s">
        <v>29</v>
      </c>
      <c r="B12" s="12" t="s">
        <v>32</v>
      </c>
      <c r="C12" s="11" t="s">
        <v>33</v>
      </c>
      <c r="D12" s="33">
        <v>25846366</v>
      </c>
      <c r="E12" s="33">
        <v>25065079</v>
      </c>
      <c r="F12" s="33">
        <v>3680871</v>
      </c>
      <c r="G12" s="38">
        <f t="shared" si="0"/>
        <v>0.14241348280837623</v>
      </c>
      <c r="H12" s="33">
        <v>11280603</v>
      </c>
      <c r="I12" s="38">
        <f t="shared" si="1"/>
        <v>0.43644831927242694</v>
      </c>
      <c r="J12" s="33">
        <v>3618334</v>
      </c>
      <c r="K12" s="38">
        <f t="shared" si="2"/>
        <v>0.14435757413730874</v>
      </c>
      <c r="L12" s="33">
        <v>0</v>
      </c>
      <c r="M12" s="38">
        <f t="shared" si="3"/>
        <v>0</v>
      </c>
      <c r="N12" s="33">
        <f t="shared" si="4"/>
        <v>18579808</v>
      </c>
      <c r="O12" s="38">
        <f t="shared" si="5"/>
        <v>0.74126269460391492</v>
      </c>
      <c r="P12" s="33">
        <v>3161560</v>
      </c>
      <c r="Q12" s="33">
        <v>26369910</v>
      </c>
      <c r="R12" s="33">
        <v>26334910</v>
      </c>
      <c r="S12" s="33">
        <v>20320448</v>
      </c>
      <c r="T12" s="38">
        <f t="shared" si="6"/>
        <v>0.7716163829684628</v>
      </c>
      <c r="U12" s="38">
        <f t="shared" si="7"/>
        <v>0.14447740988625868</v>
      </c>
    </row>
    <row r="13" spans="1:21" ht="13" x14ac:dyDescent="0.3">
      <c r="A13" s="18" t="s">
        <v>29</v>
      </c>
      <c r="B13" s="12" t="s">
        <v>34</v>
      </c>
      <c r="C13" s="11" t="s">
        <v>35</v>
      </c>
      <c r="D13" s="33">
        <v>123564540</v>
      </c>
      <c r="E13" s="33">
        <v>123564540</v>
      </c>
      <c r="F13" s="33">
        <v>44284694</v>
      </c>
      <c r="G13" s="38">
        <f t="shared" si="0"/>
        <v>0.35839322511134669</v>
      </c>
      <c r="H13" s="33">
        <v>35699352</v>
      </c>
      <c r="I13" s="38">
        <f t="shared" si="1"/>
        <v>0.2889125957981149</v>
      </c>
      <c r="J13" s="33">
        <v>36900067</v>
      </c>
      <c r="K13" s="38">
        <f t="shared" si="2"/>
        <v>0.29862990628217451</v>
      </c>
      <c r="L13" s="33">
        <v>0</v>
      </c>
      <c r="M13" s="38">
        <f t="shared" si="3"/>
        <v>0</v>
      </c>
      <c r="N13" s="33">
        <f t="shared" si="4"/>
        <v>116884113</v>
      </c>
      <c r="O13" s="38">
        <f t="shared" si="5"/>
        <v>0.9459357271916361</v>
      </c>
      <c r="P13" s="33">
        <v>42805871</v>
      </c>
      <c r="Q13" s="33">
        <v>120190416</v>
      </c>
      <c r="R13" s="33">
        <v>121715796</v>
      </c>
      <c r="S13" s="33">
        <v>114799875</v>
      </c>
      <c r="T13" s="38">
        <f t="shared" si="6"/>
        <v>0.94317975786807495</v>
      </c>
      <c r="U13" s="38">
        <f t="shared" si="7"/>
        <v>-0.13796714941275223</v>
      </c>
    </row>
    <row r="14" spans="1:21" ht="13" x14ac:dyDescent="0.3">
      <c r="A14" s="18" t="s">
        <v>29</v>
      </c>
      <c r="B14" s="12" t="s">
        <v>36</v>
      </c>
      <c r="C14" s="11" t="s">
        <v>37</v>
      </c>
      <c r="D14" s="33">
        <v>88324979</v>
      </c>
      <c r="E14" s="33">
        <v>67090193</v>
      </c>
      <c r="F14" s="33">
        <v>18921593</v>
      </c>
      <c r="G14" s="38">
        <f t="shared" si="0"/>
        <v>0.21422697422888717</v>
      </c>
      <c r="H14" s="33">
        <v>16883831</v>
      </c>
      <c r="I14" s="38">
        <f t="shared" si="1"/>
        <v>0.19115578844349343</v>
      </c>
      <c r="J14" s="33">
        <v>16632522</v>
      </c>
      <c r="K14" s="38">
        <f t="shared" si="2"/>
        <v>0.24791286559572126</v>
      </c>
      <c r="L14" s="33">
        <v>0</v>
      </c>
      <c r="M14" s="38">
        <f t="shared" si="3"/>
        <v>0</v>
      </c>
      <c r="N14" s="33">
        <f t="shared" si="4"/>
        <v>52437946</v>
      </c>
      <c r="O14" s="38">
        <f t="shared" si="5"/>
        <v>0.78160374348602635</v>
      </c>
      <c r="P14" s="33">
        <v>18202501</v>
      </c>
      <c r="Q14" s="33">
        <v>59779404</v>
      </c>
      <c r="R14" s="33">
        <v>73459768</v>
      </c>
      <c r="S14" s="33">
        <v>55017513</v>
      </c>
      <c r="T14" s="38">
        <f t="shared" si="6"/>
        <v>0.74894754636306504</v>
      </c>
      <c r="U14" s="38">
        <f t="shared" si="7"/>
        <v>-8.6250730050777102E-2</v>
      </c>
    </row>
    <row r="15" spans="1:21" ht="13" x14ac:dyDescent="0.3">
      <c r="A15" s="18" t="s">
        <v>29</v>
      </c>
      <c r="B15" s="12" t="s">
        <v>38</v>
      </c>
      <c r="C15" s="11" t="s">
        <v>39</v>
      </c>
      <c r="D15" s="33">
        <v>24037417</v>
      </c>
      <c r="E15" s="33">
        <v>33459061</v>
      </c>
      <c r="F15" s="33">
        <v>6568882</v>
      </c>
      <c r="G15" s="38">
        <f t="shared" si="0"/>
        <v>0.27327736586672352</v>
      </c>
      <c r="H15" s="33">
        <v>3322581</v>
      </c>
      <c r="I15" s="38">
        <f t="shared" si="1"/>
        <v>0.13822537587961303</v>
      </c>
      <c r="J15" s="33">
        <v>7525805</v>
      </c>
      <c r="K15" s="38">
        <f t="shared" si="2"/>
        <v>0.22492576823958091</v>
      </c>
      <c r="L15" s="33">
        <v>0</v>
      </c>
      <c r="M15" s="38">
        <f t="shared" si="3"/>
        <v>0</v>
      </c>
      <c r="N15" s="33">
        <f t="shared" si="4"/>
        <v>17417268</v>
      </c>
      <c r="O15" s="38">
        <f t="shared" si="5"/>
        <v>0.52055459655607195</v>
      </c>
      <c r="P15" s="33">
        <v>15129720</v>
      </c>
      <c r="Q15" s="33">
        <v>43446385</v>
      </c>
      <c r="R15" s="33">
        <v>36716541</v>
      </c>
      <c r="S15" s="33">
        <v>26163500</v>
      </c>
      <c r="T15" s="38">
        <f t="shared" si="6"/>
        <v>0.712580741197816</v>
      </c>
      <c r="U15" s="38">
        <f t="shared" si="7"/>
        <v>-0.50258134321058157</v>
      </c>
    </row>
    <row r="16" spans="1:21" ht="13" x14ac:dyDescent="0.3">
      <c r="A16" s="18" t="s">
        <v>29</v>
      </c>
      <c r="B16" s="12" t="s">
        <v>40</v>
      </c>
      <c r="C16" s="11" t="s">
        <v>41</v>
      </c>
      <c r="D16" s="33">
        <v>109904406</v>
      </c>
      <c r="E16" s="33">
        <v>105304831</v>
      </c>
      <c r="F16" s="33">
        <v>19273608</v>
      </c>
      <c r="G16" s="38">
        <f t="shared" si="0"/>
        <v>0.17536701849787534</v>
      </c>
      <c r="H16" s="33">
        <v>21698901</v>
      </c>
      <c r="I16" s="38">
        <f t="shared" si="1"/>
        <v>0.19743431396189884</v>
      </c>
      <c r="J16" s="33">
        <v>24725541</v>
      </c>
      <c r="K16" s="38">
        <f t="shared" si="2"/>
        <v>0.23479968359666234</v>
      </c>
      <c r="L16" s="33">
        <v>0</v>
      </c>
      <c r="M16" s="38">
        <f t="shared" si="3"/>
        <v>0</v>
      </c>
      <c r="N16" s="33">
        <f t="shared" si="4"/>
        <v>65698050</v>
      </c>
      <c r="O16" s="38">
        <f t="shared" si="5"/>
        <v>0.62388448256471729</v>
      </c>
      <c r="P16" s="33">
        <v>19198519</v>
      </c>
      <c r="Q16" s="33">
        <v>100260543</v>
      </c>
      <c r="R16" s="33">
        <v>105317514</v>
      </c>
      <c r="S16" s="33">
        <v>63188958</v>
      </c>
      <c r="T16" s="38">
        <f t="shared" si="6"/>
        <v>0.59998527880177654</v>
      </c>
      <c r="U16" s="38">
        <f t="shared" si="7"/>
        <v>0.28788793552252656</v>
      </c>
    </row>
    <row r="17" spans="1:21" ht="13" x14ac:dyDescent="0.3">
      <c r="A17" s="18" t="s">
        <v>29</v>
      </c>
      <c r="B17" s="12" t="s">
        <v>42</v>
      </c>
      <c r="C17" s="11" t="s">
        <v>43</v>
      </c>
      <c r="D17" s="33">
        <v>31295941</v>
      </c>
      <c r="E17" s="33">
        <v>31295941</v>
      </c>
      <c r="F17" s="33">
        <v>6356560</v>
      </c>
      <c r="G17" s="38">
        <f t="shared" si="0"/>
        <v>0.20311132360583117</v>
      </c>
      <c r="H17" s="33">
        <v>3898325</v>
      </c>
      <c r="I17" s="38">
        <f t="shared" si="1"/>
        <v>0.12456327803020846</v>
      </c>
      <c r="J17" s="33">
        <v>16842893</v>
      </c>
      <c r="K17" s="38">
        <f t="shared" si="2"/>
        <v>0.5381813890817343</v>
      </c>
      <c r="L17" s="33">
        <v>0</v>
      </c>
      <c r="M17" s="38">
        <f t="shared" si="3"/>
        <v>0</v>
      </c>
      <c r="N17" s="33">
        <f t="shared" si="4"/>
        <v>27097778</v>
      </c>
      <c r="O17" s="38">
        <f t="shared" si="5"/>
        <v>0.86585599071777386</v>
      </c>
      <c r="P17" s="33">
        <v>6263757</v>
      </c>
      <c r="Q17" s="33">
        <v>23206722</v>
      </c>
      <c r="R17" s="33">
        <v>35669066</v>
      </c>
      <c r="S17" s="33">
        <v>15185690</v>
      </c>
      <c r="T17" s="38">
        <f t="shared" si="6"/>
        <v>0.42573836948800398</v>
      </c>
      <c r="U17" s="38">
        <f t="shared" si="7"/>
        <v>1.6889441911619496</v>
      </c>
    </row>
    <row r="18" spans="1:21" ht="13" x14ac:dyDescent="0.3">
      <c r="A18" s="18" t="s">
        <v>44</v>
      </c>
      <c r="B18" s="12" t="s">
        <v>45</v>
      </c>
      <c r="C18" s="11" t="s">
        <v>46</v>
      </c>
      <c r="D18" s="33">
        <v>0</v>
      </c>
      <c r="E18" s="33">
        <v>0</v>
      </c>
      <c r="F18" s="33">
        <v>0</v>
      </c>
      <c r="G18" s="38">
        <f t="shared" si="0"/>
        <v>0</v>
      </c>
      <c r="H18" s="33">
        <v>0</v>
      </c>
      <c r="I18" s="38">
        <f t="shared" si="1"/>
        <v>0</v>
      </c>
      <c r="J18" s="33">
        <v>0</v>
      </c>
      <c r="K18" s="38">
        <f t="shared" si="2"/>
        <v>0</v>
      </c>
      <c r="L18" s="33">
        <v>0</v>
      </c>
      <c r="M18" s="38">
        <f t="shared" si="3"/>
        <v>0</v>
      </c>
      <c r="N18" s="33">
        <f t="shared" si="4"/>
        <v>0</v>
      </c>
      <c r="O18" s="38">
        <f t="shared" si="5"/>
        <v>0</v>
      </c>
      <c r="P18" s="33">
        <v>0</v>
      </c>
      <c r="Q18" s="33">
        <v>0</v>
      </c>
      <c r="R18" s="33">
        <v>0</v>
      </c>
      <c r="S18" s="33">
        <v>0</v>
      </c>
      <c r="T18" s="38">
        <f t="shared" si="6"/>
        <v>0</v>
      </c>
      <c r="U18" s="38">
        <f t="shared" si="7"/>
        <v>0</v>
      </c>
    </row>
    <row r="19" spans="1:21" ht="14" x14ac:dyDescent="0.3">
      <c r="A19" s="19" t="s">
        <v>0</v>
      </c>
      <c r="B19" s="14" t="s">
        <v>47</v>
      </c>
      <c r="C19" s="13" t="s">
        <v>0</v>
      </c>
      <c r="D19" s="34">
        <f>SUM(D11:D18)</f>
        <v>449344863</v>
      </c>
      <c r="E19" s="34">
        <f>SUM(E11:E18)</f>
        <v>432150859</v>
      </c>
      <c r="F19" s="34">
        <f>SUM(F11:F18)</f>
        <v>111390535</v>
      </c>
      <c r="G19" s="39">
        <f t="shared" si="0"/>
        <v>0.2478954232531195</v>
      </c>
      <c r="H19" s="34">
        <f>SUM(H11:H18)</f>
        <v>103846398</v>
      </c>
      <c r="I19" s="39">
        <f t="shared" si="1"/>
        <v>0.23110623165174585</v>
      </c>
      <c r="J19" s="34">
        <f>SUM(J11:J18)</f>
        <v>117799466</v>
      </c>
      <c r="K19" s="39">
        <f t="shared" si="2"/>
        <v>0.27258875817715311</v>
      </c>
      <c r="L19" s="34">
        <f>SUM(L11:L18)</f>
        <v>0</v>
      </c>
      <c r="M19" s="39">
        <f t="shared" si="3"/>
        <v>0</v>
      </c>
      <c r="N19" s="34">
        <f t="shared" si="4"/>
        <v>333036399</v>
      </c>
      <c r="O19" s="39">
        <f t="shared" si="5"/>
        <v>0.77064847162550709</v>
      </c>
      <c r="P19" s="34">
        <f>SUM(P11:P18)</f>
        <v>119343340</v>
      </c>
      <c r="Q19" s="34">
        <f>SUM(Q11:Q18)</f>
        <v>452719109</v>
      </c>
      <c r="R19" s="34">
        <f>SUM(R11:R18)</f>
        <v>478679324</v>
      </c>
      <c r="S19" s="34">
        <f>SUM(S11:S18)</f>
        <v>353036552</v>
      </c>
      <c r="T19" s="39">
        <f t="shared" si="6"/>
        <v>0.73752204095617047</v>
      </c>
      <c r="U19" s="39">
        <f t="shared" si="7"/>
        <v>-1.2936406840968306E-2</v>
      </c>
    </row>
    <row r="20" spans="1:21" ht="13" x14ac:dyDescent="0.3">
      <c r="A20" s="18" t="s">
        <v>29</v>
      </c>
      <c r="B20" s="12" t="s">
        <v>48</v>
      </c>
      <c r="C20" s="11" t="s">
        <v>49</v>
      </c>
      <c r="D20" s="33">
        <v>0</v>
      </c>
      <c r="E20" s="33">
        <v>0</v>
      </c>
      <c r="F20" s="33">
        <v>0</v>
      </c>
      <c r="G20" s="38">
        <f t="shared" si="0"/>
        <v>0</v>
      </c>
      <c r="H20" s="33">
        <v>0</v>
      </c>
      <c r="I20" s="38">
        <f t="shared" si="1"/>
        <v>0</v>
      </c>
      <c r="J20" s="33">
        <v>0</v>
      </c>
      <c r="K20" s="38">
        <f t="shared" si="2"/>
        <v>0</v>
      </c>
      <c r="L20" s="33">
        <v>0</v>
      </c>
      <c r="M20" s="38">
        <f t="shared" si="3"/>
        <v>0</v>
      </c>
      <c r="N20" s="33">
        <f t="shared" si="4"/>
        <v>0</v>
      </c>
      <c r="O20" s="38">
        <f t="shared" si="5"/>
        <v>0</v>
      </c>
      <c r="P20" s="33">
        <v>0</v>
      </c>
      <c r="Q20" s="33">
        <v>0</v>
      </c>
      <c r="R20" s="33">
        <v>0</v>
      </c>
      <c r="S20" s="33">
        <v>0</v>
      </c>
      <c r="T20" s="38">
        <f t="shared" si="6"/>
        <v>0</v>
      </c>
      <c r="U20" s="38">
        <f t="shared" si="7"/>
        <v>0</v>
      </c>
    </row>
    <row r="21" spans="1:21" ht="13" x14ac:dyDescent="0.3">
      <c r="A21" s="18" t="s">
        <v>29</v>
      </c>
      <c r="B21" s="12" t="s">
        <v>50</v>
      </c>
      <c r="C21" s="11" t="s">
        <v>51</v>
      </c>
      <c r="D21" s="33">
        <v>0</v>
      </c>
      <c r="E21" s="33">
        <v>0</v>
      </c>
      <c r="F21" s="33">
        <v>0</v>
      </c>
      <c r="G21" s="38">
        <f t="shared" si="0"/>
        <v>0</v>
      </c>
      <c r="H21" s="33">
        <v>0</v>
      </c>
      <c r="I21" s="38">
        <f t="shared" si="1"/>
        <v>0</v>
      </c>
      <c r="J21" s="33">
        <v>0</v>
      </c>
      <c r="K21" s="38">
        <f t="shared" si="2"/>
        <v>0</v>
      </c>
      <c r="L21" s="33">
        <v>0</v>
      </c>
      <c r="M21" s="38">
        <f t="shared" si="3"/>
        <v>0</v>
      </c>
      <c r="N21" s="33">
        <f t="shared" si="4"/>
        <v>0</v>
      </c>
      <c r="O21" s="38">
        <f t="shared" si="5"/>
        <v>0</v>
      </c>
      <c r="P21" s="33">
        <v>0</v>
      </c>
      <c r="Q21" s="33">
        <v>0</v>
      </c>
      <c r="R21" s="33">
        <v>0</v>
      </c>
      <c r="S21" s="33">
        <v>0</v>
      </c>
      <c r="T21" s="38">
        <f t="shared" si="6"/>
        <v>0</v>
      </c>
      <c r="U21" s="38">
        <f t="shared" si="7"/>
        <v>0</v>
      </c>
    </row>
    <row r="22" spans="1:21" ht="13" x14ac:dyDescent="0.3">
      <c r="A22" s="18" t="s">
        <v>29</v>
      </c>
      <c r="B22" s="12" t="s">
        <v>52</v>
      </c>
      <c r="C22" s="11" t="s">
        <v>53</v>
      </c>
      <c r="D22" s="33">
        <v>0</v>
      </c>
      <c r="E22" s="33">
        <v>0</v>
      </c>
      <c r="F22" s="33">
        <v>0</v>
      </c>
      <c r="G22" s="38">
        <f t="shared" si="0"/>
        <v>0</v>
      </c>
      <c r="H22" s="33">
        <v>0</v>
      </c>
      <c r="I22" s="38">
        <f t="shared" si="1"/>
        <v>0</v>
      </c>
      <c r="J22" s="33">
        <v>0</v>
      </c>
      <c r="K22" s="38">
        <f t="shared" si="2"/>
        <v>0</v>
      </c>
      <c r="L22" s="33">
        <v>0</v>
      </c>
      <c r="M22" s="38">
        <f t="shared" si="3"/>
        <v>0</v>
      </c>
      <c r="N22" s="33">
        <f t="shared" si="4"/>
        <v>0</v>
      </c>
      <c r="O22" s="38">
        <f t="shared" si="5"/>
        <v>0</v>
      </c>
      <c r="P22" s="33">
        <v>0</v>
      </c>
      <c r="Q22" s="33">
        <v>0</v>
      </c>
      <c r="R22" s="33">
        <v>0</v>
      </c>
      <c r="S22" s="33">
        <v>0</v>
      </c>
      <c r="T22" s="38">
        <f t="shared" si="6"/>
        <v>0</v>
      </c>
      <c r="U22" s="38">
        <f t="shared" si="7"/>
        <v>0</v>
      </c>
    </row>
    <row r="23" spans="1:21" ht="13" x14ac:dyDescent="0.3">
      <c r="A23" s="18" t="s">
        <v>29</v>
      </c>
      <c r="B23" s="12" t="s">
        <v>54</v>
      </c>
      <c r="C23" s="11" t="s">
        <v>55</v>
      </c>
      <c r="D23" s="33">
        <v>0</v>
      </c>
      <c r="E23" s="33">
        <v>0</v>
      </c>
      <c r="F23" s="33">
        <v>0</v>
      </c>
      <c r="G23" s="38">
        <f t="shared" si="0"/>
        <v>0</v>
      </c>
      <c r="H23" s="33">
        <v>0</v>
      </c>
      <c r="I23" s="38">
        <f t="shared" si="1"/>
        <v>0</v>
      </c>
      <c r="J23" s="33">
        <v>0</v>
      </c>
      <c r="K23" s="38">
        <f t="shared" si="2"/>
        <v>0</v>
      </c>
      <c r="L23" s="33">
        <v>0</v>
      </c>
      <c r="M23" s="38">
        <f t="shared" si="3"/>
        <v>0</v>
      </c>
      <c r="N23" s="33">
        <f t="shared" si="4"/>
        <v>0</v>
      </c>
      <c r="O23" s="38">
        <f t="shared" si="5"/>
        <v>0</v>
      </c>
      <c r="P23" s="33">
        <v>0</v>
      </c>
      <c r="Q23" s="33">
        <v>0</v>
      </c>
      <c r="R23" s="33">
        <v>0</v>
      </c>
      <c r="S23" s="33">
        <v>0</v>
      </c>
      <c r="T23" s="38">
        <f t="shared" si="6"/>
        <v>0</v>
      </c>
      <c r="U23" s="38">
        <f t="shared" si="7"/>
        <v>0</v>
      </c>
    </row>
    <row r="24" spans="1:21" ht="13" x14ac:dyDescent="0.3">
      <c r="A24" s="18" t="s">
        <v>29</v>
      </c>
      <c r="B24" s="12" t="s">
        <v>56</v>
      </c>
      <c r="C24" s="11" t="s">
        <v>57</v>
      </c>
      <c r="D24" s="33">
        <v>0</v>
      </c>
      <c r="E24" s="33">
        <v>0</v>
      </c>
      <c r="F24" s="33">
        <v>0</v>
      </c>
      <c r="G24" s="38">
        <f t="shared" si="0"/>
        <v>0</v>
      </c>
      <c r="H24" s="33">
        <v>0</v>
      </c>
      <c r="I24" s="38">
        <f t="shared" si="1"/>
        <v>0</v>
      </c>
      <c r="J24" s="33">
        <v>0</v>
      </c>
      <c r="K24" s="38">
        <f t="shared" si="2"/>
        <v>0</v>
      </c>
      <c r="L24" s="33">
        <v>0</v>
      </c>
      <c r="M24" s="38">
        <f t="shared" si="3"/>
        <v>0</v>
      </c>
      <c r="N24" s="33">
        <f t="shared" si="4"/>
        <v>0</v>
      </c>
      <c r="O24" s="38">
        <f t="shared" si="5"/>
        <v>0</v>
      </c>
      <c r="P24" s="33">
        <v>0</v>
      </c>
      <c r="Q24" s="33">
        <v>0</v>
      </c>
      <c r="R24" s="33">
        <v>0</v>
      </c>
      <c r="S24" s="33">
        <v>0</v>
      </c>
      <c r="T24" s="38">
        <f t="shared" si="6"/>
        <v>0</v>
      </c>
      <c r="U24" s="38">
        <f t="shared" si="7"/>
        <v>0</v>
      </c>
    </row>
    <row r="25" spans="1:21" ht="13" x14ac:dyDescent="0.3">
      <c r="A25" s="18" t="s">
        <v>29</v>
      </c>
      <c r="B25" s="12" t="s">
        <v>58</v>
      </c>
      <c r="C25" s="11" t="s">
        <v>59</v>
      </c>
      <c r="D25" s="33">
        <v>0</v>
      </c>
      <c r="E25" s="33">
        <v>0</v>
      </c>
      <c r="F25" s="33">
        <v>0</v>
      </c>
      <c r="G25" s="38">
        <f t="shared" si="0"/>
        <v>0</v>
      </c>
      <c r="H25" s="33">
        <v>0</v>
      </c>
      <c r="I25" s="38">
        <f t="shared" si="1"/>
        <v>0</v>
      </c>
      <c r="J25" s="33">
        <v>0</v>
      </c>
      <c r="K25" s="38">
        <f t="shared" si="2"/>
        <v>0</v>
      </c>
      <c r="L25" s="33">
        <v>0</v>
      </c>
      <c r="M25" s="38">
        <f t="shared" si="3"/>
        <v>0</v>
      </c>
      <c r="N25" s="33">
        <f t="shared" si="4"/>
        <v>0</v>
      </c>
      <c r="O25" s="38">
        <f t="shared" si="5"/>
        <v>0</v>
      </c>
      <c r="P25" s="33">
        <v>0</v>
      </c>
      <c r="Q25" s="33">
        <v>0</v>
      </c>
      <c r="R25" s="33">
        <v>0</v>
      </c>
      <c r="S25" s="33">
        <v>0</v>
      </c>
      <c r="T25" s="38">
        <f t="shared" si="6"/>
        <v>0</v>
      </c>
      <c r="U25" s="38">
        <f t="shared" si="7"/>
        <v>0</v>
      </c>
    </row>
    <row r="26" spans="1:21" ht="13" x14ac:dyDescent="0.3">
      <c r="A26" s="18" t="s">
        <v>44</v>
      </c>
      <c r="B26" s="12" t="s">
        <v>60</v>
      </c>
      <c r="C26" s="11" t="s">
        <v>61</v>
      </c>
      <c r="D26" s="33">
        <v>1052964492</v>
      </c>
      <c r="E26" s="33">
        <v>1055688113</v>
      </c>
      <c r="F26" s="33">
        <v>497433605</v>
      </c>
      <c r="G26" s="38">
        <f t="shared" si="0"/>
        <v>0.4724125160718145</v>
      </c>
      <c r="H26" s="33">
        <v>534613129</v>
      </c>
      <c r="I26" s="38">
        <f t="shared" si="1"/>
        <v>0.50772189666581846</v>
      </c>
      <c r="J26" s="33">
        <v>315974387</v>
      </c>
      <c r="K26" s="38">
        <f t="shared" si="2"/>
        <v>0.29930656896579078</v>
      </c>
      <c r="L26" s="33">
        <v>0</v>
      </c>
      <c r="M26" s="38">
        <f t="shared" si="3"/>
        <v>0</v>
      </c>
      <c r="N26" s="33">
        <f t="shared" si="4"/>
        <v>1348021121</v>
      </c>
      <c r="O26" s="38">
        <f t="shared" si="5"/>
        <v>1.2769122853616899</v>
      </c>
      <c r="P26" s="33">
        <v>353931926</v>
      </c>
      <c r="Q26" s="33">
        <v>1031098560</v>
      </c>
      <c r="R26" s="33">
        <v>0</v>
      </c>
      <c r="S26" s="33">
        <v>1357684457</v>
      </c>
      <c r="T26" s="38">
        <f t="shared" si="6"/>
        <v>0</v>
      </c>
      <c r="U26" s="38">
        <f t="shared" si="7"/>
        <v>-0.10724530965313372</v>
      </c>
    </row>
    <row r="27" spans="1:21" ht="14" x14ac:dyDescent="0.3">
      <c r="A27" s="19" t="s">
        <v>0</v>
      </c>
      <c r="B27" s="14" t="s">
        <v>62</v>
      </c>
      <c r="C27" s="13" t="s">
        <v>0</v>
      </c>
      <c r="D27" s="34">
        <f>SUM(D20:D26)</f>
        <v>1052964492</v>
      </c>
      <c r="E27" s="34">
        <f>SUM(E20:E26)</f>
        <v>1055688113</v>
      </c>
      <c r="F27" s="34">
        <f>SUM(F20:F26)</f>
        <v>497433605</v>
      </c>
      <c r="G27" s="39">
        <f t="shared" si="0"/>
        <v>0.4724125160718145</v>
      </c>
      <c r="H27" s="34">
        <f>SUM(H20:H26)</f>
        <v>534613129</v>
      </c>
      <c r="I27" s="39">
        <f t="shared" si="1"/>
        <v>0.50772189666581846</v>
      </c>
      <c r="J27" s="34">
        <f>SUM(J20:J26)</f>
        <v>315974387</v>
      </c>
      <c r="K27" s="39">
        <f t="shared" si="2"/>
        <v>0.29930656896579078</v>
      </c>
      <c r="L27" s="34">
        <f>SUM(L20:L26)</f>
        <v>0</v>
      </c>
      <c r="M27" s="39">
        <f t="shared" si="3"/>
        <v>0</v>
      </c>
      <c r="N27" s="34">
        <f t="shared" si="4"/>
        <v>1348021121</v>
      </c>
      <c r="O27" s="39">
        <f t="shared" si="5"/>
        <v>1.2769122853616899</v>
      </c>
      <c r="P27" s="34">
        <f>SUM(P20:P26)</f>
        <v>353931926</v>
      </c>
      <c r="Q27" s="34">
        <f>SUM(Q20:Q26)</f>
        <v>1031098560</v>
      </c>
      <c r="R27" s="34">
        <f>SUM(R20:R26)</f>
        <v>0</v>
      </c>
      <c r="S27" s="34">
        <f>SUM(S20:S26)</f>
        <v>1357684457</v>
      </c>
      <c r="T27" s="39">
        <f t="shared" si="6"/>
        <v>0</v>
      </c>
      <c r="U27" s="39">
        <f t="shared" si="7"/>
        <v>-0.10724530965313372</v>
      </c>
    </row>
    <row r="28" spans="1:21" ht="13" x14ac:dyDescent="0.3">
      <c r="A28" s="18" t="s">
        <v>29</v>
      </c>
      <c r="B28" s="12" t="s">
        <v>63</v>
      </c>
      <c r="C28" s="11" t="s">
        <v>64</v>
      </c>
      <c r="D28" s="33">
        <v>0</v>
      </c>
      <c r="E28" s="33">
        <v>0</v>
      </c>
      <c r="F28" s="33">
        <v>0</v>
      </c>
      <c r="G28" s="38">
        <f t="shared" si="0"/>
        <v>0</v>
      </c>
      <c r="H28" s="33">
        <v>0</v>
      </c>
      <c r="I28" s="38">
        <f t="shared" si="1"/>
        <v>0</v>
      </c>
      <c r="J28" s="33">
        <v>0</v>
      </c>
      <c r="K28" s="38">
        <f t="shared" si="2"/>
        <v>0</v>
      </c>
      <c r="L28" s="33">
        <v>0</v>
      </c>
      <c r="M28" s="38">
        <f t="shared" si="3"/>
        <v>0</v>
      </c>
      <c r="N28" s="33">
        <f t="shared" si="4"/>
        <v>0</v>
      </c>
      <c r="O28" s="38">
        <f t="shared" si="5"/>
        <v>0</v>
      </c>
      <c r="P28" s="33">
        <v>0</v>
      </c>
      <c r="Q28" s="33">
        <v>0</v>
      </c>
      <c r="R28" s="33">
        <v>0</v>
      </c>
      <c r="S28" s="33">
        <v>0</v>
      </c>
      <c r="T28" s="38">
        <f t="shared" si="6"/>
        <v>0</v>
      </c>
      <c r="U28" s="38">
        <f t="shared" si="7"/>
        <v>0</v>
      </c>
    </row>
    <row r="29" spans="1:21" ht="13" x14ac:dyDescent="0.3">
      <c r="A29" s="18" t="s">
        <v>29</v>
      </c>
      <c r="B29" s="12" t="s">
        <v>65</v>
      </c>
      <c r="C29" s="11" t="s">
        <v>66</v>
      </c>
      <c r="D29" s="33">
        <v>0</v>
      </c>
      <c r="E29" s="33">
        <v>0</v>
      </c>
      <c r="F29" s="33">
        <v>0</v>
      </c>
      <c r="G29" s="38">
        <f t="shared" si="0"/>
        <v>0</v>
      </c>
      <c r="H29" s="33">
        <v>0</v>
      </c>
      <c r="I29" s="38">
        <f t="shared" si="1"/>
        <v>0</v>
      </c>
      <c r="J29" s="33">
        <v>0</v>
      </c>
      <c r="K29" s="38">
        <f t="shared" si="2"/>
        <v>0</v>
      </c>
      <c r="L29" s="33">
        <v>0</v>
      </c>
      <c r="M29" s="38">
        <f t="shared" si="3"/>
        <v>0</v>
      </c>
      <c r="N29" s="33">
        <f t="shared" si="4"/>
        <v>0</v>
      </c>
      <c r="O29" s="38">
        <f t="shared" si="5"/>
        <v>0</v>
      </c>
      <c r="P29" s="33">
        <v>0</v>
      </c>
      <c r="Q29" s="33">
        <v>0</v>
      </c>
      <c r="R29" s="33">
        <v>0</v>
      </c>
      <c r="S29" s="33">
        <v>0</v>
      </c>
      <c r="T29" s="38">
        <f t="shared" si="6"/>
        <v>0</v>
      </c>
      <c r="U29" s="38">
        <f t="shared" si="7"/>
        <v>0</v>
      </c>
    </row>
    <row r="30" spans="1:21" ht="13" x14ac:dyDescent="0.3">
      <c r="A30" s="18" t="s">
        <v>29</v>
      </c>
      <c r="B30" s="12" t="s">
        <v>67</v>
      </c>
      <c r="C30" s="11" t="s">
        <v>68</v>
      </c>
      <c r="D30" s="33">
        <v>0</v>
      </c>
      <c r="E30" s="33">
        <v>0</v>
      </c>
      <c r="F30" s="33">
        <v>0</v>
      </c>
      <c r="G30" s="38">
        <f t="shared" si="0"/>
        <v>0</v>
      </c>
      <c r="H30" s="33">
        <v>0</v>
      </c>
      <c r="I30" s="38">
        <f t="shared" si="1"/>
        <v>0</v>
      </c>
      <c r="J30" s="33">
        <v>0</v>
      </c>
      <c r="K30" s="38">
        <f t="shared" si="2"/>
        <v>0</v>
      </c>
      <c r="L30" s="33">
        <v>0</v>
      </c>
      <c r="M30" s="38">
        <f t="shared" si="3"/>
        <v>0</v>
      </c>
      <c r="N30" s="33">
        <f t="shared" si="4"/>
        <v>0</v>
      </c>
      <c r="O30" s="38">
        <f t="shared" si="5"/>
        <v>0</v>
      </c>
      <c r="P30" s="33">
        <v>0</v>
      </c>
      <c r="Q30" s="33">
        <v>0</v>
      </c>
      <c r="R30" s="33">
        <v>0</v>
      </c>
      <c r="S30" s="33">
        <v>0</v>
      </c>
      <c r="T30" s="38">
        <f t="shared" si="6"/>
        <v>0</v>
      </c>
      <c r="U30" s="38">
        <f t="shared" si="7"/>
        <v>0</v>
      </c>
    </row>
    <row r="31" spans="1:21" ht="13" x14ac:dyDescent="0.3">
      <c r="A31" s="18" t="s">
        <v>29</v>
      </c>
      <c r="B31" s="12" t="s">
        <v>69</v>
      </c>
      <c r="C31" s="11" t="s">
        <v>70</v>
      </c>
      <c r="D31" s="33">
        <v>0</v>
      </c>
      <c r="E31" s="33">
        <v>0</v>
      </c>
      <c r="F31" s="33">
        <v>0</v>
      </c>
      <c r="G31" s="38">
        <f t="shared" si="0"/>
        <v>0</v>
      </c>
      <c r="H31" s="33">
        <v>0</v>
      </c>
      <c r="I31" s="38">
        <f t="shared" si="1"/>
        <v>0</v>
      </c>
      <c r="J31" s="33">
        <v>0</v>
      </c>
      <c r="K31" s="38">
        <f t="shared" si="2"/>
        <v>0</v>
      </c>
      <c r="L31" s="33">
        <v>0</v>
      </c>
      <c r="M31" s="38">
        <f t="shared" si="3"/>
        <v>0</v>
      </c>
      <c r="N31" s="33">
        <f t="shared" si="4"/>
        <v>0</v>
      </c>
      <c r="O31" s="38">
        <f t="shared" si="5"/>
        <v>0</v>
      </c>
      <c r="P31" s="33">
        <v>0</v>
      </c>
      <c r="Q31" s="33">
        <v>0</v>
      </c>
      <c r="R31" s="33">
        <v>0</v>
      </c>
      <c r="S31" s="33">
        <v>0</v>
      </c>
      <c r="T31" s="38">
        <f t="shared" si="6"/>
        <v>0</v>
      </c>
      <c r="U31" s="38">
        <f t="shared" si="7"/>
        <v>0</v>
      </c>
    </row>
    <row r="32" spans="1:21" ht="13" x14ac:dyDescent="0.3">
      <c r="A32" s="18" t="s">
        <v>29</v>
      </c>
      <c r="B32" s="12" t="s">
        <v>71</v>
      </c>
      <c r="C32" s="11" t="s">
        <v>72</v>
      </c>
      <c r="D32" s="33">
        <v>0</v>
      </c>
      <c r="E32" s="33">
        <v>0</v>
      </c>
      <c r="F32" s="33">
        <v>0</v>
      </c>
      <c r="G32" s="38">
        <f t="shared" si="0"/>
        <v>0</v>
      </c>
      <c r="H32" s="33">
        <v>0</v>
      </c>
      <c r="I32" s="38">
        <f t="shared" si="1"/>
        <v>0</v>
      </c>
      <c r="J32" s="33">
        <v>0</v>
      </c>
      <c r="K32" s="38">
        <f t="shared" si="2"/>
        <v>0</v>
      </c>
      <c r="L32" s="33">
        <v>0</v>
      </c>
      <c r="M32" s="38">
        <f t="shared" si="3"/>
        <v>0</v>
      </c>
      <c r="N32" s="33">
        <f t="shared" si="4"/>
        <v>0</v>
      </c>
      <c r="O32" s="38">
        <f t="shared" si="5"/>
        <v>0</v>
      </c>
      <c r="P32" s="33">
        <v>0</v>
      </c>
      <c r="Q32" s="33">
        <v>0</v>
      </c>
      <c r="R32" s="33">
        <v>0</v>
      </c>
      <c r="S32" s="33">
        <v>0</v>
      </c>
      <c r="T32" s="38">
        <f t="shared" si="6"/>
        <v>0</v>
      </c>
      <c r="U32" s="38">
        <f t="shared" si="7"/>
        <v>0</v>
      </c>
    </row>
    <row r="33" spans="1:21" ht="13" x14ac:dyDescent="0.3">
      <c r="A33" s="18" t="s">
        <v>29</v>
      </c>
      <c r="B33" s="12" t="s">
        <v>73</v>
      </c>
      <c r="C33" s="11" t="s">
        <v>74</v>
      </c>
      <c r="D33" s="33">
        <v>0</v>
      </c>
      <c r="E33" s="33">
        <v>0</v>
      </c>
      <c r="F33" s="33">
        <v>0</v>
      </c>
      <c r="G33" s="38">
        <f t="shared" si="0"/>
        <v>0</v>
      </c>
      <c r="H33" s="33">
        <v>0</v>
      </c>
      <c r="I33" s="38">
        <f t="shared" si="1"/>
        <v>0</v>
      </c>
      <c r="J33" s="33">
        <v>0</v>
      </c>
      <c r="K33" s="38">
        <f t="shared" si="2"/>
        <v>0</v>
      </c>
      <c r="L33" s="33">
        <v>0</v>
      </c>
      <c r="M33" s="38">
        <f t="shared" si="3"/>
        <v>0</v>
      </c>
      <c r="N33" s="33">
        <f t="shared" si="4"/>
        <v>0</v>
      </c>
      <c r="O33" s="38">
        <f t="shared" si="5"/>
        <v>0</v>
      </c>
      <c r="P33" s="33">
        <v>0</v>
      </c>
      <c r="Q33" s="33">
        <v>0</v>
      </c>
      <c r="R33" s="33">
        <v>0</v>
      </c>
      <c r="S33" s="33">
        <v>0</v>
      </c>
      <c r="T33" s="38">
        <f t="shared" si="6"/>
        <v>0</v>
      </c>
      <c r="U33" s="38">
        <f t="shared" si="7"/>
        <v>0</v>
      </c>
    </row>
    <row r="34" spans="1:21" ht="13" x14ac:dyDescent="0.3">
      <c r="A34" s="18" t="s">
        <v>44</v>
      </c>
      <c r="B34" s="12" t="s">
        <v>75</v>
      </c>
      <c r="C34" s="11" t="s">
        <v>76</v>
      </c>
      <c r="D34" s="33">
        <v>274388399</v>
      </c>
      <c r="E34" s="33">
        <v>296388399</v>
      </c>
      <c r="F34" s="33">
        <v>71524514</v>
      </c>
      <c r="G34" s="38">
        <f t="shared" si="0"/>
        <v>0.26066887033369074</v>
      </c>
      <c r="H34" s="33">
        <v>33785146</v>
      </c>
      <c r="I34" s="38">
        <f t="shared" si="1"/>
        <v>0.12312891551949323</v>
      </c>
      <c r="J34" s="33">
        <v>66234190</v>
      </c>
      <c r="K34" s="38">
        <f t="shared" si="2"/>
        <v>0.22347092606684649</v>
      </c>
      <c r="L34" s="33">
        <v>0</v>
      </c>
      <c r="M34" s="38">
        <f t="shared" si="3"/>
        <v>0</v>
      </c>
      <c r="N34" s="33">
        <f t="shared" si="4"/>
        <v>171543850</v>
      </c>
      <c r="O34" s="38">
        <f t="shared" si="5"/>
        <v>0.5787805817595445</v>
      </c>
      <c r="P34" s="33">
        <v>58539481</v>
      </c>
      <c r="Q34" s="33">
        <v>267087000</v>
      </c>
      <c r="R34" s="33">
        <v>263835000</v>
      </c>
      <c r="S34" s="33">
        <v>191591134</v>
      </c>
      <c r="T34" s="38">
        <f t="shared" si="6"/>
        <v>0.72617785358273168</v>
      </c>
      <c r="U34" s="38">
        <f t="shared" si="7"/>
        <v>0.13144477656028419</v>
      </c>
    </row>
    <row r="35" spans="1:21" ht="14" x14ac:dyDescent="0.3">
      <c r="A35" s="19" t="s">
        <v>0</v>
      </c>
      <c r="B35" s="14" t="s">
        <v>77</v>
      </c>
      <c r="C35" s="13" t="s">
        <v>0</v>
      </c>
      <c r="D35" s="34">
        <f>SUM(D28:D34)</f>
        <v>274388399</v>
      </c>
      <c r="E35" s="34">
        <f>SUM(E28:E34)</f>
        <v>296388399</v>
      </c>
      <c r="F35" s="34">
        <f>SUM(F28:F34)</f>
        <v>71524514</v>
      </c>
      <c r="G35" s="39">
        <f t="shared" si="0"/>
        <v>0.26066887033369074</v>
      </c>
      <c r="H35" s="34">
        <f>SUM(H28:H34)</f>
        <v>33785146</v>
      </c>
      <c r="I35" s="39">
        <f t="shared" si="1"/>
        <v>0.12312891551949323</v>
      </c>
      <c r="J35" s="34">
        <f>SUM(J28:J34)</f>
        <v>66234190</v>
      </c>
      <c r="K35" s="39">
        <f t="shared" si="2"/>
        <v>0.22347092606684649</v>
      </c>
      <c r="L35" s="34">
        <f>SUM(L28:L34)</f>
        <v>0</v>
      </c>
      <c r="M35" s="39">
        <f t="shared" si="3"/>
        <v>0</v>
      </c>
      <c r="N35" s="34">
        <f t="shared" si="4"/>
        <v>171543850</v>
      </c>
      <c r="O35" s="39">
        <f t="shared" si="5"/>
        <v>0.5787805817595445</v>
      </c>
      <c r="P35" s="34">
        <f>SUM(P28:P34)</f>
        <v>58539481</v>
      </c>
      <c r="Q35" s="34">
        <f>SUM(Q28:Q34)</f>
        <v>267087000</v>
      </c>
      <c r="R35" s="34">
        <f>SUM(R28:R34)</f>
        <v>263835000</v>
      </c>
      <c r="S35" s="34">
        <f>SUM(S28:S34)</f>
        <v>191591134</v>
      </c>
      <c r="T35" s="39">
        <f t="shared" si="6"/>
        <v>0.72617785358273168</v>
      </c>
      <c r="U35" s="39">
        <f t="shared" si="7"/>
        <v>0.13144477656028419</v>
      </c>
    </row>
    <row r="36" spans="1:21" ht="13" x14ac:dyDescent="0.3">
      <c r="A36" s="18" t="s">
        <v>29</v>
      </c>
      <c r="B36" s="12" t="s">
        <v>78</v>
      </c>
      <c r="C36" s="11" t="s">
        <v>79</v>
      </c>
      <c r="D36" s="33">
        <v>0</v>
      </c>
      <c r="E36" s="33">
        <v>0</v>
      </c>
      <c r="F36" s="33">
        <v>0</v>
      </c>
      <c r="G36" s="38">
        <f t="shared" si="0"/>
        <v>0</v>
      </c>
      <c r="H36" s="33">
        <v>0</v>
      </c>
      <c r="I36" s="38">
        <f t="shared" si="1"/>
        <v>0</v>
      </c>
      <c r="J36" s="33">
        <v>0</v>
      </c>
      <c r="K36" s="38">
        <f t="shared" si="2"/>
        <v>0</v>
      </c>
      <c r="L36" s="33">
        <v>0</v>
      </c>
      <c r="M36" s="38">
        <f t="shared" si="3"/>
        <v>0</v>
      </c>
      <c r="N36" s="33">
        <f t="shared" si="4"/>
        <v>0</v>
      </c>
      <c r="O36" s="38">
        <f t="shared" si="5"/>
        <v>0</v>
      </c>
      <c r="P36" s="33">
        <v>0</v>
      </c>
      <c r="Q36" s="33">
        <v>0</v>
      </c>
      <c r="R36" s="33">
        <v>0</v>
      </c>
      <c r="S36" s="33">
        <v>0</v>
      </c>
      <c r="T36" s="38">
        <f t="shared" si="6"/>
        <v>0</v>
      </c>
      <c r="U36" s="38">
        <f t="shared" si="7"/>
        <v>0</v>
      </c>
    </row>
    <row r="37" spans="1:21" ht="13" x14ac:dyDescent="0.3">
      <c r="A37" s="18" t="s">
        <v>29</v>
      </c>
      <c r="B37" s="12" t="s">
        <v>80</v>
      </c>
      <c r="C37" s="11" t="s">
        <v>81</v>
      </c>
      <c r="D37" s="33">
        <v>0</v>
      </c>
      <c r="E37" s="33">
        <v>0</v>
      </c>
      <c r="F37" s="33">
        <v>0</v>
      </c>
      <c r="G37" s="38">
        <f t="shared" si="0"/>
        <v>0</v>
      </c>
      <c r="H37" s="33">
        <v>0</v>
      </c>
      <c r="I37" s="38">
        <f t="shared" si="1"/>
        <v>0</v>
      </c>
      <c r="J37" s="33">
        <v>0</v>
      </c>
      <c r="K37" s="38">
        <f t="shared" si="2"/>
        <v>0</v>
      </c>
      <c r="L37" s="33">
        <v>0</v>
      </c>
      <c r="M37" s="38">
        <f t="shared" si="3"/>
        <v>0</v>
      </c>
      <c r="N37" s="33">
        <f t="shared" si="4"/>
        <v>0</v>
      </c>
      <c r="O37" s="38">
        <f t="shared" si="5"/>
        <v>0</v>
      </c>
      <c r="P37" s="33">
        <v>0</v>
      </c>
      <c r="Q37" s="33">
        <v>0</v>
      </c>
      <c r="R37" s="33">
        <v>0</v>
      </c>
      <c r="S37" s="33">
        <v>0</v>
      </c>
      <c r="T37" s="38">
        <f t="shared" si="6"/>
        <v>0</v>
      </c>
      <c r="U37" s="38">
        <f t="shared" si="7"/>
        <v>0</v>
      </c>
    </row>
    <row r="38" spans="1:21" ht="13" x14ac:dyDescent="0.3">
      <c r="A38" s="18" t="s">
        <v>29</v>
      </c>
      <c r="B38" s="12" t="s">
        <v>82</v>
      </c>
      <c r="C38" s="11" t="s">
        <v>83</v>
      </c>
      <c r="D38" s="33">
        <v>0</v>
      </c>
      <c r="E38" s="33">
        <v>0</v>
      </c>
      <c r="F38" s="33">
        <v>0</v>
      </c>
      <c r="G38" s="38">
        <f t="shared" si="0"/>
        <v>0</v>
      </c>
      <c r="H38" s="33">
        <v>0</v>
      </c>
      <c r="I38" s="38">
        <f t="shared" si="1"/>
        <v>0</v>
      </c>
      <c r="J38" s="33">
        <v>0</v>
      </c>
      <c r="K38" s="38">
        <f t="shared" si="2"/>
        <v>0</v>
      </c>
      <c r="L38" s="33">
        <v>0</v>
      </c>
      <c r="M38" s="38">
        <f t="shared" si="3"/>
        <v>0</v>
      </c>
      <c r="N38" s="33">
        <f t="shared" si="4"/>
        <v>0</v>
      </c>
      <c r="O38" s="38">
        <f t="shared" si="5"/>
        <v>0</v>
      </c>
      <c r="P38" s="33">
        <v>0</v>
      </c>
      <c r="Q38" s="33">
        <v>0</v>
      </c>
      <c r="R38" s="33">
        <v>0</v>
      </c>
      <c r="S38" s="33">
        <v>0</v>
      </c>
      <c r="T38" s="38">
        <f t="shared" si="6"/>
        <v>0</v>
      </c>
      <c r="U38" s="38">
        <f t="shared" si="7"/>
        <v>0</v>
      </c>
    </row>
    <row r="39" spans="1:21" ht="13" x14ac:dyDescent="0.3">
      <c r="A39" s="18" t="s">
        <v>44</v>
      </c>
      <c r="B39" s="12" t="s">
        <v>84</v>
      </c>
      <c r="C39" s="11" t="s">
        <v>85</v>
      </c>
      <c r="D39" s="33">
        <v>180857562</v>
      </c>
      <c r="E39" s="33">
        <v>180857562</v>
      </c>
      <c r="F39" s="33">
        <v>0</v>
      </c>
      <c r="G39" s="38">
        <f t="shared" si="0"/>
        <v>0</v>
      </c>
      <c r="H39" s="33">
        <v>0</v>
      </c>
      <c r="I39" s="38">
        <f t="shared" si="1"/>
        <v>0</v>
      </c>
      <c r="J39" s="33">
        <v>45521835</v>
      </c>
      <c r="K39" s="38">
        <f t="shared" si="2"/>
        <v>0.25169992615514747</v>
      </c>
      <c r="L39" s="33">
        <v>0</v>
      </c>
      <c r="M39" s="38">
        <f t="shared" si="3"/>
        <v>0</v>
      </c>
      <c r="N39" s="33">
        <f t="shared" si="4"/>
        <v>45521835</v>
      </c>
      <c r="O39" s="38">
        <f t="shared" si="5"/>
        <v>0.25169992615514747</v>
      </c>
      <c r="P39" s="33">
        <v>35633568</v>
      </c>
      <c r="Q39" s="33">
        <v>172211998</v>
      </c>
      <c r="R39" s="33">
        <v>185085906</v>
      </c>
      <c r="S39" s="33">
        <v>133375099</v>
      </c>
      <c r="T39" s="38">
        <f t="shared" si="6"/>
        <v>0.72061186009484701</v>
      </c>
      <c r="U39" s="38">
        <f t="shared" si="7"/>
        <v>0.27749864958793902</v>
      </c>
    </row>
    <row r="40" spans="1:21" ht="14" x14ac:dyDescent="0.3">
      <c r="A40" s="19" t="s">
        <v>0</v>
      </c>
      <c r="B40" s="14" t="s">
        <v>86</v>
      </c>
      <c r="C40" s="13" t="s">
        <v>0</v>
      </c>
      <c r="D40" s="34">
        <f>SUM(D36:D39)</f>
        <v>180857562</v>
      </c>
      <c r="E40" s="34">
        <f>SUM(E36:E39)</f>
        <v>180857562</v>
      </c>
      <c r="F40" s="34">
        <f>SUM(F36:F39)</f>
        <v>0</v>
      </c>
      <c r="G40" s="39">
        <f t="shared" si="0"/>
        <v>0</v>
      </c>
      <c r="H40" s="34">
        <f>SUM(H36:H39)</f>
        <v>0</v>
      </c>
      <c r="I40" s="39">
        <f t="shared" si="1"/>
        <v>0</v>
      </c>
      <c r="J40" s="34">
        <f>SUM(J36:J39)</f>
        <v>45521835</v>
      </c>
      <c r="K40" s="39">
        <f t="shared" si="2"/>
        <v>0.25169992615514747</v>
      </c>
      <c r="L40" s="34">
        <f>SUM(L36:L39)</f>
        <v>0</v>
      </c>
      <c r="M40" s="39">
        <f t="shared" si="3"/>
        <v>0</v>
      </c>
      <c r="N40" s="34">
        <f t="shared" si="4"/>
        <v>45521835</v>
      </c>
      <c r="O40" s="39">
        <f t="shared" si="5"/>
        <v>0.25169992615514747</v>
      </c>
      <c r="P40" s="34">
        <f>SUM(P36:P39)</f>
        <v>35633568</v>
      </c>
      <c r="Q40" s="34">
        <f>SUM(Q36:Q39)</f>
        <v>172211998</v>
      </c>
      <c r="R40" s="34">
        <f>SUM(R36:R39)</f>
        <v>185085906</v>
      </c>
      <c r="S40" s="34">
        <f>SUM(S36:S39)</f>
        <v>133375099</v>
      </c>
      <c r="T40" s="39">
        <f t="shared" si="6"/>
        <v>0.72061186009484701</v>
      </c>
      <c r="U40" s="39">
        <f t="shared" si="7"/>
        <v>0.27749864958793902</v>
      </c>
    </row>
    <row r="41" spans="1:21" ht="13" x14ac:dyDescent="0.3">
      <c r="A41" s="18" t="s">
        <v>29</v>
      </c>
      <c r="B41" s="12" t="s">
        <v>87</v>
      </c>
      <c r="C41" s="11" t="s">
        <v>88</v>
      </c>
      <c r="D41" s="33">
        <v>0</v>
      </c>
      <c r="E41" s="33">
        <v>0</v>
      </c>
      <c r="F41" s="33">
        <v>0</v>
      </c>
      <c r="G41" s="38">
        <f t="shared" si="0"/>
        <v>0</v>
      </c>
      <c r="H41" s="33">
        <v>0</v>
      </c>
      <c r="I41" s="38">
        <f t="shared" si="1"/>
        <v>0</v>
      </c>
      <c r="J41" s="33">
        <v>0</v>
      </c>
      <c r="K41" s="38">
        <f t="shared" si="2"/>
        <v>0</v>
      </c>
      <c r="L41" s="33">
        <v>0</v>
      </c>
      <c r="M41" s="38">
        <f t="shared" si="3"/>
        <v>0</v>
      </c>
      <c r="N41" s="33">
        <f t="shared" si="4"/>
        <v>0</v>
      </c>
      <c r="O41" s="38">
        <f t="shared" si="5"/>
        <v>0</v>
      </c>
      <c r="P41" s="33">
        <v>0</v>
      </c>
      <c r="Q41" s="33">
        <v>0</v>
      </c>
      <c r="R41" s="33">
        <v>0</v>
      </c>
      <c r="S41" s="33">
        <v>0</v>
      </c>
      <c r="T41" s="38">
        <f t="shared" si="6"/>
        <v>0</v>
      </c>
      <c r="U41" s="38">
        <f t="shared" si="7"/>
        <v>0</v>
      </c>
    </row>
    <row r="42" spans="1:21" ht="13" x14ac:dyDescent="0.3">
      <c r="A42" s="18" t="s">
        <v>29</v>
      </c>
      <c r="B42" s="12" t="s">
        <v>89</v>
      </c>
      <c r="C42" s="11" t="s">
        <v>90</v>
      </c>
      <c r="D42" s="33">
        <v>0</v>
      </c>
      <c r="E42" s="33">
        <v>0</v>
      </c>
      <c r="F42" s="33">
        <v>0</v>
      </c>
      <c r="G42" s="38">
        <f t="shared" si="0"/>
        <v>0</v>
      </c>
      <c r="H42" s="33">
        <v>0</v>
      </c>
      <c r="I42" s="38">
        <f t="shared" si="1"/>
        <v>0</v>
      </c>
      <c r="J42" s="33">
        <v>0</v>
      </c>
      <c r="K42" s="38">
        <f t="shared" si="2"/>
        <v>0</v>
      </c>
      <c r="L42" s="33">
        <v>0</v>
      </c>
      <c r="M42" s="38">
        <f t="shared" si="3"/>
        <v>0</v>
      </c>
      <c r="N42" s="33">
        <f t="shared" si="4"/>
        <v>0</v>
      </c>
      <c r="O42" s="38">
        <f t="shared" si="5"/>
        <v>0</v>
      </c>
      <c r="P42" s="33">
        <v>0</v>
      </c>
      <c r="Q42" s="33">
        <v>0</v>
      </c>
      <c r="R42" s="33">
        <v>0</v>
      </c>
      <c r="S42" s="33">
        <v>0</v>
      </c>
      <c r="T42" s="38">
        <f t="shared" si="6"/>
        <v>0</v>
      </c>
      <c r="U42" s="38">
        <f t="shared" si="7"/>
        <v>0</v>
      </c>
    </row>
    <row r="43" spans="1:21" ht="13" x14ac:dyDescent="0.3">
      <c r="A43" s="18" t="s">
        <v>29</v>
      </c>
      <c r="B43" s="12" t="s">
        <v>91</v>
      </c>
      <c r="C43" s="11" t="s">
        <v>92</v>
      </c>
      <c r="D43" s="33">
        <v>0</v>
      </c>
      <c r="E43" s="33">
        <v>0</v>
      </c>
      <c r="F43" s="33">
        <v>0</v>
      </c>
      <c r="G43" s="38">
        <f t="shared" si="0"/>
        <v>0</v>
      </c>
      <c r="H43" s="33">
        <v>0</v>
      </c>
      <c r="I43" s="38">
        <f t="shared" si="1"/>
        <v>0</v>
      </c>
      <c r="J43" s="33">
        <v>0</v>
      </c>
      <c r="K43" s="38">
        <f t="shared" si="2"/>
        <v>0</v>
      </c>
      <c r="L43" s="33">
        <v>0</v>
      </c>
      <c r="M43" s="38">
        <f t="shared" si="3"/>
        <v>0</v>
      </c>
      <c r="N43" s="33">
        <f t="shared" si="4"/>
        <v>0</v>
      </c>
      <c r="O43" s="38">
        <f t="shared" si="5"/>
        <v>0</v>
      </c>
      <c r="P43" s="33">
        <v>0</v>
      </c>
      <c r="Q43" s="33">
        <v>0</v>
      </c>
      <c r="R43" s="33">
        <v>0</v>
      </c>
      <c r="S43" s="33">
        <v>0</v>
      </c>
      <c r="T43" s="38">
        <f t="shared" si="6"/>
        <v>0</v>
      </c>
      <c r="U43" s="38">
        <f t="shared" si="7"/>
        <v>0</v>
      </c>
    </row>
    <row r="44" spans="1:21" ht="13" x14ac:dyDescent="0.3">
      <c r="A44" s="18" t="s">
        <v>29</v>
      </c>
      <c r="B44" s="12" t="s">
        <v>93</v>
      </c>
      <c r="C44" s="11" t="s">
        <v>94</v>
      </c>
      <c r="D44" s="33">
        <v>0</v>
      </c>
      <c r="E44" s="33">
        <v>0</v>
      </c>
      <c r="F44" s="33">
        <v>0</v>
      </c>
      <c r="G44" s="38">
        <f t="shared" si="0"/>
        <v>0</v>
      </c>
      <c r="H44" s="33">
        <v>0</v>
      </c>
      <c r="I44" s="38">
        <f t="shared" si="1"/>
        <v>0</v>
      </c>
      <c r="J44" s="33">
        <v>0</v>
      </c>
      <c r="K44" s="38">
        <f t="shared" si="2"/>
        <v>0</v>
      </c>
      <c r="L44" s="33">
        <v>0</v>
      </c>
      <c r="M44" s="38">
        <f t="shared" si="3"/>
        <v>0</v>
      </c>
      <c r="N44" s="33">
        <f t="shared" si="4"/>
        <v>0</v>
      </c>
      <c r="O44" s="38">
        <f t="shared" si="5"/>
        <v>0</v>
      </c>
      <c r="P44" s="33">
        <v>0</v>
      </c>
      <c r="Q44" s="33">
        <v>0</v>
      </c>
      <c r="R44" s="33">
        <v>0</v>
      </c>
      <c r="S44" s="33">
        <v>0</v>
      </c>
      <c r="T44" s="38">
        <f t="shared" si="6"/>
        <v>0</v>
      </c>
      <c r="U44" s="38">
        <f t="shared" si="7"/>
        <v>0</v>
      </c>
    </row>
    <row r="45" spans="1:21" ht="13" x14ac:dyDescent="0.3">
      <c r="A45" s="18" t="s">
        <v>29</v>
      </c>
      <c r="B45" s="12" t="s">
        <v>95</v>
      </c>
      <c r="C45" s="11" t="s">
        <v>96</v>
      </c>
      <c r="D45" s="33">
        <v>0</v>
      </c>
      <c r="E45" s="33">
        <v>0</v>
      </c>
      <c r="F45" s="33">
        <v>0</v>
      </c>
      <c r="G45" s="38">
        <f t="shared" si="0"/>
        <v>0</v>
      </c>
      <c r="H45" s="33">
        <v>0</v>
      </c>
      <c r="I45" s="38">
        <f t="shared" si="1"/>
        <v>0</v>
      </c>
      <c r="J45" s="33">
        <v>0</v>
      </c>
      <c r="K45" s="38">
        <f t="shared" si="2"/>
        <v>0</v>
      </c>
      <c r="L45" s="33">
        <v>0</v>
      </c>
      <c r="M45" s="38">
        <f t="shared" si="3"/>
        <v>0</v>
      </c>
      <c r="N45" s="33">
        <f t="shared" si="4"/>
        <v>0</v>
      </c>
      <c r="O45" s="38">
        <f t="shared" si="5"/>
        <v>0</v>
      </c>
      <c r="P45" s="33">
        <v>0</v>
      </c>
      <c r="Q45" s="33">
        <v>0</v>
      </c>
      <c r="R45" s="33">
        <v>0</v>
      </c>
      <c r="S45" s="33">
        <v>0</v>
      </c>
      <c r="T45" s="38">
        <f t="shared" si="6"/>
        <v>0</v>
      </c>
      <c r="U45" s="38">
        <f t="shared" si="7"/>
        <v>0</v>
      </c>
    </row>
    <row r="46" spans="1:21" ht="13" x14ac:dyDescent="0.3">
      <c r="A46" s="18" t="s">
        <v>44</v>
      </c>
      <c r="B46" s="12" t="s">
        <v>97</v>
      </c>
      <c r="C46" s="11" t="s">
        <v>98</v>
      </c>
      <c r="D46" s="33">
        <v>845268009</v>
      </c>
      <c r="E46" s="33">
        <v>763256895</v>
      </c>
      <c r="F46" s="33">
        <v>96735481</v>
      </c>
      <c r="G46" s="38">
        <f t="shared" si="0"/>
        <v>0.1144435610599336</v>
      </c>
      <c r="H46" s="33">
        <v>83590143</v>
      </c>
      <c r="I46" s="38">
        <f t="shared" si="1"/>
        <v>9.8891880575123006E-2</v>
      </c>
      <c r="J46" s="33">
        <v>82137148</v>
      </c>
      <c r="K46" s="38">
        <f t="shared" si="2"/>
        <v>0.10761402686051071</v>
      </c>
      <c r="L46" s="33">
        <v>0</v>
      </c>
      <c r="M46" s="38">
        <f t="shared" si="3"/>
        <v>0</v>
      </c>
      <c r="N46" s="33">
        <f t="shared" si="4"/>
        <v>262462772</v>
      </c>
      <c r="O46" s="38">
        <f t="shared" si="5"/>
        <v>0.34387212709031606</v>
      </c>
      <c r="P46" s="33">
        <v>-132786232</v>
      </c>
      <c r="Q46" s="33">
        <v>731796821</v>
      </c>
      <c r="R46" s="33">
        <v>716139466</v>
      </c>
      <c r="S46" s="33">
        <v>262004301</v>
      </c>
      <c r="T46" s="38">
        <f t="shared" si="6"/>
        <v>0.36585653135893503</v>
      </c>
      <c r="U46" s="38">
        <f t="shared" si="7"/>
        <v>-1.6185667502034398</v>
      </c>
    </row>
    <row r="47" spans="1:21" ht="14" x14ac:dyDescent="0.3">
      <c r="A47" s="19" t="s">
        <v>0</v>
      </c>
      <c r="B47" s="14" t="s">
        <v>99</v>
      </c>
      <c r="C47" s="13" t="s">
        <v>0</v>
      </c>
      <c r="D47" s="34">
        <f>SUM(D41:D46)</f>
        <v>845268009</v>
      </c>
      <c r="E47" s="34">
        <f>SUM(E41:E46)</f>
        <v>763256895</v>
      </c>
      <c r="F47" s="34">
        <f>SUM(F41:F46)</f>
        <v>96735481</v>
      </c>
      <c r="G47" s="39">
        <f t="shared" si="0"/>
        <v>0.1144435610599336</v>
      </c>
      <c r="H47" s="34">
        <f>SUM(H41:H46)</f>
        <v>83590143</v>
      </c>
      <c r="I47" s="39">
        <f t="shared" si="1"/>
        <v>9.8891880575123006E-2</v>
      </c>
      <c r="J47" s="34">
        <f>SUM(J41:J46)</f>
        <v>82137148</v>
      </c>
      <c r="K47" s="39">
        <f t="shared" si="2"/>
        <v>0.10761402686051071</v>
      </c>
      <c r="L47" s="34">
        <f>SUM(L41:L46)</f>
        <v>0</v>
      </c>
      <c r="M47" s="39">
        <f t="shared" si="3"/>
        <v>0</v>
      </c>
      <c r="N47" s="34">
        <f t="shared" si="4"/>
        <v>262462772</v>
      </c>
      <c r="O47" s="39">
        <f t="shared" si="5"/>
        <v>0.34387212709031606</v>
      </c>
      <c r="P47" s="34">
        <f>SUM(P41:P46)</f>
        <v>-132786232</v>
      </c>
      <c r="Q47" s="34">
        <f>SUM(Q41:Q46)</f>
        <v>731796821</v>
      </c>
      <c r="R47" s="34">
        <f>SUM(R41:R46)</f>
        <v>716139466</v>
      </c>
      <c r="S47" s="34">
        <f>SUM(S41:S46)</f>
        <v>262004301</v>
      </c>
      <c r="T47" s="39">
        <f t="shared" si="6"/>
        <v>0.36585653135893503</v>
      </c>
      <c r="U47" s="39">
        <f t="shared" si="7"/>
        <v>-1.6185667502034398</v>
      </c>
    </row>
    <row r="48" spans="1:21" ht="13" x14ac:dyDescent="0.3">
      <c r="A48" s="18" t="s">
        <v>29</v>
      </c>
      <c r="B48" s="12" t="s">
        <v>100</v>
      </c>
      <c r="C48" s="11" t="s">
        <v>101</v>
      </c>
      <c r="D48" s="33">
        <v>0</v>
      </c>
      <c r="E48" s="33">
        <v>0</v>
      </c>
      <c r="F48" s="33">
        <v>0</v>
      </c>
      <c r="G48" s="38">
        <f t="shared" si="0"/>
        <v>0</v>
      </c>
      <c r="H48" s="33">
        <v>0</v>
      </c>
      <c r="I48" s="38">
        <f t="shared" si="1"/>
        <v>0</v>
      </c>
      <c r="J48" s="33">
        <v>0</v>
      </c>
      <c r="K48" s="38">
        <f t="shared" si="2"/>
        <v>0</v>
      </c>
      <c r="L48" s="33">
        <v>0</v>
      </c>
      <c r="M48" s="38">
        <f t="shared" si="3"/>
        <v>0</v>
      </c>
      <c r="N48" s="33">
        <f t="shared" si="4"/>
        <v>0</v>
      </c>
      <c r="O48" s="38">
        <f t="shared" si="5"/>
        <v>0</v>
      </c>
      <c r="P48" s="33">
        <v>0</v>
      </c>
      <c r="Q48" s="33">
        <v>0</v>
      </c>
      <c r="R48" s="33">
        <v>0</v>
      </c>
      <c r="S48" s="33">
        <v>0</v>
      </c>
      <c r="T48" s="38">
        <f t="shared" si="6"/>
        <v>0</v>
      </c>
      <c r="U48" s="38">
        <f t="shared" si="7"/>
        <v>0</v>
      </c>
    </row>
    <row r="49" spans="1:21" ht="13" x14ac:dyDescent="0.3">
      <c r="A49" s="18" t="s">
        <v>29</v>
      </c>
      <c r="B49" s="12" t="s">
        <v>102</v>
      </c>
      <c r="C49" s="11" t="s">
        <v>103</v>
      </c>
      <c r="D49" s="33">
        <v>0</v>
      </c>
      <c r="E49" s="33">
        <v>0</v>
      </c>
      <c r="F49" s="33">
        <v>0</v>
      </c>
      <c r="G49" s="38">
        <f t="shared" si="0"/>
        <v>0</v>
      </c>
      <c r="H49" s="33">
        <v>0</v>
      </c>
      <c r="I49" s="38">
        <f t="shared" si="1"/>
        <v>0</v>
      </c>
      <c r="J49" s="33">
        <v>0</v>
      </c>
      <c r="K49" s="38">
        <f t="shared" si="2"/>
        <v>0</v>
      </c>
      <c r="L49" s="33">
        <v>0</v>
      </c>
      <c r="M49" s="38">
        <f t="shared" si="3"/>
        <v>0</v>
      </c>
      <c r="N49" s="33">
        <f t="shared" si="4"/>
        <v>0</v>
      </c>
      <c r="O49" s="38">
        <f t="shared" si="5"/>
        <v>0</v>
      </c>
      <c r="P49" s="33">
        <v>0</v>
      </c>
      <c r="Q49" s="33">
        <v>0</v>
      </c>
      <c r="R49" s="33">
        <v>0</v>
      </c>
      <c r="S49" s="33">
        <v>0</v>
      </c>
      <c r="T49" s="38">
        <f t="shared" si="6"/>
        <v>0</v>
      </c>
      <c r="U49" s="38">
        <f t="shared" si="7"/>
        <v>0</v>
      </c>
    </row>
    <row r="50" spans="1:21" ht="13" x14ac:dyDescent="0.3">
      <c r="A50" s="18" t="s">
        <v>29</v>
      </c>
      <c r="B50" s="12" t="s">
        <v>104</v>
      </c>
      <c r="C50" s="11" t="s">
        <v>105</v>
      </c>
      <c r="D50" s="33">
        <v>0</v>
      </c>
      <c r="E50" s="33">
        <v>0</v>
      </c>
      <c r="F50" s="33">
        <v>0</v>
      </c>
      <c r="G50" s="38">
        <f t="shared" si="0"/>
        <v>0</v>
      </c>
      <c r="H50" s="33">
        <v>0</v>
      </c>
      <c r="I50" s="38">
        <f t="shared" si="1"/>
        <v>0</v>
      </c>
      <c r="J50" s="33">
        <v>0</v>
      </c>
      <c r="K50" s="38">
        <f t="shared" si="2"/>
        <v>0</v>
      </c>
      <c r="L50" s="33">
        <v>0</v>
      </c>
      <c r="M50" s="38">
        <f t="shared" si="3"/>
        <v>0</v>
      </c>
      <c r="N50" s="33">
        <f t="shared" si="4"/>
        <v>0</v>
      </c>
      <c r="O50" s="38">
        <f t="shared" si="5"/>
        <v>0</v>
      </c>
      <c r="P50" s="33">
        <v>0</v>
      </c>
      <c r="Q50" s="33">
        <v>0</v>
      </c>
      <c r="R50" s="33">
        <v>0</v>
      </c>
      <c r="S50" s="33">
        <v>0</v>
      </c>
      <c r="T50" s="38">
        <f t="shared" si="6"/>
        <v>0</v>
      </c>
      <c r="U50" s="38">
        <f t="shared" si="7"/>
        <v>0</v>
      </c>
    </row>
    <row r="51" spans="1:21" ht="13" x14ac:dyDescent="0.3">
      <c r="A51" s="18" t="s">
        <v>29</v>
      </c>
      <c r="B51" s="12" t="s">
        <v>106</v>
      </c>
      <c r="C51" s="11" t="s">
        <v>107</v>
      </c>
      <c r="D51" s="33">
        <v>0</v>
      </c>
      <c r="E51" s="33">
        <v>0</v>
      </c>
      <c r="F51" s="33">
        <v>0</v>
      </c>
      <c r="G51" s="38">
        <f t="shared" si="0"/>
        <v>0</v>
      </c>
      <c r="H51" s="33">
        <v>0</v>
      </c>
      <c r="I51" s="38">
        <f t="shared" si="1"/>
        <v>0</v>
      </c>
      <c r="J51" s="33">
        <v>0</v>
      </c>
      <c r="K51" s="38">
        <f t="shared" si="2"/>
        <v>0</v>
      </c>
      <c r="L51" s="33">
        <v>0</v>
      </c>
      <c r="M51" s="38">
        <f t="shared" si="3"/>
        <v>0</v>
      </c>
      <c r="N51" s="33">
        <f t="shared" si="4"/>
        <v>0</v>
      </c>
      <c r="O51" s="38">
        <f t="shared" si="5"/>
        <v>0</v>
      </c>
      <c r="P51" s="33">
        <v>0</v>
      </c>
      <c r="Q51" s="33">
        <v>0</v>
      </c>
      <c r="R51" s="33">
        <v>0</v>
      </c>
      <c r="S51" s="33">
        <v>0</v>
      </c>
      <c r="T51" s="38">
        <f t="shared" si="6"/>
        <v>0</v>
      </c>
      <c r="U51" s="38">
        <f t="shared" si="7"/>
        <v>0</v>
      </c>
    </row>
    <row r="52" spans="1:21" ht="13" x14ac:dyDescent="0.3">
      <c r="A52" s="18" t="s">
        <v>44</v>
      </c>
      <c r="B52" s="12" t="s">
        <v>108</v>
      </c>
      <c r="C52" s="11" t="s">
        <v>109</v>
      </c>
      <c r="D52" s="33">
        <v>34862839</v>
      </c>
      <c r="E52" s="33">
        <v>34569873</v>
      </c>
      <c r="F52" s="33">
        <v>7802593</v>
      </c>
      <c r="G52" s="38">
        <f t="shared" si="0"/>
        <v>0.22380830775141405</v>
      </c>
      <c r="H52" s="33">
        <v>12885746</v>
      </c>
      <c r="I52" s="38">
        <f t="shared" si="1"/>
        <v>0.3696126411277062</v>
      </c>
      <c r="J52" s="33">
        <v>6329873</v>
      </c>
      <c r="K52" s="38">
        <f t="shared" si="2"/>
        <v>0.18310373891162401</v>
      </c>
      <c r="L52" s="33">
        <v>0</v>
      </c>
      <c r="M52" s="38">
        <f t="shared" si="3"/>
        <v>0</v>
      </c>
      <c r="N52" s="33">
        <f t="shared" si="4"/>
        <v>27018212</v>
      </c>
      <c r="O52" s="38">
        <f t="shared" si="5"/>
        <v>0.78155369561236165</v>
      </c>
      <c r="P52" s="33">
        <v>7166199</v>
      </c>
      <c r="Q52" s="33">
        <v>45139713</v>
      </c>
      <c r="R52" s="33">
        <v>35710353</v>
      </c>
      <c r="S52" s="33">
        <v>21215285</v>
      </c>
      <c r="T52" s="38">
        <f t="shared" si="6"/>
        <v>0.59409339918874504</v>
      </c>
      <c r="U52" s="38">
        <f t="shared" si="7"/>
        <v>-0.11670426679471224</v>
      </c>
    </row>
    <row r="53" spans="1:21" ht="14" x14ac:dyDescent="0.3">
      <c r="A53" s="19" t="s">
        <v>0</v>
      </c>
      <c r="B53" s="14" t="s">
        <v>110</v>
      </c>
      <c r="C53" s="13" t="s">
        <v>0</v>
      </c>
      <c r="D53" s="34">
        <f>SUM(D48:D52)</f>
        <v>34862839</v>
      </c>
      <c r="E53" s="34">
        <f>SUM(E48:E52)</f>
        <v>34569873</v>
      </c>
      <c r="F53" s="34">
        <f>SUM(F48:F52)</f>
        <v>7802593</v>
      </c>
      <c r="G53" s="39">
        <f t="shared" si="0"/>
        <v>0.22380830775141405</v>
      </c>
      <c r="H53" s="34">
        <f>SUM(H48:H52)</f>
        <v>12885746</v>
      </c>
      <c r="I53" s="39">
        <f t="shared" si="1"/>
        <v>0.3696126411277062</v>
      </c>
      <c r="J53" s="34">
        <f>SUM(J48:J52)</f>
        <v>6329873</v>
      </c>
      <c r="K53" s="39">
        <f t="shared" si="2"/>
        <v>0.18310373891162401</v>
      </c>
      <c r="L53" s="34">
        <f>SUM(L48:L52)</f>
        <v>0</v>
      </c>
      <c r="M53" s="39">
        <f t="shared" si="3"/>
        <v>0</v>
      </c>
      <c r="N53" s="34">
        <f t="shared" si="4"/>
        <v>27018212</v>
      </c>
      <c r="O53" s="39">
        <f t="shared" si="5"/>
        <v>0.78155369561236165</v>
      </c>
      <c r="P53" s="34">
        <f>SUM(P48:P52)</f>
        <v>7166199</v>
      </c>
      <c r="Q53" s="34">
        <f>SUM(Q48:Q52)</f>
        <v>45139713</v>
      </c>
      <c r="R53" s="34">
        <f>SUM(R48:R52)</f>
        <v>35710353</v>
      </c>
      <c r="S53" s="34">
        <f>SUM(S48:S52)</f>
        <v>21215285</v>
      </c>
      <c r="T53" s="39">
        <f t="shared" si="6"/>
        <v>0.59409339918874504</v>
      </c>
      <c r="U53" s="39">
        <f t="shared" si="7"/>
        <v>-0.11670426679471224</v>
      </c>
    </row>
    <row r="54" spans="1:21" ht="14" x14ac:dyDescent="0.3">
      <c r="A54" s="19" t="s">
        <v>0</v>
      </c>
      <c r="B54" s="14" t="s">
        <v>111</v>
      </c>
      <c r="C54" s="13" t="s">
        <v>0</v>
      </c>
      <c r="D54" s="34">
        <f>SUM(D8:D9,D11:D18,D20:D26,D28:D34,D36:D39,D41:D46,D48:D52)</f>
        <v>5589684585</v>
      </c>
      <c r="E54" s="34">
        <f>SUM(E8:E9,E11:E18,E20:E26,E28:E34,E36:E39,E41:E46,E48:E52)</f>
        <v>6708014022</v>
      </c>
      <c r="F54" s="34">
        <f>SUM(F8:F9,F11:F18,F20:F26,F28:F34,F36:F39,F41:F46,F48:F52)</f>
        <v>2058031073</v>
      </c>
      <c r="G54" s="39">
        <f t="shared" si="0"/>
        <v>0.36818375736669584</v>
      </c>
      <c r="H54" s="34">
        <f>SUM(H8:H9,H11:H18,H20:H26,H28:H34,H36:H39,H41:H46,H48:H52)</f>
        <v>1999852806</v>
      </c>
      <c r="I54" s="39">
        <f t="shared" si="1"/>
        <v>0.35777560890763571</v>
      </c>
      <c r="J54" s="34">
        <f>SUM(J8:J9,J11:J18,J20:J26,J28:J34,J36:J39,J41:J46,J48:J52)</f>
        <v>1850738813</v>
      </c>
      <c r="K54" s="39">
        <f t="shared" si="2"/>
        <v>0.27589966373507979</v>
      </c>
      <c r="L54" s="34">
        <f>SUM(L8:L9,L11:L18,L20:L26,L28:L34,L36:L39,L41:L46,L48:L52)</f>
        <v>0</v>
      </c>
      <c r="M54" s="39">
        <f t="shared" si="3"/>
        <v>0</v>
      </c>
      <c r="N54" s="34">
        <f t="shared" si="4"/>
        <v>5908622692</v>
      </c>
      <c r="O54" s="39">
        <f t="shared" si="5"/>
        <v>0.88083040265296575</v>
      </c>
      <c r="P54" s="34">
        <f>SUM(P8:P9,P11:P18,P20:P26,P28:P34,P36:P39,P41:P46,P48:P52)</f>
        <v>742148947</v>
      </c>
      <c r="Q54" s="34">
        <f>SUM(Q8:Q9,Q11:Q18,Q20:Q26,Q28:Q34,Q36:Q39,Q41:Q46,Q48:Q52)</f>
        <v>3509463087</v>
      </c>
      <c r="R54" s="34">
        <f>SUM(R8:R9,R11:R18,R20:R26,R28:R34,R36:R39,R41:R46,R48:R52)</f>
        <v>2586859935</v>
      </c>
      <c r="S54" s="34">
        <f>SUM(S8:S9,S11:S18,S20:S26,S28:S34,S36:S39,S41:S46,S48:S52)</f>
        <v>3373184337</v>
      </c>
      <c r="T54" s="39">
        <f t="shared" si="6"/>
        <v>1.3039686808555409</v>
      </c>
      <c r="U54" s="39">
        <f t="shared" si="7"/>
        <v>1.4937565706739457</v>
      </c>
    </row>
    <row r="55" spans="1:21" ht="14.5" customHeight="1" x14ac:dyDescent="0.3">
      <c r="A55" s="17" t="s">
        <v>0</v>
      </c>
      <c r="B55" s="15" t="s">
        <v>618</v>
      </c>
      <c r="C55" s="10"/>
      <c r="D55" s="35"/>
      <c r="E55" s="35"/>
      <c r="F55" s="35"/>
      <c r="G55" s="40"/>
      <c r="H55" s="35"/>
      <c r="I55" s="40"/>
      <c r="J55" s="35"/>
      <c r="K55" s="40"/>
      <c r="L55" s="35"/>
      <c r="M55" s="40"/>
      <c r="N55" s="35"/>
      <c r="O55" s="40"/>
      <c r="P55" s="35"/>
      <c r="Q55" s="35"/>
      <c r="R55" s="35"/>
      <c r="S55" s="35"/>
      <c r="T55" s="40"/>
      <c r="U55" s="40"/>
    </row>
    <row r="56" spans="1:21" ht="14.5" customHeight="1" x14ac:dyDescent="0.3">
      <c r="A56" s="17" t="s">
        <v>0</v>
      </c>
      <c r="B56" s="9" t="s">
        <v>112</v>
      </c>
      <c r="C56" s="10"/>
      <c r="D56" s="35"/>
      <c r="E56" s="35"/>
      <c r="F56" s="35"/>
      <c r="G56" s="40"/>
      <c r="H56" s="35"/>
      <c r="I56" s="40"/>
      <c r="J56" s="35"/>
      <c r="K56" s="40"/>
      <c r="L56" s="35"/>
      <c r="M56" s="40"/>
      <c r="N56" s="35"/>
      <c r="O56" s="40"/>
      <c r="P56" s="35"/>
      <c r="Q56" s="35"/>
      <c r="R56" s="35"/>
      <c r="S56" s="35"/>
      <c r="T56" s="40"/>
      <c r="U56" s="40"/>
    </row>
    <row r="57" spans="1:21" ht="13" x14ac:dyDescent="0.3">
      <c r="A57" s="18" t="s">
        <v>23</v>
      </c>
      <c r="B57" s="12" t="s">
        <v>113</v>
      </c>
      <c r="C57" s="11" t="s">
        <v>114</v>
      </c>
      <c r="D57" s="33">
        <v>1476772259</v>
      </c>
      <c r="E57" s="33">
        <v>1446772259</v>
      </c>
      <c r="F57" s="33">
        <v>280198619</v>
      </c>
      <c r="G57" s="38">
        <f t="shared" ref="G57:G85" si="8">IF(($D57      =0),0,($F57      /$D57      ))</f>
        <v>0.18973719020814842</v>
      </c>
      <c r="H57" s="33">
        <v>391069572</v>
      </c>
      <c r="I57" s="38">
        <f t="shared" ref="I57:I85" si="9">IF(($D57      =0),0,($H57      /$D57      ))</f>
        <v>0.26481373117396839</v>
      </c>
      <c r="J57" s="33">
        <v>516317206</v>
      </c>
      <c r="K57" s="38">
        <f t="shared" ref="K57:K85" si="10">IF(($E57      =0),0,($J57      /$E57      ))</f>
        <v>0.35687524611294058</v>
      </c>
      <c r="L57" s="33">
        <v>0</v>
      </c>
      <c r="M57" s="38">
        <f t="shared" ref="M57:M85" si="11">IF(($E57      =0),0,($L57      /$E57      ))</f>
        <v>0</v>
      </c>
      <c r="N57" s="33">
        <f t="shared" ref="N57:N85" si="12">$F57      +$H57      +$J57</f>
        <v>1187585397</v>
      </c>
      <c r="O57" s="38">
        <f t="shared" ref="O57:O85" si="13">IF(($E57      =0),0,($N57      /$E57      ))</f>
        <v>0.82085165070890398</v>
      </c>
      <c r="P57" s="33">
        <v>341376717</v>
      </c>
      <c r="Q57" s="33">
        <v>1412164941</v>
      </c>
      <c r="R57" s="33">
        <v>1426099314</v>
      </c>
      <c r="S57" s="33">
        <v>1028653356</v>
      </c>
      <c r="T57" s="38">
        <f t="shared" ref="T57:T85" si="14">IF(($R57      =0),0,($S57      /$R57      ))</f>
        <v>0.72130555417965792</v>
      </c>
      <c r="U57" s="38">
        <f t="shared" ref="U57:U85" si="15">IF(($P57      =0),0,(($J57      /$P57      )-1))</f>
        <v>0.51245583043087262</v>
      </c>
    </row>
    <row r="58" spans="1:21" ht="14" x14ac:dyDescent="0.3">
      <c r="A58" s="19" t="s">
        <v>0</v>
      </c>
      <c r="B58" s="14" t="s">
        <v>28</v>
      </c>
      <c r="C58" s="13" t="s">
        <v>0</v>
      </c>
      <c r="D58" s="34">
        <f>D57</f>
        <v>1476772259</v>
      </c>
      <c r="E58" s="34">
        <f>E57</f>
        <v>1446772259</v>
      </c>
      <c r="F58" s="34">
        <f>F57</f>
        <v>280198619</v>
      </c>
      <c r="G58" s="39">
        <f t="shared" si="8"/>
        <v>0.18973719020814842</v>
      </c>
      <c r="H58" s="34">
        <f>H57</f>
        <v>391069572</v>
      </c>
      <c r="I58" s="39">
        <f t="shared" si="9"/>
        <v>0.26481373117396839</v>
      </c>
      <c r="J58" s="34">
        <f>J57</f>
        <v>516317206</v>
      </c>
      <c r="K58" s="39">
        <f t="shared" si="10"/>
        <v>0.35687524611294058</v>
      </c>
      <c r="L58" s="34">
        <f>L57</f>
        <v>0</v>
      </c>
      <c r="M58" s="39">
        <f t="shared" si="11"/>
        <v>0</v>
      </c>
      <c r="N58" s="34">
        <f t="shared" si="12"/>
        <v>1187585397</v>
      </c>
      <c r="O58" s="39">
        <f t="shared" si="13"/>
        <v>0.82085165070890398</v>
      </c>
      <c r="P58" s="34">
        <f>P57</f>
        <v>341376717</v>
      </c>
      <c r="Q58" s="34">
        <f>Q57</f>
        <v>1412164941</v>
      </c>
      <c r="R58" s="34">
        <f>R57</f>
        <v>1426099314</v>
      </c>
      <c r="S58" s="34">
        <f>S57</f>
        <v>1028653356</v>
      </c>
      <c r="T58" s="39">
        <f t="shared" si="14"/>
        <v>0.72130555417965792</v>
      </c>
      <c r="U58" s="39">
        <f t="shared" si="15"/>
        <v>0.51245583043087262</v>
      </c>
    </row>
    <row r="59" spans="1:21" ht="13" x14ac:dyDescent="0.3">
      <c r="A59" s="18" t="s">
        <v>29</v>
      </c>
      <c r="B59" s="12" t="s">
        <v>115</v>
      </c>
      <c r="C59" s="11" t="s">
        <v>116</v>
      </c>
      <c r="D59" s="33">
        <v>15161000</v>
      </c>
      <c r="E59" s="33">
        <v>17252440</v>
      </c>
      <c r="F59" s="33">
        <v>4487004</v>
      </c>
      <c r="G59" s="38">
        <f t="shared" si="8"/>
        <v>0.29595699492117933</v>
      </c>
      <c r="H59" s="33">
        <v>4184885</v>
      </c>
      <c r="I59" s="38">
        <f t="shared" si="9"/>
        <v>0.27602961546072158</v>
      </c>
      <c r="J59" s="33">
        <v>3483068</v>
      </c>
      <c r="K59" s="38">
        <f t="shared" si="10"/>
        <v>0.20188842853532601</v>
      </c>
      <c r="L59" s="33">
        <v>0</v>
      </c>
      <c r="M59" s="38">
        <f t="shared" si="11"/>
        <v>0</v>
      </c>
      <c r="N59" s="33">
        <f t="shared" si="12"/>
        <v>12154957</v>
      </c>
      <c r="O59" s="38">
        <f t="shared" si="13"/>
        <v>0.704535532365277</v>
      </c>
      <c r="P59" s="33">
        <v>3808729</v>
      </c>
      <c r="Q59" s="33">
        <v>21347415</v>
      </c>
      <c r="R59" s="33">
        <v>20419040</v>
      </c>
      <c r="S59" s="33">
        <v>10701500</v>
      </c>
      <c r="T59" s="38">
        <f t="shared" si="14"/>
        <v>0.52409417876648456</v>
      </c>
      <c r="U59" s="38">
        <f t="shared" si="15"/>
        <v>-8.5503851809881959E-2</v>
      </c>
    </row>
    <row r="60" spans="1:21" ht="13" x14ac:dyDescent="0.3">
      <c r="A60" s="18" t="s">
        <v>29</v>
      </c>
      <c r="B60" s="12" t="s">
        <v>117</v>
      </c>
      <c r="C60" s="11" t="s">
        <v>118</v>
      </c>
      <c r="D60" s="33">
        <v>48825000</v>
      </c>
      <c r="E60" s="33">
        <v>48825001</v>
      </c>
      <c r="F60" s="33">
        <v>23918442</v>
      </c>
      <c r="G60" s="38">
        <f t="shared" si="8"/>
        <v>0.489881044546851</v>
      </c>
      <c r="H60" s="33">
        <v>5614188</v>
      </c>
      <c r="I60" s="38">
        <f t="shared" si="9"/>
        <v>0.11498592933947772</v>
      </c>
      <c r="J60" s="33">
        <v>7180547</v>
      </c>
      <c r="K60" s="38">
        <f t="shared" si="10"/>
        <v>0.14706701183682516</v>
      </c>
      <c r="L60" s="33">
        <v>0</v>
      </c>
      <c r="M60" s="38">
        <f t="shared" si="11"/>
        <v>0</v>
      </c>
      <c r="N60" s="33">
        <f t="shared" si="12"/>
        <v>36713177</v>
      </c>
      <c r="O60" s="38">
        <f t="shared" si="13"/>
        <v>0.7519339733346857</v>
      </c>
      <c r="P60" s="33">
        <v>-8</v>
      </c>
      <c r="Q60" s="33">
        <v>38467716</v>
      </c>
      <c r="R60" s="33">
        <v>38467716</v>
      </c>
      <c r="S60" s="33">
        <v>10499978</v>
      </c>
      <c r="T60" s="38">
        <f t="shared" si="14"/>
        <v>0.27295558696544397</v>
      </c>
      <c r="U60" s="38">
        <f t="shared" si="15"/>
        <v>-897569.375</v>
      </c>
    </row>
    <row r="61" spans="1:21" ht="13" x14ac:dyDescent="0.3">
      <c r="A61" s="18" t="s">
        <v>29</v>
      </c>
      <c r="B61" s="12" t="s">
        <v>119</v>
      </c>
      <c r="C61" s="11" t="s">
        <v>120</v>
      </c>
      <c r="D61" s="33">
        <v>42491607</v>
      </c>
      <c r="E61" s="33">
        <v>42491603</v>
      </c>
      <c r="F61" s="33">
        <v>28752753</v>
      </c>
      <c r="G61" s="38">
        <f t="shared" si="8"/>
        <v>0.67666899489115584</v>
      </c>
      <c r="H61" s="33">
        <v>19123891</v>
      </c>
      <c r="I61" s="38">
        <f t="shared" si="9"/>
        <v>0.45006278534017319</v>
      </c>
      <c r="J61" s="33">
        <v>38212354</v>
      </c>
      <c r="K61" s="38">
        <f t="shared" si="10"/>
        <v>0.8992918906824956</v>
      </c>
      <c r="L61" s="33">
        <v>0</v>
      </c>
      <c r="M61" s="38">
        <f t="shared" si="11"/>
        <v>0</v>
      </c>
      <c r="N61" s="33">
        <f t="shared" si="12"/>
        <v>86088998</v>
      </c>
      <c r="O61" s="38">
        <f t="shared" si="13"/>
        <v>2.0260237769801246</v>
      </c>
      <c r="P61" s="33">
        <v>7549793</v>
      </c>
      <c r="Q61" s="33">
        <v>30828276</v>
      </c>
      <c r="R61" s="33">
        <v>30828276</v>
      </c>
      <c r="S61" s="33">
        <v>20798146</v>
      </c>
      <c r="T61" s="38">
        <f t="shared" si="14"/>
        <v>0.67464512125167164</v>
      </c>
      <c r="U61" s="38">
        <f t="shared" si="15"/>
        <v>4.0613777092961358</v>
      </c>
    </row>
    <row r="62" spans="1:21" ht="13" x14ac:dyDescent="0.3">
      <c r="A62" s="18" t="s">
        <v>44</v>
      </c>
      <c r="B62" s="12" t="s">
        <v>121</v>
      </c>
      <c r="C62" s="11" t="s">
        <v>122</v>
      </c>
      <c r="D62" s="33">
        <v>0</v>
      </c>
      <c r="E62" s="33">
        <v>0</v>
      </c>
      <c r="F62" s="33">
        <v>0</v>
      </c>
      <c r="G62" s="38">
        <f t="shared" si="8"/>
        <v>0</v>
      </c>
      <c r="H62" s="33">
        <v>0</v>
      </c>
      <c r="I62" s="38">
        <f t="shared" si="9"/>
        <v>0</v>
      </c>
      <c r="J62" s="33">
        <v>0</v>
      </c>
      <c r="K62" s="38">
        <f t="shared" si="10"/>
        <v>0</v>
      </c>
      <c r="L62" s="33">
        <v>0</v>
      </c>
      <c r="M62" s="38">
        <f t="shared" si="11"/>
        <v>0</v>
      </c>
      <c r="N62" s="33">
        <f t="shared" si="12"/>
        <v>0</v>
      </c>
      <c r="O62" s="38">
        <f t="shared" si="13"/>
        <v>0</v>
      </c>
      <c r="P62" s="33">
        <v>0</v>
      </c>
      <c r="Q62" s="33">
        <v>0</v>
      </c>
      <c r="R62" s="33">
        <v>0</v>
      </c>
      <c r="S62" s="33">
        <v>0</v>
      </c>
      <c r="T62" s="38">
        <f t="shared" si="14"/>
        <v>0</v>
      </c>
      <c r="U62" s="38">
        <f t="shared" si="15"/>
        <v>0</v>
      </c>
    </row>
    <row r="63" spans="1:21" ht="14" x14ac:dyDescent="0.3">
      <c r="A63" s="19" t="s">
        <v>0</v>
      </c>
      <c r="B63" s="14" t="s">
        <v>123</v>
      </c>
      <c r="C63" s="13" t="s">
        <v>0</v>
      </c>
      <c r="D63" s="34">
        <f>SUM(D59:D62)</f>
        <v>106477607</v>
      </c>
      <c r="E63" s="34">
        <f>SUM(E59:E62)</f>
        <v>108569044</v>
      </c>
      <c r="F63" s="34">
        <f>SUM(F59:F62)</f>
        <v>57158199</v>
      </c>
      <c r="G63" s="39">
        <f t="shared" si="8"/>
        <v>0.53680957536921359</v>
      </c>
      <c r="H63" s="34">
        <f>SUM(H59:H62)</f>
        <v>28922964</v>
      </c>
      <c r="I63" s="39">
        <f t="shared" si="9"/>
        <v>0.27163424136682562</v>
      </c>
      <c r="J63" s="34">
        <f>SUM(J59:J62)</f>
        <v>48875969</v>
      </c>
      <c r="K63" s="39">
        <f t="shared" si="10"/>
        <v>0.45018328613080538</v>
      </c>
      <c r="L63" s="34">
        <f>SUM(L59:L62)</f>
        <v>0</v>
      </c>
      <c r="M63" s="39">
        <f t="shared" si="11"/>
        <v>0</v>
      </c>
      <c r="N63" s="34">
        <f t="shared" si="12"/>
        <v>134957132</v>
      </c>
      <c r="O63" s="39">
        <f t="shared" si="13"/>
        <v>1.2430535171701429</v>
      </c>
      <c r="P63" s="34">
        <f>SUM(P59:P62)</f>
        <v>11358514</v>
      </c>
      <c r="Q63" s="34">
        <f>SUM(Q59:Q62)</f>
        <v>90643407</v>
      </c>
      <c r="R63" s="34">
        <f>SUM(R59:R62)</f>
        <v>89715032</v>
      </c>
      <c r="S63" s="34">
        <f>SUM(S59:S62)</f>
        <v>41999624</v>
      </c>
      <c r="T63" s="39">
        <f t="shared" si="14"/>
        <v>0.46814478091029382</v>
      </c>
      <c r="U63" s="39">
        <f t="shared" si="15"/>
        <v>3.3030249379452279</v>
      </c>
    </row>
    <row r="64" spans="1:21" ht="13" x14ac:dyDescent="0.3">
      <c r="A64" s="18" t="s">
        <v>29</v>
      </c>
      <c r="B64" s="12" t="s">
        <v>124</v>
      </c>
      <c r="C64" s="11" t="s">
        <v>125</v>
      </c>
      <c r="D64" s="33">
        <v>37427031</v>
      </c>
      <c r="E64" s="33">
        <v>24427031</v>
      </c>
      <c r="F64" s="33">
        <v>11967534</v>
      </c>
      <c r="G64" s="38">
        <f t="shared" si="8"/>
        <v>0.31975643486121036</v>
      </c>
      <c r="H64" s="33">
        <v>11291087</v>
      </c>
      <c r="I64" s="38">
        <f t="shared" si="9"/>
        <v>0.30168267955852551</v>
      </c>
      <c r="J64" s="33">
        <v>10499583</v>
      </c>
      <c r="K64" s="38">
        <f t="shared" si="10"/>
        <v>0.42983459594414075</v>
      </c>
      <c r="L64" s="33">
        <v>0</v>
      </c>
      <c r="M64" s="38">
        <f t="shared" si="11"/>
        <v>0</v>
      </c>
      <c r="N64" s="33">
        <f t="shared" si="12"/>
        <v>33758204</v>
      </c>
      <c r="O64" s="38">
        <f t="shared" si="13"/>
        <v>1.382001930566183</v>
      </c>
      <c r="P64" s="33">
        <v>9340224</v>
      </c>
      <c r="Q64" s="33">
        <v>40003880</v>
      </c>
      <c r="R64" s="33">
        <v>40003880</v>
      </c>
      <c r="S64" s="33">
        <v>27858245</v>
      </c>
      <c r="T64" s="38">
        <f t="shared" si="14"/>
        <v>0.69638857530819509</v>
      </c>
      <c r="U64" s="38">
        <f t="shared" si="15"/>
        <v>0.12412539570785452</v>
      </c>
    </row>
    <row r="65" spans="1:21" ht="13" x14ac:dyDescent="0.3">
      <c r="A65" s="18" t="s">
        <v>29</v>
      </c>
      <c r="B65" s="12" t="s">
        <v>126</v>
      </c>
      <c r="C65" s="11" t="s">
        <v>127</v>
      </c>
      <c r="D65" s="33">
        <v>4479191</v>
      </c>
      <c r="E65" s="33">
        <v>4479191</v>
      </c>
      <c r="F65" s="33">
        <v>466692</v>
      </c>
      <c r="G65" s="38">
        <f t="shared" si="8"/>
        <v>0.10419113630117581</v>
      </c>
      <c r="H65" s="33">
        <v>944001</v>
      </c>
      <c r="I65" s="38">
        <f t="shared" si="9"/>
        <v>0.2107525667023353</v>
      </c>
      <c r="J65" s="33">
        <v>865631</v>
      </c>
      <c r="K65" s="38">
        <f t="shared" si="10"/>
        <v>0.19325610361335338</v>
      </c>
      <c r="L65" s="33">
        <v>0</v>
      </c>
      <c r="M65" s="38">
        <f t="shared" si="11"/>
        <v>0</v>
      </c>
      <c r="N65" s="33">
        <f t="shared" si="12"/>
        <v>2276324</v>
      </c>
      <c r="O65" s="38">
        <f t="shared" si="13"/>
        <v>0.50819980661686448</v>
      </c>
      <c r="P65" s="33">
        <v>4793085</v>
      </c>
      <c r="Q65" s="33">
        <v>5942148</v>
      </c>
      <c r="R65" s="33">
        <v>5091049</v>
      </c>
      <c r="S65" s="33">
        <v>5249272</v>
      </c>
      <c r="T65" s="38">
        <f t="shared" si="14"/>
        <v>1.0310786637488658</v>
      </c>
      <c r="U65" s="38">
        <f t="shared" si="15"/>
        <v>-0.81940003150371843</v>
      </c>
    </row>
    <row r="66" spans="1:21" ht="13" x14ac:dyDescent="0.3">
      <c r="A66" s="18" t="s">
        <v>29</v>
      </c>
      <c r="B66" s="12" t="s">
        <v>128</v>
      </c>
      <c r="C66" s="11" t="s">
        <v>129</v>
      </c>
      <c r="D66" s="33">
        <v>4931955</v>
      </c>
      <c r="E66" s="33">
        <v>4931955</v>
      </c>
      <c r="F66" s="33">
        <v>1331072</v>
      </c>
      <c r="G66" s="38">
        <f t="shared" si="8"/>
        <v>0.26988729621417878</v>
      </c>
      <c r="H66" s="33">
        <v>1534148</v>
      </c>
      <c r="I66" s="38">
        <f t="shared" si="9"/>
        <v>0.31106285438532993</v>
      </c>
      <c r="J66" s="33">
        <v>1314572</v>
      </c>
      <c r="K66" s="38">
        <f t="shared" si="10"/>
        <v>0.26654176690582132</v>
      </c>
      <c r="L66" s="33">
        <v>0</v>
      </c>
      <c r="M66" s="38">
        <f t="shared" si="11"/>
        <v>0</v>
      </c>
      <c r="N66" s="33">
        <f t="shared" si="12"/>
        <v>4179792</v>
      </c>
      <c r="O66" s="38">
        <f t="shared" si="13"/>
        <v>0.84749191750533004</v>
      </c>
      <c r="P66" s="33">
        <v>1357188</v>
      </c>
      <c r="Q66" s="33">
        <v>6336750</v>
      </c>
      <c r="R66" s="33">
        <v>6336750</v>
      </c>
      <c r="S66" s="33">
        <v>4243501</v>
      </c>
      <c r="T66" s="38">
        <f t="shared" si="14"/>
        <v>0.66966520692784159</v>
      </c>
      <c r="U66" s="38">
        <f t="shared" si="15"/>
        <v>-3.1400218687462567E-2</v>
      </c>
    </row>
    <row r="67" spans="1:21" ht="13" x14ac:dyDescent="0.3">
      <c r="A67" s="18" t="s">
        <v>29</v>
      </c>
      <c r="B67" s="12" t="s">
        <v>130</v>
      </c>
      <c r="C67" s="11" t="s">
        <v>131</v>
      </c>
      <c r="D67" s="33">
        <v>537463138</v>
      </c>
      <c r="E67" s="33">
        <v>537463138</v>
      </c>
      <c r="F67" s="33">
        <v>125135975</v>
      </c>
      <c r="G67" s="38">
        <f t="shared" si="8"/>
        <v>0.23282708366875943</v>
      </c>
      <c r="H67" s="33">
        <v>137971454</v>
      </c>
      <c r="I67" s="38">
        <f t="shared" si="9"/>
        <v>0.25670868241014139</v>
      </c>
      <c r="J67" s="33">
        <v>131347092</v>
      </c>
      <c r="K67" s="38">
        <f t="shared" si="10"/>
        <v>0.24438344272086618</v>
      </c>
      <c r="L67" s="33">
        <v>0</v>
      </c>
      <c r="M67" s="38">
        <f t="shared" si="11"/>
        <v>0</v>
      </c>
      <c r="N67" s="33">
        <f t="shared" si="12"/>
        <v>394454521</v>
      </c>
      <c r="O67" s="38">
        <f t="shared" si="13"/>
        <v>0.73391920879976702</v>
      </c>
      <c r="P67" s="33">
        <v>133162154</v>
      </c>
      <c r="Q67" s="33">
        <v>507040696</v>
      </c>
      <c r="R67" s="33">
        <v>507040696</v>
      </c>
      <c r="S67" s="33">
        <v>380693199</v>
      </c>
      <c r="T67" s="38">
        <f t="shared" si="14"/>
        <v>0.75081389325009917</v>
      </c>
      <c r="U67" s="38">
        <f t="shared" si="15"/>
        <v>-1.3630464403572184E-2</v>
      </c>
    </row>
    <row r="68" spans="1:21" ht="13" x14ac:dyDescent="0.3">
      <c r="A68" s="18" t="s">
        <v>29</v>
      </c>
      <c r="B68" s="12" t="s">
        <v>132</v>
      </c>
      <c r="C68" s="11" t="s">
        <v>133</v>
      </c>
      <c r="D68" s="33">
        <v>67831158</v>
      </c>
      <c r="E68" s="33">
        <v>57321922</v>
      </c>
      <c r="F68" s="33">
        <v>8225499</v>
      </c>
      <c r="G68" s="38">
        <f t="shared" si="8"/>
        <v>0.12126431631905797</v>
      </c>
      <c r="H68" s="33">
        <v>13795540</v>
      </c>
      <c r="I68" s="38">
        <f t="shared" si="9"/>
        <v>0.20338057622427735</v>
      </c>
      <c r="J68" s="33">
        <v>13317135</v>
      </c>
      <c r="K68" s="38">
        <f t="shared" si="10"/>
        <v>0.2323218506176398</v>
      </c>
      <c r="L68" s="33">
        <v>0</v>
      </c>
      <c r="M68" s="38">
        <f t="shared" si="11"/>
        <v>0</v>
      </c>
      <c r="N68" s="33">
        <f t="shared" si="12"/>
        <v>35338174</v>
      </c>
      <c r="O68" s="38">
        <f t="shared" si="13"/>
        <v>0.61648620225958228</v>
      </c>
      <c r="P68" s="33">
        <v>10924691</v>
      </c>
      <c r="Q68" s="33">
        <v>62552132</v>
      </c>
      <c r="R68" s="33">
        <v>62552132</v>
      </c>
      <c r="S68" s="33">
        <v>37202589</v>
      </c>
      <c r="T68" s="38">
        <f t="shared" si="14"/>
        <v>0.59474533977514943</v>
      </c>
      <c r="U68" s="38">
        <f t="shared" si="15"/>
        <v>0.2189942031312373</v>
      </c>
    </row>
    <row r="69" spans="1:21" ht="13" x14ac:dyDescent="0.3">
      <c r="A69" s="18" t="s">
        <v>44</v>
      </c>
      <c r="B69" s="12" t="s">
        <v>134</v>
      </c>
      <c r="C69" s="11" t="s">
        <v>135</v>
      </c>
      <c r="D69" s="33">
        <v>0</v>
      </c>
      <c r="E69" s="33">
        <v>0</v>
      </c>
      <c r="F69" s="33">
        <v>0</v>
      </c>
      <c r="G69" s="38">
        <f t="shared" si="8"/>
        <v>0</v>
      </c>
      <c r="H69" s="33">
        <v>0</v>
      </c>
      <c r="I69" s="38">
        <f t="shared" si="9"/>
        <v>0</v>
      </c>
      <c r="J69" s="33">
        <v>0</v>
      </c>
      <c r="K69" s="38">
        <f t="shared" si="10"/>
        <v>0</v>
      </c>
      <c r="L69" s="33">
        <v>0</v>
      </c>
      <c r="M69" s="38">
        <f t="shared" si="11"/>
        <v>0</v>
      </c>
      <c r="N69" s="33">
        <f t="shared" si="12"/>
        <v>0</v>
      </c>
      <c r="O69" s="38">
        <f t="shared" si="13"/>
        <v>0</v>
      </c>
      <c r="P69" s="33">
        <v>0</v>
      </c>
      <c r="Q69" s="33">
        <v>0</v>
      </c>
      <c r="R69" s="33">
        <v>0</v>
      </c>
      <c r="S69" s="33">
        <v>0</v>
      </c>
      <c r="T69" s="38">
        <f t="shared" si="14"/>
        <v>0</v>
      </c>
      <c r="U69" s="38">
        <f t="shared" si="15"/>
        <v>0</v>
      </c>
    </row>
    <row r="70" spans="1:21" ht="14" x14ac:dyDescent="0.3">
      <c r="A70" s="19" t="s">
        <v>0</v>
      </c>
      <c r="B70" s="14" t="s">
        <v>136</v>
      </c>
      <c r="C70" s="13" t="s">
        <v>0</v>
      </c>
      <c r="D70" s="34">
        <f>SUM(D64:D69)</f>
        <v>652132473</v>
      </c>
      <c r="E70" s="34">
        <f>SUM(E64:E69)</f>
        <v>628623237</v>
      </c>
      <c r="F70" s="34">
        <f>SUM(F64:F69)</f>
        <v>147126772</v>
      </c>
      <c r="G70" s="39">
        <f t="shared" si="8"/>
        <v>0.22560871922720524</v>
      </c>
      <c r="H70" s="34">
        <f>SUM(H64:H69)</f>
        <v>165536230</v>
      </c>
      <c r="I70" s="39">
        <f t="shared" si="9"/>
        <v>0.25383834857737564</v>
      </c>
      <c r="J70" s="34">
        <f>SUM(J64:J69)</f>
        <v>157344013</v>
      </c>
      <c r="K70" s="39">
        <f t="shared" si="10"/>
        <v>0.25029939038031457</v>
      </c>
      <c r="L70" s="34">
        <f>SUM(L64:L69)</f>
        <v>0</v>
      </c>
      <c r="M70" s="39">
        <f t="shared" si="11"/>
        <v>0</v>
      </c>
      <c r="N70" s="34">
        <f t="shared" si="12"/>
        <v>470007015</v>
      </c>
      <c r="O70" s="39">
        <f t="shared" si="13"/>
        <v>0.74767680756287414</v>
      </c>
      <c r="P70" s="34">
        <f>SUM(P64:P69)</f>
        <v>159577342</v>
      </c>
      <c r="Q70" s="34">
        <f>SUM(Q64:Q69)</f>
        <v>621875606</v>
      </c>
      <c r="R70" s="34">
        <f>SUM(R64:R69)</f>
        <v>621024507</v>
      </c>
      <c r="S70" s="34">
        <f>SUM(S64:S69)</f>
        <v>455246806</v>
      </c>
      <c r="T70" s="39">
        <f t="shared" si="14"/>
        <v>0.73305771490270677</v>
      </c>
      <c r="U70" s="39">
        <f t="shared" si="15"/>
        <v>-1.3995276346938978E-2</v>
      </c>
    </row>
    <row r="71" spans="1:21" ht="13" x14ac:dyDescent="0.3">
      <c r="A71" s="18" t="s">
        <v>29</v>
      </c>
      <c r="B71" s="12" t="s">
        <v>137</v>
      </c>
      <c r="C71" s="11" t="s">
        <v>138</v>
      </c>
      <c r="D71" s="33">
        <v>106907543</v>
      </c>
      <c r="E71" s="33">
        <v>106907791</v>
      </c>
      <c r="F71" s="33">
        <v>34378005</v>
      </c>
      <c r="G71" s="38">
        <f t="shared" si="8"/>
        <v>0.32156762783333259</v>
      </c>
      <c r="H71" s="33">
        <v>16399160</v>
      </c>
      <c r="I71" s="38">
        <f t="shared" si="9"/>
        <v>0.15339572437840052</v>
      </c>
      <c r="J71" s="33">
        <v>34489448</v>
      </c>
      <c r="K71" s="38">
        <f t="shared" si="10"/>
        <v>0.3226093035632922</v>
      </c>
      <c r="L71" s="33">
        <v>0</v>
      </c>
      <c r="M71" s="38">
        <f t="shared" si="11"/>
        <v>0</v>
      </c>
      <c r="N71" s="33">
        <f t="shared" si="12"/>
        <v>85266613</v>
      </c>
      <c r="O71" s="38">
        <f t="shared" si="13"/>
        <v>0.79757155397589308</v>
      </c>
      <c r="P71" s="33">
        <v>23359393</v>
      </c>
      <c r="Q71" s="33">
        <v>94088856</v>
      </c>
      <c r="R71" s="33">
        <v>96670185</v>
      </c>
      <c r="S71" s="33">
        <v>69601524</v>
      </c>
      <c r="T71" s="38">
        <f t="shared" si="14"/>
        <v>0.7199895603799662</v>
      </c>
      <c r="U71" s="38">
        <f t="shared" si="15"/>
        <v>0.47647021478683116</v>
      </c>
    </row>
    <row r="72" spans="1:21" ht="13" x14ac:dyDescent="0.3">
      <c r="A72" s="18" t="s">
        <v>29</v>
      </c>
      <c r="B72" s="12" t="s">
        <v>139</v>
      </c>
      <c r="C72" s="11" t="s">
        <v>140</v>
      </c>
      <c r="D72" s="33">
        <v>82135160</v>
      </c>
      <c r="E72" s="33">
        <v>88650368</v>
      </c>
      <c r="F72" s="33">
        <v>22126932</v>
      </c>
      <c r="G72" s="38">
        <f t="shared" si="8"/>
        <v>0.26939658971870267</v>
      </c>
      <c r="H72" s="33">
        <v>23451807</v>
      </c>
      <c r="I72" s="38">
        <f t="shared" si="9"/>
        <v>0.28552701425309207</v>
      </c>
      <c r="J72" s="33">
        <v>20095183</v>
      </c>
      <c r="K72" s="38">
        <f t="shared" si="10"/>
        <v>0.22667907030008042</v>
      </c>
      <c r="L72" s="33">
        <v>0</v>
      </c>
      <c r="M72" s="38">
        <f t="shared" si="11"/>
        <v>0</v>
      </c>
      <c r="N72" s="33">
        <f t="shared" si="12"/>
        <v>65673922</v>
      </c>
      <c r="O72" s="38">
        <f t="shared" si="13"/>
        <v>0.74081950793481199</v>
      </c>
      <c r="P72" s="33">
        <v>21433730</v>
      </c>
      <c r="Q72" s="33">
        <v>77486000</v>
      </c>
      <c r="R72" s="33">
        <v>80986000</v>
      </c>
      <c r="S72" s="33">
        <v>68778242</v>
      </c>
      <c r="T72" s="38">
        <f t="shared" si="14"/>
        <v>0.84926088459733784</v>
      </c>
      <c r="U72" s="38">
        <f t="shared" si="15"/>
        <v>-6.2450492751378373E-2</v>
      </c>
    </row>
    <row r="73" spans="1:21" ht="13" x14ac:dyDescent="0.3">
      <c r="A73" s="18" t="s">
        <v>29</v>
      </c>
      <c r="B73" s="12" t="s">
        <v>141</v>
      </c>
      <c r="C73" s="11" t="s">
        <v>142</v>
      </c>
      <c r="D73" s="33">
        <v>108023820</v>
      </c>
      <c r="E73" s="33">
        <v>109114952</v>
      </c>
      <c r="F73" s="33">
        <v>21334873</v>
      </c>
      <c r="G73" s="38">
        <f t="shared" si="8"/>
        <v>0.19750156030401442</v>
      </c>
      <c r="H73" s="33">
        <v>17002643</v>
      </c>
      <c r="I73" s="38">
        <f t="shared" si="9"/>
        <v>0.15739716481050198</v>
      </c>
      <c r="J73" s="33">
        <v>16690362</v>
      </c>
      <c r="K73" s="38">
        <f t="shared" si="10"/>
        <v>0.15296127335509435</v>
      </c>
      <c r="L73" s="33">
        <v>0</v>
      </c>
      <c r="M73" s="38">
        <f t="shared" si="11"/>
        <v>0</v>
      </c>
      <c r="N73" s="33">
        <f t="shared" si="12"/>
        <v>55027878</v>
      </c>
      <c r="O73" s="38">
        <f t="shared" si="13"/>
        <v>0.50431106820264193</v>
      </c>
      <c r="P73" s="33">
        <v>12475225</v>
      </c>
      <c r="Q73" s="33">
        <v>104369196</v>
      </c>
      <c r="R73" s="33">
        <v>104369196</v>
      </c>
      <c r="S73" s="33">
        <v>38141500</v>
      </c>
      <c r="T73" s="38">
        <f t="shared" si="14"/>
        <v>0.36544786643752625</v>
      </c>
      <c r="U73" s="38">
        <f t="shared" si="15"/>
        <v>0.33788063942734503</v>
      </c>
    </row>
    <row r="74" spans="1:21" ht="13" x14ac:dyDescent="0.3">
      <c r="A74" s="18" t="s">
        <v>29</v>
      </c>
      <c r="B74" s="12" t="s">
        <v>143</v>
      </c>
      <c r="C74" s="11" t="s">
        <v>144</v>
      </c>
      <c r="D74" s="33">
        <v>119045272</v>
      </c>
      <c r="E74" s="33">
        <v>111492037</v>
      </c>
      <c r="F74" s="33">
        <v>25754008</v>
      </c>
      <c r="G74" s="38">
        <f t="shared" si="8"/>
        <v>0.21633793234560378</v>
      </c>
      <c r="H74" s="33">
        <v>26275844</v>
      </c>
      <c r="I74" s="38">
        <f t="shared" si="9"/>
        <v>0.2207214411673569</v>
      </c>
      <c r="J74" s="33">
        <v>30736354</v>
      </c>
      <c r="K74" s="38">
        <f t="shared" si="10"/>
        <v>0.27568205610953184</v>
      </c>
      <c r="L74" s="33">
        <v>0</v>
      </c>
      <c r="M74" s="38">
        <f t="shared" si="11"/>
        <v>0</v>
      </c>
      <c r="N74" s="33">
        <f t="shared" si="12"/>
        <v>82766206</v>
      </c>
      <c r="O74" s="38">
        <f t="shared" si="13"/>
        <v>0.74235082815824771</v>
      </c>
      <c r="P74" s="33">
        <v>18799055</v>
      </c>
      <c r="Q74" s="33">
        <v>109266478</v>
      </c>
      <c r="R74" s="33">
        <v>109266478</v>
      </c>
      <c r="S74" s="33">
        <v>59565915</v>
      </c>
      <c r="T74" s="38">
        <f t="shared" si="14"/>
        <v>0.54514354347542893</v>
      </c>
      <c r="U74" s="38">
        <f t="shared" si="15"/>
        <v>0.6349946313790773</v>
      </c>
    </row>
    <row r="75" spans="1:21" ht="13" x14ac:dyDescent="0.3">
      <c r="A75" s="18" t="s">
        <v>29</v>
      </c>
      <c r="B75" s="12" t="s">
        <v>145</v>
      </c>
      <c r="C75" s="11" t="s">
        <v>146</v>
      </c>
      <c r="D75" s="33">
        <v>13228331</v>
      </c>
      <c r="E75" s="33">
        <v>14232905</v>
      </c>
      <c r="F75" s="33">
        <v>2292706</v>
      </c>
      <c r="G75" s="38">
        <f t="shared" si="8"/>
        <v>0.17331785846604533</v>
      </c>
      <c r="H75" s="33">
        <v>2455575</v>
      </c>
      <c r="I75" s="38">
        <f t="shared" si="9"/>
        <v>0.18562999368552238</v>
      </c>
      <c r="J75" s="33">
        <v>2523913</v>
      </c>
      <c r="K75" s="38">
        <f t="shared" si="10"/>
        <v>0.17732943485535807</v>
      </c>
      <c r="L75" s="33">
        <v>0</v>
      </c>
      <c r="M75" s="38">
        <f t="shared" si="11"/>
        <v>0</v>
      </c>
      <c r="N75" s="33">
        <f t="shared" si="12"/>
        <v>7272194</v>
      </c>
      <c r="O75" s="38">
        <f t="shared" si="13"/>
        <v>0.51094235505682084</v>
      </c>
      <c r="P75" s="33">
        <v>3046419</v>
      </c>
      <c r="Q75" s="33">
        <v>13545009</v>
      </c>
      <c r="R75" s="33">
        <v>13545009</v>
      </c>
      <c r="S75" s="33">
        <v>8115911</v>
      </c>
      <c r="T75" s="38">
        <f t="shared" si="14"/>
        <v>0.59918092339399698</v>
      </c>
      <c r="U75" s="38">
        <f t="shared" si="15"/>
        <v>-0.17151481788946299</v>
      </c>
    </row>
    <row r="76" spans="1:21" ht="13" x14ac:dyDescent="0.3">
      <c r="A76" s="18" t="s">
        <v>29</v>
      </c>
      <c r="B76" s="12" t="s">
        <v>147</v>
      </c>
      <c r="C76" s="11" t="s">
        <v>148</v>
      </c>
      <c r="D76" s="33">
        <v>55232099</v>
      </c>
      <c r="E76" s="33">
        <v>55232099</v>
      </c>
      <c r="F76" s="33">
        <v>2028461</v>
      </c>
      <c r="G76" s="38">
        <f t="shared" si="8"/>
        <v>3.6726125509008813E-2</v>
      </c>
      <c r="H76" s="33">
        <v>2070313</v>
      </c>
      <c r="I76" s="38">
        <f t="shared" si="9"/>
        <v>3.7483873281730612E-2</v>
      </c>
      <c r="J76" s="33">
        <v>5858767</v>
      </c>
      <c r="K76" s="38">
        <f t="shared" si="10"/>
        <v>0.10607540010384178</v>
      </c>
      <c r="L76" s="33">
        <v>0</v>
      </c>
      <c r="M76" s="38">
        <f t="shared" si="11"/>
        <v>0</v>
      </c>
      <c r="N76" s="33">
        <f t="shared" si="12"/>
        <v>9957541</v>
      </c>
      <c r="O76" s="38">
        <f t="shared" si="13"/>
        <v>0.1802853988945812</v>
      </c>
      <c r="P76" s="33">
        <v>6674407</v>
      </c>
      <c r="Q76" s="33">
        <v>57399974</v>
      </c>
      <c r="R76" s="33">
        <v>58698211</v>
      </c>
      <c r="S76" s="33">
        <v>19267513</v>
      </c>
      <c r="T76" s="38">
        <f t="shared" si="14"/>
        <v>0.32824702272442341</v>
      </c>
      <c r="U76" s="38">
        <f t="shared" si="15"/>
        <v>-0.12220411491238103</v>
      </c>
    </row>
    <row r="77" spans="1:21" ht="13" x14ac:dyDescent="0.3">
      <c r="A77" s="18" t="s">
        <v>44</v>
      </c>
      <c r="B77" s="12" t="s">
        <v>149</v>
      </c>
      <c r="C77" s="11" t="s">
        <v>150</v>
      </c>
      <c r="D77" s="33">
        <v>0</v>
      </c>
      <c r="E77" s="33">
        <v>0</v>
      </c>
      <c r="F77" s="33">
        <v>0</v>
      </c>
      <c r="G77" s="38">
        <f t="shared" si="8"/>
        <v>0</v>
      </c>
      <c r="H77" s="33">
        <v>0</v>
      </c>
      <c r="I77" s="38">
        <f t="shared" si="9"/>
        <v>0</v>
      </c>
      <c r="J77" s="33">
        <v>0</v>
      </c>
      <c r="K77" s="38">
        <f t="shared" si="10"/>
        <v>0</v>
      </c>
      <c r="L77" s="33">
        <v>0</v>
      </c>
      <c r="M77" s="38">
        <f t="shared" si="11"/>
        <v>0</v>
      </c>
      <c r="N77" s="33">
        <f t="shared" si="12"/>
        <v>0</v>
      </c>
      <c r="O77" s="38">
        <f t="shared" si="13"/>
        <v>0</v>
      </c>
      <c r="P77" s="33">
        <v>0</v>
      </c>
      <c r="Q77" s="33">
        <v>0</v>
      </c>
      <c r="R77" s="33">
        <v>0</v>
      </c>
      <c r="S77" s="33">
        <v>0</v>
      </c>
      <c r="T77" s="38">
        <f t="shared" si="14"/>
        <v>0</v>
      </c>
      <c r="U77" s="38">
        <f t="shared" si="15"/>
        <v>0</v>
      </c>
    </row>
    <row r="78" spans="1:21" ht="14" x14ac:dyDescent="0.3">
      <c r="A78" s="19" t="s">
        <v>0</v>
      </c>
      <c r="B78" s="14" t="s">
        <v>151</v>
      </c>
      <c r="C78" s="13" t="s">
        <v>0</v>
      </c>
      <c r="D78" s="34">
        <f>SUM(D71:D77)</f>
        <v>484572225</v>
      </c>
      <c r="E78" s="34">
        <f>SUM(E71:E77)</f>
        <v>485630152</v>
      </c>
      <c r="F78" s="34">
        <f>SUM(F71:F77)</f>
        <v>107914985</v>
      </c>
      <c r="G78" s="39">
        <f t="shared" si="8"/>
        <v>0.22270154877325046</v>
      </c>
      <c r="H78" s="34">
        <f>SUM(H71:H77)</f>
        <v>87655342</v>
      </c>
      <c r="I78" s="39">
        <f t="shared" si="9"/>
        <v>0.18089221271400771</v>
      </c>
      <c r="J78" s="34">
        <f>SUM(J71:J77)</f>
        <v>110394027</v>
      </c>
      <c r="K78" s="39">
        <f t="shared" si="10"/>
        <v>0.22732119606939069</v>
      </c>
      <c r="L78" s="34">
        <f>SUM(L71:L77)</f>
        <v>0</v>
      </c>
      <c r="M78" s="39">
        <f t="shared" si="11"/>
        <v>0</v>
      </c>
      <c r="N78" s="34">
        <f t="shared" si="12"/>
        <v>305964354</v>
      </c>
      <c r="O78" s="39">
        <f t="shared" si="13"/>
        <v>0.63003574374434645</v>
      </c>
      <c r="P78" s="34">
        <f>SUM(P71:P77)</f>
        <v>85788229</v>
      </c>
      <c r="Q78" s="34">
        <f>SUM(Q71:Q77)</f>
        <v>456155513</v>
      </c>
      <c r="R78" s="34">
        <f>SUM(R71:R77)</f>
        <v>463535079</v>
      </c>
      <c r="S78" s="34">
        <f>SUM(S71:S77)</f>
        <v>263470605</v>
      </c>
      <c r="T78" s="39">
        <f t="shared" si="14"/>
        <v>0.56839410205672913</v>
      </c>
      <c r="U78" s="39">
        <f t="shared" si="15"/>
        <v>0.28682021166330407</v>
      </c>
    </row>
    <row r="79" spans="1:21" ht="13" x14ac:dyDescent="0.3">
      <c r="A79" s="18" t="s">
        <v>29</v>
      </c>
      <c r="B79" s="12" t="s">
        <v>152</v>
      </c>
      <c r="C79" s="11" t="s">
        <v>153</v>
      </c>
      <c r="D79" s="33">
        <v>198308029</v>
      </c>
      <c r="E79" s="33">
        <v>206852177</v>
      </c>
      <c r="F79" s="33">
        <v>42437029</v>
      </c>
      <c r="G79" s="38">
        <f t="shared" si="8"/>
        <v>0.21399551603631742</v>
      </c>
      <c r="H79" s="33">
        <v>45414636</v>
      </c>
      <c r="I79" s="38">
        <f t="shared" si="9"/>
        <v>0.22901057626869964</v>
      </c>
      <c r="J79" s="33">
        <v>16051091</v>
      </c>
      <c r="K79" s="38">
        <f t="shared" si="10"/>
        <v>7.7596915985080492E-2</v>
      </c>
      <c r="L79" s="33">
        <v>0</v>
      </c>
      <c r="M79" s="38">
        <f t="shared" si="11"/>
        <v>0</v>
      </c>
      <c r="N79" s="33">
        <f t="shared" si="12"/>
        <v>103902756</v>
      </c>
      <c r="O79" s="38">
        <f t="shared" si="13"/>
        <v>0.50230438715663117</v>
      </c>
      <c r="P79" s="33">
        <v>38242540</v>
      </c>
      <c r="Q79" s="33">
        <v>176835572</v>
      </c>
      <c r="R79" s="33">
        <v>187888060</v>
      </c>
      <c r="S79" s="33">
        <v>105074139</v>
      </c>
      <c r="T79" s="38">
        <f t="shared" si="14"/>
        <v>0.55923797925211427</v>
      </c>
      <c r="U79" s="38">
        <f t="shared" si="15"/>
        <v>-0.58028177521681346</v>
      </c>
    </row>
    <row r="80" spans="1:21" ht="13" x14ac:dyDescent="0.3">
      <c r="A80" s="18" t="s">
        <v>29</v>
      </c>
      <c r="B80" s="12" t="s">
        <v>154</v>
      </c>
      <c r="C80" s="11" t="s">
        <v>155</v>
      </c>
      <c r="D80" s="33">
        <v>90257838</v>
      </c>
      <c r="E80" s="33">
        <v>90257838</v>
      </c>
      <c r="F80" s="33">
        <v>22618933</v>
      </c>
      <c r="G80" s="38">
        <f t="shared" si="8"/>
        <v>0.25060353207219521</v>
      </c>
      <c r="H80" s="33">
        <v>22040695</v>
      </c>
      <c r="I80" s="38">
        <f t="shared" si="9"/>
        <v>0.24419701921067508</v>
      </c>
      <c r="J80" s="33">
        <v>19568292</v>
      </c>
      <c r="K80" s="38">
        <f t="shared" si="10"/>
        <v>0.2168043511079891</v>
      </c>
      <c r="L80" s="33">
        <v>0</v>
      </c>
      <c r="M80" s="38">
        <f t="shared" si="11"/>
        <v>0</v>
      </c>
      <c r="N80" s="33">
        <f t="shared" si="12"/>
        <v>64227920</v>
      </c>
      <c r="O80" s="38">
        <f t="shared" si="13"/>
        <v>0.71160490239085938</v>
      </c>
      <c r="P80" s="33">
        <v>19709526</v>
      </c>
      <c r="Q80" s="33">
        <v>87777109</v>
      </c>
      <c r="R80" s="33">
        <v>87777109</v>
      </c>
      <c r="S80" s="33">
        <v>60183839</v>
      </c>
      <c r="T80" s="38">
        <f t="shared" si="14"/>
        <v>0.68564389606406384</v>
      </c>
      <c r="U80" s="38">
        <f t="shared" si="15"/>
        <v>-7.1657735452389515E-3</v>
      </c>
    </row>
    <row r="81" spans="1:21" ht="13" x14ac:dyDescent="0.3">
      <c r="A81" s="18" t="s">
        <v>29</v>
      </c>
      <c r="B81" s="12" t="s">
        <v>156</v>
      </c>
      <c r="C81" s="11" t="s">
        <v>157</v>
      </c>
      <c r="D81" s="33">
        <v>551156830</v>
      </c>
      <c r="E81" s="33">
        <v>545586210</v>
      </c>
      <c r="F81" s="33">
        <v>143421198</v>
      </c>
      <c r="G81" s="38">
        <f t="shared" si="8"/>
        <v>0.26021848989878255</v>
      </c>
      <c r="H81" s="33">
        <v>136724302</v>
      </c>
      <c r="I81" s="38">
        <f t="shared" si="9"/>
        <v>0.24806787207916847</v>
      </c>
      <c r="J81" s="33">
        <v>120338993</v>
      </c>
      <c r="K81" s="38">
        <f t="shared" si="10"/>
        <v>0.22056824530077473</v>
      </c>
      <c r="L81" s="33">
        <v>0</v>
      </c>
      <c r="M81" s="38">
        <f t="shared" si="11"/>
        <v>0</v>
      </c>
      <c r="N81" s="33">
        <f t="shared" si="12"/>
        <v>400484493</v>
      </c>
      <c r="O81" s="38">
        <f t="shared" si="13"/>
        <v>0.73404438319656207</v>
      </c>
      <c r="P81" s="33">
        <v>154188441</v>
      </c>
      <c r="Q81" s="33">
        <v>547016570</v>
      </c>
      <c r="R81" s="33">
        <v>549036570</v>
      </c>
      <c r="S81" s="33">
        <v>342394585</v>
      </c>
      <c r="T81" s="38">
        <f t="shared" si="14"/>
        <v>0.62362801261125467</v>
      </c>
      <c r="U81" s="38">
        <f t="shared" si="15"/>
        <v>-0.21953298042620462</v>
      </c>
    </row>
    <row r="82" spans="1:21" ht="13" x14ac:dyDescent="0.3">
      <c r="A82" s="18" t="s">
        <v>29</v>
      </c>
      <c r="B82" s="12" t="s">
        <v>158</v>
      </c>
      <c r="C82" s="11" t="s">
        <v>159</v>
      </c>
      <c r="D82" s="33">
        <v>57314610</v>
      </c>
      <c r="E82" s="33">
        <v>53445010</v>
      </c>
      <c r="F82" s="33">
        <v>13292646</v>
      </c>
      <c r="G82" s="38">
        <f t="shared" si="8"/>
        <v>0.23192421618152859</v>
      </c>
      <c r="H82" s="33">
        <v>11900994</v>
      </c>
      <c r="I82" s="38">
        <f t="shared" si="9"/>
        <v>0.20764328676405544</v>
      </c>
      <c r="J82" s="33">
        <v>13758933</v>
      </c>
      <c r="K82" s="38">
        <f t="shared" si="10"/>
        <v>0.25744092853570427</v>
      </c>
      <c r="L82" s="33">
        <v>0</v>
      </c>
      <c r="M82" s="38">
        <f t="shared" si="11"/>
        <v>0</v>
      </c>
      <c r="N82" s="33">
        <f t="shared" si="12"/>
        <v>38952573</v>
      </c>
      <c r="O82" s="38">
        <f t="shared" si="13"/>
        <v>0.72883460962959867</v>
      </c>
      <c r="P82" s="33">
        <v>13799576</v>
      </c>
      <c r="Q82" s="33">
        <v>66107646</v>
      </c>
      <c r="R82" s="33">
        <v>66107646</v>
      </c>
      <c r="S82" s="33">
        <v>23349591</v>
      </c>
      <c r="T82" s="38">
        <f t="shared" si="14"/>
        <v>0.35320560347890773</v>
      </c>
      <c r="U82" s="38">
        <f t="shared" si="15"/>
        <v>-2.9452354188274077E-3</v>
      </c>
    </row>
    <row r="83" spans="1:21" ht="13" x14ac:dyDescent="0.3">
      <c r="A83" s="18" t="s">
        <v>44</v>
      </c>
      <c r="B83" s="12" t="s">
        <v>160</v>
      </c>
      <c r="C83" s="11" t="s">
        <v>161</v>
      </c>
      <c r="D83" s="33">
        <v>0</v>
      </c>
      <c r="E83" s="33">
        <v>0</v>
      </c>
      <c r="F83" s="33">
        <v>0</v>
      </c>
      <c r="G83" s="38">
        <f t="shared" si="8"/>
        <v>0</v>
      </c>
      <c r="H83" s="33">
        <v>0</v>
      </c>
      <c r="I83" s="38">
        <f t="shared" si="9"/>
        <v>0</v>
      </c>
      <c r="J83" s="33">
        <v>0</v>
      </c>
      <c r="K83" s="38">
        <f t="shared" si="10"/>
        <v>0</v>
      </c>
      <c r="L83" s="33">
        <v>0</v>
      </c>
      <c r="M83" s="38">
        <f t="shared" si="11"/>
        <v>0</v>
      </c>
      <c r="N83" s="33">
        <f t="shared" si="12"/>
        <v>0</v>
      </c>
      <c r="O83" s="38">
        <f t="shared" si="13"/>
        <v>0</v>
      </c>
      <c r="P83" s="33">
        <v>0</v>
      </c>
      <c r="Q83" s="33">
        <v>0</v>
      </c>
      <c r="R83" s="33">
        <v>0</v>
      </c>
      <c r="S83" s="33">
        <v>0</v>
      </c>
      <c r="T83" s="38">
        <f t="shared" si="14"/>
        <v>0</v>
      </c>
      <c r="U83" s="38">
        <f t="shared" si="15"/>
        <v>0</v>
      </c>
    </row>
    <row r="84" spans="1:21" ht="14" x14ac:dyDescent="0.3">
      <c r="A84" s="19" t="s">
        <v>0</v>
      </c>
      <c r="B84" s="14" t="s">
        <v>162</v>
      </c>
      <c r="C84" s="13" t="s">
        <v>0</v>
      </c>
      <c r="D84" s="34">
        <f>SUM(D79:D83)</f>
        <v>897037307</v>
      </c>
      <c r="E84" s="34">
        <f>SUM(E79:E83)</f>
        <v>896141235</v>
      </c>
      <c r="F84" s="34">
        <f>SUM(F79:F83)</f>
        <v>221769806</v>
      </c>
      <c r="G84" s="39">
        <f t="shared" si="8"/>
        <v>0.24722472997435768</v>
      </c>
      <c r="H84" s="34">
        <f>SUM(H79:H83)</f>
        <v>216080627</v>
      </c>
      <c r="I84" s="39">
        <f t="shared" si="9"/>
        <v>0.24088254224637282</v>
      </c>
      <c r="J84" s="34">
        <f>SUM(J79:J83)</f>
        <v>169717309</v>
      </c>
      <c r="K84" s="39">
        <f t="shared" si="10"/>
        <v>0.18938678678255444</v>
      </c>
      <c r="L84" s="34">
        <f>SUM(L79:L83)</f>
        <v>0</v>
      </c>
      <c r="M84" s="39">
        <f t="shared" si="11"/>
        <v>0</v>
      </c>
      <c r="N84" s="34">
        <f t="shared" si="12"/>
        <v>607567742</v>
      </c>
      <c r="O84" s="39">
        <f t="shared" si="13"/>
        <v>0.67798212856481266</v>
      </c>
      <c r="P84" s="34">
        <f>SUM(P79:P83)</f>
        <v>225940083</v>
      </c>
      <c r="Q84" s="34">
        <f>SUM(Q79:Q83)</f>
        <v>877736897</v>
      </c>
      <c r="R84" s="34">
        <f>SUM(R79:R83)</f>
        <v>890809385</v>
      </c>
      <c r="S84" s="34">
        <f>SUM(S79:S83)</f>
        <v>531002154</v>
      </c>
      <c r="T84" s="39">
        <f t="shared" si="14"/>
        <v>0.59608953715726742</v>
      </c>
      <c r="U84" s="39">
        <f t="shared" si="15"/>
        <v>-0.24883930842850932</v>
      </c>
    </row>
    <row r="85" spans="1:21" ht="14" x14ac:dyDescent="0.3">
      <c r="A85" s="19" t="s">
        <v>0</v>
      </c>
      <c r="B85" s="14" t="s">
        <v>163</v>
      </c>
      <c r="C85" s="13" t="s">
        <v>0</v>
      </c>
      <c r="D85" s="34">
        <f>SUM(D57,D59:D62,D64:D69,D71:D77,D79:D83)</f>
        <v>3616991871</v>
      </c>
      <c r="E85" s="34">
        <f>SUM(E57,E59:E62,E64:E69,E71:E77,E79:E83)</f>
        <v>3565735927</v>
      </c>
      <c r="F85" s="34">
        <f>SUM(F57,F59:F62,F64:F69,F71:F77,F79:F83)</f>
        <v>814168381</v>
      </c>
      <c r="G85" s="39">
        <f t="shared" si="8"/>
        <v>0.2250954411945926</v>
      </c>
      <c r="H85" s="34">
        <f>SUM(H57,H59:H62,H64:H69,H71:H77,H79:H83)</f>
        <v>889264735</v>
      </c>
      <c r="I85" s="39">
        <f t="shared" si="9"/>
        <v>0.24585754315066857</v>
      </c>
      <c r="J85" s="34">
        <f>SUM(J57,J59:J62,J64:J69,J71:J77,J79:J83)</f>
        <v>1002648524</v>
      </c>
      <c r="K85" s="39">
        <f t="shared" si="10"/>
        <v>0.28118978649200455</v>
      </c>
      <c r="L85" s="34">
        <f>SUM(L57,L59:L62,L64:L69,L71:L77,L79:L83)</f>
        <v>0</v>
      </c>
      <c r="M85" s="39">
        <f t="shared" si="11"/>
        <v>0</v>
      </c>
      <c r="N85" s="34">
        <f t="shared" si="12"/>
        <v>2706081640</v>
      </c>
      <c r="O85" s="39">
        <f t="shared" si="13"/>
        <v>0.75891252055693803</v>
      </c>
      <c r="P85" s="34">
        <f>SUM(P57,P59:P62,P64:P69,P71:P77,P79:P83)</f>
        <v>824040885</v>
      </c>
      <c r="Q85" s="34">
        <f>SUM(Q57,Q59:Q62,Q64:Q69,Q71:Q77,Q79:Q83)</f>
        <v>3458576364</v>
      </c>
      <c r="R85" s="34">
        <f>SUM(R57,R59:R62,R64:R69,R71:R77,R79:R83)</f>
        <v>3491183317</v>
      </c>
      <c r="S85" s="34">
        <f>SUM(S57,S59:S62,S64:S69,S71:S77,S79:S83)</f>
        <v>2320372545</v>
      </c>
      <c r="T85" s="39">
        <f t="shared" si="14"/>
        <v>0.66463784176017249</v>
      </c>
      <c r="U85" s="39">
        <f t="shared" si="15"/>
        <v>0.21674608900018355</v>
      </c>
    </row>
    <row r="86" spans="1:21" ht="14.5" customHeight="1" x14ac:dyDescent="0.3">
      <c r="A86" s="17" t="s">
        <v>0</v>
      </c>
      <c r="B86" s="15" t="s">
        <v>618</v>
      </c>
      <c r="C86" s="10"/>
      <c r="D86" s="35"/>
      <c r="E86" s="35"/>
      <c r="F86" s="35"/>
      <c r="G86" s="40"/>
      <c r="H86" s="35"/>
      <c r="I86" s="40"/>
      <c r="J86" s="35"/>
      <c r="K86" s="40"/>
      <c r="L86" s="35"/>
      <c r="M86" s="40"/>
      <c r="N86" s="35"/>
      <c r="O86" s="40"/>
      <c r="P86" s="35"/>
      <c r="Q86" s="35"/>
      <c r="R86" s="35"/>
      <c r="S86" s="35"/>
      <c r="T86" s="40"/>
      <c r="U86" s="40"/>
    </row>
    <row r="87" spans="1:21" ht="14.5" customHeight="1" x14ac:dyDescent="0.3">
      <c r="A87" s="17" t="s">
        <v>0</v>
      </c>
      <c r="B87" s="9" t="s">
        <v>164</v>
      </c>
      <c r="C87" s="10"/>
      <c r="D87" s="35"/>
      <c r="E87" s="35"/>
      <c r="F87" s="35"/>
      <c r="G87" s="40"/>
      <c r="H87" s="35"/>
      <c r="I87" s="40"/>
      <c r="J87" s="35"/>
      <c r="K87" s="40"/>
      <c r="L87" s="35"/>
      <c r="M87" s="40"/>
      <c r="N87" s="35"/>
      <c r="O87" s="40"/>
      <c r="P87" s="35"/>
      <c r="Q87" s="35"/>
      <c r="R87" s="35"/>
      <c r="S87" s="35"/>
      <c r="T87" s="40"/>
      <c r="U87" s="40"/>
    </row>
    <row r="88" spans="1:21" ht="13" x14ac:dyDescent="0.3">
      <c r="A88" s="18" t="s">
        <v>23</v>
      </c>
      <c r="B88" s="12" t="s">
        <v>165</v>
      </c>
      <c r="C88" s="11" t="s">
        <v>166</v>
      </c>
      <c r="D88" s="33">
        <v>7534069831</v>
      </c>
      <c r="E88" s="33">
        <v>7566665253</v>
      </c>
      <c r="F88" s="33">
        <v>2203450655</v>
      </c>
      <c r="G88" s="38">
        <f t="shared" ref="G88:G99" si="16">IF(($D88      =0),0,($F88      /$D88      ))</f>
        <v>0.29246485690026253</v>
      </c>
      <c r="H88" s="33">
        <v>1990694661</v>
      </c>
      <c r="I88" s="38">
        <f t="shared" ref="I88:I99" si="17">IF(($D88      =0),0,($H88      /$D88      ))</f>
        <v>0.26422567160301652</v>
      </c>
      <c r="J88" s="33">
        <v>1979840216</v>
      </c>
      <c r="K88" s="38">
        <f t="shared" ref="K88:K99" si="18">IF(($E88      =0),0,($J88      /$E88      ))</f>
        <v>0.26165294086652519</v>
      </c>
      <c r="L88" s="33">
        <v>0</v>
      </c>
      <c r="M88" s="38">
        <f t="shared" ref="M88:M99" si="19">IF(($E88      =0),0,($L88      /$E88      ))</f>
        <v>0</v>
      </c>
      <c r="N88" s="33">
        <f t="shared" ref="N88:N99" si="20">$F88      +$H88      +$J88</f>
        <v>6173985532</v>
      </c>
      <c r="O88" s="38">
        <f t="shared" ref="O88:O99" si="21">IF(($E88      =0),0,($N88      /$E88      ))</f>
        <v>0.81594537693499314</v>
      </c>
      <c r="P88" s="33">
        <v>1731447235</v>
      </c>
      <c r="Q88" s="33">
        <v>7885578420</v>
      </c>
      <c r="R88" s="33">
        <v>7829082694</v>
      </c>
      <c r="S88" s="33">
        <v>5680225766</v>
      </c>
      <c r="T88" s="38">
        <f t="shared" ref="T88:T99" si="22">IF(($R88      =0),0,($S88      /$R88      ))</f>
        <v>0.72552890140669657</v>
      </c>
      <c r="U88" s="38">
        <f t="shared" ref="U88:U99" si="23">IF(($P88      =0),0,(($J88      /$P88      )-1))</f>
        <v>0.1434597462624958</v>
      </c>
    </row>
    <row r="89" spans="1:21" ht="13" x14ac:dyDescent="0.3">
      <c r="A89" s="18" t="s">
        <v>23</v>
      </c>
      <c r="B89" s="12" t="s">
        <v>167</v>
      </c>
      <c r="C89" s="11" t="s">
        <v>168</v>
      </c>
      <c r="D89" s="33">
        <v>0</v>
      </c>
      <c r="E89" s="33">
        <v>0</v>
      </c>
      <c r="F89" s="33">
        <v>0</v>
      </c>
      <c r="G89" s="38">
        <f t="shared" si="16"/>
        <v>0</v>
      </c>
      <c r="H89" s="33">
        <v>0</v>
      </c>
      <c r="I89" s="38">
        <f t="shared" si="17"/>
        <v>0</v>
      </c>
      <c r="J89" s="33">
        <v>0</v>
      </c>
      <c r="K89" s="38">
        <f t="shared" si="18"/>
        <v>0</v>
      </c>
      <c r="L89" s="33">
        <v>0</v>
      </c>
      <c r="M89" s="38">
        <f t="shared" si="19"/>
        <v>0</v>
      </c>
      <c r="N89" s="33">
        <f t="shared" si="20"/>
        <v>0</v>
      </c>
      <c r="O89" s="38">
        <f t="shared" si="21"/>
        <v>0</v>
      </c>
      <c r="P89" s="33">
        <v>0</v>
      </c>
      <c r="Q89" s="33">
        <v>0</v>
      </c>
      <c r="R89" s="33">
        <v>0</v>
      </c>
      <c r="S89" s="33">
        <v>0</v>
      </c>
      <c r="T89" s="38">
        <f t="shared" si="22"/>
        <v>0</v>
      </c>
      <c r="U89" s="38">
        <f t="shared" si="23"/>
        <v>0</v>
      </c>
    </row>
    <row r="90" spans="1:21" ht="13" x14ac:dyDescent="0.3">
      <c r="A90" s="18" t="s">
        <v>23</v>
      </c>
      <c r="B90" s="12" t="s">
        <v>169</v>
      </c>
      <c r="C90" s="11" t="s">
        <v>170</v>
      </c>
      <c r="D90" s="33">
        <v>5193511811</v>
      </c>
      <c r="E90" s="33">
        <v>5410630715</v>
      </c>
      <c r="F90" s="33">
        <v>1362205030</v>
      </c>
      <c r="G90" s="38">
        <f t="shared" si="16"/>
        <v>0.26228977223365746</v>
      </c>
      <c r="H90" s="33">
        <v>1320564722</v>
      </c>
      <c r="I90" s="38">
        <f t="shared" si="17"/>
        <v>0.25427201671189192</v>
      </c>
      <c r="J90" s="33">
        <v>1351785183</v>
      </c>
      <c r="K90" s="38">
        <f t="shared" si="18"/>
        <v>0.24983874416940319</v>
      </c>
      <c r="L90" s="33">
        <v>0</v>
      </c>
      <c r="M90" s="38">
        <f t="shared" si="19"/>
        <v>0</v>
      </c>
      <c r="N90" s="33">
        <f t="shared" si="20"/>
        <v>4034554935</v>
      </c>
      <c r="O90" s="38">
        <f t="shared" si="21"/>
        <v>0.74567183522891745</v>
      </c>
      <c r="P90" s="33">
        <v>1303681979</v>
      </c>
      <c r="Q90" s="33">
        <v>5103449044</v>
      </c>
      <c r="R90" s="33">
        <v>4840707565</v>
      </c>
      <c r="S90" s="33">
        <v>3493807151</v>
      </c>
      <c r="T90" s="38">
        <f t="shared" si="22"/>
        <v>0.72175546737453045</v>
      </c>
      <c r="U90" s="38">
        <f t="shared" si="23"/>
        <v>3.6897958838778999E-2</v>
      </c>
    </row>
    <row r="91" spans="1:21" ht="14" x14ac:dyDescent="0.3">
      <c r="A91" s="19" t="s">
        <v>0</v>
      </c>
      <c r="B91" s="14" t="s">
        <v>28</v>
      </c>
      <c r="C91" s="13" t="s">
        <v>0</v>
      </c>
      <c r="D91" s="34">
        <f>SUM(D88:D90)</f>
        <v>12727581642</v>
      </c>
      <c r="E91" s="34">
        <f>SUM(E88:E90)</f>
        <v>12977295968</v>
      </c>
      <c r="F91" s="34">
        <f>SUM(F88:F90)</f>
        <v>3565655685</v>
      </c>
      <c r="G91" s="39">
        <f t="shared" si="16"/>
        <v>0.28015186115433133</v>
      </c>
      <c r="H91" s="34">
        <f>SUM(H88:H90)</f>
        <v>3311259383</v>
      </c>
      <c r="I91" s="39">
        <f t="shared" si="17"/>
        <v>0.26016406542411086</v>
      </c>
      <c r="J91" s="34">
        <f>SUM(J88:J90)</f>
        <v>3331625399</v>
      </c>
      <c r="K91" s="39">
        <f t="shared" si="18"/>
        <v>0.25672724173165751</v>
      </c>
      <c r="L91" s="34">
        <f>SUM(L88:L90)</f>
        <v>0</v>
      </c>
      <c r="M91" s="39">
        <f t="shared" si="19"/>
        <v>0</v>
      </c>
      <c r="N91" s="34">
        <f t="shared" si="20"/>
        <v>10208540467</v>
      </c>
      <c r="O91" s="39">
        <f t="shared" si="21"/>
        <v>0.78664619287197257</v>
      </c>
      <c r="P91" s="34">
        <f>SUM(P88:P90)</f>
        <v>3035129214</v>
      </c>
      <c r="Q91" s="34">
        <f>SUM(Q88:Q90)</f>
        <v>12989027464</v>
      </c>
      <c r="R91" s="34">
        <f>SUM(R88:R90)</f>
        <v>12669790259</v>
      </c>
      <c r="S91" s="34">
        <f>SUM(S88:S90)</f>
        <v>9174032917</v>
      </c>
      <c r="T91" s="39">
        <f t="shared" si="22"/>
        <v>0.72408719714071157</v>
      </c>
      <c r="U91" s="39">
        <f t="shared" si="23"/>
        <v>9.7688158920010926E-2</v>
      </c>
    </row>
    <row r="92" spans="1:21" ht="13" x14ac:dyDescent="0.3">
      <c r="A92" s="18" t="s">
        <v>29</v>
      </c>
      <c r="B92" s="12" t="s">
        <v>171</v>
      </c>
      <c r="C92" s="11" t="s">
        <v>172</v>
      </c>
      <c r="D92" s="33">
        <v>956101043</v>
      </c>
      <c r="E92" s="33">
        <v>830942510</v>
      </c>
      <c r="F92" s="33">
        <v>237101122</v>
      </c>
      <c r="G92" s="38">
        <f t="shared" si="16"/>
        <v>0.24798751526934587</v>
      </c>
      <c r="H92" s="33">
        <v>183133687</v>
      </c>
      <c r="I92" s="38">
        <f t="shared" si="17"/>
        <v>0.19154218933322512</v>
      </c>
      <c r="J92" s="33">
        <v>256628328</v>
      </c>
      <c r="K92" s="38">
        <f t="shared" si="18"/>
        <v>0.30884005200311632</v>
      </c>
      <c r="L92" s="33">
        <v>0</v>
      </c>
      <c r="M92" s="38">
        <f t="shared" si="19"/>
        <v>0</v>
      </c>
      <c r="N92" s="33">
        <f t="shared" si="20"/>
        <v>676863137</v>
      </c>
      <c r="O92" s="38">
        <f t="shared" si="21"/>
        <v>0.81457276388471211</v>
      </c>
      <c r="P92" s="33">
        <v>202861560</v>
      </c>
      <c r="Q92" s="33">
        <v>838015279</v>
      </c>
      <c r="R92" s="33">
        <v>838015279</v>
      </c>
      <c r="S92" s="33">
        <v>669946749</v>
      </c>
      <c r="T92" s="38">
        <f t="shared" si="22"/>
        <v>0.79944455165476758</v>
      </c>
      <c r="U92" s="38">
        <f t="shared" si="23"/>
        <v>0.26504167669813827</v>
      </c>
    </row>
    <row r="93" spans="1:21" ht="13" x14ac:dyDescent="0.3">
      <c r="A93" s="18" t="s">
        <v>29</v>
      </c>
      <c r="B93" s="12" t="s">
        <v>173</v>
      </c>
      <c r="C93" s="11" t="s">
        <v>174</v>
      </c>
      <c r="D93" s="33">
        <v>291005009</v>
      </c>
      <c r="E93" s="33">
        <v>282083519</v>
      </c>
      <c r="F93" s="33">
        <v>66745120</v>
      </c>
      <c r="G93" s="38">
        <f t="shared" si="16"/>
        <v>0.2293607255399511</v>
      </c>
      <c r="H93" s="33">
        <v>68228389</v>
      </c>
      <c r="I93" s="38">
        <f t="shared" si="17"/>
        <v>0.23445778213391508</v>
      </c>
      <c r="J93" s="33">
        <v>57244171</v>
      </c>
      <c r="K93" s="38">
        <f t="shared" si="18"/>
        <v>0.20293341207218846</v>
      </c>
      <c r="L93" s="33">
        <v>0</v>
      </c>
      <c r="M93" s="38">
        <f t="shared" si="19"/>
        <v>0</v>
      </c>
      <c r="N93" s="33">
        <f t="shared" si="20"/>
        <v>192217680</v>
      </c>
      <c r="O93" s="38">
        <f t="shared" si="21"/>
        <v>0.68142116448852152</v>
      </c>
      <c r="P93" s="33">
        <v>61568178</v>
      </c>
      <c r="Q93" s="33">
        <v>288588541</v>
      </c>
      <c r="R93" s="33">
        <v>277528889</v>
      </c>
      <c r="S93" s="33">
        <v>211482703</v>
      </c>
      <c r="T93" s="38">
        <f t="shared" si="22"/>
        <v>0.76202050086396589</v>
      </c>
      <c r="U93" s="38">
        <f t="shared" si="23"/>
        <v>-7.023119963043245E-2</v>
      </c>
    </row>
    <row r="94" spans="1:21" ht="13" x14ac:dyDescent="0.3">
      <c r="A94" s="18" t="s">
        <v>29</v>
      </c>
      <c r="B94" s="12" t="s">
        <v>175</v>
      </c>
      <c r="C94" s="11" t="s">
        <v>176</v>
      </c>
      <c r="D94" s="33">
        <v>171872060</v>
      </c>
      <c r="E94" s="33">
        <v>164111614</v>
      </c>
      <c r="F94" s="33">
        <v>39674531</v>
      </c>
      <c r="G94" s="38">
        <f t="shared" si="16"/>
        <v>0.23083758349088271</v>
      </c>
      <c r="H94" s="33">
        <v>41897419</v>
      </c>
      <c r="I94" s="38">
        <f t="shared" si="17"/>
        <v>0.24377097126781397</v>
      </c>
      <c r="J94" s="33">
        <v>43359235</v>
      </c>
      <c r="K94" s="38">
        <f t="shared" si="18"/>
        <v>0.26420576791109984</v>
      </c>
      <c r="L94" s="33">
        <v>0</v>
      </c>
      <c r="M94" s="38">
        <f t="shared" si="19"/>
        <v>0</v>
      </c>
      <c r="N94" s="33">
        <f t="shared" si="20"/>
        <v>124931185</v>
      </c>
      <c r="O94" s="38">
        <f t="shared" si="21"/>
        <v>0.76125742691190645</v>
      </c>
      <c r="P94" s="33">
        <v>37770909</v>
      </c>
      <c r="Q94" s="33">
        <v>137055234</v>
      </c>
      <c r="R94" s="33">
        <v>162883953</v>
      </c>
      <c r="S94" s="33">
        <v>114967011</v>
      </c>
      <c r="T94" s="38">
        <f t="shared" si="22"/>
        <v>0.70582159189125282</v>
      </c>
      <c r="U94" s="38">
        <f t="shared" si="23"/>
        <v>0.14795317740433522</v>
      </c>
    </row>
    <row r="95" spans="1:21" ht="13" x14ac:dyDescent="0.3">
      <c r="A95" s="18" t="s">
        <v>44</v>
      </c>
      <c r="B95" s="12" t="s">
        <v>177</v>
      </c>
      <c r="C95" s="11" t="s">
        <v>178</v>
      </c>
      <c r="D95" s="33">
        <v>0</v>
      </c>
      <c r="E95" s="33">
        <v>0</v>
      </c>
      <c r="F95" s="33">
        <v>0</v>
      </c>
      <c r="G95" s="38">
        <f t="shared" si="16"/>
        <v>0</v>
      </c>
      <c r="H95" s="33">
        <v>0</v>
      </c>
      <c r="I95" s="38">
        <f t="shared" si="17"/>
        <v>0</v>
      </c>
      <c r="J95" s="33">
        <v>0</v>
      </c>
      <c r="K95" s="38">
        <f t="shared" si="18"/>
        <v>0</v>
      </c>
      <c r="L95" s="33">
        <v>0</v>
      </c>
      <c r="M95" s="38">
        <f t="shared" si="19"/>
        <v>0</v>
      </c>
      <c r="N95" s="33">
        <f t="shared" si="20"/>
        <v>0</v>
      </c>
      <c r="O95" s="38">
        <f t="shared" si="21"/>
        <v>0</v>
      </c>
      <c r="P95" s="33">
        <v>0</v>
      </c>
      <c r="Q95" s="33">
        <v>0</v>
      </c>
      <c r="R95" s="33">
        <v>0</v>
      </c>
      <c r="S95" s="33">
        <v>0</v>
      </c>
      <c r="T95" s="38">
        <f t="shared" si="22"/>
        <v>0</v>
      </c>
      <c r="U95" s="38">
        <f t="shared" si="23"/>
        <v>0</v>
      </c>
    </row>
    <row r="96" spans="1:21" ht="14" x14ac:dyDescent="0.3">
      <c r="A96" s="19" t="s">
        <v>0</v>
      </c>
      <c r="B96" s="14" t="s">
        <v>179</v>
      </c>
      <c r="C96" s="13" t="s">
        <v>0</v>
      </c>
      <c r="D96" s="34">
        <f>SUM(D92:D95)</f>
        <v>1418978112</v>
      </c>
      <c r="E96" s="34">
        <f>SUM(E92:E95)</f>
        <v>1277137643</v>
      </c>
      <c r="F96" s="34">
        <f>SUM(F92:F95)</f>
        <v>343520773</v>
      </c>
      <c r="G96" s="39">
        <f t="shared" si="16"/>
        <v>0.24209025501867643</v>
      </c>
      <c r="H96" s="34">
        <f>SUM(H92:H95)</f>
        <v>293259495</v>
      </c>
      <c r="I96" s="39">
        <f t="shared" si="17"/>
        <v>0.20666949864833434</v>
      </c>
      <c r="J96" s="34">
        <f>SUM(J92:J95)</f>
        <v>357231734</v>
      </c>
      <c r="K96" s="39">
        <f t="shared" si="18"/>
        <v>0.27971279051869585</v>
      </c>
      <c r="L96" s="34">
        <f>SUM(L92:L95)</f>
        <v>0</v>
      </c>
      <c r="M96" s="39">
        <f t="shared" si="19"/>
        <v>0</v>
      </c>
      <c r="N96" s="34">
        <f t="shared" si="20"/>
        <v>994012002</v>
      </c>
      <c r="O96" s="39">
        <f t="shared" si="21"/>
        <v>0.77831235141191435</v>
      </c>
      <c r="P96" s="34">
        <f>SUM(P92:P95)</f>
        <v>302200647</v>
      </c>
      <c r="Q96" s="34">
        <f>SUM(Q92:Q95)</f>
        <v>1263659054</v>
      </c>
      <c r="R96" s="34">
        <f>SUM(R92:R95)</f>
        <v>1278428121</v>
      </c>
      <c r="S96" s="34">
        <f>SUM(S92:S95)</f>
        <v>996396463</v>
      </c>
      <c r="T96" s="39">
        <f t="shared" si="22"/>
        <v>0.7793918536621427</v>
      </c>
      <c r="U96" s="39">
        <f t="shared" si="23"/>
        <v>0.18210115546178818</v>
      </c>
    </row>
    <row r="97" spans="1:21" ht="13" x14ac:dyDescent="0.3">
      <c r="A97" s="18" t="s">
        <v>29</v>
      </c>
      <c r="B97" s="12" t="s">
        <v>180</v>
      </c>
      <c r="C97" s="11" t="s">
        <v>181</v>
      </c>
      <c r="D97" s="33">
        <v>431389075</v>
      </c>
      <c r="E97" s="33">
        <v>430862426</v>
      </c>
      <c r="F97" s="33">
        <v>110003232</v>
      </c>
      <c r="G97" s="38">
        <f t="shared" si="16"/>
        <v>0.25499772334290105</v>
      </c>
      <c r="H97" s="33">
        <v>110715880</v>
      </c>
      <c r="I97" s="38">
        <f t="shared" si="17"/>
        <v>0.25664970769136886</v>
      </c>
      <c r="J97" s="33">
        <v>107443204</v>
      </c>
      <c r="K97" s="38">
        <f t="shared" si="18"/>
        <v>0.24936777383321887</v>
      </c>
      <c r="L97" s="33">
        <v>0</v>
      </c>
      <c r="M97" s="38">
        <f t="shared" si="19"/>
        <v>0</v>
      </c>
      <c r="N97" s="33">
        <f t="shared" si="20"/>
        <v>328162316</v>
      </c>
      <c r="O97" s="38">
        <f t="shared" si="21"/>
        <v>0.76164059847725041</v>
      </c>
      <c r="P97" s="33">
        <v>105417526</v>
      </c>
      <c r="Q97" s="33">
        <v>490962005</v>
      </c>
      <c r="R97" s="33">
        <v>408314306</v>
      </c>
      <c r="S97" s="33">
        <v>330809578</v>
      </c>
      <c r="T97" s="38">
        <f t="shared" si="22"/>
        <v>0.81018365788045643</v>
      </c>
      <c r="U97" s="38">
        <f t="shared" si="23"/>
        <v>1.9215761143929644E-2</v>
      </c>
    </row>
    <row r="98" spans="1:21" ht="13" x14ac:dyDescent="0.3">
      <c r="A98" s="18" t="s">
        <v>29</v>
      </c>
      <c r="B98" s="12" t="s">
        <v>182</v>
      </c>
      <c r="C98" s="11" t="s">
        <v>183</v>
      </c>
      <c r="D98" s="33">
        <v>421026516</v>
      </c>
      <c r="E98" s="33">
        <v>372120943</v>
      </c>
      <c r="F98" s="33">
        <v>110450431</v>
      </c>
      <c r="G98" s="38">
        <f t="shared" si="16"/>
        <v>0.26233604488701612</v>
      </c>
      <c r="H98" s="33">
        <v>104986397</v>
      </c>
      <c r="I98" s="38">
        <f t="shared" si="17"/>
        <v>0.2493581591901447</v>
      </c>
      <c r="J98" s="33">
        <v>103570410</v>
      </c>
      <c r="K98" s="38">
        <f t="shared" si="18"/>
        <v>0.27832459298051387</v>
      </c>
      <c r="L98" s="33">
        <v>0</v>
      </c>
      <c r="M98" s="38">
        <f t="shared" si="19"/>
        <v>0</v>
      </c>
      <c r="N98" s="33">
        <f t="shared" si="20"/>
        <v>319007238</v>
      </c>
      <c r="O98" s="38">
        <f t="shared" si="21"/>
        <v>0.85726762763793163</v>
      </c>
      <c r="P98" s="33">
        <v>93090880</v>
      </c>
      <c r="Q98" s="33">
        <v>417984103</v>
      </c>
      <c r="R98" s="33">
        <v>418150669</v>
      </c>
      <c r="S98" s="33">
        <v>1023914378</v>
      </c>
      <c r="T98" s="38">
        <f t="shared" si="22"/>
        <v>2.4486732986668973</v>
      </c>
      <c r="U98" s="38">
        <f t="shared" si="23"/>
        <v>0.11257311135097225</v>
      </c>
    </row>
    <row r="99" spans="1:21" ht="13" x14ac:dyDescent="0.3">
      <c r="A99" s="18" t="s">
        <v>29</v>
      </c>
      <c r="B99" s="12" t="s">
        <v>184</v>
      </c>
      <c r="C99" s="11" t="s">
        <v>185</v>
      </c>
      <c r="D99" s="33">
        <v>371828746</v>
      </c>
      <c r="E99" s="33">
        <v>359828746</v>
      </c>
      <c r="F99" s="33">
        <v>82269990</v>
      </c>
      <c r="G99" s="38">
        <f t="shared" si="16"/>
        <v>0.22125774536001044</v>
      </c>
      <c r="H99" s="33">
        <v>83120785</v>
      </c>
      <c r="I99" s="38">
        <f t="shared" si="17"/>
        <v>0.22354588206044726</v>
      </c>
      <c r="J99" s="33">
        <v>84572168</v>
      </c>
      <c r="K99" s="38">
        <f t="shared" si="18"/>
        <v>0.23503449610443297</v>
      </c>
      <c r="L99" s="33">
        <v>0</v>
      </c>
      <c r="M99" s="38">
        <f t="shared" si="19"/>
        <v>0</v>
      </c>
      <c r="N99" s="33">
        <f t="shared" si="20"/>
        <v>249962943</v>
      </c>
      <c r="O99" s="38">
        <f t="shared" si="21"/>
        <v>0.69467196764763206</v>
      </c>
      <c r="P99" s="33">
        <v>102911397</v>
      </c>
      <c r="Q99" s="33">
        <v>386373096</v>
      </c>
      <c r="R99" s="33">
        <v>386387142</v>
      </c>
      <c r="S99" s="33">
        <v>251549933</v>
      </c>
      <c r="T99" s="38">
        <f t="shared" si="22"/>
        <v>0.65103080733468088</v>
      </c>
      <c r="U99" s="38">
        <f t="shared" si="23"/>
        <v>-0.17820406227698959</v>
      </c>
    </row>
    <row r="100" spans="1:21" ht="13" x14ac:dyDescent="0.3">
      <c r="A100" s="18" t="s">
        <v>44</v>
      </c>
      <c r="B100" s="12" t="s">
        <v>186</v>
      </c>
      <c r="C100" s="11" t="s">
        <v>187</v>
      </c>
      <c r="D100" s="33">
        <v>0</v>
      </c>
      <c r="E100" s="33">
        <v>0</v>
      </c>
      <c r="F100" s="33">
        <v>0</v>
      </c>
      <c r="G100" s="38">
        <f>IF(($D100     =0),0,($F100     /$D100     ))</f>
        <v>0</v>
      </c>
      <c r="H100" s="33">
        <v>0</v>
      </c>
      <c r="I100" s="38">
        <f>IF(($D100     =0),0,($H100     /$D100     ))</f>
        <v>0</v>
      </c>
      <c r="J100" s="33">
        <v>0</v>
      </c>
      <c r="K100" s="38">
        <f>IF(($E100     =0),0,($J100     /$E100     ))</f>
        <v>0</v>
      </c>
      <c r="L100" s="33">
        <v>0</v>
      </c>
      <c r="M100" s="38">
        <f>IF(($E100     =0),0,($L100     /$E100     ))</f>
        <v>0</v>
      </c>
      <c r="N100" s="33">
        <f>$F100     +$H100     +$J100</f>
        <v>0</v>
      </c>
      <c r="O100" s="38">
        <f>IF(($E100     =0),0,($N100     /$E100     ))</f>
        <v>0</v>
      </c>
      <c r="P100" s="33">
        <v>0</v>
      </c>
      <c r="Q100" s="33">
        <v>0</v>
      </c>
      <c r="R100" s="33">
        <v>0</v>
      </c>
      <c r="S100" s="33">
        <v>0</v>
      </c>
      <c r="T100" s="38">
        <f>IF(($R100     =0),0,($S100     /$R100     ))</f>
        <v>0</v>
      </c>
      <c r="U100" s="38">
        <f>IF(($P100     =0),0,(($J100     /$P100     )-1))</f>
        <v>0</v>
      </c>
    </row>
    <row r="101" spans="1:21" ht="14" x14ac:dyDescent="0.3">
      <c r="A101" s="19" t="s">
        <v>0</v>
      </c>
      <c r="B101" s="14" t="s">
        <v>188</v>
      </c>
      <c r="C101" s="13" t="s">
        <v>0</v>
      </c>
      <c r="D101" s="34">
        <f>SUM(D97:D100)</f>
        <v>1224244337</v>
      </c>
      <c r="E101" s="34">
        <f>SUM(E97:E100)</f>
        <v>1162812115</v>
      </c>
      <c r="F101" s="34">
        <f>SUM(F97:F100)</f>
        <v>302723653</v>
      </c>
      <c r="G101" s="39">
        <f>IF(($D101     =0),0,($F101     /$D101     ))</f>
        <v>0.24727388467388925</v>
      </c>
      <c r="H101" s="34">
        <f>SUM(H97:H100)</f>
        <v>298823062</v>
      </c>
      <c r="I101" s="39">
        <f>IF(($D101     =0),0,($H101     /$D101     ))</f>
        <v>0.24408776334000717</v>
      </c>
      <c r="J101" s="34">
        <f>SUM(J97:J100)</f>
        <v>295585782</v>
      </c>
      <c r="K101" s="39">
        <f>IF(($E101     =0),0,($J101     /$E101     ))</f>
        <v>0.25419909045237288</v>
      </c>
      <c r="L101" s="34">
        <f>SUM(L97:L100)</f>
        <v>0</v>
      </c>
      <c r="M101" s="39">
        <f>IF(($E101     =0),0,($L101     /$E101     ))</f>
        <v>0</v>
      </c>
      <c r="N101" s="34">
        <f>$F101     +$H101     +$J101</f>
        <v>897132497</v>
      </c>
      <c r="O101" s="39">
        <f>IF(($E101     =0),0,($N101     /$E101     ))</f>
        <v>0.77151973687511843</v>
      </c>
      <c r="P101" s="34">
        <f>SUM(P97:P100)</f>
        <v>301419803</v>
      </c>
      <c r="Q101" s="34">
        <f>SUM(Q97:Q100)</f>
        <v>1295319204</v>
      </c>
      <c r="R101" s="34">
        <f>SUM(R97:R100)</f>
        <v>1212852117</v>
      </c>
      <c r="S101" s="34">
        <f>SUM(S97:S100)</f>
        <v>1606273889</v>
      </c>
      <c r="T101" s="39">
        <f>IF(($R101     =0),0,($S101     /$R101     ))</f>
        <v>1.3243773634770346</v>
      </c>
      <c r="U101" s="39">
        <f>IF(($P101     =0),0,(($J101     /$P101     )-1))</f>
        <v>-1.9355135070538099E-2</v>
      </c>
    </row>
    <row r="102" spans="1:21" ht="14" x14ac:dyDescent="0.3">
      <c r="A102" s="19" t="s">
        <v>0</v>
      </c>
      <c r="B102" s="14" t="s">
        <v>189</v>
      </c>
      <c r="C102" s="13" t="s">
        <v>0</v>
      </c>
      <c r="D102" s="34">
        <f>SUM(D88:D90,D92:D95,D97:D100)</f>
        <v>15370804091</v>
      </c>
      <c r="E102" s="34">
        <f>SUM(E88:E90,E92:E95,E97:E100)</f>
        <v>15417245726</v>
      </c>
      <c r="F102" s="34">
        <f>SUM(F88:F90,F92:F95,F97:F100)</f>
        <v>4211900111</v>
      </c>
      <c r="G102" s="39">
        <f>IF(($D102     =0),0,($F102     /$D102     ))</f>
        <v>0.2740195038635731</v>
      </c>
      <c r="H102" s="34">
        <f>SUM(H88:H90,H92:H95,H97:H100)</f>
        <v>3903341940</v>
      </c>
      <c r="I102" s="39">
        <f>IF(($D102     =0),0,($H102     /$D102     ))</f>
        <v>0.25394520136298576</v>
      </c>
      <c r="J102" s="34">
        <f>SUM(J88:J90,J92:J95,J97:J100)</f>
        <v>3984442915</v>
      </c>
      <c r="K102" s="39">
        <f>IF(($E102     =0),0,($J102     /$E102     ))</f>
        <v>0.2584406440561911</v>
      </c>
      <c r="L102" s="34">
        <f>SUM(L88:L90,L92:L95,L97:L100)</f>
        <v>0</v>
      </c>
      <c r="M102" s="39">
        <f>IF(($E102     =0),0,($L102     /$E102     ))</f>
        <v>0</v>
      </c>
      <c r="N102" s="34">
        <f>$F102     +$H102     +$J102</f>
        <v>12099684966</v>
      </c>
      <c r="O102" s="39">
        <f>IF(($E102     =0),0,($N102     /$E102     ))</f>
        <v>0.7848149521022949</v>
      </c>
      <c r="P102" s="34">
        <f>SUM(P88:P90,P92:P95,P97:P100)</f>
        <v>3638749664</v>
      </c>
      <c r="Q102" s="34">
        <f>SUM(Q88:Q90,Q92:Q95,Q97:Q100)</f>
        <v>15548005722</v>
      </c>
      <c r="R102" s="34">
        <f>SUM(R88:R90,R92:R95,R97:R100)</f>
        <v>15161070497</v>
      </c>
      <c r="S102" s="34">
        <f>SUM(S88:S90,S92:S95,S97:S100)</f>
        <v>11776703269</v>
      </c>
      <c r="T102" s="39">
        <f>IF(($R102     =0),0,($S102     /$R102     ))</f>
        <v>0.77677254197388745</v>
      </c>
      <c r="U102" s="39">
        <f>IF(($P102     =0),0,(($J102     /$P102     )-1))</f>
        <v>9.5003306883163496E-2</v>
      </c>
    </row>
    <row r="103" spans="1:21" ht="14.5" customHeight="1" x14ac:dyDescent="0.3">
      <c r="A103" s="17" t="s">
        <v>0</v>
      </c>
      <c r="B103" s="15" t="s">
        <v>618</v>
      </c>
      <c r="C103" s="10"/>
      <c r="D103" s="35"/>
      <c r="E103" s="35"/>
      <c r="F103" s="35"/>
      <c r="G103" s="40"/>
      <c r="H103" s="35"/>
      <c r="I103" s="40"/>
      <c r="J103" s="35"/>
      <c r="K103" s="40"/>
      <c r="L103" s="35"/>
      <c r="M103" s="40"/>
      <c r="N103" s="35"/>
      <c r="O103" s="40"/>
      <c r="P103" s="35"/>
      <c r="Q103" s="35"/>
      <c r="R103" s="35"/>
      <c r="S103" s="35"/>
      <c r="T103" s="40"/>
      <c r="U103" s="40"/>
    </row>
    <row r="104" spans="1:21" ht="28.9" customHeight="1" x14ac:dyDescent="0.3">
      <c r="A104" s="17" t="s">
        <v>0</v>
      </c>
      <c r="B104" s="9" t="s">
        <v>190</v>
      </c>
      <c r="C104" s="10"/>
      <c r="D104" s="35"/>
      <c r="E104" s="35"/>
      <c r="F104" s="35"/>
      <c r="G104" s="40"/>
      <c r="H104" s="35"/>
      <c r="I104" s="40"/>
      <c r="J104" s="35"/>
      <c r="K104" s="40"/>
      <c r="L104" s="35"/>
      <c r="M104" s="40"/>
      <c r="N104" s="35"/>
      <c r="O104" s="40"/>
      <c r="P104" s="35"/>
      <c r="Q104" s="35"/>
      <c r="R104" s="35"/>
      <c r="S104" s="35"/>
      <c r="T104" s="40"/>
      <c r="U104" s="40"/>
    </row>
    <row r="105" spans="1:21" ht="13" x14ac:dyDescent="0.3">
      <c r="A105" s="18" t="s">
        <v>23</v>
      </c>
      <c r="B105" s="12" t="s">
        <v>191</v>
      </c>
      <c r="C105" s="11" t="s">
        <v>192</v>
      </c>
      <c r="D105" s="33">
        <v>6797108050</v>
      </c>
      <c r="E105" s="33">
        <v>6797608050</v>
      </c>
      <c r="F105" s="33">
        <v>1429931754</v>
      </c>
      <c r="G105" s="38">
        <f t="shared" ref="G105:G136" si="24">IF(($D105     =0),0,($F105     /$D105     ))</f>
        <v>0.21037355055728443</v>
      </c>
      <c r="H105" s="33">
        <v>1529785458</v>
      </c>
      <c r="I105" s="38">
        <f t="shared" ref="I105:I136" si="25">IF(($D105     =0),0,($H105     /$D105     ))</f>
        <v>0.22506416651711164</v>
      </c>
      <c r="J105" s="33">
        <v>2015148253</v>
      </c>
      <c r="K105" s="38">
        <f t="shared" ref="K105:K136" si="26">IF(($E105     =0),0,($J105     /$E105     ))</f>
        <v>0.29644960965350159</v>
      </c>
      <c r="L105" s="33">
        <v>0</v>
      </c>
      <c r="M105" s="38">
        <f t="shared" ref="M105:M136" si="27">IF(($E105     =0),0,($L105     /$E105     ))</f>
        <v>0</v>
      </c>
      <c r="N105" s="33">
        <f t="shared" ref="N105:N136" si="28">$F105     +$H105     +$J105</f>
        <v>4974865465</v>
      </c>
      <c r="O105" s="38">
        <f t="shared" ref="O105:O136" si="29">IF(($E105     =0),0,($N105     /$E105     ))</f>
        <v>0.73185529798235427</v>
      </c>
      <c r="P105" s="33">
        <v>1031537129</v>
      </c>
      <c r="Q105" s="33">
        <v>6841458050</v>
      </c>
      <c r="R105" s="33">
        <v>6841458051</v>
      </c>
      <c r="S105" s="33">
        <v>3895829377</v>
      </c>
      <c r="T105" s="38">
        <f t="shared" ref="T105:T136" si="30">IF(($R105     =0),0,($S105     /$R105     ))</f>
        <v>0.56944431259511352</v>
      </c>
      <c r="U105" s="38">
        <f t="shared" ref="U105:U136" si="31">IF(($P105     =0),0,(($J105     /$P105     )-1))</f>
        <v>0.95353923416555952</v>
      </c>
    </row>
    <row r="106" spans="1:21" ht="14" x14ac:dyDescent="0.3">
      <c r="A106" s="19" t="s">
        <v>0</v>
      </c>
      <c r="B106" s="14" t="s">
        <v>28</v>
      </c>
      <c r="C106" s="13" t="s">
        <v>0</v>
      </c>
      <c r="D106" s="34">
        <f>D105</f>
        <v>6797108050</v>
      </c>
      <c r="E106" s="34">
        <f>E105</f>
        <v>6797608050</v>
      </c>
      <c r="F106" s="34">
        <f>F105</f>
        <v>1429931754</v>
      </c>
      <c r="G106" s="39">
        <f t="shared" si="24"/>
        <v>0.21037355055728443</v>
      </c>
      <c r="H106" s="34">
        <f>H105</f>
        <v>1529785458</v>
      </c>
      <c r="I106" s="39">
        <f t="shared" si="25"/>
        <v>0.22506416651711164</v>
      </c>
      <c r="J106" s="34">
        <f>J105</f>
        <v>2015148253</v>
      </c>
      <c r="K106" s="39">
        <f t="shared" si="26"/>
        <v>0.29644960965350159</v>
      </c>
      <c r="L106" s="34">
        <f>L105</f>
        <v>0</v>
      </c>
      <c r="M106" s="39">
        <f t="shared" si="27"/>
        <v>0</v>
      </c>
      <c r="N106" s="34">
        <f t="shared" si="28"/>
        <v>4974865465</v>
      </c>
      <c r="O106" s="39">
        <f t="shared" si="29"/>
        <v>0.73185529798235427</v>
      </c>
      <c r="P106" s="34">
        <f>P105</f>
        <v>1031537129</v>
      </c>
      <c r="Q106" s="34">
        <f>Q105</f>
        <v>6841458050</v>
      </c>
      <c r="R106" s="34">
        <f>R105</f>
        <v>6841458051</v>
      </c>
      <c r="S106" s="34">
        <f>S105</f>
        <v>3895829377</v>
      </c>
      <c r="T106" s="39">
        <f t="shared" si="30"/>
        <v>0.56944431259511352</v>
      </c>
      <c r="U106" s="39">
        <f t="shared" si="31"/>
        <v>0.95353923416555952</v>
      </c>
    </row>
    <row r="107" spans="1:21" ht="13" x14ac:dyDescent="0.3">
      <c r="A107" s="18" t="s">
        <v>29</v>
      </c>
      <c r="B107" s="12" t="s">
        <v>193</v>
      </c>
      <c r="C107" s="11" t="s">
        <v>194</v>
      </c>
      <c r="D107" s="33">
        <v>0</v>
      </c>
      <c r="E107" s="33">
        <v>0</v>
      </c>
      <c r="F107" s="33">
        <v>0</v>
      </c>
      <c r="G107" s="38">
        <f t="shared" si="24"/>
        <v>0</v>
      </c>
      <c r="H107" s="33">
        <v>0</v>
      </c>
      <c r="I107" s="38">
        <f t="shared" si="25"/>
        <v>0</v>
      </c>
      <c r="J107" s="33">
        <v>0</v>
      </c>
      <c r="K107" s="38">
        <f t="shared" si="26"/>
        <v>0</v>
      </c>
      <c r="L107" s="33">
        <v>0</v>
      </c>
      <c r="M107" s="38">
        <f t="shared" si="27"/>
        <v>0</v>
      </c>
      <c r="N107" s="33">
        <f t="shared" si="28"/>
        <v>0</v>
      </c>
      <c r="O107" s="38">
        <f t="shared" si="29"/>
        <v>0</v>
      </c>
      <c r="P107" s="33">
        <v>0</v>
      </c>
      <c r="Q107" s="33">
        <v>0</v>
      </c>
      <c r="R107" s="33">
        <v>0</v>
      </c>
      <c r="S107" s="33">
        <v>0</v>
      </c>
      <c r="T107" s="38">
        <f t="shared" si="30"/>
        <v>0</v>
      </c>
      <c r="U107" s="38">
        <f t="shared" si="31"/>
        <v>0</v>
      </c>
    </row>
    <row r="108" spans="1:21" ht="13" x14ac:dyDescent="0.3">
      <c r="A108" s="18" t="s">
        <v>29</v>
      </c>
      <c r="B108" s="12" t="s">
        <v>195</v>
      </c>
      <c r="C108" s="11" t="s">
        <v>196</v>
      </c>
      <c r="D108" s="33">
        <v>0</v>
      </c>
      <c r="E108" s="33">
        <v>0</v>
      </c>
      <c r="F108" s="33">
        <v>0</v>
      </c>
      <c r="G108" s="38">
        <f t="shared" si="24"/>
        <v>0</v>
      </c>
      <c r="H108" s="33">
        <v>0</v>
      </c>
      <c r="I108" s="38">
        <f t="shared" si="25"/>
        <v>0</v>
      </c>
      <c r="J108" s="33">
        <v>0</v>
      </c>
      <c r="K108" s="38">
        <f t="shared" si="26"/>
        <v>0</v>
      </c>
      <c r="L108" s="33">
        <v>0</v>
      </c>
      <c r="M108" s="38">
        <f t="shared" si="27"/>
        <v>0</v>
      </c>
      <c r="N108" s="33">
        <f t="shared" si="28"/>
        <v>0</v>
      </c>
      <c r="O108" s="38">
        <f t="shared" si="29"/>
        <v>0</v>
      </c>
      <c r="P108" s="33">
        <v>0</v>
      </c>
      <c r="Q108" s="33">
        <v>0</v>
      </c>
      <c r="R108" s="33">
        <v>0</v>
      </c>
      <c r="S108" s="33">
        <v>0</v>
      </c>
      <c r="T108" s="38">
        <f t="shared" si="30"/>
        <v>0</v>
      </c>
      <c r="U108" s="38">
        <f t="shared" si="31"/>
        <v>0</v>
      </c>
    </row>
    <row r="109" spans="1:21" ht="13" x14ac:dyDescent="0.3">
      <c r="A109" s="18" t="s">
        <v>29</v>
      </c>
      <c r="B109" s="12" t="s">
        <v>197</v>
      </c>
      <c r="C109" s="11" t="s">
        <v>198</v>
      </c>
      <c r="D109" s="33">
        <v>0</v>
      </c>
      <c r="E109" s="33">
        <v>0</v>
      </c>
      <c r="F109" s="33">
        <v>0</v>
      </c>
      <c r="G109" s="38">
        <f t="shared" si="24"/>
        <v>0</v>
      </c>
      <c r="H109" s="33">
        <v>0</v>
      </c>
      <c r="I109" s="38">
        <f t="shared" si="25"/>
        <v>0</v>
      </c>
      <c r="J109" s="33">
        <v>0</v>
      </c>
      <c r="K109" s="38">
        <f t="shared" si="26"/>
        <v>0</v>
      </c>
      <c r="L109" s="33">
        <v>0</v>
      </c>
      <c r="M109" s="38">
        <f t="shared" si="27"/>
        <v>0</v>
      </c>
      <c r="N109" s="33">
        <f t="shared" si="28"/>
        <v>0</v>
      </c>
      <c r="O109" s="38">
        <f t="shared" si="29"/>
        <v>0</v>
      </c>
      <c r="P109" s="33">
        <v>0</v>
      </c>
      <c r="Q109" s="33">
        <v>0</v>
      </c>
      <c r="R109" s="33">
        <v>0</v>
      </c>
      <c r="S109" s="33">
        <v>0</v>
      </c>
      <c r="T109" s="38">
        <f t="shared" si="30"/>
        <v>0</v>
      </c>
      <c r="U109" s="38">
        <f t="shared" si="31"/>
        <v>0</v>
      </c>
    </row>
    <row r="110" spans="1:21" ht="13" x14ac:dyDescent="0.3">
      <c r="A110" s="18" t="s">
        <v>29</v>
      </c>
      <c r="B110" s="12" t="s">
        <v>199</v>
      </c>
      <c r="C110" s="11" t="s">
        <v>200</v>
      </c>
      <c r="D110" s="33">
        <v>0</v>
      </c>
      <c r="E110" s="33">
        <v>0</v>
      </c>
      <c r="F110" s="33">
        <v>0</v>
      </c>
      <c r="G110" s="38">
        <f t="shared" si="24"/>
        <v>0</v>
      </c>
      <c r="H110" s="33">
        <v>0</v>
      </c>
      <c r="I110" s="38">
        <f t="shared" si="25"/>
        <v>0</v>
      </c>
      <c r="J110" s="33">
        <v>0</v>
      </c>
      <c r="K110" s="38">
        <f t="shared" si="26"/>
        <v>0</v>
      </c>
      <c r="L110" s="33">
        <v>0</v>
      </c>
      <c r="M110" s="38">
        <f t="shared" si="27"/>
        <v>0</v>
      </c>
      <c r="N110" s="33">
        <f t="shared" si="28"/>
        <v>0</v>
      </c>
      <c r="O110" s="38">
        <f t="shared" si="29"/>
        <v>0</v>
      </c>
      <c r="P110" s="33">
        <v>0</v>
      </c>
      <c r="Q110" s="33">
        <v>0</v>
      </c>
      <c r="R110" s="33">
        <v>0</v>
      </c>
      <c r="S110" s="33">
        <v>0</v>
      </c>
      <c r="T110" s="38">
        <f t="shared" si="30"/>
        <v>0</v>
      </c>
      <c r="U110" s="38">
        <f t="shared" si="31"/>
        <v>0</v>
      </c>
    </row>
    <row r="111" spans="1:21" ht="13" x14ac:dyDescent="0.3">
      <c r="A111" s="18" t="s">
        <v>44</v>
      </c>
      <c r="B111" s="12" t="s">
        <v>201</v>
      </c>
      <c r="C111" s="11" t="s">
        <v>202</v>
      </c>
      <c r="D111" s="33">
        <v>693167575</v>
      </c>
      <c r="E111" s="33">
        <v>320089806</v>
      </c>
      <c r="F111" s="33">
        <v>51223684</v>
      </c>
      <c r="G111" s="38">
        <f t="shared" si="24"/>
        <v>7.3897980585719114E-2</v>
      </c>
      <c r="H111" s="33">
        <v>64843567</v>
      </c>
      <c r="I111" s="38">
        <f t="shared" si="25"/>
        <v>9.3546740122689667E-2</v>
      </c>
      <c r="J111" s="33">
        <v>67333473</v>
      </c>
      <c r="K111" s="38">
        <f t="shared" si="26"/>
        <v>0.21035806744810862</v>
      </c>
      <c r="L111" s="33">
        <v>0</v>
      </c>
      <c r="M111" s="38">
        <f t="shared" si="27"/>
        <v>0</v>
      </c>
      <c r="N111" s="33">
        <f t="shared" si="28"/>
        <v>183400724</v>
      </c>
      <c r="O111" s="38">
        <f t="shared" si="29"/>
        <v>0.57296646304318732</v>
      </c>
      <c r="P111" s="33">
        <v>65882369</v>
      </c>
      <c r="Q111" s="33">
        <v>809226629</v>
      </c>
      <c r="R111" s="33">
        <v>770005092</v>
      </c>
      <c r="S111" s="33">
        <v>179308058</v>
      </c>
      <c r="T111" s="38">
        <f t="shared" si="30"/>
        <v>0.23286606785192532</v>
      </c>
      <c r="U111" s="38">
        <f t="shared" si="31"/>
        <v>2.20256803455261E-2</v>
      </c>
    </row>
    <row r="112" spans="1:21" ht="14" x14ac:dyDescent="0.3">
      <c r="A112" s="19" t="s">
        <v>0</v>
      </c>
      <c r="B112" s="14" t="s">
        <v>203</v>
      </c>
      <c r="C112" s="13" t="s">
        <v>0</v>
      </c>
      <c r="D112" s="34">
        <f>SUM(D107:D111)</f>
        <v>693167575</v>
      </c>
      <c r="E112" s="34">
        <f>SUM(E107:E111)</f>
        <v>320089806</v>
      </c>
      <c r="F112" s="34">
        <f>SUM(F107:F111)</f>
        <v>51223684</v>
      </c>
      <c r="G112" s="39">
        <f t="shared" si="24"/>
        <v>7.3897980585719114E-2</v>
      </c>
      <c r="H112" s="34">
        <f>SUM(H107:H111)</f>
        <v>64843567</v>
      </c>
      <c r="I112" s="39">
        <f t="shared" si="25"/>
        <v>9.3546740122689667E-2</v>
      </c>
      <c r="J112" s="34">
        <f>SUM(J107:J111)</f>
        <v>67333473</v>
      </c>
      <c r="K112" s="39">
        <f t="shared" si="26"/>
        <v>0.21035806744810862</v>
      </c>
      <c r="L112" s="34">
        <f>SUM(L107:L111)</f>
        <v>0</v>
      </c>
      <c r="M112" s="39">
        <f t="shared" si="27"/>
        <v>0</v>
      </c>
      <c r="N112" s="34">
        <f t="shared" si="28"/>
        <v>183400724</v>
      </c>
      <c r="O112" s="39">
        <f t="shared" si="29"/>
        <v>0.57296646304318732</v>
      </c>
      <c r="P112" s="34">
        <f>SUM(P107:P111)</f>
        <v>65882369</v>
      </c>
      <c r="Q112" s="34">
        <f>SUM(Q107:Q111)</f>
        <v>809226629</v>
      </c>
      <c r="R112" s="34">
        <f>SUM(R107:R111)</f>
        <v>770005092</v>
      </c>
      <c r="S112" s="34">
        <f>SUM(S107:S111)</f>
        <v>179308058</v>
      </c>
      <c r="T112" s="39">
        <f t="shared" si="30"/>
        <v>0.23286606785192532</v>
      </c>
      <c r="U112" s="39">
        <f t="shared" si="31"/>
        <v>2.20256803455261E-2</v>
      </c>
    </row>
    <row r="113" spans="1:21" ht="13" x14ac:dyDescent="0.3">
      <c r="A113" s="18" t="s">
        <v>29</v>
      </c>
      <c r="B113" s="12" t="s">
        <v>204</v>
      </c>
      <c r="C113" s="11" t="s">
        <v>205</v>
      </c>
      <c r="D113" s="33">
        <v>0</v>
      </c>
      <c r="E113" s="33">
        <v>0</v>
      </c>
      <c r="F113" s="33">
        <v>0</v>
      </c>
      <c r="G113" s="38">
        <f t="shared" si="24"/>
        <v>0</v>
      </c>
      <c r="H113" s="33">
        <v>0</v>
      </c>
      <c r="I113" s="38">
        <f t="shared" si="25"/>
        <v>0</v>
      </c>
      <c r="J113" s="33">
        <v>0</v>
      </c>
      <c r="K113" s="38">
        <f t="shared" si="26"/>
        <v>0</v>
      </c>
      <c r="L113" s="33">
        <v>0</v>
      </c>
      <c r="M113" s="38">
        <f t="shared" si="27"/>
        <v>0</v>
      </c>
      <c r="N113" s="33">
        <f t="shared" si="28"/>
        <v>0</v>
      </c>
      <c r="O113" s="38">
        <f t="shared" si="29"/>
        <v>0</v>
      </c>
      <c r="P113" s="33">
        <v>0</v>
      </c>
      <c r="Q113" s="33">
        <v>0</v>
      </c>
      <c r="R113" s="33">
        <v>0</v>
      </c>
      <c r="S113" s="33">
        <v>0</v>
      </c>
      <c r="T113" s="38">
        <f t="shared" si="30"/>
        <v>0</v>
      </c>
      <c r="U113" s="38">
        <f t="shared" si="31"/>
        <v>0</v>
      </c>
    </row>
    <row r="114" spans="1:21" ht="13" x14ac:dyDescent="0.3">
      <c r="A114" s="18" t="s">
        <v>29</v>
      </c>
      <c r="B114" s="12" t="s">
        <v>206</v>
      </c>
      <c r="C114" s="11" t="s">
        <v>207</v>
      </c>
      <c r="D114" s="33">
        <v>0</v>
      </c>
      <c r="E114" s="33">
        <v>0</v>
      </c>
      <c r="F114" s="33">
        <v>0</v>
      </c>
      <c r="G114" s="38">
        <f t="shared" si="24"/>
        <v>0</v>
      </c>
      <c r="H114" s="33">
        <v>0</v>
      </c>
      <c r="I114" s="38">
        <f t="shared" si="25"/>
        <v>0</v>
      </c>
      <c r="J114" s="33">
        <v>0</v>
      </c>
      <c r="K114" s="38">
        <f t="shared" si="26"/>
        <v>0</v>
      </c>
      <c r="L114" s="33">
        <v>0</v>
      </c>
      <c r="M114" s="38">
        <f t="shared" si="27"/>
        <v>0</v>
      </c>
      <c r="N114" s="33">
        <f t="shared" si="28"/>
        <v>0</v>
      </c>
      <c r="O114" s="38">
        <f t="shared" si="29"/>
        <v>0</v>
      </c>
      <c r="P114" s="33">
        <v>0</v>
      </c>
      <c r="Q114" s="33">
        <v>0</v>
      </c>
      <c r="R114" s="33">
        <v>0</v>
      </c>
      <c r="S114" s="33">
        <v>0</v>
      </c>
      <c r="T114" s="38">
        <f t="shared" si="30"/>
        <v>0</v>
      </c>
      <c r="U114" s="38">
        <f t="shared" si="31"/>
        <v>0</v>
      </c>
    </row>
    <row r="115" spans="1:21" ht="13" x14ac:dyDescent="0.3">
      <c r="A115" s="18" t="s">
        <v>29</v>
      </c>
      <c r="B115" s="12" t="s">
        <v>208</v>
      </c>
      <c r="C115" s="11" t="s">
        <v>209</v>
      </c>
      <c r="D115" s="33">
        <v>0</v>
      </c>
      <c r="E115" s="33">
        <v>0</v>
      </c>
      <c r="F115" s="33">
        <v>0</v>
      </c>
      <c r="G115" s="38">
        <f t="shared" si="24"/>
        <v>0</v>
      </c>
      <c r="H115" s="33">
        <v>0</v>
      </c>
      <c r="I115" s="38">
        <f t="shared" si="25"/>
        <v>0</v>
      </c>
      <c r="J115" s="33">
        <v>0</v>
      </c>
      <c r="K115" s="38">
        <f t="shared" si="26"/>
        <v>0</v>
      </c>
      <c r="L115" s="33">
        <v>0</v>
      </c>
      <c r="M115" s="38">
        <f t="shared" si="27"/>
        <v>0</v>
      </c>
      <c r="N115" s="33">
        <f t="shared" si="28"/>
        <v>0</v>
      </c>
      <c r="O115" s="38">
        <f t="shared" si="29"/>
        <v>0</v>
      </c>
      <c r="P115" s="33">
        <v>0</v>
      </c>
      <c r="Q115" s="33">
        <v>0</v>
      </c>
      <c r="R115" s="33">
        <v>0</v>
      </c>
      <c r="S115" s="33">
        <v>0</v>
      </c>
      <c r="T115" s="38">
        <f t="shared" si="30"/>
        <v>0</v>
      </c>
      <c r="U115" s="38">
        <f t="shared" si="31"/>
        <v>0</v>
      </c>
    </row>
    <row r="116" spans="1:21" ht="13" x14ac:dyDescent="0.3">
      <c r="A116" s="18" t="s">
        <v>29</v>
      </c>
      <c r="B116" s="12" t="s">
        <v>210</v>
      </c>
      <c r="C116" s="11" t="s">
        <v>211</v>
      </c>
      <c r="D116" s="33">
        <v>0</v>
      </c>
      <c r="E116" s="33">
        <v>0</v>
      </c>
      <c r="F116" s="33">
        <v>0</v>
      </c>
      <c r="G116" s="38">
        <f t="shared" si="24"/>
        <v>0</v>
      </c>
      <c r="H116" s="33">
        <v>0</v>
      </c>
      <c r="I116" s="38">
        <f t="shared" si="25"/>
        <v>0</v>
      </c>
      <c r="J116" s="33">
        <v>0</v>
      </c>
      <c r="K116" s="38">
        <f t="shared" si="26"/>
        <v>0</v>
      </c>
      <c r="L116" s="33">
        <v>0</v>
      </c>
      <c r="M116" s="38">
        <f t="shared" si="27"/>
        <v>0</v>
      </c>
      <c r="N116" s="33">
        <f t="shared" si="28"/>
        <v>0</v>
      </c>
      <c r="O116" s="38">
        <f t="shared" si="29"/>
        <v>0</v>
      </c>
      <c r="P116" s="33">
        <v>0</v>
      </c>
      <c r="Q116" s="33">
        <v>0</v>
      </c>
      <c r="R116" s="33">
        <v>0</v>
      </c>
      <c r="S116" s="33">
        <v>0</v>
      </c>
      <c r="T116" s="38">
        <f t="shared" si="30"/>
        <v>0</v>
      </c>
      <c r="U116" s="38">
        <f t="shared" si="31"/>
        <v>0</v>
      </c>
    </row>
    <row r="117" spans="1:21" ht="13" x14ac:dyDescent="0.3">
      <c r="A117" s="18" t="s">
        <v>29</v>
      </c>
      <c r="B117" s="12" t="s">
        <v>212</v>
      </c>
      <c r="C117" s="11" t="s">
        <v>213</v>
      </c>
      <c r="D117" s="33">
        <v>1046395219</v>
      </c>
      <c r="E117" s="33">
        <v>346258489</v>
      </c>
      <c r="F117" s="33">
        <v>298139716</v>
      </c>
      <c r="G117" s="38">
        <f t="shared" si="24"/>
        <v>0.28492075516640908</v>
      </c>
      <c r="H117" s="33">
        <v>738415153</v>
      </c>
      <c r="I117" s="38">
        <f t="shared" si="25"/>
        <v>0.70567519766162079</v>
      </c>
      <c r="J117" s="33">
        <v>-366283500</v>
      </c>
      <c r="K117" s="38">
        <f t="shared" si="26"/>
        <v>-1.0578325489082812</v>
      </c>
      <c r="L117" s="33">
        <v>0</v>
      </c>
      <c r="M117" s="38">
        <f t="shared" si="27"/>
        <v>0</v>
      </c>
      <c r="N117" s="33">
        <f t="shared" si="28"/>
        <v>670271369</v>
      </c>
      <c r="O117" s="38">
        <f t="shared" si="29"/>
        <v>1.9357543288996446</v>
      </c>
      <c r="P117" s="33">
        <v>1724069348</v>
      </c>
      <c r="Q117" s="33">
        <v>1009109069</v>
      </c>
      <c r="R117" s="33">
        <v>1009109069</v>
      </c>
      <c r="S117" s="33">
        <v>3272637055</v>
      </c>
      <c r="T117" s="38">
        <f t="shared" si="30"/>
        <v>3.2430954745487477</v>
      </c>
      <c r="U117" s="38">
        <f t="shared" si="31"/>
        <v>-1.2124528809846922</v>
      </c>
    </row>
    <row r="118" spans="1:21" ht="13" x14ac:dyDescent="0.3">
      <c r="A118" s="18" t="s">
        <v>29</v>
      </c>
      <c r="B118" s="12" t="s">
        <v>214</v>
      </c>
      <c r="C118" s="11" t="s">
        <v>215</v>
      </c>
      <c r="D118" s="33">
        <v>0</v>
      </c>
      <c r="E118" s="33">
        <v>0</v>
      </c>
      <c r="F118" s="33">
        <v>0</v>
      </c>
      <c r="G118" s="38">
        <f t="shared" si="24"/>
        <v>0</v>
      </c>
      <c r="H118" s="33">
        <v>0</v>
      </c>
      <c r="I118" s="38">
        <f t="shared" si="25"/>
        <v>0</v>
      </c>
      <c r="J118" s="33">
        <v>0</v>
      </c>
      <c r="K118" s="38">
        <f t="shared" si="26"/>
        <v>0</v>
      </c>
      <c r="L118" s="33">
        <v>0</v>
      </c>
      <c r="M118" s="38">
        <f t="shared" si="27"/>
        <v>0</v>
      </c>
      <c r="N118" s="33">
        <f t="shared" si="28"/>
        <v>0</v>
      </c>
      <c r="O118" s="38">
        <f t="shared" si="29"/>
        <v>0</v>
      </c>
      <c r="P118" s="33">
        <v>0</v>
      </c>
      <c r="Q118" s="33">
        <v>0</v>
      </c>
      <c r="R118" s="33">
        <v>0</v>
      </c>
      <c r="S118" s="33">
        <v>0</v>
      </c>
      <c r="T118" s="38">
        <f t="shared" si="30"/>
        <v>0</v>
      </c>
      <c r="U118" s="38">
        <f t="shared" si="31"/>
        <v>0</v>
      </c>
    </row>
    <row r="119" spans="1:21" ht="13" x14ac:dyDescent="0.3">
      <c r="A119" s="18" t="s">
        <v>29</v>
      </c>
      <c r="B119" s="12" t="s">
        <v>216</v>
      </c>
      <c r="C119" s="11" t="s">
        <v>217</v>
      </c>
      <c r="D119" s="33">
        <v>0</v>
      </c>
      <c r="E119" s="33">
        <v>0</v>
      </c>
      <c r="F119" s="33">
        <v>0</v>
      </c>
      <c r="G119" s="38">
        <f t="shared" si="24"/>
        <v>0</v>
      </c>
      <c r="H119" s="33">
        <v>0</v>
      </c>
      <c r="I119" s="38">
        <f t="shared" si="25"/>
        <v>0</v>
      </c>
      <c r="J119" s="33">
        <v>0</v>
      </c>
      <c r="K119" s="38">
        <f t="shared" si="26"/>
        <v>0</v>
      </c>
      <c r="L119" s="33">
        <v>0</v>
      </c>
      <c r="M119" s="38">
        <f t="shared" si="27"/>
        <v>0</v>
      </c>
      <c r="N119" s="33">
        <f t="shared" si="28"/>
        <v>0</v>
      </c>
      <c r="O119" s="38">
        <f t="shared" si="29"/>
        <v>0</v>
      </c>
      <c r="P119" s="33">
        <v>0</v>
      </c>
      <c r="Q119" s="33">
        <v>0</v>
      </c>
      <c r="R119" s="33">
        <v>0</v>
      </c>
      <c r="S119" s="33">
        <v>0</v>
      </c>
      <c r="T119" s="38">
        <f t="shared" si="30"/>
        <v>0</v>
      </c>
      <c r="U119" s="38">
        <f t="shared" si="31"/>
        <v>0</v>
      </c>
    </row>
    <row r="120" spans="1:21" ht="13" x14ac:dyDescent="0.3">
      <c r="A120" s="18" t="s">
        <v>44</v>
      </c>
      <c r="B120" s="12" t="s">
        <v>218</v>
      </c>
      <c r="C120" s="11" t="s">
        <v>219</v>
      </c>
      <c r="D120" s="33">
        <v>349298455</v>
      </c>
      <c r="E120" s="33">
        <v>375645585</v>
      </c>
      <c r="F120" s="33">
        <v>93836756</v>
      </c>
      <c r="G120" s="38">
        <f t="shared" si="24"/>
        <v>0.26864348999196119</v>
      </c>
      <c r="H120" s="33">
        <v>81471899</v>
      </c>
      <c r="I120" s="38">
        <f t="shared" si="25"/>
        <v>0.23324437263829295</v>
      </c>
      <c r="J120" s="33">
        <v>88124853</v>
      </c>
      <c r="K120" s="38">
        <f t="shared" si="26"/>
        <v>0.2345957373623864</v>
      </c>
      <c r="L120" s="33">
        <v>0</v>
      </c>
      <c r="M120" s="38">
        <f t="shared" si="27"/>
        <v>0</v>
      </c>
      <c r="N120" s="33">
        <f t="shared" si="28"/>
        <v>263433508</v>
      </c>
      <c r="O120" s="38">
        <f t="shared" si="29"/>
        <v>0.70128205553114642</v>
      </c>
      <c r="P120" s="33">
        <v>83518703</v>
      </c>
      <c r="Q120" s="33">
        <v>317901045</v>
      </c>
      <c r="R120" s="33">
        <v>373901045</v>
      </c>
      <c r="S120" s="33">
        <v>242012546</v>
      </c>
      <c r="T120" s="38">
        <f t="shared" si="30"/>
        <v>0.64726362559377171</v>
      </c>
      <c r="U120" s="38">
        <f t="shared" si="31"/>
        <v>5.515111986353527E-2</v>
      </c>
    </row>
    <row r="121" spans="1:21" ht="14" x14ac:dyDescent="0.3">
      <c r="A121" s="19" t="s">
        <v>0</v>
      </c>
      <c r="B121" s="14" t="s">
        <v>220</v>
      </c>
      <c r="C121" s="13" t="s">
        <v>0</v>
      </c>
      <c r="D121" s="34">
        <f>SUM(D113:D120)</f>
        <v>1395693674</v>
      </c>
      <c r="E121" s="34">
        <f>SUM(E113:E120)</f>
        <v>721904074</v>
      </c>
      <c r="F121" s="34">
        <f>SUM(F113:F120)</f>
        <v>391976472</v>
      </c>
      <c r="G121" s="39">
        <f t="shared" si="24"/>
        <v>0.28084706501292062</v>
      </c>
      <c r="H121" s="34">
        <f>SUM(H113:H120)</f>
        <v>819887052</v>
      </c>
      <c r="I121" s="39">
        <f t="shared" si="25"/>
        <v>0.58744054463630102</v>
      </c>
      <c r="J121" s="34">
        <f>SUM(J113:J120)</f>
        <v>-278158647</v>
      </c>
      <c r="K121" s="39">
        <f t="shared" si="26"/>
        <v>-0.38531247712559663</v>
      </c>
      <c r="L121" s="34">
        <f>SUM(L113:L120)</f>
        <v>0</v>
      </c>
      <c r="M121" s="39">
        <f t="shared" si="27"/>
        <v>0</v>
      </c>
      <c r="N121" s="34">
        <f t="shared" si="28"/>
        <v>933704877</v>
      </c>
      <c r="O121" s="39">
        <f t="shared" si="29"/>
        <v>1.2933918932281854</v>
      </c>
      <c r="P121" s="34">
        <f>SUM(P113:P120)</f>
        <v>1807588051</v>
      </c>
      <c r="Q121" s="34">
        <f>SUM(Q113:Q120)</f>
        <v>1327010114</v>
      </c>
      <c r="R121" s="34">
        <f>SUM(R113:R120)</f>
        <v>1383010114</v>
      </c>
      <c r="S121" s="34">
        <f>SUM(S113:S120)</f>
        <v>3514649601</v>
      </c>
      <c r="T121" s="39">
        <f t="shared" si="30"/>
        <v>2.5413043371279351</v>
      </c>
      <c r="U121" s="39">
        <f t="shared" si="31"/>
        <v>-1.1538838712980626</v>
      </c>
    </row>
    <row r="122" spans="1:21" ht="13" x14ac:dyDescent="0.3">
      <c r="A122" s="18" t="s">
        <v>29</v>
      </c>
      <c r="B122" s="12" t="s">
        <v>221</v>
      </c>
      <c r="C122" s="11" t="s">
        <v>222</v>
      </c>
      <c r="D122" s="33">
        <v>0</v>
      </c>
      <c r="E122" s="33">
        <v>0</v>
      </c>
      <c r="F122" s="33">
        <v>0</v>
      </c>
      <c r="G122" s="38">
        <f t="shared" si="24"/>
        <v>0</v>
      </c>
      <c r="H122" s="33">
        <v>0</v>
      </c>
      <c r="I122" s="38">
        <f t="shared" si="25"/>
        <v>0</v>
      </c>
      <c r="J122" s="33">
        <v>0</v>
      </c>
      <c r="K122" s="38">
        <f t="shared" si="26"/>
        <v>0</v>
      </c>
      <c r="L122" s="33">
        <v>0</v>
      </c>
      <c r="M122" s="38">
        <f t="shared" si="27"/>
        <v>0</v>
      </c>
      <c r="N122" s="33">
        <f t="shared" si="28"/>
        <v>0</v>
      </c>
      <c r="O122" s="38">
        <f t="shared" si="29"/>
        <v>0</v>
      </c>
      <c r="P122" s="33">
        <v>0</v>
      </c>
      <c r="Q122" s="33">
        <v>0</v>
      </c>
      <c r="R122" s="33">
        <v>0</v>
      </c>
      <c r="S122" s="33">
        <v>0</v>
      </c>
      <c r="T122" s="38">
        <f t="shared" si="30"/>
        <v>0</v>
      </c>
      <c r="U122" s="38">
        <f t="shared" si="31"/>
        <v>0</v>
      </c>
    </row>
    <row r="123" spans="1:21" ht="13" x14ac:dyDescent="0.3">
      <c r="A123" s="18" t="s">
        <v>29</v>
      </c>
      <c r="B123" s="12" t="s">
        <v>223</v>
      </c>
      <c r="C123" s="11" t="s">
        <v>224</v>
      </c>
      <c r="D123" s="33">
        <v>0</v>
      </c>
      <c r="E123" s="33">
        <v>0</v>
      </c>
      <c r="F123" s="33">
        <v>0</v>
      </c>
      <c r="G123" s="38">
        <f t="shared" si="24"/>
        <v>0</v>
      </c>
      <c r="H123" s="33">
        <v>0</v>
      </c>
      <c r="I123" s="38">
        <f t="shared" si="25"/>
        <v>0</v>
      </c>
      <c r="J123" s="33">
        <v>0</v>
      </c>
      <c r="K123" s="38">
        <f t="shared" si="26"/>
        <v>0</v>
      </c>
      <c r="L123" s="33">
        <v>0</v>
      </c>
      <c r="M123" s="38">
        <f t="shared" si="27"/>
        <v>0</v>
      </c>
      <c r="N123" s="33">
        <f t="shared" si="28"/>
        <v>0</v>
      </c>
      <c r="O123" s="38">
        <f t="shared" si="29"/>
        <v>0</v>
      </c>
      <c r="P123" s="33">
        <v>0</v>
      </c>
      <c r="Q123" s="33">
        <v>0</v>
      </c>
      <c r="R123" s="33">
        <v>0</v>
      </c>
      <c r="S123" s="33">
        <v>0</v>
      </c>
      <c r="T123" s="38">
        <f t="shared" si="30"/>
        <v>0</v>
      </c>
      <c r="U123" s="38">
        <f t="shared" si="31"/>
        <v>0</v>
      </c>
    </row>
    <row r="124" spans="1:21" ht="13" x14ac:dyDescent="0.3">
      <c r="A124" s="18" t="s">
        <v>29</v>
      </c>
      <c r="B124" s="12" t="s">
        <v>225</v>
      </c>
      <c r="C124" s="11" t="s">
        <v>226</v>
      </c>
      <c r="D124" s="33">
        <v>0</v>
      </c>
      <c r="E124" s="33">
        <v>0</v>
      </c>
      <c r="F124" s="33">
        <v>0</v>
      </c>
      <c r="G124" s="38">
        <f t="shared" si="24"/>
        <v>0</v>
      </c>
      <c r="H124" s="33">
        <v>0</v>
      </c>
      <c r="I124" s="38">
        <f t="shared" si="25"/>
        <v>0</v>
      </c>
      <c r="J124" s="33">
        <v>0</v>
      </c>
      <c r="K124" s="38">
        <f t="shared" si="26"/>
        <v>0</v>
      </c>
      <c r="L124" s="33">
        <v>0</v>
      </c>
      <c r="M124" s="38">
        <f t="shared" si="27"/>
        <v>0</v>
      </c>
      <c r="N124" s="33">
        <f t="shared" si="28"/>
        <v>0</v>
      </c>
      <c r="O124" s="38">
        <f t="shared" si="29"/>
        <v>0</v>
      </c>
      <c r="P124" s="33">
        <v>0</v>
      </c>
      <c r="Q124" s="33">
        <v>0</v>
      </c>
      <c r="R124" s="33">
        <v>0</v>
      </c>
      <c r="S124" s="33">
        <v>0</v>
      </c>
      <c r="T124" s="38">
        <f t="shared" si="30"/>
        <v>0</v>
      </c>
      <c r="U124" s="38">
        <f t="shared" si="31"/>
        <v>0</v>
      </c>
    </row>
    <row r="125" spans="1:21" ht="13" x14ac:dyDescent="0.3">
      <c r="A125" s="18" t="s">
        <v>44</v>
      </c>
      <c r="B125" s="12" t="s">
        <v>227</v>
      </c>
      <c r="C125" s="11" t="s">
        <v>228</v>
      </c>
      <c r="D125" s="33">
        <v>312969984</v>
      </c>
      <c r="E125" s="33">
        <v>297108984</v>
      </c>
      <c r="F125" s="33">
        <v>78145499</v>
      </c>
      <c r="G125" s="38">
        <f t="shared" si="24"/>
        <v>0.24969007571026364</v>
      </c>
      <c r="H125" s="33">
        <v>73857150</v>
      </c>
      <c r="I125" s="38">
        <f t="shared" si="25"/>
        <v>0.23598796618144696</v>
      </c>
      <c r="J125" s="33">
        <v>56208183</v>
      </c>
      <c r="K125" s="38">
        <f t="shared" si="26"/>
        <v>0.18918372054343532</v>
      </c>
      <c r="L125" s="33">
        <v>0</v>
      </c>
      <c r="M125" s="38">
        <f t="shared" si="27"/>
        <v>0</v>
      </c>
      <c r="N125" s="33">
        <f t="shared" si="28"/>
        <v>208210832</v>
      </c>
      <c r="O125" s="38">
        <f t="shared" si="29"/>
        <v>0.70078941806754658</v>
      </c>
      <c r="P125" s="33">
        <v>76676010</v>
      </c>
      <c r="Q125" s="33">
        <v>381029392</v>
      </c>
      <c r="R125" s="33">
        <v>284343314</v>
      </c>
      <c r="S125" s="33">
        <v>228165492</v>
      </c>
      <c r="T125" s="38">
        <f t="shared" si="30"/>
        <v>0.80242960099986738</v>
      </c>
      <c r="U125" s="38">
        <f t="shared" si="31"/>
        <v>-0.26693912476666426</v>
      </c>
    </row>
    <row r="126" spans="1:21" ht="14" x14ac:dyDescent="0.3">
      <c r="A126" s="19" t="s">
        <v>0</v>
      </c>
      <c r="B126" s="14" t="s">
        <v>229</v>
      </c>
      <c r="C126" s="13" t="s">
        <v>0</v>
      </c>
      <c r="D126" s="34">
        <f>SUM(D122:D125)</f>
        <v>312969984</v>
      </c>
      <c r="E126" s="34">
        <f>SUM(E122:E125)</f>
        <v>297108984</v>
      </c>
      <c r="F126" s="34">
        <f>SUM(F122:F125)</f>
        <v>78145499</v>
      </c>
      <c r="G126" s="39">
        <f t="shared" si="24"/>
        <v>0.24969007571026364</v>
      </c>
      <c r="H126" s="34">
        <f>SUM(H122:H125)</f>
        <v>73857150</v>
      </c>
      <c r="I126" s="39">
        <f t="shared" si="25"/>
        <v>0.23598796618144696</v>
      </c>
      <c r="J126" s="34">
        <f>SUM(J122:J125)</f>
        <v>56208183</v>
      </c>
      <c r="K126" s="39">
        <f t="shared" si="26"/>
        <v>0.18918372054343532</v>
      </c>
      <c r="L126" s="34">
        <f>SUM(L122:L125)</f>
        <v>0</v>
      </c>
      <c r="M126" s="39">
        <f t="shared" si="27"/>
        <v>0</v>
      </c>
      <c r="N126" s="34">
        <f t="shared" si="28"/>
        <v>208210832</v>
      </c>
      <c r="O126" s="39">
        <f t="shared" si="29"/>
        <v>0.70078941806754658</v>
      </c>
      <c r="P126" s="34">
        <f>SUM(P122:P125)</f>
        <v>76676010</v>
      </c>
      <c r="Q126" s="34">
        <f>SUM(Q122:Q125)</f>
        <v>381029392</v>
      </c>
      <c r="R126" s="34">
        <f>SUM(R122:R125)</f>
        <v>284343314</v>
      </c>
      <c r="S126" s="34">
        <f>SUM(S122:S125)</f>
        <v>228165492</v>
      </c>
      <c r="T126" s="39">
        <f t="shared" si="30"/>
        <v>0.80242960099986738</v>
      </c>
      <c r="U126" s="39">
        <f t="shared" si="31"/>
        <v>-0.26693912476666426</v>
      </c>
    </row>
    <row r="127" spans="1:21" ht="13" x14ac:dyDescent="0.3">
      <c r="A127" s="18" t="s">
        <v>29</v>
      </c>
      <c r="B127" s="12" t="s">
        <v>230</v>
      </c>
      <c r="C127" s="11" t="s">
        <v>231</v>
      </c>
      <c r="D127" s="33">
        <v>0</v>
      </c>
      <c r="E127" s="33">
        <v>0</v>
      </c>
      <c r="F127" s="33">
        <v>0</v>
      </c>
      <c r="G127" s="38">
        <f t="shared" si="24"/>
        <v>0</v>
      </c>
      <c r="H127" s="33">
        <v>0</v>
      </c>
      <c r="I127" s="38">
        <f t="shared" si="25"/>
        <v>0</v>
      </c>
      <c r="J127" s="33">
        <v>0</v>
      </c>
      <c r="K127" s="38">
        <f t="shared" si="26"/>
        <v>0</v>
      </c>
      <c r="L127" s="33">
        <v>0</v>
      </c>
      <c r="M127" s="38">
        <f t="shared" si="27"/>
        <v>0</v>
      </c>
      <c r="N127" s="33">
        <f t="shared" si="28"/>
        <v>0</v>
      </c>
      <c r="O127" s="38">
        <f t="shared" si="29"/>
        <v>0</v>
      </c>
      <c r="P127" s="33">
        <v>0</v>
      </c>
      <c r="Q127" s="33">
        <v>0</v>
      </c>
      <c r="R127" s="33">
        <v>0</v>
      </c>
      <c r="S127" s="33">
        <v>0</v>
      </c>
      <c r="T127" s="38">
        <f t="shared" si="30"/>
        <v>0</v>
      </c>
      <c r="U127" s="38">
        <f t="shared" si="31"/>
        <v>0</v>
      </c>
    </row>
    <row r="128" spans="1:21" ht="13" x14ac:dyDescent="0.3">
      <c r="A128" s="18" t="s">
        <v>29</v>
      </c>
      <c r="B128" s="12" t="s">
        <v>232</v>
      </c>
      <c r="C128" s="11" t="s">
        <v>233</v>
      </c>
      <c r="D128" s="33">
        <v>0</v>
      </c>
      <c r="E128" s="33">
        <v>0</v>
      </c>
      <c r="F128" s="33">
        <v>0</v>
      </c>
      <c r="G128" s="38">
        <f t="shared" si="24"/>
        <v>0</v>
      </c>
      <c r="H128" s="33">
        <v>0</v>
      </c>
      <c r="I128" s="38">
        <f t="shared" si="25"/>
        <v>0</v>
      </c>
      <c r="J128" s="33">
        <v>0</v>
      </c>
      <c r="K128" s="38">
        <f t="shared" si="26"/>
        <v>0</v>
      </c>
      <c r="L128" s="33">
        <v>0</v>
      </c>
      <c r="M128" s="38">
        <f t="shared" si="27"/>
        <v>0</v>
      </c>
      <c r="N128" s="33">
        <f t="shared" si="28"/>
        <v>0</v>
      </c>
      <c r="O128" s="38">
        <f t="shared" si="29"/>
        <v>0</v>
      </c>
      <c r="P128" s="33">
        <v>0</v>
      </c>
      <c r="Q128" s="33">
        <v>0</v>
      </c>
      <c r="R128" s="33">
        <v>0</v>
      </c>
      <c r="S128" s="33">
        <v>0</v>
      </c>
      <c r="T128" s="38">
        <f t="shared" si="30"/>
        <v>0</v>
      </c>
      <c r="U128" s="38">
        <f t="shared" si="31"/>
        <v>0</v>
      </c>
    </row>
    <row r="129" spans="1:21" ht="13" x14ac:dyDescent="0.3">
      <c r="A129" s="18" t="s">
        <v>29</v>
      </c>
      <c r="B129" s="12" t="s">
        <v>234</v>
      </c>
      <c r="C129" s="11" t="s">
        <v>235</v>
      </c>
      <c r="D129" s="33">
        <v>0</v>
      </c>
      <c r="E129" s="33">
        <v>0</v>
      </c>
      <c r="F129" s="33">
        <v>0</v>
      </c>
      <c r="G129" s="38">
        <f t="shared" si="24"/>
        <v>0</v>
      </c>
      <c r="H129" s="33">
        <v>0</v>
      </c>
      <c r="I129" s="38">
        <f t="shared" si="25"/>
        <v>0</v>
      </c>
      <c r="J129" s="33">
        <v>0</v>
      </c>
      <c r="K129" s="38">
        <f t="shared" si="26"/>
        <v>0</v>
      </c>
      <c r="L129" s="33">
        <v>0</v>
      </c>
      <c r="M129" s="38">
        <f t="shared" si="27"/>
        <v>0</v>
      </c>
      <c r="N129" s="33">
        <f t="shared" si="28"/>
        <v>0</v>
      </c>
      <c r="O129" s="38">
        <f t="shared" si="29"/>
        <v>0</v>
      </c>
      <c r="P129" s="33">
        <v>0</v>
      </c>
      <c r="Q129" s="33">
        <v>0</v>
      </c>
      <c r="R129" s="33">
        <v>0</v>
      </c>
      <c r="S129" s="33">
        <v>0</v>
      </c>
      <c r="T129" s="38">
        <f t="shared" si="30"/>
        <v>0</v>
      </c>
      <c r="U129" s="38">
        <f t="shared" si="31"/>
        <v>0</v>
      </c>
    </row>
    <row r="130" spans="1:21" ht="13" x14ac:dyDescent="0.3">
      <c r="A130" s="18" t="s">
        <v>29</v>
      </c>
      <c r="B130" s="12" t="s">
        <v>236</v>
      </c>
      <c r="C130" s="11" t="s">
        <v>237</v>
      </c>
      <c r="D130" s="33">
        <v>0</v>
      </c>
      <c r="E130" s="33">
        <v>0</v>
      </c>
      <c r="F130" s="33">
        <v>0</v>
      </c>
      <c r="G130" s="38">
        <f t="shared" si="24"/>
        <v>0</v>
      </c>
      <c r="H130" s="33">
        <v>0</v>
      </c>
      <c r="I130" s="38">
        <f t="shared" si="25"/>
        <v>0</v>
      </c>
      <c r="J130" s="33">
        <v>0</v>
      </c>
      <c r="K130" s="38">
        <f t="shared" si="26"/>
        <v>0</v>
      </c>
      <c r="L130" s="33">
        <v>0</v>
      </c>
      <c r="M130" s="38">
        <f t="shared" si="27"/>
        <v>0</v>
      </c>
      <c r="N130" s="33">
        <f t="shared" si="28"/>
        <v>0</v>
      </c>
      <c r="O130" s="38">
        <f t="shared" si="29"/>
        <v>0</v>
      </c>
      <c r="P130" s="33">
        <v>0</v>
      </c>
      <c r="Q130" s="33">
        <v>0</v>
      </c>
      <c r="R130" s="33">
        <v>0</v>
      </c>
      <c r="S130" s="33">
        <v>0</v>
      </c>
      <c r="T130" s="38">
        <f t="shared" si="30"/>
        <v>0</v>
      </c>
      <c r="U130" s="38">
        <f t="shared" si="31"/>
        <v>0</v>
      </c>
    </row>
    <row r="131" spans="1:21" ht="13" x14ac:dyDescent="0.3">
      <c r="A131" s="18" t="s">
        <v>44</v>
      </c>
      <c r="B131" s="12" t="s">
        <v>238</v>
      </c>
      <c r="C131" s="11" t="s">
        <v>239</v>
      </c>
      <c r="D131" s="33">
        <v>93093560</v>
      </c>
      <c r="E131" s="33">
        <v>117093560</v>
      </c>
      <c r="F131" s="33">
        <v>29179021</v>
      </c>
      <c r="G131" s="38">
        <f t="shared" si="24"/>
        <v>0.31343758902334384</v>
      </c>
      <c r="H131" s="33">
        <v>30833705</v>
      </c>
      <c r="I131" s="38">
        <f t="shared" si="25"/>
        <v>0.33121200865022243</v>
      </c>
      <c r="J131" s="33">
        <v>21633561</v>
      </c>
      <c r="K131" s="38">
        <f t="shared" si="26"/>
        <v>0.18475449034088637</v>
      </c>
      <c r="L131" s="33">
        <v>0</v>
      </c>
      <c r="M131" s="38">
        <f t="shared" si="27"/>
        <v>0</v>
      </c>
      <c r="N131" s="33">
        <f t="shared" si="28"/>
        <v>81646287</v>
      </c>
      <c r="O131" s="38">
        <f t="shared" si="29"/>
        <v>0.69727393205911581</v>
      </c>
      <c r="P131" s="33">
        <v>24293757</v>
      </c>
      <c r="Q131" s="33">
        <v>79061220</v>
      </c>
      <c r="R131" s="33">
        <v>79061220</v>
      </c>
      <c r="S131" s="33">
        <v>75128369</v>
      </c>
      <c r="T131" s="38">
        <f t="shared" si="30"/>
        <v>0.95025562469185276</v>
      </c>
      <c r="U131" s="38">
        <f t="shared" si="31"/>
        <v>-0.1095012187699087</v>
      </c>
    </row>
    <row r="132" spans="1:21" ht="14" x14ac:dyDescent="0.3">
      <c r="A132" s="19" t="s">
        <v>0</v>
      </c>
      <c r="B132" s="14" t="s">
        <v>240</v>
      </c>
      <c r="C132" s="13" t="s">
        <v>0</v>
      </c>
      <c r="D132" s="34">
        <f>SUM(D127:D131)</f>
        <v>93093560</v>
      </c>
      <c r="E132" s="34">
        <f>SUM(E127:E131)</f>
        <v>117093560</v>
      </c>
      <c r="F132" s="34">
        <f>SUM(F127:F131)</f>
        <v>29179021</v>
      </c>
      <c r="G132" s="39">
        <f t="shared" si="24"/>
        <v>0.31343758902334384</v>
      </c>
      <c r="H132" s="34">
        <f>SUM(H127:H131)</f>
        <v>30833705</v>
      </c>
      <c r="I132" s="39">
        <f t="shared" si="25"/>
        <v>0.33121200865022243</v>
      </c>
      <c r="J132" s="34">
        <f>SUM(J127:J131)</f>
        <v>21633561</v>
      </c>
      <c r="K132" s="39">
        <f t="shared" si="26"/>
        <v>0.18475449034088637</v>
      </c>
      <c r="L132" s="34">
        <f>SUM(L127:L131)</f>
        <v>0</v>
      </c>
      <c r="M132" s="39">
        <f t="shared" si="27"/>
        <v>0</v>
      </c>
      <c r="N132" s="34">
        <f t="shared" si="28"/>
        <v>81646287</v>
      </c>
      <c r="O132" s="39">
        <f t="shared" si="29"/>
        <v>0.69727393205911581</v>
      </c>
      <c r="P132" s="34">
        <f>SUM(P127:P131)</f>
        <v>24293757</v>
      </c>
      <c r="Q132" s="34">
        <f>SUM(Q127:Q131)</f>
        <v>79061220</v>
      </c>
      <c r="R132" s="34">
        <f>SUM(R127:R131)</f>
        <v>79061220</v>
      </c>
      <c r="S132" s="34">
        <f>SUM(S127:S131)</f>
        <v>75128369</v>
      </c>
      <c r="T132" s="39">
        <f t="shared" si="30"/>
        <v>0.95025562469185276</v>
      </c>
      <c r="U132" s="39">
        <f t="shared" si="31"/>
        <v>-0.1095012187699087</v>
      </c>
    </row>
    <row r="133" spans="1:21" ht="13" x14ac:dyDescent="0.3">
      <c r="A133" s="18" t="s">
        <v>29</v>
      </c>
      <c r="B133" s="12" t="s">
        <v>241</v>
      </c>
      <c r="C133" s="11" t="s">
        <v>242</v>
      </c>
      <c r="D133" s="33">
        <v>314574058</v>
      </c>
      <c r="E133" s="33">
        <v>300774678</v>
      </c>
      <c r="F133" s="33">
        <v>100473174</v>
      </c>
      <c r="G133" s="38">
        <f t="shared" si="24"/>
        <v>0.31939434115701937</v>
      </c>
      <c r="H133" s="33">
        <v>69377320</v>
      </c>
      <c r="I133" s="38">
        <f t="shared" si="25"/>
        <v>0.22054367877976766</v>
      </c>
      <c r="J133" s="33">
        <v>71853370</v>
      </c>
      <c r="K133" s="38">
        <f t="shared" si="26"/>
        <v>0.23889434601938134</v>
      </c>
      <c r="L133" s="33">
        <v>0</v>
      </c>
      <c r="M133" s="38">
        <f t="shared" si="27"/>
        <v>0</v>
      </c>
      <c r="N133" s="33">
        <f t="shared" si="28"/>
        <v>241703864</v>
      </c>
      <c r="O133" s="38">
        <f t="shared" si="29"/>
        <v>0.80360443108844426</v>
      </c>
      <c r="P133" s="33">
        <v>75848483</v>
      </c>
      <c r="Q133" s="33">
        <v>272240427</v>
      </c>
      <c r="R133" s="33">
        <v>269214618</v>
      </c>
      <c r="S133" s="33">
        <v>244042504</v>
      </c>
      <c r="T133" s="38">
        <f t="shared" si="30"/>
        <v>0.90649796735777555</v>
      </c>
      <c r="U133" s="38">
        <f t="shared" si="31"/>
        <v>-5.2672286141833613E-2</v>
      </c>
    </row>
    <row r="134" spans="1:21" ht="13" x14ac:dyDescent="0.3">
      <c r="A134" s="18" t="s">
        <v>29</v>
      </c>
      <c r="B134" s="12" t="s">
        <v>243</v>
      </c>
      <c r="C134" s="11" t="s">
        <v>244</v>
      </c>
      <c r="D134" s="33">
        <v>0</v>
      </c>
      <c r="E134" s="33">
        <v>0</v>
      </c>
      <c r="F134" s="33">
        <v>0</v>
      </c>
      <c r="G134" s="38">
        <f t="shared" si="24"/>
        <v>0</v>
      </c>
      <c r="H134" s="33">
        <v>0</v>
      </c>
      <c r="I134" s="38">
        <f t="shared" si="25"/>
        <v>0</v>
      </c>
      <c r="J134" s="33">
        <v>0</v>
      </c>
      <c r="K134" s="38">
        <f t="shared" si="26"/>
        <v>0</v>
      </c>
      <c r="L134" s="33">
        <v>0</v>
      </c>
      <c r="M134" s="38">
        <f t="shared" si="27"/>
        <v>0</v>
      </c>
      <c r="N134" s="33">
        <f t="shared" si="28"/>
        <v>0</v>
      </c>
      <c r="O134" s="38">
        <f t="shared" si="29"/>
        <v>0</v>
      </c>
      <c r="P134" s="33">
        <v>0</v>
      </c>
      <c r="Q134" s="33">
        <v>0</v>
      </c>
      <c r="R134" s="33">
        <v>0</v>
      </c>
      <c r="S134" s="33">
        <v>0</v>
      </c>
      <c r="T134" s="38">
        <f t="shared" si="30"/>
        <v>0</v>
      </c>
      <c r="U134" s="38">
        <f t="shared" si="31"/>
        <v>0</v>
      </c>
    </row>
    <row r="135" spans="1:21" ht="13" x14ac:dyDescent="0.3">
      <c r="A135" s="18" t="s">
        <v>29</v>
      </c>
      <c r="B135" s="12" t="s">
        <v>245</v>
      </c>
      <c r="C135" s="11" t="s">
        <v>246</v>
      </c>
      <c r="D135" s="33">
        <v>0</v>
      </c>
      <c r="E135" s="33">
        <v>0</v>
      </c>
      <c r="F135" s="33">
        <v>0</v>
      </c>
      <c r="G135" s="38">
        <f t="shared" si="24"/>
        <v>0</v>
      </c>
      <c r="H135" s="33">
        <v>0</v>
      </c>
      <c r="I135" s="38">
        <f t="shared" si="25"/>
        <v>0</v>
      </c>
      <c r="J135" s="33">
        <v>0</v>
      </c>
      <c r="K135" s="38">
        <f t="shared" si="26"/>
        <v>0</v>
      </c>
      <c r="L135" s="33">
        <v>0</v>
      </c>
      <c r="M135" s="38">
        <f t="shared" si="27"/>
        <v>0</v>
      </c>
      <c r="N135" s="33">
        <f t="shared" si="28"/>
        <v>0</v>
      </c>
      <c r="O135" s="38">
        <f t="shared" si="29"/>
        <v>0</v>
      </c>
      <c r="P135" s="33">
        <v>0</v>
      </c>
      <c r="Q135" s="33">
        <v>0</v>
      </c>
      <c r="R135" s="33">
        <v>0</v>
      </c>
      <c r="S135" s="33">
        <v>0</v>
      </c>
      <c r="T135" s="38">
        <f t="shared" si="30"/>
        <v>0</v>
      </c>
      <c r="U135" s="38">
        <f t="shared" si="31"/>
        <v>0</v>
      </c>
    </row>
    <row r="136" spans="1:21" ht="13" x14ac:dyDescent="0.3">
      <c r="A136" s="18" t="s">
        <v>44</v>
      </c>
      <c r="B136" s="12" t="s">
        <v>247</v>
      </c>
      <c r="C136" s="11" t="s">
        <v>248</v>
      </c>
      <c r="D136" s="33">
        <v>59516924</v>
      </c>
      <c r="E136" s="33">
        <v>97435490</v>
      </c>
      <c r="F136" s="33">
        <v>24142159</v>
      </c>
      <c r="G136" s="38">
        <f t="shared" si="24"/>
        <v>0.40563519378118401</v>
      </c>
      <c r="H136" s="33">
        <v>24358576</v>
      </c>
      <c r="I136" s="38">
        <f t="shared" si="25"/>
        <v>0.40927142000819799</v>
      </c>
      <c r="J136" s="33">
        <v>21077378</v>
      </c>
      <c r="K136" s="38">
        <f t="shared" si="26"/>
        <v>0.21632136298590995</v>
      </c>
      <c r="L136" s="33">
        <v>0</v>
      </c>
      <c r="M136" s="38">
        <f t="shared" si="27"/>
        <v>0</v>
      </c>
      <c r="N136" s="33">
        <f t="shared" si="28"/>
        <v>69578113</v>
      </c>
      <c r="O136" s="38">
        <f t="shared" si="29"/>
        <v>0.71409414577788854</v>
      </c>
      <c r="P136" s="33">
        <v>13738950</v>
      </c>
      <c r="Q136" s="33">
        <v>81617378</v>
      </c>
      <c r="R136" s="33">
        <v>60227881</v>
      </c>
      <c r="S136" s="33">
        <v>17577771</v>
      </c>
      <c r="T136" s="38">
        <f t="shared" si="30"/>
        <v>0.29185438219219434</v>
      </c>
      <c r="U136" s="38">
        <f t="shared" si="31"/>
        <v>0.53413310333031272</v>
      </c>
    </row>
    <row r="137" spans="1:21" ht="14" x14ac:dyDescent="0.3">
      <c r="A137" s="19" t="s">
        <v>0</v>
      </c>
      <c r="B137" s="14" t="s">
        <v>249</v>
      </c>
      <c r="C137" s="13" t="s">
        <v>0</v>
      </c>
      <c r="D137" s="34">
        <f>SUM(D133:D136)</f>
        <v>374090982</v>
      </c>
      <c r="E137" s="34">
        <f>SUM(E133:E136)</f>
        <v>398210168</v>
      </c>
      <c r="F137" s="34">
        <f>SUM(F133:F136)</f>
        <v>124615333</v>
      </c>
      <c r="G137" s="39">
        <f t="shared" ref="G137:G170" si="32">IF(($D137     =0),0,($F137     /$D137     ))</f>
        <v>0.33311504151682547</v>
      </c>
      <c r="H137" s="34">
        <f>SUM(H133:H136)</f>
        <v>93735896</v>
      </c>
      <c r="I137" s="39">
        <f t="shared" ref="I137:I170" si="33">IF(($D137     =0),0,($H137     /$D137     ))</f>
        <v>0.2505697825134956</v>
      </c>
      <c r="J137" s="34">
        <f>SUM(J133:J136)</f>
        <v>92930748</v>
      </c>
      <c r="K137" s="39">
        <f t="shared" ref="K137:K170" si="34">IF(($E137     =0),0,($J137     /$E137     ))</f>
        <v>0.23337110769105224</v>
      </c>
      <c r="L137" s="34">
        <f>SUM(L133:L136)</f>
        <v>0</v>
      </c>
      <c r="M137" s="39">
        <f t="shared" ref="M137:M170" si="35">IF(($E137     =0),0,($L137     /$E137     ))</f>
        <v>0</v>
      </c>
      <c r="N137" s="34">
        <f t="shared" ref="N137:N170" si="36">$F137     +$H137     +$J137</f>
        <v>311281977</v>
      </c>
      <c r="O137" s="39">
        <f t="shared" ref="O137:O170" si="37">IF(($E137     =0),0,($N137     /$E137     ))</f>
        <v>0.78170273391913991</v>
      </c>
      <c r="P137" s="34">
        <f>SUM(P133:P136)</f>
        <v>89587433</v>
      </c>
      <c r="Q137" s="34">
        <f>SUM(Q133:Q136)</f>
        <v>353857805</v>
      </c>
      <c r="R137" s="34">
        <f>SUM(R133:R136)</f>
        <v>329442499</v>
      </c>
      <c r="S137" s="34">
        <f>SUM(S133:S136)</f>
        <v>261620275</v>
      </c>
      <c r="T137" s="39">
        <f t="shared" ref="T137:T170" si="38">IF(($R137     =0),0,($S137     /$R137     ))</f>
        <v>0.79413031346632668</v>
      </c>
      <c r="U137" s="39">
        <f t="shared" ref="U137:U170" si="39">IF(($P137     =0),0,(($J137     /$P137     )-1))</f>
        <v>3.731901772428281E-2</v>
      </c>
    </row>
    <row r="138" spans="1:21" ht="13" x14ac:dyDescent="0.3">
      <c r="A138" s="18" t="s">
        <v>29</v>
      </c>
      <c r="B138" s="12" t="s">
        <v>250</v>
      </c>
      <c r="C138" s="11" t="s">
        <v>251</v>
      </c>
      <c r="D138" s="33">
        <v>0</v>
      </c>
      <c r="E138" s="33">
        <v>0</v>
      </c>
      <c r="F138" s="33">
        <v>0</v>
      </c>
      <c r="G138" s="38">
        <f t="shared" si="32"/>
        <v>0</v>
      </c>
      <c r="H138" s="33">
        <v>0</v>
      </c>
      <c r="I138" s="38">
        <f t="shared" si="33"/>
        <v>0</v>
      </c>
      <c r="J138" s="33">
        <v>0</v>
      </c>
      <c r="K138" s="38">
        <f t="shared" si="34"/>
        <v>0</v>
      </c>
      <c r="L138" s="33">
        <v>0</v>
      </c>
      <c r="M138" s="38">
        <f t="shared" si="35"/>
        <v>0</v>
      </c>
      <c r="N138" s="33">
        <f t="shared" si="36"/>
        <v>0</v>
      </c>
      <c r="O138" s="38">
        <f t="shared" si="37"/>
        <v>0</v>
      </c>
      <c r="P138" s="33">
        <v>0</v>
      </c>
      <c r="Q138" s="33">
        <v>0</v>
      </c>
      <c r="R138" s="33">
        <v>0</v>
      </c>
      <c r="S138" s="33">
        <v>0</v>
      </c>
      <c r="T138" s="38">
        <f t="shared" si="38"/>
        <v>0</v>
      </c>
      <c r="U138" s="38">
        <f t="shared" si="39"/>
        <v>0</v>
      </c>
    </row>
    <row r="139" spans="1:21" ht="13" x14ac:dyDescent="0.3">
      <c r="A139" s="18" t="s">
        <v>29</v>
      </c>
      <c r="B139" s="12" t="s">
        <v>252</v>
      </c>
      <c r="C139" s="11" t="s">
        <v>253</v>
      </c>
      <c r="D139" s="33">
        <v>0</v>
      </c>
      <c r="E139" s="33">
        <v>0</v>
      </c>
      <c r="F139" s="33">
        <v>0</v>
      </c>
      <c r="G139" s="38">
        <f t="shared" si="32"/>
        <v>0</v>
      </c>
      <c r="H139" s="33">
        <v>0</v>
      </c>
      <c r="I139" s="38">
        <f t="shared" si="33"/>
        <v>0</v>
      </c>
      <c r="J139" s="33">
        <v>0</v>
      </c>
      <c r="K139" s="38">
        <f t="shared" si="34"/>
        <v>0</v>
      </c>
      <c r="L139" s="33">
        <v>0</v>
      </c>
      <c r="M139" s="38">
        <f t="shared" si="35"/>
        <v>0</v>
      </c>
      <c r="N139" s="33">
        <f t="shared" si="36"/>
        <v>0</v>
      </c>
      <c r="O139" s="38">
        <f t="shared" si="37"/>
        <v>0</v>
      </c>
      <c r="P139" s="33">
        <v>0</v>
      </c>
      <c r="Q139" s="33">
        <v>0</v>
      </c>
      <c r="R139" s="33">
        <v>0</v>
      </c>
      <c r="S139" s="33">
        <v>0</v>
      </c>
      <c r="T139" s="38">
        <f t="shared" si="38"/>
        <v>0</v>
      </c>
      <c r="U139" s="38">
        <f t="shared" si="39"/>
        <v>0</v>
      </c>
    </row>
    <row r="140" spans="1:21" ht="13" x14ac:dyDescent="0.3">
      <c r="A140" s="18" t="s">
        <v>29</v>
      </c>
      <c r="B140" s="12" t="s">
        <v>254</v>
      </c>
      <c r="C140" s="11" t="s">
        <v>255</v>
      </c>
      <c r="D140" s="33">
        <v>41679202</v>
      </c>
      <c r="E140" s="33">
        <v>48679205</v>
      </c>
      <c r="F140" s="33">
        <v>11153401</v>
      </c>
      <c r="G140" s="38">
        <f t="shared" si="32"/>
        <v>0.26760111673923126</v>
      </c>
      <c r="H140" s="33">
        <v>13116843</v>
      </c>
      <c r="I140" s="38">
        <f t="shared" si="33"/>
        <v>0.31470955226062147</v>
      </c>
      <c r="J140" s="33">
        <v>8637273</v>
      </c>
      <c r="K140" s="38">
        <f t="shared" si="34"/>
        <v>0.17743249915441306</v>
      </c>
      <c r="L140" s="33">
        <v>0</v>
      </c>
      <c r="M140" s="38">
        <f t="shared" si="35"/>
        <v>0</v>
      </c>
      <c r="N140" s="33">
        <f t="shared" si="36"/>
        <v>32907517</v>
      </c>
      <c r="O140" s="38">
        <f t="shared" si="37"/>
        <v>0.6760076915800084</v>
      </c>
      <c r="P140" s="33">
        <v>10391555</v>
      </c>
      <c r="Q140" s="33">
        <v>39317194</v>
      </c>
      <c r="R140" s="33">
        <v>39317194</v>
      </c>
      <c r="S140" s="33">
        <v>33205053</v>
      </c>
      <c r="T140" s="38">
        <f t="shared" si="38"/>
        <v>0.84454279723013803</v>
      </c>
      <c r="U140" s="38">
        <f t="shared" si="39"/>
        <v>-0.16881804503753284</v>
      </c>
    </row>
    <row r="141" spans="1:21" ht="13" x14ac:dyDescent="0.3">
      <c r="A141" s="18" t="s">
        <v>29</v>
      </c>
      <c r="B141" s="12" t="s">
        <v>256</v>
      </c>
      <c r="C141" s="11" t="s">
        <v>257</v>
      </c>
      <c r="D141" s="33">
        <v>0</v>
      </c>
      <c r="E141" s="33">
        <v>0</v>
      </c>
      <c r="F141" s="33">
        <v>0</v>
      </c>
      <c r="G141" s="38">
        <f t="shared" si="32"/>
        <v>0</v>
      </c>
      <c r="H141" s="33">
        <v>0</v>
      </c>
      <c r="I141" s="38">
        <f t="shared" si="33"/>
        <v>0</v>
      </c>
      <c r="J141" s="33">
        <v>0</v>
      </c>
      <c r="K141" s="38">
        <f t="shared" si="34"/>
        <v>0</v>
      </c>
      <c r="L141" s="33">
        <v>0</v>
      </c>
      <c r="M141" s="38">
        <f t="shared" si="35"/>
        <v>0</v>
      </c>
      <c r="N141" s="33">
        <f t="shared" si="36"/>
        <v>0</v>
      </c>
      <c r="O141" s="38">
        <f t="shared" si="37"/>
        <v>0</v>
      </c>
      <c r="P141" s="33">
        <v>0</v>
      </c>
      <c r="Q141" s="33">
        <v>0</v>
      </c>
      <c r="R141" s="33">
        <v>0</v>
      </c>
      <c r="S141" s="33">
        <v>0</v>
      </c>
      <c r="T141" s="38">
        <f t="shared" si="38"/>
        <v>0</v>
      </c>
      <c r="U141" s="38">
        <f t="shared" si="39"/>
        <v>0</v>
      </c>
    </row>
    <row r="142" spans="1:21" ht="13" x14ac:dyDescent="0.3">
      <c r="A142" s="18" t="s">
        <v>29</v>
      </c>
      <c r="B142" s="12" t="s">
        <v>258</v>
      </c>
      <c r="C142" s="11" t="s">
        <v>259</v>
      </c>
      <c r="D142" s="33">
        <v>0</v>
      </c>
      <c r="E142" s="33">
        <v>0</v>
      </c>
      <c r="F142" s="33">
        <v>0</v>
      </c>
      <c r="G142" s="38">
        <f t="shared" si="32"/>
        <v>0</v>
      </c>
      <c r="H142" s="33">
        <v>0</v>
      </c>
      <c r="I142" s="38">
        <f t="shared" si="33"/>
        <v>0</v>
      </c>
      <c r="J142" s="33">
        <v>0</v>
      </c>
      <c r="K142" s="38">
        <f t="shared" si="34"/>
        <v>0</v>
      </c>
      <c r="L142" s="33">
        <v>0</v>
      </c>
      <c r="M142" s="38">
        <f t="shared" si="35"/>
        <v>0</v>
      </c>
      <c r="N142" s="33">
        <f t="shared" si="36"/>
        <v>0</v>
      </c>
      <c r="O142" s="38">
        <f t="shared" si="37"/>
        <v>0</v>
      </c>
      <c r="P142" s="33">
        <v>0</v>
      </c>
      <c r="Q142" s="33">
        <v>0</v>
      </c>
      <c r="R142" s="33">
        <v>0</v>
      </c>
      <c r="S142" s="33">
        <v>0</v>
      </c>
      <c r="T142" s="38">
        <f t="shared" si="38"/>
        <v>0</v>
      </c>
      <c r="U142" s="38">
        <f t="shared" si="39"/>
        <v>0</v>
      </c>
    </row>
    <row r="143" spans="1:21" ht="13" x14ac:dyDescent="0.3">
      <c r="A143" s="18" t="s">
        <v>44</v>
      </c>
      <c r="B143" s="12" t="s">
        <v>260</v>
      </c>
      <c r="C143" s="11" t="s">
        <v>261</v>
      </c>
      <c r="D143" s="33">
        <v>52697000</v>
      </c>
      <c r="E143" s="33">
        <v>51883396</v>
      </c>
      <c r="F143" s="33">
        <v>10120810</v>
      </c>
      <c r="G143" s="38">
        <f t="shared" si="32"/>
        <v>0.19205666356718598</v>
      </c>
      <c r="H143" s="33">
        <v>16023812</v>
      </c>
      <c r="I143" s="38">
        <f t="shared" si="33"/>
        <v>0.30407446344194167</v>
      </c>
      <c r="J143" s="33">
        <v>12061812</v>
      </c>
      <c r="K143" s="38">
        <f t="shared" si="34"/>
        <v>0.23247923092775191</v>
      </c>
      <c r="L143" s="33">
        <v>0</v>
      </c>
      <c r="M143" s="38">
        <f t="shared" si="35"/>
        <v>0</v>
      </c>
      <c r="N143" s="33">
        <f t="shared" si="36"/>
        <v>38206434</v>
      </c>
      <c r="O143" s="38">
        <f t="shared" si="37"/>
        <v>0.73639038585677774</v>
      </c>
      <c r="P143" s="33">
        <v>14206643</v>
      </c>
      <c r="Q143" s="33">
        <v>50628699</v>
      </c>
      <c r="R143" s="33">
        <v>50628699</v>
      </c>
      <c r="S143" s="33">
        <v>34442582</v>
      </c>
      <c r="T143" s="38">
        <f t="shared" si="38"/>
        <v>0.68029759168806614</v>
      </c>
      <c r="U143" s="38">
        <f t="shared" si="39"/>
        <v>-0.15097380852042241</v>
      </c>
    </row>
    <row r="144" spans="1:21" ht="14" x14ac:dyDescent="0.3">
      <c r="A144" s="19" t="s">
        <v>0</v>
      </c>
      <c r="B144" s="14" t="s">
        <v>262</v>
      </c>
      <c r="C144" s="13" t="s">
        <v>0</v>
      </c>
      <c r="D144" s="34">
        <f>SUM(D138:D143)</f>
        <v>94376202</v>
      </c>
      <c r="E144" s="34">
        <f>SUM(E138:E143)</f>
        <v>100562601</v>
      </c>
      <c r="F144" s="34">
        <f>SUM(F138:F143)</f>
        <v>21274211</v>
      </c>
      <c r="G144" s="39">
        <f t="shared" si="32"/>
        <v>0.22541923227637409</v>
      </c>
      <c r="H144" s="34">
        <f>SUM(H138:H143)</f>
        <v>29140655</v>
      </c>
      <c r="I144" s="39">
        <f t="shared" si="33"/>
        <v>0.30877121967675708</v>
      </c>
      <c r="J144" s="34">
        <f>SUM(J138:J143)</f>
        <v>20699085</v>
      </c>
      <c r="K144" s="39">
        <f t="shared" si="34"/>
        <v>0.20583283242644052</v>
      </c>
      <c r="L144" s="34">
        <f>SUM(L138:L143)</f>
        <v>0</v>
      </c>
      <c r="M144" s="39">
        <f t="shared" si="35"/>
        <v>0</v>
      </c>
      <c r="N144" s="34">
        <f t="shared" si="36"/>
        <v>71113951</v>
      </c>
      <c r="O144" s="39">
        <f t="shared" si="37"/>
        <v>0.70716101505767537</v>
      </c>
      <c r="P144" s="34">
        <f>SUM(P138:P143)</f>
        <v>24598198</v>
      </c>
      <c r="Q144" s="34">
        <f>SUM(Q138:Q143)</f>
        <v>89945893</v>
      </c>
      <c r="R144" s="34">
        <f>SUM(R138:R143)</f>
        <v>89945893</v>
      </c>
      <c r="S144" s="34">
        <f>SUM(S138:S143)</f>
        <v>67647635</v>
      </c>
      <c r="T144" s="39">
        <f t="shared" si="38"/>
        <v>0.75209253856649128</v>
      </c>
      <c r="U144" s="39">
        <f t="shared" si="39"/>
        <v>-0.15851213979170342</v>
      </c>
    </row>
    <row r="145" spans="1:21" ht="13" x14ac:dyDescent="0.3">
      <c r="A145" s="18" t="s">
        <v>29</v>
      </c>
      <c r="B145" s="12" t="s">
        <v>263</v>
      </c>
      <c r="C145" s="11" t="s">
        <v>264</v>
      </c>
      <c r="D145" s="33">
        <v>0</v>
      </c>
      <c r="E145" s="33">
        <v>0</v>
      </c>
      <c r="F145" s="33">
        <v>0</v>
      </c>
      <c r="G145" s="38">
        <f t="shared" si="32"/>
        <v>0</v>
      </c>
      <c r="H145" s="33">
        <v>0</v>
      </c>
      <c r="I145" s="38">
        <f t="shared" si="33"/>
        <v>0</v>
      </c>
      <c r="J145" s="33">
        <v>0</v>
      </c>
      <c r="K145" s="38">
        <f t="shared" si="34"/>
        <v>0</v>
      </c>
      <c r="L145" s="33">
        <v>0</v>
      </c>
      <c r="M145" s="38">
        <f t="shared" si="35"/>
        <v>0</v>
      </c>
      <c r="N145" s="33">
        <f t="shared" si="36"/>
        <v>0</v>
      </c>
      <c r="O145" s="38">
        <f t="shared" si="37"/>
        <v>0</v>
      </c>
      <c r="P145" s="33">
        <v>0</v>
      </c>
      <c r="Q145" s="33">
        <v>0</v>
      </c>
      <c r="R145" s="33">
        <v>0</v>
      </c>
      <c r="S145" s="33">
        <v>0</v>
      </c>
      <c r="T145" s="38">
        <f t="shared" si="38"/>
        <v>0</v>
      </c>
      <c r="U145" s="38">
        <f t="shared" si="39"/>
        <v>0</v>
      </c>
    </row>
    <row r="146" spans="1:21" ht="13" x14ac:dyDescent="0.3">
      <c r="A146" s="18" t="s">
        <v>29</v>
      </c>
      <c r="B146" s="12" t="s">
        <v>265</v>
      </c>
      <c r="C146" s="11" t="s">
        <v>266</v>
      </c>
      <c r="D146" s="33">
        <v>0</v>
      </c>
      <c r="E146" s="33">
        <v>0</v>
      </c>
      <c r="F146" s="33">
        <v>0</v>
      </c>
      <c r="G146" s="38">
        <f t="shared" si="32"/>
        <v>0</v>
      </c>
      <c r="H146" s="33">
        <v>0</v>
      </c>
      <c r="I146" s="38">
        <f t="shared" si="33"/>
        <v>0</v>
      </c>
      <c r="J146" s="33">
        <v>0</v>
      </c>
      <c r="K146" s="38">
        <f t="shared" si="34"/>
        <v>0</v>
      </c>
      <c r="L146" s="33">
        <v>0</v>
      </c>
      <c r="M146" s="38">
        <f t="shared" si="35"/>
        <v>0</v>
      </c>
      <c r="N146" s="33">
        <f t="shared" si="36"/>
        <v>0</v>
      </c>
      <c r="O146" s="38">
        <f t="shared" si="37"/>
        <v>0</v>
      </c>
      <c r="P146" s="33">
        <v>0</v>
      </c>
      <c r="Q146" s="33">
        <v>0</v>
      </c>
      <c r="R146" s="33">
        <v>0</v>
      </c>
      <c r="S146" s="33">
        <v>0</v>
      </c>
      <c r="T146" s="38">
        <f t="shared" si="38"/>
        <v>0</v>
      </c>
      <c r="U146" s="38">
        <f t="shared" si="39"/>
        <v>0</v>
      </c>
    </row>
    <row r="147" spans="1:21" ht="13" x14ac:dyDescent="0.3">
      <c r="A147" s="18" t="s">
        <v>29</v>
      </c>
      <c r="B147" s="12" t="s">
        <v>267</v>
      </c>
      <c r="C147" s="11" t="s">
        <v>268</v>
      </c>
      <c r="D147" s="33">
        <v>0</v>
      </c>
      <c r="E147" s="33">
        <v>0</v>
      </c>
      <c r="F147" s="33">
        <v>0</v>
      </c>
      <c r="G147" s="38">
        <f t="shared" si="32"/>
        <v>0</v>
      </c>
      <c r="H147" s="33">
        <v>0</v>
      </c>
      <c r="I147" s="38">
        <f t="shared" si="33"/>
        <v>0</v>
      </c>
      <c r="J147" s="33">
        <v>0</v>
      </c>
      <c r="K147" s="38">
        <f t="shared" si="34"/>
        <v>0</v>
      </c>
      <c r="L147" s="33">
        <v>0</v>
      </c>
      <c r="M147" s="38">
        <f t="shared" si="35"/>
        <v>0</v>
      </c>
      <c r="N147" s="33">
        <f t="shared" si="36"/>
        <v>0</v>
      </c>
      <c r="O147" s="38">
        <f t="shared" si="37"/>
        <v>0</v>
      </c>
      <c r="P147" s="33">
        <v>0</v>
      </c>
      <c r="Q147" s="33">
        <v>0</v>
      </c>
      <c r="R147" s="33">
        <v>0</v>
      </c>
      <c r="S147" s="33">
        <v>0</v>
      </c>
      <c r="T147" s="38">
        <f t="shared" si="38"/>
        <v>0</v>
      </c>
      <c r="U147" s="38">
        <f t="shared" si="39"/>
        <v>0</v>
      </c>
    </row>
    <row r="148" spans="1:21" ht="13" x14ac:dyDescent="0.3">
      <c r="A148" s="18" t="s">
        <v>29</v>
      </c>
      <c r="B148" s="12" t="s">
        <v>269</v>
      </c>
      <c r="C148" s="11" t="s">
        <v>270</v>
      </c>
      <c r="D148" s="33">
        <v>0</v>
      </c>
      <c r="E148" s="33">
        <v>0</v>
      </c>
      <c r="F148" s="33">
        <v>0</v>
      </c>
      <c r="G148" s="38">
        <f t="shared" si="32"/>
        <v>0</v>
      </c>
      <c r="H148" s="33">
        <v>0</v>
      </c>
      <c r="I148" s="38">
        <f t="shared" si="33"/>
        <v>0</v>
      </c>
      <c r="J148" s="33">
        <v>0</v>
      </c>
      <c r="K148" s="38">
        <f t="shared" si="34"/>
        <v>0</v>
      </c>
      <c r="L148" s="33">
        <v>0</v>
      </c>
      <c r="M148" s="38">
        <f t="shared" si="35"/>
        <v>0</v>
      </c>
      <c r="N148" s="33">
        <f t="shared" si="36"/>
        <v>0</v>
      </c>
      <c r="O148" s="38">
        <f t="shared" si="37"/>
        <v>0</v>
      </c>
      <c r="P148" s="33">
        <v>0</v>
      </c>
      <c r="Q148" s="33">
        <v>0</v>
      </c>
      <c r="R148" s="33">
        <v>0</v>
      </c>
      <c r="S148" s="33">
        <v>0</v>
      </c>
      <c r="T148" s="38">
        <f t="shared" si="38"/>
        <v>0</v>
      </c>
      <c r="U148" s="38">
        <f t="shared" si="39"/>
        <v>0</v>
      </c>
    </row>
    <row r="149" spans="1:21" ht="13" x14ac:dyDescent="0.3">
      <c r="A149" s="18" t="s">
        <v>44</v>
      </c>
      <c r="B149" s="12" t="s">
        <v>271</v>
      </c>
      <c r="C149" s="11" t="s">
        <v>272</v>
      </c>
      <c r="D149" s="33">
        <v>56213980</v>
      </c>
      <c r="E149" s="33">
        <v>52055159</v>
      </c>
      <c r="F149" s="33">
        <v>9853758</v>
      </c>
      <c r="G149" s="38">
        <f t="shared" si="32"/>
        <v>0.17529016803293415</v>
      </c>
      <c r="H149" s="33">
        <v>7608978</v>
      </c>
      <c r="I149" s="38">
        <f t="shared" si="33"/>
        <v>0.13535739686106552</v>
      </c>
      <c r="J149" s="33">
        <v>10102605</v>
      </c>
      <c r="K149" s="38">
        <f t="shared" si="34"/>
        <v>0.19407500032801744</v>
      </c>
      <c r="L149" s="33">
        <v>0</v>
      </c>
      <c r="M149" s="38">
        <f t="shared" si="35"/>
        <v>0</v>
      </c>
      <c r="N149" s="33">
        <f t="shared" si="36"/>
        <v>27565341</v>
      </c>
      <c r="O149" s="38">
        <f t="shared" si="37"/>
        <v>0.52954100092173384</v>
      </c>
      <c r="P149" s="33">
        <v>11434380</v>
      </c>
      <c r="Q149" s="33">
        <v>59274506</v>
      </c>
      <c r="R149" s="33">
        <v>59274706</v>
      </c>
      <c r="S149" s="33">
        <v>37133581</v>
      </c>
      <c r="T149" s="38">
        <f t="shared" si="38"/>
        <v>0.62646588242883905</v>
      </c>
      <c r="U149" s="38">
        <f t="shared" si="39"/>
        <v>-0.11647111605526494</v>
      </c>
    </row>
    <row r="150" spans="1:21" ht="14" x14ac:dyDescent="0.3">
      <c r="A150" s="19" t="s">
        <v>0</v>
      </c>
      <c r="B150" s="14" t="s">
        <v>273</v>
      </c>
      <c r="C150" s="13" t="s">
        <v>0</v>
      </c>
      <c r="D150" s="34">
        <f>SUM(D145:D149)</f>
        <v>56213980</v>
      </c>
      <c r="E150" s="34">
        <f>SUM(E145:E149)</f>
        <v>52055159</v>
      </c>
      <c r="F150" s="34">
        <f>SUM(F145:F149)</f>
        <v>9853758</v>
      </c>
      <c r="G150" s="39">
        <f t="shared" si="32"/>
        <v>0.17529016803293415</v>
      </c>
      <c r="H150" s="34">
        <f>SUM(H145:H149)</f>
        <v>7608978</v>
      </c>
      <c r="I150" s="39">
        <f t="shared" si="33"/>
        <v>0.13535739686106552</v>
      </c>
      <c r="J150" s="34">
        <f>SUM(J145:J149)</f>
        <v>10102605</v>
      </c>
      <c r="K150" s="39">
        <f t="shared" si="34"/>
        <v>0.19407500032801744</v>
      </c>
      <c r="L150" s="34">
        <f>SUM(L145:L149)</f>
        <v>0</v>
      </c>
      <c r="M150" s="39">
        <f t="shared" si="35"/>
        <v>0</v>
      </c>
      <c r="N150" s="34">
        <f t="shared" si="36"/>
        <v>27565341</v>
      </c>
      <c r="O150" s="39">
        <f t="shared" si="37"/>
        <v>0.52954100092173384</v>
      </c>
      <c r="P150" s="34">
        <f>SUM(P145:P149)</f>
        <v>11434380</v>
      </c>
      <c r="Q150" s="34">
        <f>SUM(Q145:Q149)</f>
        <v>59274506</v>
      </c>
      <c r="R150" s="34">
        <f>SUM(R145:R149)</f>
        <v>59274706</v>
      </c>
      <c r="S150" s="34">
        <f>SUM(S145:S149)</f>
        <v>37133581</v>
      </c>
      <c r="T150" s="39">
        <f t="shared" si="38"/>
        <v>0.62646588242883905</v>
      </c>
      <c r="U150" s="39">
        <f t="shared" si="39"/>
        <v>-0.11647111605526494</v>
      </c>
    </row>
    <row r="151" spans="1:21" ht="13" x14ac:dyDescent="0.3">
      <c r="A151" s="18" t="s">
        <v>29</v>
      </c>
      <c r="B151" s="12" t="s">
        <v>274</v>
      </c>
      <c r="C151" s="11" t="s">
        <v>275</v>
      </c>
      <c r="D151" s="33">
        <v>0</v>
      </c>
      <c r="E151" s="33">
        <v>0</v>
      </c>
      <c r="F151" s="33">
        <v>0</v>
      </c>
      <c r="G151" s="38">
        <f t="shared" si="32"/>
        <v>0</v>
      </c>
      <c r="H151" s="33">
        <v>0</v>
      </c>
      <c r="I151" s="38">
        <f t="shared" si="33"/>
        <v>0</v>
      </c>
      <c r="J151" s="33">
        <v>0</v>
      </c>
      <c r="K151" s="38">
        <f t="shared" si="34"/>
        <v>0</v>
      </c>
      <c r="L151" s="33">
        <v>0</v>
      </c>
      <c r="M151" s="38">
        <f t="shared" si="35"/>
        <v>0</v>
      </c>
      <c r="N151" s="33">
        <f t="shared" si="36"/>
        <v>0</v>
      </c>
      <c r="O151" s="38">
        <f t="shared" si="37"/>
        <v>0</v>
      </c>
      <c r="P151" s="33">
        <v>0</v>
      </c>
      <c r="Q151" s="33">
        <v>0</v>
      </c>
      <c r="R151" s="33">
        <v>0</v>
      </c>
      <c r="S151" s="33">
        <v>0</v>
      </c>
      <c r="T151" s="38">
        <f t="shared" si="38"/>
        <v>0</v>
      </c>
      <c r="U151" s="38">
        <f t="shared" si="39"/>
        <v>0</v>
      </c>
    </row>
    <row r="152" spans="1:21" ht="13" x14ac:dyDescent="0.3">
      <c r="A152" s="18" t="s">
        <v>29</v>
      </c>
      <c r="B152" s="12" t="s">
        <v>276</v>
      </c>
      <c r="C152" s="11" t="s">
        <v>277</v>
      </c>
      <c r="D152" s="33">
        <v>635288800</v>
      </c>
      <c r="E152" s="33">
        <v>1104740300</v>
      </c>
      <c r="F152" s="33">
        <v>256698909</v>
      </c>
      <c r="G152" s="38">
        <f t="shared" si="32"/>
        <v>0.40406647968608922</v>
      </c>
      <c r="H152" s="33">
        <v>325443530</v>
      </c>
      <c r="I152" s="38">
        <f t="shared" si="33"/>
        <v>0.51227651109227801</v>
      </c>
      <c r="J152" s="33">
        <v>279298320</v>
      </c>
      <c r="K152" s="38">
        <f t="shared" si="34"/>
        <v>0.25281807860182165</v>
      </c>
      <c r="L152" s="33">
        <v>0</v>
      </c>
      <c r="M152" s="38">
        <f t="shared" si="35"/>
        <v>0</v>
      </c>
      <c r="N152" s="33">
        <f t="shared" si="36"/>
        <v>861440759</v>
      </c>
      <c r="O152" s="38">
        <f t="shared" si="37"/>
        <v>0.77976766032704703</v>
      </c>
      <c r="P152" s="33">
        <v>169099594</v>
      </c>
      <c r="Q152" s="33">
        <v>557225400</v>
      </c>
      <c r="R152" s="33">
        <v>575219900</v>
      </c>
      <c r="S152" s="33">
        <v>580885081</v>
      </c>
      <c r="T152" s="38">
        <f t="shared" si="38"/>
        <v>1.0098487222017181</v>
      </c>
      <c r="U152" s="38">
        <f t="shared" si="39"/>
        <v>0.65167942390210598</v>
      </c>
    </row>
    <row r="153" spans="1:21" ht="13" x14ac:dyDescent="0.3">
      <c r="A153" s="18" t="s">
        <v>29</v>
      </c>
      <c r="B153" s="12" t="s">
        <v>278</v>
      </c>
      <c r="C153" s="11" t="s">
        <v>279</v>
      </c>
      <c r="D153" s="33">
        <v>0</v>
      </c>
      <c r="E153" s="33">
        <v>0</v>
      </c>
      <c r="F153" s="33">
        <v>0</v>
      </c>
      <c r="G153" s="38">
        <f t="shared" si="32"/>
        <v>0</v>
      </c>
      <c r="H153" s="33">
        <v>0</v>
      </c>
      <c r="I153" s="38">
        <f t="shared" si="33"/>
        <v>0</v>
      </c>
      <c r="J153" s="33">
        <v>0</v>
      </c>
      <c r="K153" s="38">
        <f t="shared" si="34"/>
        <v>0</v>
      </c>
      <c r="L153" s="33">
        <v>0</v>
      </c>
      <c r="M153" s="38">
        <f t="shared" si="35"/>
        <v>0</v>
      </c>
      <c r="N153" s="33">
        <f t="shared" si="36"/>
        <v>0</v>
      </c>
      <c r="O153" s="38">
        <f t="shared" si="37"/>
        <v>0</v>
      </c>
      <c r="P153" s="33">
        <v>0</v>
      </c>
      <c r="Q153" s="33">
        <v>0</v>
      </c>
      <c r="R153" s="33">
        <v>0</v>
      </c>
      <c r="S153" s="33">
        <v>0</v>
      </c>
      <c r="T153" s="38">
        <f t="shared" si="38"/>
        <v>0</v>
      </c>
      <c r="U153" s="38">
        <f t="shared" si="39"/>
        <v>0</v>
      </c>
    </row>
    <row r="154" spans="1:21" ht="13" x14ac:dyDescent="0.3">
      <c r="A154" s="18" t="s">
        <v>29</v>
      </c>
      <c r="B154" s="12" t="s">
        <v>280</v>
      </c>
      <c r="C154" s="11" t="s">
        <v>281</v>
      </c>
      <c r="D154" s="33">
        <v>0</v>
      </c>
      <c r="E154" s="33">
        <v>0</v>
      </c>
      <c r="F154" s="33">
        <v>0</v>
      </c>
      <c r="G154" s="38">
        <f t="shared" si="32"/>
        <v>0</v>
      </c>
      <c r="H154" s="33">
        <v>0</v>
      </c>
      <c r="I154" s="38">
        <f t="shared" si="33"/>
        <v>0</v>
      </c>
      <c r="J154" s="33">
        <v>0</v>
      </c>
      <c r="K154" s="38">
        <f t="shared" si="34"/>
        <v>0</v>
      </c>
      <c r="L154" s="33">
        <v>0</v>
      </c>
      <c r="M154" s="38">
        <f t="shared" si="35"/>
        <v>0</v>
      </c>
      <c r="N154" s="33">
        <f t="shared" si="36"/>
        <v>0</v>
      </c>
      <c r="O154" s="38">
        <f t="shared" si="37"/>
        <v>0</v>
      </c>
      <c r="P154" s="33">
        <v>0</v>
      </c>
      <c r="Q154" s="33">
        <v>0</v>
      </c>
      <c r="R154" s="33">
        <v>0</v>
      </c>
      <c r="S154" s="33">
        <v>0</v>
      </c>
      <c r="T154" s="38">
        <f t="shared" si="38"/>
        <v>0</v>
      </c>
      <c r="U154" s="38">
        <f t="shared" si="39"/>
        <v>0</v>
      </c>
    </row>
    <row r="155" spans="1:21" ht="13" x14ac:dyDescent="0.3">
      <c r="A155" s="18" t="s">
        <v>29</v>
      </c>
      <c r="B155" s="12" t="s">
        <v>282</v>
      </c>
      <c r="C155" s="11" t="s">
        <v>283</v>
      </c>
      <c r="D155" s="33">
        <v>0</v>
      </c>
      <c r="E155" s="33">
        <v>0</v>
      </c>
      <c r="F155" s="33">
        <v>0</v>
      </c>
      <c r="G155" s="38">
        <f t="shared" si="32"/>
        <v>0</v>
      </c>
      <c r="H155" s="33">
        <v>0</v>
      </c>
      <c r="I155" s="38">
        <f t="shared" si="33"/>
        <v>0</v>
      </c>
      <c r="J155" s="33">
        <v>0</v>
      </c>
      <c r="K155" s="38">
        <f t="shared" si="34"/>
        <v>0</v>
      </c>
      <c r="L155" s="33">
        <v>0</v>
      </c>
      <c r="M155" s="38">
        <f t="shared" si="35"/>
        <v>0</v>
      </c>
      <c r="N155" s="33">
        <f t="shared" si="36"/>
        <v>0</v>
      </c>
      <c r="O155" s="38">
        <f t="shared" si="37"/>
        <v>0</v>
      </c>
      <c r="P155" s="33">
        <v>0</v>
      </c>
      <c r="Q155" s="33">
        <v>0</v>
      </c>
      <c r="R155" s="33">
        <v>0</v>
      </c>
      <c r="S155" s="33">
        <v>0</v>
      </c>
      <c r="T155" s="38">
        <f t="shared" si="38"/>
        <v>0</v>
      </c>
      <c r="U155" s="38">
        <f t="shared" si="39"/>
        <v>0</v>
      </c>
    </row>
    <row r="156" spans="1:21" ht="13" x14ac:dyDescent="0.3">
      <c r="A156" s="18" t="s">
        <v>44</v>
      </c>
      <c r="B156" s="12" t="s">
        <v>284</v>
      </c>
      <c r="C156" s="11" t="s">
        <v>285</v>
      </c>
      <c r="D156" s="33">
        <v>338794396</v>
      </c>
      <c r="E156" s="33">
        <v>328074296</v>
      </c>
      <c r="F156" s="33">
        <v>120060751</v>
      </c>
      <c r="G156" s="38">
        <f t="shared" si="32"/>
        <v>0.3543764372064761</v>
      </c>
      <c r="H156" s="33">
        <v>97269581</v>
      </c>
      <c r="I156" s="38">
        <f t="shared" si="33"/>
        <v>0.2871050470386175</v>
      </c>
      <c r="J156" s="33">
        <v>89748874</v>
      </c>
      <c r="K156" s="38">
        <f t="shared" si="34"/>
        <v>0.27356265057717294</v>
      </c>
      <c r="L156" s="33">
        <v>0</v>
      </c>
      <c r="M156" s="38">
        <f t="shared" si="35"/>
        <v>0</v>
      </c>
      <c r="N156" s="33">
        <f t="shared" si="36"/>
        <v>307079206</v>
      </c>
      <c r="O156" s="38">
        <f t="shared" si="37"/>
        <v>0.93600507489925389</v>
      </c>
      <c r="P156" s="33">
        <v>90847766</v>
      </c>
      <c r="Q156" s="33">
        <v>313103282</v>
      </c>
      <c r="R156" s="33">
        <v>344408362</v>
      </c>
      <c r="S156" s="33">
        <v>340955835</v>
      </c>
      <c r="T156" s="38">
        <f t="shared" si="38"/>
        <v>0.98997548439314609</v>
      </c>
      <c r="U156" s="38">
        <f t="shared" si="39"/>
        <v>-1.2095971627964941E-2</v>
      </c>
    </row>
    <row r="157" spans="1:21" ht="14" x14ac:dyDescent="0.3">
      <c r="A157" s="19" t="s">
        <v>0</v>
      </c>
      <c r="B157" s="14" t="s">
        <v>286</v>
      </c>
      <c r="C157" s="13" t="s">
        <v>0</v>
      </c>
      <c r="D157" s="34">
        <f>SUM(D151:D156)</f>
        <v>974083196</v>
      </c>
      <c r="E157" s="34">
        <f>SUM(E151:E156)</f>
        <v>1432814596</v>
      </c>
      <c r="F157" s="34">
        <f>SUM(F151:F156)</f>
        <v>376759660</v>
      </c>
      <c r="G157" s="39">
        <f t="shared" si="32"/>
        <v>0.38678386152962646</v>
      </c>
      <c r="H157" s="34">
        <f>SUM(H151:H156)</f>
        <v>422713111</v>
      </c>
      <c r="I157" s="39">
        <f t="shared" si="33"/>
        <v>0.43395996639285006</v>
      </c>
      <c r="J157" s="34">
        <f>SUM(J151:J156)</f>
        <v>369047194</v>
      </c>
      <c r="K157" s="39">
        <f t="shared" si="34"/>
        <v>0.25756800288765347</v>
      </c>
      <c r="L157" s="34">
        <f>SUM(L151:L156)</f>
        <v>0</v>
      </c>
      <c r="M157" s="39">
        <f t="shared" si="35"/>
        <v>0</v>
      </c>
      <c r="N157" s="34">
        <f t="shared" si="36"/>
        <v>1168519965</v>
      </c>
      <c r="O157" s="39">
        <f t="shared" si="37"/>
        <v>0.81554163969446325</v>
      </c>
      <c r="P157" s="34">
        <f>SUM(P151:P156)</f>
        <v>259947360</v>
      </c>
      <c r="Q157" s="34">
        <f>SUM(Q151:Q156)</f>
        <v>870328682</v>
      </c>
      <c r="R157" s="34">
        <f>SUM(R151:R156)</f>
        <v>919628262</v>
      </c>
      <c r="S157" s="34">
        <f>SUM(S151:S156)</f>
        <v>921840916</v>
      </c>
      <c r="T157" s="39">
        <f t="shared" si="38"/>
        <v>1.0024060308838139</v>
      </c>
      <c r="U157" s="39">
        <f t="shared" si="39"/>
        <v>0.41969971920468829</v>
      </c>
    </row>
    <row r="158" spans="1:21" ht="13" x14ac:dyDescent="0.3">
      <c r="A158" s="18" t="s">
        <v>29</v>
      </c>
      <c r="B158" s="12" t="s">
        <v>287</v>
      </c>
      <c r="C158" s="11" t="s">
        <v>288</v>
      </c>
      <c r="D158" s="33">
        <v>0</v>
      </c>
      <c r="E158" s="33">
        <v>0</v>
      </c>
      <c r="F158" s="33">
        <v>0</v>
      </c>
      <c r="G158" s="38">
        <f t="shared" si="32"/>
        <v>0</v>
      </c>
      <c r="H158" s="33">
        <v>0</v>
      </c>
      <c r="I158" s="38">
        <f t="shared" si="33"/>
        <v>0</v>
      </c>
      <c r="J158" s="33">
        <v>0</v>
      </c>
      <c r="K158" s="38">
        <f t="shared" si="34"/>
        <v>0</v>
      </c>
      <c r="L158" s="33">
        <v>0</v>
      </c>
      <c r="M158" s="38">
        <f t="shared" si="35"/>
        <v>0</v>
      </c>
      <c r="N158" s="33">
        <f t="shared" si="36"/>
        <v>0</v>
      </c>
      <c r="O158" s="38">
        <f t="shared" si="37"/>
        <v>0</v>
      </c>
      <c r="P158" s="33">
        <v>0</v>
      </c>
      <c r="Q158" s="33">
        <v>0</v>
      </c>
      <c r="R158" s="33">
        <v>0</v>
      </c>
      <c r="S158" s="33">
        <v>0</v>
      </c>
      <c r="T158" s="38">
        <f t="shared" si="38"/>
        <v>0</v>
      </c>
      <c r="U158" s="38">
        <f t="shared" si="39"/>
        <v>0</v>
      </c>
    </row>
    <row r="159" spans="1:21" ht="13" x14ac:dyDescent="0.3">
      <c r="A159" s="18" t="s">
        <v>29</v>
      </c>
      <c r="B159" s="12" t="s">
        <v>289</v>
      </c>
      <c r="C159" s="11" t="s">
        <v>290</v>
      </c>
      <c r="D159" s="33">
        <v>0</v>
      </c>
      <c r="E159" s="33">
        <v>0</v>
      </c>
      <c r="F159" s="33">
        <v>0</v>
      </c>
      <c r="G159" s="38">
        <f t="shared" si="32"/>
        <v>0</v>
      </c>
      <c r="H159" s="33">
        <v>0</v>
      </c>
      <c r="I159" s="38">
        <f t="shared" si="33"/>
        <v>0</v>
      </c>
      <c r="J159" s="33">
        <v>0</v>
      </c>
      <c r="K159" s="38">
        <f t="shared" si="34"/>
        <v>0</v>
      </c>
      <c r="L159" s="33">
        <v>0</v>
      </c>
      <c r="M159" s="38">
        <f t="shared" si="35"/>
        <v>0</v>
      </c>
      <c r="N159" s="33">
        <f t="shared" si="36"/>
        <v>0</v>
      </c>
      <c r="O159" s="38">
        <f t="shared" si="37"/>
        <v>0</v>
      </c>
      <c r="P159" s="33">
        <v>0</v>
      </c>
      <c r="Q159" s="33">
        <v>0</v>
      </c>
      <c r="R159" s="33">
        <v>0</v>
      </c>
      <c r="S159" s="33">
        <v>0</v>
      </c>
      <c r="T159" s="38">
        <f t="shared" si="38"/>
        <v>0</v>
      </c>
      <c r="U159" s="38">
        <f t="shared" si="39"/>
        <v>0</v>
      </c>
    </row>
    <row r="160" spans="1:21" ht="13" x14ac:dyDescent="0.3">
      <c r="A160" s="18" t="s">
        <v>29</v>
      </c>
      <c r="B160" s="12" t="s">
        <v>291</v>
      </c>
      <c r="C160" s="11" t="s">
        <v>292</v>
      </c>
      <c r="D160" s="33">
        <v>0</v>
      </c>
      <c r="E160" s="33">
        <v>0</v>
      </c>
      <c r="F160" s="33">
        <v>0</v>
      </c>
      <c r="G160" s="38">
        <f t="shared" si="32"/>
        <v>0</v>
      </c>
      <c r="H160" s="33">
        <v>0</v>
      </c>
      <c r="I160" s="38">
        <f t="shared" si="33"/>
        <v>0</v>
      </c>
      <c r="J160" s="33">
        <v>0</v>
      </c>
      <c r="K160" s="38">
        <f t="shared" si="34"/>
        <v>0</v>
      </c>
      <c r="L160" s="33">
        <v>0</v>
      </c>
      <c r="M160" s="38">
        <f t="shared" si="35"/>
        <v>0</v>
      </c>
      <c r="N160" s="33">
        <f t="shared" si="36"/>
        <v>0</v>
      </c>
      <c r="O160" s="38">
        <f t="shared" si="37"/>
        <v>0</v>
      </c>
      <c r="P160" s="33">
        <v>0</v>
      </c>
      <c r="Q160" s="33">
        <v>0</v>
      </c>
      <c r="R160" s="33">
        <v>0</v>
      </c>
      <c r="S160" s="33">
        <v>0</v>
      </c>
      <c r="T160" s="38">
        <f t="shared" si="38"/>
        <v>0</v>
      </c>
      <c r="U160" s="38">
        <f t="shared" si="39"/>
        <v>0</v>
      </c>
    </row>
    <row r="161" spans="1:21" ht="13" x14ac:dyDescent="0.3">
      <c r="A161" s="18" t="s">
        <v>29</v>
      </c>
      <c r="B161" s="12" t="s">
        <v>293</v>
      </c>
      <c r="C161" s="11" t="s">
        <v>294</v>
      </c>
      <c r="D161" s="33">
        <v>0</v>
      </c>
      <c r="E161" s="33">
        <v>0</v>
      </c>
      <c r="F161" s="33">
        <v>0</v>
      </c>
      <c r="G161" s="38">
        <f t="shared" si="32"/>
        <v>0</v>
      </c>
      <c r="H161" s="33">
        <v>0</v>
      </c>
      <c r="I161" s="38">
        <f t="shared" si="33"/>
        <v>0</v>
      </c>
      <c r="J161" s="33">
        <v>0</v>
      </c>
      <c r="K161" s="38">
        <f t="shared" si="34"/>
        <v>0</v>
      </c>
      <c r="L161" s="33">
        <v>0</v>
      </c>
      <c r="M161" s="38">
        <f t="shared" si="35"/>
        <v>0</v>
      </c>
      <c r="N161" s="33">
        <f t="shared" si="36"/>
        <v>0</v>
      </c>
      <c r="O161" s="38">
        <f t="shared" si="37"/>
        <v>0</v>
      </c>
      <c r="P161" s="33">
        <v>0</v>
      </c>
      <c r="Q161" s="33">
        <v>0</v>
      </c>
      <c r="R161" s="33">
        <v>0</v>
      </c>
      <c r="S161" s="33">
        <v>0</v>
      </c>
      <c r="T161" s="38">
        <f t="shared" si="38"/>
        <v>0</v>
      </c>
      <c r="U161" s="38">
        <f t="shared" si="39"/>
        <v>0</v>
      </c>
    </row>
    <row r="162" spans="1:21" ht="13" x14ac:dyDescent="0.3">
      <c r="A162" s="18" t="s">
        <v>44</v>
      </c>
      <c r="B162" s="12" t="s">
        <v>295</v>
      </c>
      <c r="C162" s="11" t="s">
        <v>296</v>
      </c>
      <c r="D162" s="33">
        <v>557791415</v>
      </c>
      <c r="E162" s="33">
        <v>619175785</v>
      </c>
      <c r="F162" s="33">
        <v>162856943</v>
      </c>
      <c r="G162" s="38">
        <f t="shared" si="32"/>
        <v>0.29196746063221501</v>
      </c>
      <c r="H162" s="33">
        <v>140863379</v>
      </c>
      <c r="I162" s="38">
        <f t="shared" si="33"/>
        <v>0.25253773222737752</v>
      </c>
      <c r="J162" s="33">
        <v>137177343</v>
      </c>
      <c r="K162" s="38">
        <f t="shared" si="34"/>
        <v>0.22154830069783818</v>
      </c>
      <c r="L162" s="33">
        <v>0</v>
      </c>
      <c r="M162" s="38">
        <f t="shared" si="35"/>
        <v>0</v>
      </c>
      <c r="N162" s="33">
        <f t="shared" si="36"/>
        <v>440897665</v>
      </c>
      <c r="O162" s="38">
        <f t="shared" si="37"/>
        <v>0.71207187955517348</v>
      </c>
      <c r="P162" s="33">
        <v>245794976</v>
      </c>
      <c r="Q162" s="33">
        <v>430242696</v>
      </c>
      <c r="R162" s="33">
        <v>464957801</v>
      </c>
      <c r="S162" s="33">
        <v>448818922</v>
      </c>
      <c r="T162" s="38">
        <f t="shared" si="38"/>
        <v>0.96528958334436032</v>
      </c>
      <c r="U162" s="38">
        <f t="shared" si="39"/>
        <v>-0.44190338943298824</v>
      </c>
    </row>
    <row r="163" spans="1:21" ht="14" x14ac:dyDescent="0.3">
      <c r="A163" s="19" t="s">
        <v>0</v>
      </c>
      <c r="B163" s="14" t="s">
        <v>297</v>
      </c>
      <c r="C163" s="13" t="s">
        <v>0</v>
      </c>
      <c r="D163" s="34">
        <f>SUM(D158:D162)</f>
        <v>557791415</v>
      </c>
      <c r="E163" s="34">
        <f>SUM(E158:E162)</f>
        <v>619175785</v>
      </c>
      <c r="F163" s="34">
        <f>SUM(F158:F162)</f>
        <v>162856943</v>
      </c>
      <c r="G163" s="39">
        <f t="shared" si="32"/>
        <v>0.29196746063221501</v>
      </c>
      <c r="H163" s="34">
        <f>SUM(H158:H162)</f>
        <v>140863379</v>
      </c>
      <c r="I163" s="39">
        <f t="shared" si="33"/>
        <v>0.25253773222737752</v>
      </c>
      <c r="J163" s="34">
        <f>SUM(J158:J162)</f>
        <v>137177343</v>
      </c>
      <c r="K163" s="39">
        <f t="shared" si="34"/>
        <v>0.22154830069783818</v>
      </c>
      <c r="L163" s="34">
        <f>SUM(L158:L162)</f>
        <v>0</v>
      </c>
      <c r="M163" s="39">
        <f t="shared" si="35"/>
        <v>0</v>
      </c>
      <c r="N163" s="34">
        <f t="shared" si="36"/>
        <v>440897665</v>
      </c>
      <c r="O163" s="39">
        <f t="shared" si="37"/>
        <v>0.71207187955517348</v>
      </c>
      <c r="P163" s="34">
        <f>SUM(P158:P162)</f>
        <v>245794976</v>
      </c>
      <c r="Q163" s="34">
        <f>SUM(Q158:Q162)</f>
        <v>430242696</v>
      </c>
      <c r="R163" s="34">
        <f>SUM(R158:R162)</f>
        <v>464957801</v>
      </c>
      <c r="S163" s="34">
        <f>SUM(S158:S162)</f>
        <v>448818922</v>
      </c>
      <c r="T163" s="39">
        <f t="shared" si="38"/>
        <v>0.96528958334436032</v>
      </c>
      <c r="U163" s="39">
        <f t="shared" si="39"/>
        <v>-0.44190338943298824</v>
      </c>
    </row>
    <row r="164" spans="1:21" ht="13" x14ac:dyDescent="0.3">
      <c r="A164" s="18" t="s">
        <v>29</v>
      </c>
      <c r="B164" s="12" t="s">
        <v>298</v>
      </c>
      <c r="C164" s="11" t="s">
        <v>299</v>
      </c>
      <c r="D164" s="33">
        <v>0</v>
      </c>
      <c r="E164" s="33">
        <v>0</v>
      </c>
      <c r="F164" s="33">
        <v>0</v>
      </c>
      <c r="G164" s="38">
        <f t="shared" si="32"/>
        <v>0</v>
      </c>
      <c r="H164" s="33">
        <v>0</v>
      </c>
      <c r="I164" s="38">
        <f t="shared" si="33"/>
        <v>0</v>
      </c>
      <c r="J164" s="33">
        <v>0</v>
      </c>
      <c r="K164" s="38">
        <f t="shared" si="34"/>
        <v>0</v>
      </c>
      <c r="L164" s="33">
        <v>0</v>
      </c>
      <c r="M164" s="38">
        <f t="shared" si="35"/>
        <v>0</v>
      </c>
      <c r="N164" s="33">
        <f t="shared" si="36"/>
        <v>0</v>
      </c>
      <c r="O164" s="38">
        <f t="shared" si="37"/>
        <v>0</v>
      </c>
      <c r="P164" s="33">
        <v>0</v>
      </c>
      <c r="Q164" s="33">
        <v>0</v>
      </c>
      <c r="R164" s="33">
        <v>0</v>
      </c>
      <c r="S164" s="33">
        <v>0</v>
      </c>
      <c r="T164" s="38">
        <f t="shared" si="38"/>
        <v>0</v>
      </c>
      <c r="U164" s="38">
        <f t="shared" si="39"/>
        <v>0</v>
      </c>
    </row>
    <row r="165" spans="1:21" ht="13" x14ac:dyDescent="0.3">
      <c r="A165" s="18" t="s">
        <v>29</v>
      </c>
      <c r="B165" s="12" t="s">
        <v>300</v>
      </c>
      <c r="C165" s="11" t="s">
        <v>301</v>
      </c>
      <c r="D165" s="33">
        <v>0</v>
      </c>
      <c r="E165" s="33">
        <v>0</v>
      </c>
      <c r="F165" s="33">
        <v>0</v>
      </c>
      <c r="G165" s="38">
        <f t="shared" si="32"/>
        <v>0</v>
      </c>
      <c r="H165" s="33">
        <v>0</v>
      </c>
      <c r="I165" s="38">
        <f t="shared" si="33"/>
        <v>0</v>
      </c>
      <c r="J165" s="33">
        <v>0</v>
      </c>
      <c r="K165" s="38">
        <f t="shared" si="34"/>
        <v>0</v>
      </c>
      <c r="L165" s="33">
        <v>0</v>
      </c>
      <c r="M165" s="38">
        <f t="shared" si="35"/>
        <v>0</v>
      </c>
      <c r="N165" s="33">
        <f t="shared" si="36"/>
        <v>0</v>
      </c>
      <c r="O165" s="38">
        <f t="shared" si="37"/>
        <v>0</v>
      </c>
      <c r="P165" s="33">
        <v>0</v>
      </c>
      <c r="Q165" s="33">
        <v>0</v>
      </c>
      <c r="R165" s="33">
        <v>0</v>
      </c>
      <c r="S165" s="33">
        <v>0</v>
      </c>
      <c r="T165" s="38">
        <f t="shared" si="38"/>
        <v>0</v>
      </c>
      <c r="U165" s="38">
        <f t="shared" si="39"/>
        <v>0</v>
      </c>
    </row>
    <row r="166" spans="1:21" ht="13" x14ac:dyDescent="0.3">
      <c r="A166" s="18" t="s">
        <v>29</v>
      </c>
      <c r="B166" s="12" t="s">
        <v>302</v>
      </c>
      <c r="C166" s="11" t="s">
        <v>303</v>
      </c>
      <c r="D166" s="33">
        <v>0</v>
      </c>
      <c r="E166" s="33">
        <v>0</v>
      </c>
      <c r="F166" s="33">
        <v>0</v>
      </c>
      <c r="G166" s="38">
        <f t="shared" si="32"/>
        <v>0</v>
      </c>
      <c r="H166" s="33">
        <v>0</v>
      </c>
      <c r="I166" s="38">
        <f t="shared" si="33"/>
        <v>0</v>
      </c>
      <c r="J166" s="33">
        <v>0</v>
      </c>
      <c r="K166" s="38">
        <f t="shared" si="34"/>
        <v>0</v>
      </c>
      <c r="L166" s="33">
        <v>0</v>
      </c>
      <c r="M166" s="38">
        <f t="shared" si="35"/>
        <v>0</v>
      </c>
      <c r="N166" s="33">
        <f t="shared" si="36"/>
        <v>0</v>
      </c>
      <c r="O166" s="38">
        <f t="shared" si="37"/>
        <v>0</v>
      </c>
      <c r="P166" s="33">
        <v>0</v>
      </c>
      <c r="Q166" s="33">
        <v>0</v>
      </c>
      <c r="R166" s="33">
        <v>0</v>
      </c>
      <c r="S166" s="33">
        <v>0</v>
      </c>
      <c r="T166" s="38">
        <f t="shared" si="38"/>
        <v>0</v>
      </c>
      <c r="U166" s="38">
        <f t="shared" si="39"/>
        <v>0</v>
      </c>
    </row>
    <row r="167" spans="1:21" ht="13" x14ac:dyDescent="0.3">
      <c r="A167" s="18" t="s">
        <v>29</v>
      </c>
      <c r="B167" s="12" t="s">
        <v>304</v>
      </c>
      <c r="C167" s="11" t="s">
        <v>305</v>
      </c>
      <c r="D167" s="33">
        <v>0</v>
      </c>
      <c r="E167" s="33">
        <v>0</v>
      </c>
      <c r="F167" s="33">
        <v>0</v>
      </c>
      <c r="G167" s="38">
        <f t="shared" si="32"/>
        <v>0</v>
      </c>
      <c r="H167" s="33">
        <v>0</v>
      </c>
      <c r="I167" s="38">
        <f t="shared" si="33"/>
        <v>0</v>
      </c>
      <c r="J167" s="33">
        <v>0</v>
      </c>
      <c r="K167" s="38">
        <f t="shared" si="34"/>
        <v>0</v>
      </c>
      <c r="L167" s="33">
        <v>0</v>
      </c>
      <c r="M167" s="38">
        <f t="shared" si="35"/>
        <v>0</v>
      </c>
      <c r="N167" s="33">
        <f t="shared" si="36"/>
        <v>0</v>
      </c>
      <c r="O167" s="38">
        <f t="shared" si="37"/>
        <v>0</v>
      </c>
      <c r="P167" s="33">
        <v>0</v>
      </c>
      <c r="Q167" s="33">
        <v>0</v>
      </c>
      <c r="R167" s="33">
        <v>0</v>
      </c>
      <c r="S167" s="33">
        <v>0</v>
      </c>
      <c r="T167" s="38">
        <f t="shared" si="38"/>
        <v>0</v>
      </c>
      <c r="U167" s="38">
        <f t="shared" si="39"/>
        <v>0</v>
      </c>
    </row>
    <row r="168" spans="1:21" ht="13" x14ac:dyDescent="0.3">
      <c r="A168" s="18" t="s">
        <v>44</v>
      </c>
      <c r="B168" s="12" t="s">
        <v>306</v>
      </c>
      <c r="C168" s="11" t="s">
        <v>307</v>
      </c>
      <c r="D168" s="33">
        <v>61940857</v>
      </c>
      <c r="E168" s="33">
        <v>70474892</v>
      </c>
      <c r="F168" s="33">
        <v>16353368</v>
      </c>
      <c r="G168" s="38">
        <f t="shared" si="32"/>
        <v>0.26401584982913623</v>
      </c>
      <c r="H168" s="33">
        <v>17715064</v>
      </c>
      <c r="I168" s="38">
        <f t="shared" si="33"/>
        <v>0.28599965932018023</v>
      </c>
      <c r="J168" s="33">
        <v>14872585</v>
      </c>
      <c r="K168" s="38">
        <f t="shared" si="34"/>
        <v>0.21103381045266448</v>
      </c>
      <c r="L168" s="33">
        <v>0</v>
      </c>
      <c r="M168" s="38">
        <f t="shared" si="35"/>
        <v>0</v>
      </c>
      <c r="N168" s="33">
        <f t="shared" si="36"/>
        <v>48941017</v>
      </c>
      <c r="O168" s="38">
        <f t="shared" si="37"/>
        <v>0.69444614402530758</v>
      </c>
      <c r="P168" s="33">
        <v>18567889</v>
      </c>
      <c r="Q168" s="33">
        <v>57980225</v>
      </c>
      <c r="R168" s="33">
        <v>53540116</v>
      </c>
      <c r="S168" s="33">
        <v>51017404</v>
      </c>
      <c r="T168" s="38">
        <f t="shared" si="38"/>
        <v>0.95288183536994953</v>
      </c>
      <c r="U168" s="38">
        <f t="shared" si="39"/>
        <v>-0.19901583858025007</v>
      </c>
    </row>
    <row r="169" spans="1:21" ht="14" x14ac:dyDescent="0.3">
      <c r="A169" s="19" t="s">
        <v>0</v>
      </c>
      <c r="B169" s="14" t="s">
        <v>308</v>
      </c>
      <c r="C169" s="13" t="s">
        <v>0</v>
      </c>
      <c r="D169" s="34">
        <f>SUM(D164:D168)</f>
        <v>61940857</v>
      </c>
      <c r="E169" s="34">
        <f>SUM(E164:E168)</f>
        <v>70474892</v>
      </c>
      <c r="F169" s="34">
        <f>SUM(F164:F168)</f>
        <v>16353368</v>
      </c>
      <c r="G169" s="39">
        <f t="shared" si="32"/>
        <v>0.26401584982913623</v>
      </c>
      <c r="H169" s="34">
        <f>SUM(H164:H168)</f>
        <v>17715064</v>
      </c>
      <c r="I169" s="39">
        <f t="shared" si="33"/>
        <v>0.28599965932018023</v>
      </c>
      <c r="J169" s="34">
        <f>SUM(J164:J168)</f>
        <v>14872585</v>
      </c>
      <c r="K169" s="39">
        <f t="shared" si="34"/>
        <v>0.21103381045266448</v>
      </c>
      <c r="L169" s="34">
        <f>SUM(L164:L168)</f>
        <v>0</v>
      </c>
      <c r="M169" s="39">
        <f t="shared" si="35"/>
        <v>0</v>
      </c>
      <c r="N169" s="34">
        <f t="shared" si="36"/>
        <v>48941017</v>
      </c>
      <c r="O169" s="39">
        <f t="shared" si="37"/>
        <v>0.69444614402530758</v>
      </c>
      <c r="P169" s="34">
        <f>SUM(P164:P168)</f>
        <v>18567889</v>
      </c>
      <c r="Q169" s="34">
        <f>SUM(Q164:Q168)</f>
        <v>57980225</v>
      </c>
      <c r="R169" s="34">
        <f>SUM(R164:R168)</f>
        <v>53540116</v>
      </c>
      <c r="S169" s="34">
        <f>SUM(S164:S168)</f>
        <v>51017404</v>
      </c>
      <c r="T169" s="39">
        <f t="shared" si="38"/>
        <v>0.95288183536994953</v>
      </c>
      <c r="U169" s="39">
        <f t="shared" si="39"/>
        <v>-0.19901583858025007</v>
      </c>
    </row>
    <row r="170" spans="1:21" ht="14" x14ac:dyDescent="0.3">
      <c r="A170" s="19" t="s">
        <v>0</v>
      </c>
      <c r="B170" s="14" t="s">
        <v>309</v>
      </c>
      <c r="C170" s="13" t="s">
        <v>0</v>
      </c>
      <c r="D170" s="34">
        <f>SUM(D105,D107:D111,D113:D120,D122:D125,D127:D131,D133:D136,D138:D143,D145:D149,D151:D156,D158:D162,D164:D168)</f>
        <v>11410529475</v>
      </c>
      <c r="E170" s="34">
        <f>SUM(E105,E107:E111,E113:E120,E122:E125,E127:E131,E133:E136,E138:E143,E145:E149,E151:E156,E158:E162,E164:E168)</f>
        <v>10927097675</v>
      </c>
      <c r="F170" s="34">
        <f>SUM(F105,F107:F111,F113:F120,F122:F125,F127:F131,F133:F136,F138:F143,F145:F149,F151:F156,F158:F162,F164:F168)</f>
        <v>2692169703</v>
      </c>
      <c r="G170" s="39">
        <f t="shared" si="32"/>
        <v>0.23593731639696763</v>
      </c>
      <c r="H170" s="34">
        <f>SUM(H105,H107:H111,H113:H120,H122:H125,H127:H131,H133:H136,H138:H143,H145:H149,H151:H156,H158:H162,H164:H168)</f>
        <v>3230984015</v>
      </c>
      <c r="I170" s="39">
        <f t="shared" si="33"/>
        <v>0.28315811479905056</v>
      </c>
      <c r="J170" s="34">
        <f>SUM(J105,J107:J111,J113:J120,J122:J125,J127:J131,J133:J136,J138:J143,J145:J149,J151:J156,J158:J162,J164:J168)</f>
        <v>2526994383</v>
      </c>
      <c r="K170" s="39">
        <f t="shared" si="34"/>
        <v>0.23125943028600227</v>
      </c>
      <c r="L170" s="34">
        <f>SUM(L105,L107:L111,L113:L120,L122:L125,L127:L131,L133:L136,L138:L143,L145:L149,L151:L156,L158:L162,L164:L168)</f>
        <v>0</v>
      </c>
      <c r="M170" s="39">
        <f t="shared" si="35"/>
        <v>0</v>
      </c>
      <c r="N170" s="34">
        <f t="shared" si="36"/>
        <v>8450148101</v>
      </c>
      <c r="O170" s="39">
        <f t="shared" si="37"/>
        <v>0.77332045089456936</v>
      </c>
      <c r="P170" s="34">
        <f>SUM(P105,P107:P111,P113:P120,P122:P125,P127:P131,P133:P136,P138:P143,P145:P149,P151:P156,P158:P162,P164:P168)</f>
        <v>3655907552</v>
      </c>
      <c r="Q170" s="34">
        <f>SUM(Q105,Q107:Q111,Q113:Q120,Q122:Q125,Q127:Q131,Q133:Q136,Q138:Q143,Q145:Q149,Q151:Q156,Q158:Q162,Q164:Q168)</f>
        <v>11299415212</v>
      </c>
      <c r="R170" s="34">
        <f>SUM(R105,R107:R111,R113:R120,R122:R125,R127:R131,R133:R136,R138:R143,R145:R149,R151:R156,R158:R162,R164:R168)</f>
        <v>11274667068</v>
      </c>
      <c r="S170" s="34">
        <f>SUM(S105,S107:S111,S113:S120,S122:S125,S127:S131,S133:S136,S138:S143,S145:S149,S151:S156,S158:S162,S164:S168)</f>
        <v>9681159630</v>
      </c>
      <c r="T170" s="39">
        <f t="shared" si="38"/>
        <v>0.85866478997657258</v>
      </c>
      <c r="U170" s="39">
        <f t="shared" si="39"/>
        <v>-0.30879149785459348</v>
      </c>
    </row>
    <row r="171" spans="1:21" ht="14.5" customHeight="1" x14ac:dyDescent="0.3">
      <c r="A171" s="17" t="s">
        <v>0</v>
      </c>
      <c r="B171" s="15" t="s">
        <v>618</v>
      </c>
      <c r="C171" s="10"/>
      <c r="D171" s="35"/>
      <c r="E171" s="35"/>
      <c r="F171" s="35"/>
      <c r="G171" s="40"/>
      <c r="H171" s="35"/>
      <c r="I171" s="40"/>
      <c r="J171" s="35"/>
      <c r="K171" s="40"/>
      <c r="L171" s="35"/>
      <c r="M171" s="40"/>
      <c r="N171" s="35"/>
      <c r="O171" s="40"/>
      <c r="P171" s="35"/>
      <c r="Q171" s="35"/>
      <c r="R171" s="35"/>
      <c r="S171" s="35"/>
      <c r="T171" s="40"/>
      <c r="U171" s="40"/>
    </row>
    <row r="172" spans="1:21" ht="14.5" customHeight="1" x14ac:dyDescent="0.3">
      <c r="A172" s="17" t="s">
        <v>0</v>
      </c>
      <c r="B172" s="9" t="s">
        <v>310</v>
      </c>
      <c r="C172" s="10"/>
      <c r="D172" s="35"/>
      <c r="E172" s="35"/>
      <c r="F172" s="35"/>
      <c r="G172" s="40"/>
      <c r="H172" s="35"/>
      <c r="I172" s="40"/>
      <c r="J172" s="35"/>
      <c r="K172" s="40"/>
      <c r="L172" s="35"/>
      <c r="M172" s="40"/>
      <c r="N172" s="35"/>
      <c r="O172" s="40"/>
      <c r="P172" s="35"/>
      <c r="Q172" s="35"/>
      <c r="R172" s="35"/>
      <c r="S172" s="35"/>
      <c r="T172" s="40"/>
      <c r="U172" s="40"/>
    </row>
    <row r="173" spans="1:21" ht="13" x14ac:dyDescent="0.3">
      <c r="A173" s="18" t="s">
        <v>29</v>
      </c>
      <c r="B173" s="12" t="s">
        <v>311</v>
      </c>
      <c r="C173" s="11" t="s">
        <v>312</v>
      </c>
      <c r="D173" s="33">
        <v>0</v>
      </c>
      <c r="E173" s="33">
        <v>0</v>
      </c>
      <c r="F173" s="33">
        <v>0</v>
      </c>
      <c r="G173" s="38">
        <f t="shared" ref="G173:G205" si="40">IF(($D173     =0),0,($F173     /$D173     ))</f>
        <v>0</v>
      </c>
      <c r="H173" s="33">
        <v>0</v>
      </c>
      <c r="I173" s="38">
        <f t="shared" ref="I173:I205" si="41">IF(($D173     =0),0,($H173     /$D173     ))</f>
        <v>0</v>
      </c>
      <c r="J173" s="33">
        <v>0</v>
      </c>
      <c r="K173" s="38">
        <f t="shared" ref="K173:K205" si="42">IF(($E173     =0),0,($J173     /$E173     ))</f>
        <v>0</v>
      </c>
      <c r="L173" s="33">
        <v>0</v>
      </c>
      <c r="M173" s="38">
        <f t="shared" ref="M173:M205" si="43">IF(($E173     =0),0,($L173     /$E173     ))</f>
        <v>0</v>
      </c>
      <c r="N173" s="33">
        <f t="shared" ref="N173:N205" si="44">$F173     +$H173     +$J173</f>
        <v>0</v>
      </c>
      <c r="O173" s="38">
        <f t="shared" ref="O173:O205" si="45">IF(($E173     =0),0,($N173     /$E173     ))</f>
        <v>0</v>
      </c>
      <c r="P173" s="33">
        <v>0</v>
      </c>
      <c r="Q173" s="33">
        <v>0</v>
      </c>
      <c r="R173" s="33">
        <v>0</v>
      </c>
      <c r="S173" s="33">
        <v>7620</v>
      </c>
      <c r="T173" s="38">
        <f t="shared" ref="T173:T205" si="46">IF(($R173     =0),0,($S173     /$R173     ))</f>
        <v>0</v>
      </c>
      <c r="U173" s="38">
        <f t="shared" ref="U173:U205" si="47">IF(($P173     =0),0,(($J173     /$P173     )-1))</f>
        <v>0</v>
      </c>
    </row>
    <row r="174" spans="1:21" ht="13" x14ac:dyDescent="0.3">
      <c r="A174" s="18" t="s">
        <v>29</v>
      </c>
      <c r="B174" s="12" t="s">
        <v>313</v>
      </c>
      <c r="C174" s="11" t="s">
        <v>314</v>
      </c>
      <c r="D174" s="33">
        <v>0</v>
      </c>
      <c r="E174" s="33">
        <v>0</v>
      </c>
      <c r="F174" s="33">
        <v>-489415</v>
      </c>
      <c r="G174" s="38">
        <f t="shared" si="40"/>
        <v>0</v>
      </c>
      <c r="H174" s="33">
        <v>1</v>
      </c>
      <c r="I174" s="38">
        <f t="shared" si="41"/>
        <v>0</v>
      </c>
      <c r="J174" s="33">
        <v>0</v>
      </c>
      <c r="K174" s="38">
        <f t="shared" si="42"/>
        <v>0</v>
      </c>
      <c r="L174" s="33">
        <v>0</v>
      </c>
      <c r="M174" s="38">
        <f t="shared" si="43"/>
        <v>0</v>
      </c>
      <c r="N174" s="33">
        <f t="shared" si="44"/>
        <v>-489414</v>
      </c>
      <c r="O174" s="38">
        <f t="shared" si="45"/>
        <v>0</v>
      </c>
      <c r="P174" s="33">
        <v>1312553</v>
      </c>
      <c r="Q174" s="33">
        <v>0</v>
      </c>
      <c r="R174" s="33">
        <v>0</v>
      </c>
      <c r="S174" s="33">
        <v>2549523</v>
      </c>
      <c r="T174" s="38">
        <f t="shared" si="46"/>
        <v>0</v>
      </c>
      <c r="U174" s="38">
        <f t="shared" si="47"/>
        <v>-1</v>
      </c>
    </row>
    <row r="175" spans="1:21" ht="13" x14ac:dyDescent="0.3">
      <c r="A175" s="18" t="s">
        <v>29</v>
      </c>
      <c r="B175" s="12" t="s">
        <v>315</v>
      </c>
      <c r="C175" s="11" t="s">
        <v>316</v>
      </c>
      <c r="D175" s="33">
        <v>1</v>
      </c>
      <c r="E175" s="33">
        <v>0</v>
      </c>
      <c r="F175" s="33">
        <v>0</v>
      </c>
      <c r="G175" s="38">
        <f t="shared" si="40"/>
        <v>0</v>
      </c>
      <c r="H175" s="33">
        <v>0</v>
      </c>
      <c r="I175" s="38">
        <f t="shared" si="41"/>
        <v>0</v>
      </c>
      <c r="J175" s="33">
        <v>0</v>
      </c>
      <c r="K175" s="38">
        <f t="shared" si="42"/>
        <v>0</v>
      </c>
      <c r="L175" s="33">
        <v>0</v>
      </c>
      <c r="M175" s="38">
        <f t="shared" si="43"/>
        <v>0</v>
      </c>
      <c r="N175" s="33">
        <f t="shared" si="44"/>
        <v>0</v>
      </c>
      <c r="O175" s="38">
        <f t="shared" si="45"/>
        <v>0</v>
      </c>
      <c r="P175" s="33">
        <v>0</v>
      </c>
      <c r="Q175" s="33">
        <v>0</v>
      </c>
      <c r="R175" s="33">
        <v>1</v>
      </c>
      <c r="S175" s="33">
        <v>0</v>
      </c>
      <c r="T175" s="38">
        <f t="shared" si="46"/>
        <v>0</v>
      </c>
      <c r="U175" s="38">
        <f t="shared" si="47"/>
        <v>0</v>
      </c>
    </row>
    <row r="176" spans="1:21" ht="13" x14ac:dyDescent="0.3">
      <c r="A176" s="18" t="s">
        <v>29</v>
      </c>
      <c r="B176" s="12" t="s">
        <v>317</v>
      </c>
      <c r="C176" s="11" t="s">
        <v>318</v>
      </c>
      <c r="D176" s="33">
        <v>0</v>
      </c>
      <c r="E176" s="33">
        <v>0</v>
      </c>
      <c r="F176" s="33">
        <v>13564664</v>
      </c>
      <c r="G176" s="38">
        <f t="shared" si="40"/>
        <v>0</v>
      </c>
      <c r="H176" s="33">
        <v>-90080</v>
      </c>
      <c r="I176" s="38">
        <f t="shared" si="41"/>
        <v>0</v>
      </c>
      <c r="J176" s="33">
        <v>-54710</v>
      </c>
      <c r="K176" s="38">
        <f t="shared" si="42"/>
        <v>0</v>
      </c>
      <c r="L176" s="33">
        <v>0</v>
      </c>
      <c r="M176" s="38">
        <f t="shared" si="43"/>
        <v>0</v>
      </c>
      <c r="N176" s="33">
        <f t="shared" si="44"/>
        <v>13419874</v>
      </c>
      <c r="O176" s="38">
        <f t="shared" si="45"/>
        <v>0</v>
      </c>
      <c r="P176" s="33">
        <v>0</v>
      </c>
      <c r="Q176" s="33">
        <v>0</v>
      </c>
      <c r="R176" s="33">
        <v>0</v>
      </c>
      <c r="S176" s="33">
        <v>20982679</v>
      </c>
      <c r="T176" s="38">
        <f t="shared" si="46"/>
        <v>0</v>
      </c>
      <c r="U176" s="38">
        <f t="shared" si="47"/>
        <v>0</v>
      </c>
    </row>
    <row r="177" spans="1:21" ht="13" x14ac:dyDescent="0.3">
      <c r="A177" s="18" t="s">
        <v>29</v>
      </c>
      <c r="B177" s="12" t="s">
        <v>319</v>
      </c>
      <c r="C177" s="11" t="s">
        <v>320</v>
      </c>
      <c r="D177" s="33">
        <v>0</v>
      </c>
      <c r="E177" s="33">
        <v>0</v>
      </c>
      <c r="F177" s="33">
        <v>886009</v>
      </c>
      <c r="G177" s="38">
        <f t="shared" si="40"/>
        <v>0</v>
      </c>
      <c r="H177" s="33">
        <v>968945</v>
      </c>
      <c r="I177" s="38">
        <f t="shared" si="41"/>
        <v>0</v>
      </c>
      <c r="J177" s="33">
        <v>957811</v>
      </c>
      <c r="K177" s="38">
        <f t="shared" si="42"/>
        <v>0</v>
      </c>
      <c r="L177" s="33">
        <v>0</v>
      </c>
      <c r="M177" s="38">
        <f t="shared" si="43"/>
        <v>0</v>
      </c>
      <c r="N177" s="33">
        <f t="shared" si="44"/>
        <v>2812765</v>
      </c>
      <c r="O177" s="38">
        <f t="shared" si="45"/>
        <v>0</v>
      </c>
      <c r="P177" s="33">
        <v>1166541</v>
      </c>
      <c r="Q177" s="33">
        <v>0</v>
      </c>
      <c r="R177" s="33">
        <v>0</v>
      </c>
      <c r="S177" s="33">
        <v>663313</v>
      </c>
      <c r="T177" s="38">
        <f t="shared" si="46"/>
        <v>0</v>
      </c>
      <c r="U177" s="38">
        <f t="shared" si="47"/>
        <v>-0.17893070196418304</v>
      </c>
    </row>
    <row r="178" spans="1:21" ht="13" x14ac:dyDescent="0.3">
      <c r="A178" s="18" t="s">
        <v>44</v>
      </c>
      <c r="B178" s="12" t="s">
        <v>321</v>
      </c>
      <c r="C178" s="11" t="s">
        <v>322</v>
      </c>
      <c r="D178" s="33">
        <v>196049040</v>
      </c>
      <c r="E178" s="33">
        <v>196049040</v>
      </c>
      <c r="F178" s="33">
        <v>0</v>
      </c>
      <c r="G178" s="38">
        <f t="shared" si="40"/>
        <v>0</v>
      </c>
      <c r="H178" s="33">
        <v>5778873</v>
      </c>
      <c r="I178" s="38">
        <f t="shared" si="41"/>
        <v>2.94766707350365E-2</v>
      </c>
      <c r="J178" s="33">
        <v>32458258</v>
      </c>
      <c r="K178" s="38">
        <f t="shared" si="42"/>
        <v>0.16556193287148971</v>
      </c>
      <c r="L178" s="33">
        <v>0</v>
      </c>
      <c r="M178" s="38">
        <f t="shared" si="43"/>
        <v>0</v>
      </c>
      <c r="N178" s="33">
        <f t="shared" si="44"/>
        <v>38237131</v>
      </c>
      <c r="O178" s="38">
        <f t="shared" si="45"/>
        <v>0.1950386036065262</v>
      </c>
      <c r="P178" s="33">
        <v>0</v>
      </c>
      <c r="Q178" s="33">
        <v>196049040</v>
      </c>
      <c r="R178" s="33">
        <v>196049040</v>
      </c>
      <c r="S178" s="33">
        <v>0</v>
      </c>
      <c r="T178" s="38">
        <f t="shared" si="46"/>
        <v>0</v>
      </c>
      <c r="U178" s="38">
        <f t="shared" si="47"/>
        <v>0</v>
      </c>
    </row>
    <row r="179" spans="1:21" ht="14" x14ac:dyDescent="0.3">
      <c r="A179" s="19" t="s">
        <v>0</v>
      </c>
      <c r="B179" s="14" t="s">
        <v>323</v>
      </c>
      <c r="C179" s="13" t="s">
        <v>0</v>
      </c>
      <c r="D179" s="34">
        <f>SUM(D173:D178)</f>
        <v>196049041</v>
      </c>
      <c r="E179" s="34">
        <f>SUM(E173:E178)</f>
        <v>196049040</v>
      </c>
      <c r="F179" s="34">
        <f>SUM(F173:F178)</f>
        <v>13961258</v>
      </c>
      <c r="G179" s="39">
        <f t="shared" si="40"/>
        <v>7.1213089994151005E-2</v>
      </c>
      <c r="H179" s="34">
        <f>SUM(H173:H178)</f>
        <v>6657739</v>
      </c>
      <c r="I179" s="39">
        <f t="shared" si="41"/>
        <v>3.3959559128881434E-2</v>
      </c>
      <c r="J179" s="34">
        <f>SUM(J173:J178)</f>
        <v>33361359</v>
      </c>
      <c r="K179" s="39">
        <f t="shared" si="42"/>
        <v>0.17016843846825264</v>
      </c>
      <c r="L179" s="34">
        <f>SUM(L173:L178)</f>
        <v>0</v>
      </c>
      <c r="M179" s="39">
        <f t="shared" si="43"/>
        <v>0</v>
      </c>
      <c r="N179" s="34">
        <f t="shared" si="44"/>
        <v>53980356</v>
      </c>
      <c r="O179" s="39">
        <f t="shared" si="45"/>
        <v>0.27534108812774599</v>
      </c>
      <c r="P179" s="34">
        <f>SUM(P173:P178)</f>
        <v>2479094</v>
      </c>
      <c r="Q179" s="34">
        <f>SUM(Q173:Q178)</f>
        <v>196049040</v>
      </c>
      <c r="R179" s="34">
        <f>SUM(R173:R178)</f>
        <v>196049041</v>
      </c>
      <c r="S179" s="34">
        <f>SUM(S173:S178)</f>
        <v>24203135</v>
      </c>
      <c r="T179" s="39">
        <f t="shared" si="46"/>
        <v>0.12345449320509555</v>
      </c>
      <c r="U179" s="39">
        <f t="shared" si="47"/>
        <v>12.457077061216719</v>
      </c>
    </row>
    <row r="180" spans="1:21" ht="13" x14ac:dyDescent="0.3">
      <c r="A180" s="18" t="s">
        <v>29</v>
      </c>
      <c r="B180" s="12" t="s">
        <v>324</v>
      </c>
      <c r="C180" s="11" t="s">
        <v>325</v>
      </c>
      <c r="D180" s="33">
        <v>0</v>
      </c>
      <c r="E180" s="33">
        <v>0</v>
      </c>
      <c r="F180" s="33">
        <v>7607345</v>
      </c>
      <c r="G180" s="38">
        <f t="shared" si="40"/>
        <v>0</v>
      </c>
      <c r="H180" s="33">
        <v>6432632</v>
      </c>
      <c r="I180" s="38">
        <f t="shared" si="41"/>
        <v>0</v>
      </c>
      <c r="J180" s="33">
        <v>5416487</v>
      </c>
      <c r="K180" s="38">
        <f t="shared" si="42"/>
        <v>0</v>
      </c>
      <c r="L180" s="33">
        <v>0</v>
      </c>
      <c r="M180" s="38">
        <f t="shared" si="43"/>
        <v>0</v>
      </c>
      <c r="N180" s="33">
        <f t="shared" si="44"/>
        <v>19456464</v>
      </c>
      <c r="O180" s="38">
        <f t="shared" si="45"/>
        <v>0</v>
      </c>
      <c r="P180" s="33">
        <v>7051881</v>
      </c>
      <c r="Q180" s="33">
        <v>0</v>
      </c>
      <c r="R180" s="33">
        <v>0</v>
      </c>
      <c r="S180" s="33">
        <v>22557119</v>
      </c>
      <c r="T180" s="38">
        <f t="shared" si="46"/>
        <v>0</v>
      </c>
      <c r="U180" s="38">
        <f t="shared" si="47"/>
        <v>-0.23190890487233118</v>
      </c>
    </row>
    <row r="181" spans="1:21" ht="13" x14ac:dyDescent="0.3">
      <c r="A181" s="18" t="s">
        <v>29</v>
      </c>
      <c r="B181" s="12" t="s">
        <v>326</v>
      </c>
      <c r="C181" s="11" t="s">
        <v>327</v>
      </c>
      <c r="D181" s="33">
        <v>0</v>
      </c>
      <c r="E181" s="33">
        <v>0</v>
      </c>
      <c r="F181" s="33">
        <v>0</v>
      </c>
      <c r="G181" s="38">
        <f t="shared" si="40"/>
        <v>0</v>
      </c>
      <c r="H181" s="33">
        <v>0</v>
      </c>
      <c r="I181" s="38">
        <f t="shared" si="41"/>
        <v>0</v>
      </c>
      <c r="J181" s="33">
        <v>0</v>
      </c>
      <c r="K181" s="38">
        <f t="shared" si="42"/>
        <v>0</v>
      </c>
      <c r="L181" s="33">
        <v>0</v>
      </c>
      <c r="M181" s="38">
        <f t="shared" si="43"/>
        <v>0</v>
      </c>
      <c r="N181" s="33">
        <f t="shared" si="44"/>
        <v>0</v>
      </c>
      <c r="O181" s="38">
        <f t="shared" si="45"/>
        <v>0</v>
      </c>
      <c r="P181" s="33">
        <v>0</v>
      </c>
      <c r="Q181" s="33">
        <v>0</v>
      </c>
      <c r="R181" s="33">
        <v>0</v>
      </c>
      <c r="S181" s="33">
        <v>0</v>
      </c>
      <c r="T181" s="38">
        <f t="shared" si="46"/>
        <v>0</v>
      </c>
      <c r="U181" s="38">
        <f t="shared" si="47"/>
        <v>0</v>
      </c>
    </row>
    <row r="182" spans="1:21" ht="13" x14ac:dyDescent="0.3">
      <c r="A182" s="18" t="s">
        <v>29</v>
      </c>
      <c r="B182" s="12" t="s">
        <v>328</v>
      </c>
      <c r="C182" s="11" t="s">
        <v>329</v>
      </c>
      <c r="D182" s="33">
        <v>0</v>
      </c>
      <c r="E182" s="33">
        <v>0</v>
      </c>
      <c r="F182" s="33">
        <v>0</v>
      </c>
      <c r="G182" s="38">
        <f t="shared" si="40"/>
        <v>0</v>
      </c>
      <c r="H182" s="33">
        <v>0</v>
      </c>
      <c r="I182" s="38">
        <f t="shared" si="41"/>
        <v>0</v>
      </c>
      <c r="J182" s="33">
        <v>0</v>
      </c>
      <c r="K182" s="38">
        <f t="shared" si="42"/>
        <v>0</v>
      </c>
      <c r="L182" s="33">
        <v>0</v>
      </c>
      <c r="M182" s="38">
        <f t="shared" si="43"/>
        <v>0</v>
      </c>
      <c r="N182" s="33">
        <f t="shared" si="44"/>
        <v>0</v>
      </c>
      <c r="O182" s="38">
        <f t="shared" si="45"/>
        <v>0</v>
      </c>
      <c r="P182" s="33">
        <v>0</v>
      </c>
      <c r="Q182" s="33">
        <v>0</v>
      </c>
      <c r="R182" s="33">
        <v>0</v>
      </c>
      <c r="S182" s="33">
        <v>0</v>
      </c>
      <c r="T182" s="38">
        <f t="shared" si="46"/>
        <v>0</v>
      </c>
      <c r="U182" s="38">
        <f t="shared" si="47"/>
        <v>0</v>
      </c>
    </row>
    <row r="183" spans="1:21" ht="13" x14ac:dyDescent="0.3">
      <c r="A183" s="18" t="s">
        <v>29</v>
      </c>
      <c r="B183" s="12" t="s">
        <v>330</v>
      </c>
      <c r="C183" s="11" t="s">
        <v>331</v>
      </c>
      <c r="D183" s="33">
        <v>0</v>
      </c>
      <c r="E183" s="33">
        <v>0</v>
      </c>
      <c r="F183" s="33">
        <v>0</v>
      </c>
      <c r="G183" s="38">
        <f t="shared" si="40"/>
        <v>0</v>
      </c>
      <c r="H183" s="33">
        <v>0</v>
      </c>
      <c r="I183" s="38">
        <f t="shared" si="41"/>
        <v>0</v>
      </c>
      <c r="J183" s="33">
        <v>0</v>
      </c>
      <c r="K183" s="38">
        <f t="shared" si="42"/>
        <v>0</v>
      </c>
      <c r="L183" s="33">
        <v>0</v>
      </c>
      <c r="M183" s="38">
        <f t="shared" si="43"/>
        <v>0</v>
      </c>
      <c r="N183" s="33">
        <f t="shared" si="44"/>
        <v>0</v>
      </c>
      <c r="O183" s="38">
        <f t="shared" si="45"/>
        <v>0</v>
      </c>
      <c r="P183" s="33">
        <v>0</v>
      </c>
      <c r="Q183" s="33">
        <v>0</v>
      </c>
      <c r="R183" s="33">
        <v>0</v>
      </c>
      <c r="S183" s="33">
        <v>0</v>
      </c>
      <c r="T183" s="38">
        <f t="shared" si="46"/>
        <v>0</v>
      </c>
      <c r="U183" s="38">
        <f t="shared" si="47"/>
        <v>0</v>
      </c>
    </row>
    <row r="184" spans="1:21" ht="13" x14ac:dyDescent="0.3">
      <c r="A184" s="18" t="s">
        <v>44</v>
      </c>
      <c r="B184" s="12" t="s">
        <v>332</v>
      </c>
      <c r="C184" s="11" t="s">
        <v>333</v>
      </c>
      <c r="D184" s="33">
        <v>1070292956</v>
      </c>
      <c r="E184" s="33">
        <v>472342852</v>
      </c>
      <c r="F184" s="33">
        <v>163089</v>
      </c>
      <c r="G184" s="38">
        <f t="shared" si="40"/>
        <v>1.5237790652151129E-4</v>
      </c>
      <c r="H184" s="33">
        <v>80314</v>
      </c>
      <c r="I184" s="38">
        <f t="shared" si="41"/>
        <v>7.5039268033826062E-5</v>
      </c>
      <c r="J184" s="33">
        <v>677980367</v>
      </c>
      <c r="K184" s="38">
        <f t="shared" si="42"/>
        <v>1.4353564664507721</v>
      </c>
      <c r="L184" s="33">
        <v>0</v>
      </c>
      <c r="M184" s="38">
        <f t="shared" si="43"/>
        <v>0</v>
      </c>
      <c r="N184" s="33">
        <f t="shared" si="44"/>
        <v>678223770</v>
      </c>
      <c r="O184" s="38">
        <f t="shared" si="45"/>
        <v>1.4358717764612219</v>
      </c>
      <c r="P184" s="33">
        <v>191932</v>
      </c>
      <c r="Q184" s="33">
        <v>858642054</v>
      </c>
      <c r="R184" s="33">
        <v>1134591057</v>
      </c>
      <c r="S184" s="33">
        <v>1185086</v>
      </c>
      <c r="T184" s="38">
        <f t="shared" si="46"/>
        <v>1.0445049718032459E-3</v>
      </c>
      <c r="U184" s="38">
        <f t="shared" si="47"/>
        <v>3531.3988027009564</v>
      </c>
    </row>
    <row r="185" spans="1:21" ht="14" x14ac:dyDescent="0.3">
      <c r="A185" s="19" t="s">
        <v>0</v>
      </c>
      <c r="B185" s="14" t="s">
        <v>334</v>
      </c>
      <c r="C185" s="13" t="s">
        <v>0</v>
      </c>
      <c r="D185" s="34">
        <f>SUM(D180:D184)</f>
        <v>1070292956</v>
      </c>
      <c r="E185" s="34">
        <f>SUM(E180:E184)</f>
        <v>472342852</v>
      </c>
      <c r="F185" s="34">
        <f>SUM(F180:F184)</f>
        <v>7770434</v>
      </c>
      <c r="G185" s="39">
        <f t="shared" si="40"/>
        <v>7.2601001029105154E-3</v>
      </c>
      <c r="H185" s="34">
        <f>SUM(H180:H184)</f>
        <v>6512946</v>
      </c>
      <c r="I185" s="39">
        <f t="shared" si="41"/>
        <v>6.0851993498497806E-3</v>
      </c>
      <c r="J185" s="34">
        <f>SUM(J180:J184)</f>
        <v>683396854</v>
      </c>
      <c r="K185" s="39">
        <f t="shared" si="42"/>
        <v>1.4468237448843622</v>
      </c>
      <c r="L185" s="34">
        <f>SUM(L180:L184)</f>
        <v>0</v>
      </c>
      <c r="M185" s="39">
        <f t="shared" si="43"/>
        <v>0</v>
      </c>
      <c r="N185" s="34">
        <f t="shared" si="44"/>
        <v>697680234</v>
      </c>
      <c r="O185" s="39">
        <f t="shared" si="45"/>
        <v>1.4770631778291419</v>
      </c>
      <c r="P185" s="34">
        <f>SUM(P180:P184)</f>
        <v>7243813</v>
      </c>
      <c r="Q185" s="34">
        <f>SUM(Q180:Q184)</f>
        <v>858642054</v>
      </c>
      <c r="R185" s="34">
        <f>SUM(R180:R184)</f>
        <v>1134591057</v>
      </c>
      <c r="S185" s="34">
        <f>SUM(S180:S184)</f>
        <v>23742205</v>
      </c>
      <c r="T185" s="39">
        <f t="shared" si="46"/>
        <v>2.0925781896058079E-2</v>
      </c>
      <c r="U185" s="39">
        <f t="shared" si="47"/>
        <v>93.342144668836696</v>
      </c>
    </row>
    <row r="186" spans="1:21" ht="13" x14ac:dyDescent="0.3">
      <c r="A186" s="18" t="s">
        <v>29</v>
      </c>
      <c r="B186" s="12" t="s">
        <v>335</v>
      </c>
      <c r="C186" s="11" t="s">
        <v>336</v>
      </c>
      <c r="D186" s="33">
        <v>0</v>
      </c>
      <c r="E186" s="33">
        <v>0</v>
      </c>
      <c r="F186" s="33">
        <v>2029728</v>
      </c>
      <c r="G186" s="38">
        <f t="shared" si="40"/>
        <v>0</v>
      </c>
      <c r="H186" s="33">
        <v>-898959</v>
      </c>
      <c r="I186" s="38">
        <f t="shared" si="41"/>
        <v>0</v>
      </c>
      <c r="J186" s="33">
        <v>-923472</v>
      </c>
      <c r="K186" s="38">
        <f t="shared" si="42"/>
        <v>0</v>
      </c>
      <c r="L186" s="33">
        <v>0</v>
      </c>
      <c r="M186" s="38">
        <f t="shared" si="43"/>
        <v>0</v>
      </c>
      <c r="N186" s="33">
        <f t="shared" si="44"/>
        <v>207297</v>
      </c>
      <c r="O186" s="38">
        <f t="shared" si="45"/>
        <v>0</v>
      </c>
      <c r="P186" s="33">
        <v>676537</v>
      </c>
      <c r="Q186" s="33">
        <v>0</v>
      </c>
      <c r="R186" s="33">
        <v>0</v>
      </c>
      <c r="S186" s="33">
        <v>3718719</v>
      </c>
      <c r="T186" s="38">
        <f t="shared" si="46"/>
        <v>0</v>
      </c>
      <c r="U186" s="38">
        <f t="shared" si="47"/>
        <v>-2.3649985144936641</v>
      </c>
    </row>
    <row r="187" spans="1:21" ht="13" x14ac:dyDescent="0.3">
      <c r="A187" s="18" t="s">
        <v>29</v>
      </c>
      <c r="B187" s="12" t="s">
        <v>337</v>
      </c>
      <c r="C187" s="11" t="s">
        <v>338</v>
      </c>
      <c r="D187" s="33">
        <v>438143</v>
      </c>
      <c r="E187" s="33">
        <v>438143</v>
      </c>
      <c r="F187" s="33">
        <v>232138</v>
      </c>
      <c r="G187" s="38">
        <f t="shared" si="40"/>
        <v>0.52982245522580529</v>
      </c>
      <c r="H187" s="33">
        <v>405514</v>
      </c>
      <c r="I187" s="38">
        <f t="shared" si="41"/>
        <v>0.92552887984059995</v>
      </c>
      <c r="J187" s="33">
        <v>359059</v>
      </c>
      <c r="K187" s="38">
        <f t="shared" si="42"/>
        <v>0.81950185213503357</v>
      </c>
      <c r="L187" s="33">
        <v>0</v>
      </c>
      <c r="M187" s="38">
        <f t="shared" si="43"/>
        <v>0</v>
      </c>
      <c r="N187" s="33">
        <f t="shared" si="44"/>
        <v>996711</v>
      </c>
      <c r="O187" s="38">
        <f t="shared" si="45"/>
        <v>2.2748531872014386</v>
      </c>
      <c r="P187" s="33">
        <v>420156</v>
      </c>
      <c r="Q187" s="33">
        <v>421696</v>
      </c>
      <c r="R187" s="33">
        <v>421696</v>
      </c>
      <c r="S187" s="33">
        <v>1051241</v>
      </c>
      <c r="T187" s="38">
        <f t="shared" si="46"/>
        <v>2.4928882417665807</v>
      </c>
      <c r="U187" s="38">
        <f t="shared" si="47"/>
        <v>-0.14541503631984309</v>
      </c>
    </row>
    <row r="188" spans="1:21" ht="13" x14ac:dyDescent="0.3">
      <c r="A188" s="18" t="s">
        <v>29</v>
      </c>
      <c r="B188" s="12" t="s">
        <v>339</v>
      </c>
      <c r="C188" s="11" t="s">
        <v>340</v>
      </c>
      <c r="D188" s="33">
        <v>275255400</v>
      </c>
      <c r="E188" s="33">
        <v>275255400</v>
      </c>
      <c r="F188" s="33">
        <v>57753083</v>
      </c>
      <c r="G188" s="38">
        <f t="shared" si="40"/>
        <v>0.20981634874374852</v>
      </c>
      <c r="H188" s="33">
        <v>76604613</v>
      </c>
      <c r="I188" s="38">
        <f t="shared" si="41"/>
        <v>0.27830376079815328</v>
      </c>
      <c r="J188" s="33">
        <v>44677044</v>
      </c>
      <c r="K188" s="38">
        <f t="shared" si="42"/>
        <v>0.16231123531091488</v>
      </c>
      <c r="L188" s="33">
        <v>0</v>
      </c>
      <c r="M188" s="38">
        <f t="shared" si="43"/>
        <v>0</v>
      </c>
      <c r="N188" s="33">
        <f t="shared" si="44"/>
        <v>179034740</v>
      </c>
      <c r="O188" s="38">
        <f t="shared" si="45"/>
        <v>0.65043134485281673</v>
      </c>
      <c r="P188" s="33">
        <v>53621014</v>
      </c>
      <c r="Q188" s="33">
        <v>296691354</v>
      </c>
      <c r="R188" s="33">
        <v>253691354</v>
      </c>
      <c r="S188" s="33">
        <v>158220401</v>
      </c>
      <c r="T188" s="38">
        <f t="shared" si="46"/>
        <v>0.62367281543225161</v>
      </c>
      <c r="U188" s="38">
        <f t="shared" si="47"/>
        <v>-0.16679971773752733</v>
      </c>
    </row>
    <row r="189" spans="1:21" ht="13" x14ac:dyDescent="0.3">
      <c r="A189" s="18" t="s">
        <v>29</v>
      </c>
      <c r="B189" s="12" t="s">
        <v>341</v>
      </c>
      <c r="C189" s="11" t="s">
        <v>342</v>
      </c>
      <c r="D189" s="33">
        <v>0</v>
      </c>
      <c r="E189" s="33">
        <v>0</v>
      </c>
      <c r="F189" s="33">
        <v>0</v>
      </c>
      <c r="G189" s="38">
        <f t="shared" si="40"/>
        <v>0</v>
      </c>
      <c r="H189" s="33">
        <v>0</v>
      </c>
      <c r="I189" s="38">
        <f t="shared" si="41"/>
        <v>0</v>
      </c>
      <c r="J189" s="33">
        <v>0</v>
      </c>
      <c r="K189" s="38">
        <f t="shared" si="42"/>
        <v>0</v>
      </c>
      <c r="L189" s="33">
        <v>0</v>
      </c>
      <c r="M189" s="38">
        <f t="shared" si="43"/>
        <v>0</v>
      </c>
      <c r="N189" s="33">
        <f t="shared" si="44"/>
        <v>0</v>
      </c>
      <c r="O189" s="38">
        <f t="shared" si="45"/>
        <v>0</v>
      </c>
      <c r="P189" s="33">
        <v>0</v>
      </c>
      <c r="Q189" s="33">
        <v>0</v>
      </c>
      <c r="R189" s="33">
        <v>0</v>
      </c>
      <c r="S189" s="33">
        <v>0</v>
      </c>
      <c r="T189" s="38">
        <f t="shared" si="46"/>
        <v>0</v>
      </c>
      <c r="U189" s="38">
        <f t="shared" si="47"/>
        <v>0</v>
      </c>
    </row>
    <row r="190" spans="1:21" ht="13" x14ac:dyDescent="0.3">
      <c r="A190" s="18" t="s">
        <v>44</v>
      </c>
      <c r="B190" s="12" t="s">
        <v>343</v>
      </c>
      <c r="C190" s="11" t="s">
        <v>344</v>
      </c>
      <c r="D190" s="33">
        <v>233012000</v>
      </c>
      <c r="E190" s="33">
        <v>261936000</v>
      </c>
      <c r="F190" s="33">
        <v>94165777</v>
      </c>
      <c r="G190" s="38">
        <f t="shared" si="40"/>
        <v>0.40412415240416805</v>
      </c>
      <c r="H190" s="33">
        <v>81127039</v>
      </c>
      <c r="I190" s="38">
        <f t="shared" si="41"/>
        <v>0.34816678540161022</v>
      </c>
      <c r="J190" s="33">
        <v>51372394</v>
      </c>
      <c r="K190" s="38">
        <f t="shared" si="42"/>
        <v>0.19612574827438764</v>
      </c>
      <c r="L190" s="33">
        <v>0</v>
      </c>
      <c r="M190" s="38">
        <f t="shared" si="43"/>
        <v>0</v>
      </c>
      <c r="N190" s="33">
        <f t="shared" si="44"/>
        <v>226665210</v>
      </c>
      <c r="O190" s="38">
        <f t="shared" si="45"/>
        <v>0.86534577148616454</v>
      </c>
      <c r="P190" s="33">
        <v>-99991660</v>
      </c>
      <c r="Q190" s="33">
        <v>226713000</v>
      </c>
      <c r="R190" s="33">
        <v>297353000</v>
      </c>
      <c r="S190" s="33">
        <v>92511370</v>
      </c>
      <c r="T190" s="38">
        <f t="shared" si="46"/>
        <v>0.31111631629746461</v>
      </c>
      <c r="U190" s="38">
        <f t="shared" si="47"/>
        <v>-1.5137667881501318</v>
      </c>
    </row>
    <row r="191" spans="1:21" ht="14" x14ac:dyDescent="0.3">
      <c r="A191" s="19" t="s">
        <v>0</v>
      </c>
      <c r="B191" s="14" t="s">
        <v>345</v>
      </c>
      <c r="C191" s="13" t="s">
        <v>0</v>
      </c>
      <c r="D191" s="34">
        <f>SUM(D186:D190)</f>
        <v>508705543</v>
      </c>
      <c r="E191" s="34">
        <f>SUM(E186:E190)</f>
        <v>537629543</v>
      </c>
      <c r="F191" s="34">
        <f>SUM(F186:F190)</f>
        <v>154180726</v>
      </c>
      <c r="G191" s="39">
        <f t="shared" si="40"/>
        <v>0.30308442304510136</v>
      </c>
      <c r="H191" s="34">
        <f>SUM(H186:H190)</f>
        <v>157238207</v>
      </c>
      <c r="I191" s="39">
        <f t="shared" si="41"/>
        <v>0.30909473891854172</v>
      </c>
      <c r="J191" s="34">
        <f>SUM(J186:J190)</f>
        <v>95485025</v>
      </c>
      <c r="K191" s="39">
        <f t="shared" si="42"/>
        <v>0.17760375381752413</v>
      </c>
      <c r="L191" s="34">
        <f>SUM(L186:L190)</f>
        <v>0</v>
      </c>
      <c r="M191" s="39">
        <f t="shared" si="43"/>
        <v>0</v>
      </c>
      <c r="N191" s="34">
        <f t="shared" si="44"/>
        <v>406903958</v>
      </c>
      <c r="O191" s="39">
        <f t="shared" si="45"/>
        <v>0.75684821137144986</v>
      </c>
      <c r="P191" s="34">
        <f>SUM(P186:P190)</f>
        <v>-45273953</v>
      </c>
      <c r="Q191" s="34">
        <f>SUM(Q186:Q190)</f>
        <v>523826050</v>
      </c>
      <c r="R191" s="34">
        <f>SUM(R186:R190)</f>
        <v>551466050</v>
      </c>
      <c r="S191" s="34">
        <f>SUM(S186:S190)</f>
        <v>255501731</v>
      </c>
      <c r="T191" s="39">
        <f t="shared" si="46"/>
        <v>0.46331361830886958</v>
      </c>
      <c r="U191" s="39">
        <f t="shared" si="47"/>
        <v>-3.1090498768684944</v>
      </c>
    </row>
    <row r="192" spans="1:21" ht="13" x14ac:dyDescent="0.3">
      <c r="A192" s="18" t="s">
        <v>29</v>
      </c>
      <c r="B192" s="12" t="s">
        <v>346</v>
      </c>
      <c r="C192" s="11" t="s">
        <v>347</v>
      </c>
      <c r="D192" s="33">
        <v>49334537</v>
      </c>
      <c r="E192" s="33">
        <v>55334537</v>
      </c>
      <c r="F192" s="33">
        <v>17688834</v>
      </c>
      <c r="G192" s="38">
        <f t="shared" si="40"/>
        <v>0.35854869784224386</v>
      </c>
      <c r="H192" s="33">
        <v>15288469</v>
      </c>
      <c r="I192" s="38">
        <f t="shared" si="41"/>
        <v>0.30989383765778528</v>
      </c>
      <c r="J192" s="33">
        <v>10109312</v>
      </c>
      <c r="K192" s="38">
        <f t="shared" si="42"/>
        <v>0.18269443548429798</v>
      </c>
      <c r="L192" s="33">
        <v>0</v>
      </c>
      <c r="M192" s="38">
        <f t="shared" si="43"/>
        <v>0</v>
      </c>
      <c r="N192" s="33">
        <f t="shared" si="44"/>
        <v>43086615</v>
      </c>
      <c r="O192" s="38">
        <f t="shared" si="45"/>
        <v>0.77865682692890337</v>
      </c>
      <c r="P192" s="33">
        <v>13795386</v>
      </c>
      <c r="Q192" s="33">
        <v>49386876</v>
      </c>
      <c r="R192" s="33">
        <v>45963432</v>
      </c>
      <c r="S192" s="33">
        <v>30269645</v>
      </c>
      <c r="T192" s="38">
        <f t="shared" si="46"/>
        <v>0.65855928686961407</v>
      </c>
      <c r="U192" s="38">
        <f t="shared" si="47"/>
        <v>-0.26719614804544067</v>
      </c>
    </row>
    <row r="193" spans="1:21" ht="13" x14ac:dyDescent="0.3">
      <c r="A193" s="18" t="s">
        <v>29</v>
      </c>
      <c r="B193" s="12" t="s">
        <v>348</v>
      </c>
      <c r="C193" s="11" t="s">
        <v>349</v>
      </c>
      <c r="D193" s="33">
        <v>56019393</v>
      </c>
      <c r="E193" s="33">
        <v>56019393</v>
      </c>
      <c r="F193" s="33">
        <v>25475277</v>
      </c>
      <c r="G193" s="38">
        <f t="shared" si="40"/>
        <v>0.45475817633368504</v>
      </c>
      <c r="H193" s="33">
        <v>11383503</v>
      </c>
      <c r="I193" s="38">
        <f t="shared" si="41"/>
        <v>0.20320646816005308</v>
      </c>
      <c r="J193" s="33">
        <v>11153908</v>
      </c>
      <c r="K193" s="38">
        <f t="shared" si="42"/>
        <v>0.1991079767679739</v>
      </c>
      <c r="L193" s="33">
        <v>0</v>
      </c>
      <c r="M193" s="38">
        <f t="shared" si="43"/>
        <v>0</v>
      </c>
      <c r="N193" s="33">
        <f t="shared" si="44"/>
        <v>48012688</v>
      </c>
      <c r="O193" s="38">
        <f t="shared" si="45"/>
        <v>0.85707262126171202</v>
      </c>
      <c r="P193" s="33">
        <v>5919700</v>
      </c>
      <c r="Q193" s="33">
        <v>98132489</v>
      </c>
      <c r="R193" s="33">
        <v>119167489</v>
      </c>
      <c r="S193" s="33">
        <v>30463325</v>
      </c>
      <c r="T193" s="38">
        <f t="shared" si="46"/>
        <v>0.25563452964927375</v>
      </c>
      <c r="U193" s="38">
        <f t="shared" si="47"/>
        <v>0.88420156426845953</v>
      </c>
    </row>
    <row r="194" spans="1:21" ht="13" x14ac:dyDescent="0.3">
      <c r="A194" s="18" t="s">
        <v>29</v>
      </c>
      <c r="B194" s="12" t="s">
        <v>350</v>
      </c>
      <c r="C194" s="11" t="s">
        <v>351</v>
      </c>
      <c r="D194" s="33">
        <v>49340889</v>
      </c>
      <c r="E194" s="33">
        <v>47590889</v>
      </c>
      <c r="F194" s="33">
        <v>10016419</v>
      </c>
      <c r="G194" s="38">
        <f t="shared" si="40"/>
        <v>0.20300442904464083</v>
      </c>
      <c r="H194" s="33">
        <v>11091607</v>
      </c>
      <c r="I194" s="38">
        <f t="shared" si="41"/>
        <v>0.22479544298441806</v>
      </c>
      <c r="J194" s="33">
        <v>9330408</v>
      </c>
      <c r="K194" s="38">
        <f t="shared" si="42"/>
        <v>0.19605450110419245</v>
      </c>
      <c r="L194" s="33">
        <v>0</v>
      </c>
      <c r="M194" s="38">
        <f t="shared" si="43"/>
        <v>0</v>
      </c>
      <c r="N194" s="33">
        <f t="shared" si="44"/>
        <v>30438434</v>
      </c>
      <c r="O194" s="38">
        <f t="shared" si="45"/>
        <v>0.63958532062723183</v>
      </c>
      <c r="P194" s="33">
        <v>8832818</v>
      </c>
      <c r="Q194" s="33">
        <v>37409340</v>
      </c>
      <c r="R194" s="33">
        <v>37409340</v>
      </c>
      <c r="S194" s="33">
        <v>29482934</v>
      </c>
      <c r="T194" s="38">
        <f t="shared" si="46"/>
        <v>0.78811692481075579</v>
      </c>
      <c r="U194" s="38">
        <f t="shared" si="47"/>
        <v>5.6334229913941325E-2</v>
      </c>
    </row>
    <row r="195" spans="1:21" ht="13" x14ac:dyDescent="0.3">
      <c r="A195" s="18" t="s">
        <v>29</v>
      </c>
      <c r="B195" s="12" t="s">
        <v>352</v>
      </c>
      <c r="C195" s="11" t="s">
        <v>353</v>
      </c>
      <c r="D195" s="33">
        <v>152350349</v>
      </c>
      <c r="E195" s="33">
        <v>152350349</v>
      </c>
      <c r="F195" s="33">
        <v>30928325</v>
      </c>
      <c r="G195" s="38">
        <f t="shared" si="40"/>
        <v>0.20300790384142803</v>
      </c>
      <c r="H195" s="33">
        <v>29461485</v>
      </c>
      <c r="I195" s="38">
        <f t="shared" si="41"/>
        <v>0.19337983269076725</v>
      </c>
      <c r="J195" s="33">
        <v>30721826</v>
      </c>
      <c r="K195" s="38">
        <f t="shared" si="42"/>
        <v>0.20165248193819366</v>
      </c>
      <c r="L195" s="33">
        <v>0</v>
      </c>
      <c r="M195" s="38">
        <f t="shared" si="43"/>
        <v>0</v>
      </c>
      <c r="N195" s="33">
        <f t="shared" si="44"/>
        <v>91111636</v>
      </c>
      <c r="O195" s="38">
        <f t="shared" si="45"/>
        <v>0.59804021847038891</v>
      </c>
      <c r="P195" s="33">
        <v>36369994</v>
      </c>
      <c r="Q195" s="33">
        <v>142916785</v>
      </c>
      <c r="R195" s="33">
        <v>135025400</v>
      </c>
      <c r="S195" s="33">
        <v>97155071</v>
      </c>
      <c r="T195" s="38">
        <f t="shared" si="46"/>
        <v>0.71953181401425215</v>
      </c>
      <c r="U195" s="38">
        <f t="shared" si="47"/>
        <v>-0.15529746856708304</v>
      </c>
    </row>
    <row r="196" spans="1:21" ht="13" x14ac:dyDescent="0.3">
      <c r="A196" s="18" t="s">
        <v>29</v>
      </c>
      <c r="B196" s="12" t="s">
        <v>354</v>
      </c>
      <c r="C196" s="11" t="s">
        <v>355</v>
      </c>
      <c r="D196" s="33">
        <v>79889902</v>
      </c>
      <c r="E196" s="33">
        <v>79889902</v>
      </c>
      <c r="F196" s="33">
        <v>16585366</v>
      </c>
      <c r="G196" s="38">
        <f t="shared" si="40"/>
        <v>0.20760278314022715</v>
      </c>
      <c r="H196" s="33">
        <v>12638436</v>
      </c>
      <c r="I196" s="38">
        <f t="shared" si="41"/>
        <v>0.15819816627137684</v>
      </c>
      <c r="J196" s="33">
        <v>13589780</v>
      </c>
      <c r="K196" s="38">
        <f t="shared" si="42"/>
        <v>0.17010635461788401</v>
      </c>
      <c r="L196" s="33">
        <v>0</v>
      </c>
      <c r="M196" s="38">
        <f t="shared" si="43"/>
        <v>0</v>
      </c>
      <c r="N196" s="33">
        <f t="shared" si="44"/>
        <v>42813582</v>
      </c>
      <c r="O196" s="38">
        <f t="shared" si="45"/>
        <v>0.53590730402948794</v>
      </c>
      <c r="P196" s="33">
        <v>16099869</v>
      </c>
      <c r="Q196" s="33">
        <v>76294596</v>
      </c>
      <c r="R196" s="33">
        <v>76294596</v>
      </c>
      <c r="S196" s="33">
        <v>70483111</v>
      </c>
      <c r="T196" s="38">
        <f t="shared" si="46"/>
        <v>0.92382835345245162</v>
      </c>
      <c r="U196" s="38">
        <f t="shared" si="47"/>
        <v>-0.15590741763178317</v>
      </c>
    </row>
    <row r="197" spans="1:21" ht="13" x14ac:dyDescent="0.3">
      <c r="A197" s="18" t="s">
        <v>44</v>
      </c>
      <c r="B197" s="12" t="s">
        <v>356</v>
      </c>
      <c r="C197" s="11" t="s">
        <v>357</v>
      </c>
      <c r="D197" s="33">
        <v>0</v>
      </c>
      <c r="E197" s="33">
        <v>0</v>
      </c>
      <c r="F197" s="33">
        <v>0</v>
      </c>
      <c r="G197" s="38">
        <f t="shared" si="40"/>
        <v>0</v>
      </c>
      <c r="H197" s="33">
        <v>0</v>
      </c>
      <c r="I197" s="38">
        <f t="shared" si="41"/>
        <v>0</v>
      </c>
      <c r="J197" s="33">
        <v>0</v>
      </c>
      <c r="K197" s="38">
        <f t="shared" si="42"/>
        <v>0</v>
      </c>
      <c r="L197" s="33">
        <v>0</v>
      </c>
      <c r="M197" s="38">
        <f t="shared" si="43"/>
        <v>0</v>
      </c>
      <c r="N197" s="33">
        <f t="shared" si="44"/>
        <v>0</v>
      </c>
      <c r="O197" s="38">
        <f t="shared" si="45"/>
        <v>0</v>
      </c>
      <c r="P197" s="33">
        <v>0</v>
      </c>
      <c r="Q197" s="33">
        <v>0</v>
      </c>
      <c r="R197" s="33">
        <v>0</v>
      </c>
      <c r="S197" s="33">
        <v>0</v>
      </c>
      <c r="T197" s="38">
        <f t="shared" si="46"/>
        <v>0</v>
      </c>
      <c r="U197" s="38">
        <f t="shared" si="47"/>
        <v>0</v>
      </c>
    </row>
    <row r="198" spans="1:21" ht="14" x14ac:dyDescent="0.3">
      <c r="A198" s="19" t="s">
        <v>0</v>
      </c>
      <c r="B198" s="14" t="s">
        <v>358</v>
      </c>
      <c r="C198" s="13" t="s">
        <v>0</v>
      </c>
      <c r="D198" s="34">
        <f>SUM(D192:D197)</f>
        <v>386935070</v>
      </c>
      <c r="E198" s="34">
        <f>SUM(E192:E197)</f>
        <v>391185070</v>
      </c>
      <c r="F198" s="34">
        <f>SUM(F192:F197)</f>
        <v>100694221</v>
      </c>
      <c r="G198" s="39">
        <f t="shared" si="40"/>
        <v>0.26023544725475517</v>
      </c>
      <c r="H198" s="34">
        <f>SUM(H192:H197)</f>
        <v>79863500</v>
      </c>
      <c r="I198" s="39">
        <f t="shared" si="41"/>
        <v>0.20640026245230239</v>
      </c>
      <c r="J198" s="34">
        <f>SUM(J192:J197)</f>
        <v>74905234</v>
      </c>
      <c r="K198" s="39">
        <f t="shared" si="42"/>
        <v>0.19148285490547989</v>
      </c>
      <c r="L198" s="34">
        <f>SUM(L192:L197)</f>
        <v>0</v>
      </c>
      <c r="M198" s="39">
        <f t="shared" si="43"/>
        <v>0</v>
      </c>
      <c r="N198" s="34">
        <f t="shared" si="44"/>
        <v>255462955</v>
      </c>
      <c r="O198" s="39">
        <f t="shared" si="45"/>
        <v>0.65304883696098115</v>
      </c>
      <c r="P198" s="34">
        <f>SUM(P192:P197)</f>
        <v>81017767</v>
      </c>
      <c r="Q198" s="34">
        <f>SUM(Q192:Q197)</f>
        <v>404140086</v>
      </c>
      <c r="R198" s="34">
        <f>SUM(R192:R197)</f>
        <v>413860257</v>
      </c>
      <c r="S198" s="34">
        <f>SUM(S192:S197)</f>
        <v>257854086</v>
      </c>
      <c r="T198" s="39">
        <f t="shared" si="46"/>
        <v>0.62304626172403887</v>
      </c>
      <c r="U198" s="39">
        <f t="shared" si="47"/>
        <v>-7.5446821436093159E-2</v>
      </c>
    </row>
    <row r="199" spans="1:21" ht="13" x14ac:dyDescent="0.3">
      <c r="A199" s="18" t="s">
        <v>29</v>
      </c>
      <c r="B199" s="12" t="s">
        <v>359</v>
      </c>
      <c r="C199" s="11" t="s">
        <v>360</v>
      </c>
      <c r="D199" s="33">
        <v>0</v>
      </c>
      <c r="E199" s="33">
        <v>0</v>
      </c>
      <c r="F199" s="33">
        <v>0</v>
      </c>
      <c r="G199" s="38">
        <f t="shared" si="40"/>
        <v>0</v>
      </c>
      <c r="H199" s="33">
        <v>0</v>
      </c>
      <c r="I199" s="38">
        <f t="shared" si="41"/>
        <v>0</v>
      </c>
      <c r="J199" s="33">
        <v>0</v>
      </c>
      <c r="K199" s="38">
        <f t="shared" si="42"/>
        <v>0</v>
      </c>
      <c r="L199" s="33">
        <v>0</v>
      </c>
      <c r="M199" s="38">
        <f t="shared" si="43"/>
        <v>0</v>
      </c>
      <c r="N199" s="33">
        <f t="shared" si="44"/>
        <v>0</v>
      </c>
      <c r="O199" s="38">
        <f t="shared" si="45"/>
        <v>0</v>
      </c>
      <c r="P199" s="33">
        <v>0</v>
      </c>
      <c r="Q199" s="33">
        <v>0</v>
      </c>
      <c r="R199" s="33">
        <v>0</v>
      </c>
      <c r="S199" s="33">
        <v>0</v>
      </c>
      <c r="T199" s="38">
        <f t="shared" si="46"/>
        <v>0</v>
      </c>
      <c r="U199" s="38">
        <f t="shared" si="47"/>
        <v>0</v>
      </c>
    </row>
    <row r="200" spans="1:21" ht="13" x14ac:dyDescent="0.3">
      <c r="A200" s="18" t="s">
        <v>29</v>
      </c>
      <c r="B200" s="12" t="s">
        <v>361</v>
      </c>
      <c r="C200" s="11" t="s">
        <v>362</v>
      </c>
      <c r="D200" s="33">
        <v>0</v>
      </c>
      <c r="E200" s="33">
        <v>0</v>
      </c>
      <c r="F200" s="33">
        <v>0</v>
      </c>
      <c r="G200" s="38">
        <f t="shared" si="40"/>
        <v>0</v>
      </c>
      <c r="H200" s="33">
        <v>0</v>
      </c>
      <c r="I200" s="38">
        <f t="shared" si="41"/>
        <v>0</v>
      </c>
      <c r="J200" s="33">
        <v>0</v>
      </c>
      <c r="K200" s="38">
        <f t="shared" si="42"/>
        <v>0</v>
      </c>
      <c r="L200" s="33">
        <v>0</v>
      </c>
      <c r="M200" s="38">
        <f t="shared" si="43"/>
        <v>0</v>
      </c>
      <c r="N200" s="33">
        <f t="shared" si="44"/>
        <v>0</v>
      </c>
      <c r="O200" s="38">
        <f t="shared" si="45"/>
        <v>0</v>
      </c>
      <c r="P200" s="33">
        <v>0</v>
      </c>
      <c r="Q200" s="33">
        <v>0</v>
      </c>
      <c r="R200" s="33">
        <v>0</v>
      </c>
      <c r="S200" s="33">
        <v>0</v>
      </c>
      <c r="T200" s="38">
        <f t="shared" si="46"/>
        <v>0</v>
      </c>
      <c r="U200" s="38">
        <f t="shared" si="47"/>
        <v>0</v>
      </c>
    </row>
    <row r="201" spans="1:21" ht="13" x14ac:dyDescent="0.3">
      <c r="A201" s="18" t="s">
        <v>29</v>
      </c>
      <c r="B201" s="12" t="s">
        <v>363</v>
      </c>
      <c r="C201" s="11" t="s">
        <v>364</v>
      </c>
      <c r="D201" s="33">
        <v>0</v>
      </c>
      <c r="E201" s="33">
        <v>0</v>
      </c>
      <c r="F201" s="33">
        <v>0</v>
      </c>
      <c r="G201" s="38">
        <f t="shared" si="40"/>
        <v>0</v>
      </c>
      <c r="H201" s="33">
        <v>0</v>
      </c>
      <c r="I201" s="38">
        <f t="shared" si="41"/>
        <v>0</v>
      </c>
      <c r="J201" s="33">
        <v>0</v>
      </c>
      <c r="K201" s="38">
        <f t="shared" si="42"/>
        <v>0</v>
      </c>
      <c r="L201" s="33">
        <v>0</v>
      </c>
      <c r="M201" s="38">
        <f t="shared" si="43"/>
        <v>0</v>
      </c>
      <c r="N201" s="33">
        <f t="shared" si="44"/>
        <v>0</v>
      </c>
      <c r="O201" s="38">
        <f t="shared" si="45"/>
        <v>0</v>
      </c>
      <c r="P201" s="33">
        <v>0</v>
      </c>
      <c r="Q201" s="33">
        <v>0</v>
      </c>
      <c r="R201" s="33">
        <v>0</v>
      </c>
      <c r="S201" s="33">
        <v>0</v>
      </c>
      <c r="T201" s="38">
        <f t="shared" si="46"/>
        <v>0</v>
      </c>
      <c r="U201" s="38">
        <f t="shared" si="47"/>
        <v>0</v>
      </c>
    </row>
    <row r="202" spans="1:21" ht="13" x14ac:dyDescent="0.3">
      <c r="A202" s="18" t="s">
        <v>29</v>
      </c>
      <c r="B202" s="12" t="s">
        <v>365</v>
      </c>
      <c r="C202" s="11" t="s">
        <v>366</v>
      </c>
      <c r="D202" s="33">
        <v>0</v>
      </c>
      <c r="E202" s="33">
        <v>0</v>
      </c>
      <c r="F202" s="33">
        <v>0</v>
      </c>
      <c r="G202" s="38">
        <f t="shared" si="40"/>
        <v>0</v>
      </c>
      <c r="H202" s="33">
        <v>0</v>
      </c>
      <c r="I202" s="38">
        <f t="shared" si="41"/>
        <v>0</v>
      </c>
      <c r="J202" s="33">
        <v>0</v>
      </c>
      <c r="K202" s="38">
        <f t="shared" si="42"/>
        <v>0</v>
      </c>
      <c r="L202" s="33">
        <v>0</v>
      </c>
      <c r="M202" s="38">
        <f t="shared" si="43"/>
        <v>0</v>
      </c>
      <c r="N202" s="33">
        <f t="shared" si="44"/>
        <v>0</v>
      </c>
      <c r="O202" s="38">
        <f t="shared" si="45"/>
        <v>0</v>
      </c>
      <c r="P202" s="33">
        <v>0</v>
      </c>
      <c r="Q202" s="33">
        <v>0</v>
      </c>
      <c r="R202" s="33">
        <v>0</v>
      </c>
      <c r="S202" s="33">
        <v>0</v>
      </c>
      <c r="T202" s="38">
        <f t="shared" si="46"/>
        <v>0</v>
      </c>
      <c r="U202" s="38">
        <f t="shared" si="47"/>
        <v>0</v>
      </c>
    </row>
    <row r="203" spans="1:21" ht="13" x14ac:dyDescent="0.3">
      <c r="A203" s="18" t="s">
        <v>44</v>
      </c>
      <c r="B203" s="12" t="s">
        <v>367</v>
      </c>
      <c r="C203" s="11" t="s">
        <v>368</v>
      </c>
      <c r="D203" s="33">
        <v>0</v>
      </c>
      <c r="E203" s="33">
        <v>0</v>
      </c>
      <c r="F203" s="33">
        <v>0</v>
      </c>
      <c r="G203" s="38">
        <f t="shared" si="40"/>
        <v>0</v>
      </c>
      <c r="H203" s="33">
        <v>0</v>
      </c>
      <c r="I203" s="38">
        <f t="shared" si="41"/>
        <v>0</v>
      </c>
      <c r="J203" s="33">
        <v>0</v>
      </c>
      <c r="K203" s="38">
        <f t="shared" si="42"/>
        <v>0</v>
      </c>
      <c r="L203" s="33">
        <v>0</v>
      </c>
      <c r="M203" s="38">
        <f t="shared" si="43"/>
        <v>0</v>
      </c>
      <c r="N203" s="33">
        <f t="shared" si="44"/>
        <v>0</v>
      </c>
      <c r="O203" s="38">
        <f t="shared" si="45"/>
        <v>0</v>
      </c>
      <c r="P203" s="33">
        <v>0</v>
      </c>
      <c r="Q203" s="33">
        <v>0</v>
      </c>
      <c r="R203" s="33">
        <v>0</v>
      </c>
      <c r="S203" s="33">
        <v>0</v>
      </c>
      <c r="T203" s="38">
        <f t="shared" si="46"/>
        <v>0</v>
      </c>
      <c r="U203" s="38">
        <f t="shared" si="47"/>
        <v>0</v>
      </c>
    </row>
    <row r="204" spans="1:21" ht="14" x14ac:dyDescent="0.3">
      <c r="A204" s="19" t="s">
        <v>0</v>
      </c>
      <c r="B204" s="14" t="s">
        <v>369</v>
      </c>
      <c r="C204" s="13" t="s">
        <v>0</v>
      </c>
      <c r="D204" s="34">
        <f>SUM(D199:D203)</f>
        <v>0</v>
      </c>
      <c r="E204" s="34">
        <f>SUM(E199:E203)</f>
        <v>0</v>
      </c>
      <c r="F204" s="34">
        <f>SUM(F199:F203)</f>
        <v>0</v>
      </c>
      <c r="G204" s="39">
        <f t="shared" si="40"/>
        <v>0</v>
      </c>
      <c r="H204" s="34">
        <f>SUM(H199:H203)</f>
        <v>0</v>
      </c>
      <c r="I204" s="39">
        <f t="shared" si="41"/>
        <v>0</v>
      </c>
      <c r="J204" s="34">
        <f>SUM(J199:J203)</f>
        <v>0</v>
      </c>
      <c r="K204" s="39">
        <f t="shared" si="42"/>
        <v>0</v>
      </c>
      <c r="L204" s="34">
        <f>SUM(L199:L203)</f>
        <v>0</v>
      </c>
      <c r="M204" s="39">
        <f t="shared" si="43"/>
        <v>0</v>
      </c>
      <c r="N204" s="34">
        <f t="shared" si="44"/>
        <v>0</v>
      </c>
      <c r="O204" s="39">
        <f t="shared" si="45"/>
        <v>0</v>
      </c>
      <c r="P204" s="34">
        <f>SUM(P199:P203)</f>
        <v>0</v>
      </c>
      <c r="Q204" s="34">
        <f>SUM(Q199:Q203)</f>
        <v>0</v>
      </c>
      <c r="R204" s="34">
        <f>SUM(R199:R203)</f>
        <v>0</v>
      </c>
      <c r="S204" s="34">
        <f>SUM(S199:S203)</f>
        <v>0</v>
      </c>
      <c r="T204" s="39">
        <f t="shared" si="46"/>
        <v>0</v>
      </c>
      <c r="U204" s="39">
        <f t="shared" si="47"/>
        <v>0</v>
      </c>
    </row>
    <row r="205" spans="1:21" ht="14" x14ac:dyDescent="0.3">
      <c r="A205" s="19" t="s">
        <v>0</v>
      </c>
      <c r="B205" s="14" t="s">
        <v>370</v>
      </c>
      <c r="C205" s="13" t="s">
        <v>0</v>
      </c>
      <c r="D205" s="34">
        <f>SUM(D173:D178,D180:D184,D186:D190,D192:D197,D199:D203)</f>
        <v>2161982610</v>
      </c>
      <c r="E205" s="34">
        <f>SUM(E173:E178,E180:E184,E186:E190,E192:E197,E199:E203)</f>
        <v>1597206505</v>
      </c>
      <c r="F205" s="34">
        <f>SUM(F173:F178,F180:F184,F186:F190,F192:F197,F199:F203)</f>
        <v>276606639</v>
      </c>
      <c r="G205" s="39">
        <f t="shared" si="40"/>
        <v>0.12794119514217553</v>
      </c>
      <c r="H205" s="34">
        <f>SUM(H173:H178,H180:H184,H186:H190,H192:H197,H199:H203)</f>
        <v>250272392</v>
      </c>
      <c r="I205" s="39">
        <f t="shared" si="41"/>
        <v>0.11576059439257007</v>
      </c>
      <c r="J205" s="34">
        <f>SUM(J173:J178,J180:J184,J186:J190,J192:J197,J199:J203)</f>
        <v>887148472</v>
      </c>
      <c r="K205" s="39">
        <f t="shared" si="42"/>
        <v>0.55543755251610372</v>
      </c>
      <c r="L205" s="34">
        <f>SUM(L173:L178,L180:L184,L186:L190,L192:L197,L199:L203)</f>
        <v>0</v>
      </c>
      <c r="M205" s="39">
        <f t="shared" si="43"/>
        <v>0</v>
      </c>
      <c r="N205" s="34">
        <f t="shared" si="44"/>
        <v>1414027503</v>
      </c>
      <c r="O205" s="39">
        <f t="shared" si="45"/>
        <v>0.88531288757805304</v>
      </c>
      <c r="P205" s="34">
        <f>SUM(P173:P178,P180:P184,P186:P190,P192:P197,P199:P203)</f>
        <v>45466721</v>
      </c>
      <c r="Q205" s="34">
        <f>SUM(Q173:Q178,Q180:Q184,Q186:Q190,Q192:Q197,Q199:Q203)</f>
        <v>1982657230</v>
      </c>
      <c r="R205" s="34">
        <f>SUM(R173:R178,R180:R184,R186:R190,R192:R197,R199:R203)</f>
        <v>2295966405</v>
      </c>
      <c r="S205" s="34">
        <f>SUM(S173:S178,S180:S184,S186:S190,S192:S197,S199:S203)</f>
        <v>561301157</v>
      </c>
      <c r="T205" s="39">
        <f t="shared" si="46"/>
        <v>0.24447272215204735</v>
      </c>
      <c r="U205" s="39">
        <f t="shared" si="47"/>
        <v>18.512039849981704</v>
      </c>
    </row>
    <row r="206" spans="1:21" ht="14.5" customHeight="1" x14ac:dyDescent="0.3">
      <c r="A206" s="17" t="s">
        <v>0</v>
      </c>
      <c r="B206" s="15" t="s">
        <v>618</v>
      </c>
      <c r="C206" s="10"/>
      <c r="D206" s="35"/>
      <c r="E206" s="35"/>
      <c r="F206" s="35"/>
      <c r="G206" s="40"/>
      <c r="H206" s="35"/>
      <c r="I206" s="40"/>
      <c r="J206" s="35"/>
      <c r="K206" s="40"/>
      <c r="L206" s="35"/>
      <c r="M206" s="40"/>
      <c r="N206" s="35"/>
      <c r="O206" s="40"/>
      <c r="P206" s="35"/>
      <c r="Q206" s="35"/>
      <c r="R206" s="35"/>
      <c r="S206" s="35"/>
      <c r="T206" s="40"/>
      <c r="U206" s="40"/>
    </row>
    <row r="207" spans="1:21" ht="14.5" customHeight="1" x14ac:dyDescent="0.3">
      <c r="A207" s="17" t="s">
        <v>0</v>
      </c>
      <c r="B207" s="9" t="s">
        <v>371</v>
      </c>
      <c r="C207" s="10"/>
      <c r="D207" s="35"/>
      <c r="E207" s="35"/>
      <c r="F207" s="35"/>
      <c r="G207" s="40"/>
      <c r="H207" s="35"/>
      <c r="I207" s="40"/>
      <c r="J207" s="35"/>
      <c r="K207" s="40"/>
      <c r="L207" s="35"/>
      <c r="M207" s="40"/>
      <c r="N207" s="35"/>
      <c r="O207" s="40"/>
      <c r="P207" s="35"/>
      <c r="Q207" s="35"/>
      <c r="R207" s="35"/>
      <c r="S207" s="35"/>
      <c r="T207" s="40"/>
      <c r="U207" s="40"/>
    </row>
    <row r="208" spans="1:21" ht="13" x14ac:dyDescent="0.3">
      <c r="A208" s="18" t="s">
        <v>29</v>
      </c>
      <c r="B208" s="12" t="s">
        <v>372</v>
      </c>
      <c r="C208" s="11" t="s">
        <v>373</v>
      </c>
      <c r="D208" s="33">
        <v>47282976</v>
      </c>
      <c r="E208" s="33">
        <v>46500539</v>
      </c>
      <c r="F208" s="33">
        <v>-118041</v>
      </c>
      <c r="G208" s="38">
        <f t="shared" ref="G208:G231" si="48">IF(($D208     =0),0,($F208     /$D208     ))</f>
        <v>-2.4964799170001484E-3</v>
      </c>
      <c r="H208" s="33">
        <v>711590</v>
      </c>
      <c r="I208" s="38">
        <f t="shared" ref="I208:I231" si="49">IF(($D208     =0),0,($H208     /$D208     ))</f>
        <v>1.5049602630765034E-2</v>
      </c>
      <c r="J208" s="33">
        <v>-2361619</v>
      </c>
      <c r="K208" s="38">
        <f t="shared" ref="K208:K231" si="50">IF(($E208     =0),0,($J208     /$E208     ))</f>
        <v>-5.0786916684987242E-2</v>
      </c>
      <c r="L208" s="33">
        <v>0</v>
      </c>
      <c r="M208" s="38">
        <f t="shared" ref="M208:M231" si="51">IF(($E208     =0),0,($L208     /$E208     ))</f>
        <v>0</v>
      </c>
      <c r="N208" s="33">
        <f t="shared" ref="N208:N231" si="52">$F208     +$H208     +$J208</f>
        <v>-1768070</v>
      </c>
      <c r="O208" s="38">
        <f t="shared" ref="O208:O231" si="53">IF(($E208     =0),0,($N208     /$E208     ))</f>
        <v>-3.8022570017951833E-2</v>
      </c>
      <c r="P208" s="33">
        <v>1210248</v>
      </c>
      <c r="Q208" s="33">
        <v>45595889</v>
      </c>
      <c r="R208" s="33">
        <v>45595889</v>
      </c>
      <c r="S208" s="33">
        <v>4625354</v>
      </c>
      <c r="T208" s="38">
        <f t="shared" ref="T208:T231" si="54">IF(($R208     =0),0,($S208     /$R208     ))</f>
        <v>0.10144234713791851</v>
      </c>
      <c r="U208" s="38">
        <f t="shared" ref="U208:U231" si="55">IF(($P208     =0),0,(($J208     /$P208     )-1))</f>
        <v>-2.9513512932886483</v>
      </c>
    </row>
    <row r="209" spans="1:21" ht="13" x14ac:dyDescent="0.3">
      <c r="A209" s="18" t="s">
        <v>29</v>
      </c>
      <c r="B209" s="12" t="s">
        <v>374</v>
      </c>
      <c r="C209" s="11" t="s">
        <v>375</v>
      </c>
      <c r="D209" s="33">
        <v>88157047</v>
      </c>
      <c r="E209" s="33">
        <v>73732765</v>
      </c>
      <c r="F209" s="33">
        <v>18239516</v>
      </c>
      <c r="G209" s="38">
        <f t="shared" si="48"/>
        <v>0.20689799194385447</v>
      </c>
      <c r="H209" s="33">
        <v>17579896</v>
      </c>
      <c r="I209" s="38">
        <f t="shared" si="49"/>
        <v>0.19941566327647067</v>
      </c>
      <c r="J209" s="33">
        <v>17343580</v>
      </c>
      <c r="K209" s="38">
        <f t="shared" si="50"/>
        <v>0.23522215666264515</v>
      </c>
      <c r="L209" s="33">
        <v>0</v>
      </c>
      <c r="M209" s="38">
        <f t="shared" si="51"/>
        <v>0</v>
      </c>
      <c r="N209" s="33">
        <f t="shared" si="52"/>
        <v>53162992</v>
      </c>
      <c r="O209" s="38">
        <f t="shared" si="53"/>
        <v>0.72102262813553786</v>
      </c>
      <c r="P209" s="33">
        <v>19848082</v>
      </c>
      <c r="Q209" s="33">
        <v>70226710</v>
      </c>
      <c r="R209" s="33">
        <v>76717981</v>
      </c>
      <c r="S209" s="33">
        <v>89206553</v>
      </c>
      <c r="T209" s="38">
        <f t="shared" si="54"/>
        <v>1.1627854622503686</v>
      </c>
      <c r="U209" s="38">
        <f t="shared" si="55"/>
        <v>-0.12618357783890655</v>
      </c>
    </row>
    <row r="210" spans="1:21" ht="13" x14ac:dyDescent="0.3">
      <c r="A210" s="18" t="s">
        <v>29</v>
      </c>
      <c r="B210" s="12" t="s">
        <v>376</v>
      </c>
      <c r="C210" s="11" t="s">
        <v>377</v>
      </c>
      <c r="D210" s="33">
        <v>26618840</v>
      </c>
      <c r="E210" s="33">
        <v>25280450</v>
      </c>
      <c r="F210" s="33">
        <v>7351173</v>
      </c>
      <c r="G210" s="38">
        <f t="shared" si="48"/>
        <v>0.27616428815079846</v>
      </c>
      <c r="H210" s="33">
        <v>6119151</v>
      </c>
      <c r="I210" s="38">
        <f t="shared" si="49"/>
        <v>0.22988045309262162</v>
      </c>
      <c r="J210" s="33">
        <v>6866398</v>
      </c>
      <c r="K210" s="38">
        <f t="shared" si="50"/>
        <v>0.27160901012442423</v>
      </c>
      <c r="L210" s="33">
        <v>0</v>
      </c>
      <c r="M210" s="38">
        <f t="shared" si="51"/>
        <v>0</v>
      </c>
      <c r="N210" s="33">
        <f t="shared" si="52"/>
        <v>20336722</v>
      </c>
      <c r="O210" s="38">
        <f t="shared" si="53"/>
        <v>0.80444462025003516</v>
      </c>
      <c r="P210" s="33">
        <v>6869790</v>
      </c>
      <c r="Q210" s="33">
        <v>41474424</v>
      </c>
      <c r="R210" s="33">
        <v>31147386</v>
      </c>
      <c r="S210" s="33">
        <v>21010058</v>
      </c>
      <c r="T210" s="38">
        <f t="shared" si="54"/>
        <v>0.67453679740572769</v>
      </c>
      <c r="U210" s="38">
        <f t="shared" si="55"/>
        <v>-4.9375599545253834E-4</v>
      </c>
    </row>
    <row r="211" spans="1:21" ht="13" x14ac:dyDescent="0.3">
      <c r="A211" s="18" t="s">
        <v>29</v>
      </c>
      <c r="B211" s="12" t="s">
        <v>378</v>
      </c>
      <c r="C211" s="11" t="s">
        <v>379</v>
      </c>
      <c r="D211" s="33">
        <v>25137347</v>
      </c>
      <c r="E211" s="33">
        <v>25137347</v>
      </c>
      <c r="F211" s="33">
        <v>10033407</v>
      </c>
      <c r="G211" s="38">
        <f t="shared" si="48"/>
        <v>0.3991434338715219</v>
      </c>
      <c r="H211" s="33">
        <v>6619659</v>
      </c>
      <c r="I211" s="38">
        <f t="shared" si="49"/>
        <v>0.26333960381737975</v>
      </c>
      <c r="J211" s="33">
        <v>6219710</v>
      </c>
      <c r="K211" s="38">
        <f t="shared" si="50"/>
        <v>0.24742905446624897</v>
      </c>
      <c r="L211" s="33">
        <v>0</v>
      </c>
      <c r="M211" s="38">
        <f t="shared" si="51"/>
        <v>0</v>
      </c>
      <c r="N211" s="33">
        <f t="shared" si="52"/>
        <v>22872776</v>
      </c>
      <c r="O211" s="38">
        <f t="shared" si="53"/>
        <v>0.90991209215515068</v>
      </c>
      <c r="P211" s="33">
        <v>9541020</v>
      </c>
      <c r="Q211" s="33">
        <v>26393225</v>
      </c>
      <c r="R211" s="33">
        <v>26393225</v>
      </c>
      <c r="S211" s="33">
        <v>31411870</v>
      </c>
      <c r="T211" s="38">
        <f t="shared" si="54"/>
        <v>1.1901489870980146</v>
      </c>
      <c r="U211" s="38">
        <f t="shared" si="55"/>
        <v>-0.34810848316008147</v>
      </c>
    </row>
    <row r="212" spans="1:21" ht="13" x14ac:dyDescent="0.3">
      <c r="A212" s="18" t="s">
        <v>29</v>
      </c>
      <c r="B212" s="12" t="s">
        <v>380</v>
      </c>
      <c r="C212" s="11" t="s">
        <v>381</v>
      </c>
      <c r="D212" s="33">
        <v>94076076</v>
      </c>
      <c r="E212" s="33">
        <v>94076076</v>
      </c>
      <c r="F212" s="33">
        <v>22414297</v>
      </c>
      <c r="G212" s="38">
        <f t="shared" si="48"/>
        <v>0.23825714201770065</v>
      </c>
      <c r="H212" s="33">
        <v>11308212</v>
      </c>
      <c r="I212" s="38">
        <f t="shared" si="49"/>
        <v>0.12020284519520139</v>
      </c>
      <c r="J212" s="33">
        <v>22110287</v>
      </c>
      <c r="K212" s="38">
        <f t="shared" si="50"/>
        <v>0.23502560842354861</v>
      </c>
      <c r="L212" s="33">
        <v>0</v>
      </c>
      <c r="M212" s="38">
        <f t="shared" si="51"/>
        <v>0</v>
      </c>
      <c r="N212" s="33">
        <f t="shared" si="52"/>
        <v>55832796</v>
      </c>
      <c r="O212" s="38">
        <f t="shared" si="53"/>
        <v>0.59348559563645065</v>
      </c>
      <c r="P212" s="33">
        <v>22123963</v>
      </c>
      <c r="Q212" s="33">
        <v>99516765</v>
      </c>
      <c r="R212" s="33">
        <v>98660220</v>
      </c>
      <c r="S212" s="33">
        <v>65043489</v>
      </c>
      <c r="T212" s="38">
        <f t="shared" si="54"/>
        <v>0.65926762579690168</v>
      </c>
      <c r="U212" s="38">
        <f t="shared" si="55"/>
        <v>-6.1815326666381232E-4</v>
      </c>
    </row>
    <row r="213" spans="1:21" ht="13" x14ac:dyDescent="0.3">
      <c r="A213" s="18" t="s">
        <v>29</v>
      </c>
      <c r="B213" s="12" t="s">
        <v>382</v>
      </c>
      <c r="C213" s="11" t="s">
        <v>383</v>
      </c>
      <c r="D213" s="33">
        <v>25027728</v>
      </c>
      <c r="E213" s="33">
        <v>25039136</v>
      </c>
      <c r="F213" s="33">
        <v>5494038</v>
      </c>
      <c r="G213" s="38">
        <f t="shared" si="48"/>
        <v>0.21951804814244424</v>
      </c>
      <c r="H213" s="33">
        <v>27185374</v>
      </c>
      <c r="I213" s="38">
        <f t="shared" si="49"/>
        <v>1.0862102225180008</v>
      </c>
      <c r="J213" s="33">
        <v>5883007</v>
      </c>
      <c r="K213" s="38">
        <f t="shared" si="50"/>
        <v>0.23495247599597685</v>
      </c>
      <c r="L213" s="33">
        <v>0</v>
      </c>
      <c r="M213" s="38">
        <f t="shared" si="51"/>
        <v>0</v>
      </c>
      <c r="N213" s="33">
        <f t="shared" si="52"/>
        <v>38562419</v>
      </c>
      <c r="O213" s="38">
        <f t="shared" si="53"/>
        <v>1.5400858480100912</v>
      </c>
      <c r="P213" s="33">
        <v>5545046</v>
      </c>
      <c r="Q213" s="33">
        <v>21965856</v>
      </c>
      <c r="R213" s="33">
        <v>23530340</v>
      </c>
      <c r="S213" s="33">
        <v>17217302</v>
      </c>
      <c r="T213" s="38">
        <f t="shared" si="54"/>
        <v>0.73170646917979087</v>
      </c>
      <c r="U213" s="38">
        <f t="shared" si="55"/>
        <v>6.0948277074707846E-2</v>
      </c>
    </row>
    <row r="214" spans="1:21" ht="13" x14ac:dyDescent="0.3">
      <c r="A214" s="18" t="s">
        <v>29</v>
      </c>
      <c r="B214" s="12" t="s">
        <v>384</v>
      </c>
      <c r="C214" s="11" t="s">
        <v>385</v>
      </c>
      <c r="D214" s="33">
        <v>666425011</v>
      </c>
      <c r="E214" s="33">
        <v>666425011</v>
      </c>
      <c r="F214" s="33">
        <v>126556078</v>
      </c>
      <c r="G214" s="38">
        <f t="shared" si="48"/>
        <v>0.18990295368731291</v>
      </c>
      <c r="H214" s="33">
        <v>128690827</v>
      </c>
      <c r="I214" s="38">
        <f t="shared" si="49"/>
        <v>0.19310623832513993</v>
      </c>
      <c r="J214" s="33">
        <v>128363560</v>
      </c>
      <c r="K214" s="38">
        <f t="shared" si="50"/>
        <v>0.19261515981728364</v>
      </c>
      <c r="L214" s="33">
        <v>0</v>
      </c>
      <c r="M214" s="38">
        <f t="shared" si="51"/>
        <v>0</v>
      </c>
      <c r="N214" s="33">
        <f t="shared" si="52"/>
        <v>383610465</v>
      </c>
      <c r="O214" s="38">
        <f t="shared" si="53"/>
        <v>0.57562435182973648</v>
      </c>
      <c r="P214" s="33">
        <v>155493305</v>
      </c>
      <c r="Q214" s="33">
        <v>631262388</v>
      </c>
      <c r="R214" s="33">
        <v>631262388</v>
      </c>
      <c r="S214" s="33">
        <v>402556104</v>
      </c>
      <c r="T214" s="38">
        <f t="shared" si="54"/>
        <v>0.63770012541916243</v>
      </c>
      <c r="U214" s="38">
        <f t="shared" si="55"/>
        <v>-0.17447532548105527</v>
      </c>
    </row>
    <row r="215" spans="1:21" ht="13" x14ac:dyDescent="0.3">
      <c r="A215" s="18" t="s">
        <v>44</v>
      </c>
      <c r="B215" s="12" t="s">
        <v>386</v>
      </c>
      <c r="C215" s="11" t="s">
        <v>387</v>
      </c>
      <c r="D215" s="33">
        <v>137070</v>
      </c>
      <c r="E215" s="33">
        <v>137070</v>
      </c>
      <c r="F215" s="33">
        <v>27006</v>
      </c>
      <c r="G215" s="38">
        <f t="shared" si="48"/>
        <v>0.1970234186911797</v>
      </c>
      <c r="H215" s="33">
        <v>13994</v>
      </c>
      <c r="I215" s="38">
        <f t="shared" si="49"/>
        <v>0.10209382067556723</v>
      </c>
      <c r="J215" s="33">
        <v>3287</v>
      </c>
      <c r="K215" s="38">
        <f t="shared" si="50"/>
        <v>2.3980447946304807E-2</v>
      </c>
      <c r="L215" s="33">
        <v>0</v>
      </c>
      <c r="M215" s="38">
        <f t="shared" si="51"/>
        <v>0</v>
      </c>
      <c r="N215" s="33">
        <f t="shared" si="52"/>
        <v>44287</v>
      </c>
      <c r="O215" s="38">
        <f t="shared" si="53"/>
        <v>0.32309768731305172</v>
      </c>
      <c r="P215" s="33">
        <v>40512</v>
      </c>
      <c r="Q215" s="33">
        <v>131802</v>
      </c>
      <c r="R215" s="33">
        <v>131802</v>
      </c>
      <c r="S215" s="33">
        <v>91453</v>
      </c>
      <c r="T215" s="38">
        <f t="shared" si="54"/>
        <v>0.69386655741187542</v>
      </c>
      <c r="U215" s="38">
        <f t="shared" si="55"/>
        <v>-0.91886354660347547</v>
      </c>
    </row>
    <row r="216" spans="1:21" ht="14" x14ac:dyDescent="0.3">
      <c r="A216" s="19" t="s">
        <v>0</v>
      </c>
      <c r="B216" s="14" t="s">
        <v>388</v>
      </c>
      <c r="C216" s="13" t="s">
        <v>0</v>
      </c>
      <c r="D216" s="34">
        <f>SUM(D208:D215)</f>
        <v>972862095</v>
      </c>
      <c r="E216" s="34">
        <f>SUM(E208:E215)</f>
        <v>956328394</v>
      </c>
      <c r="F216" s="34">
        <f>SUM(F208:F215)</f>
        <v>189997474</v>
      </c>
      <c r="G216" s="39">
        <f t="shared" si="48"/>
        <v>0.19529743730019619</v>
      </c>
      <c r="H216" s="34">
        <f>SUM(H208:H215)</f>
        <v>198228703</v>
      </c>
      <c r="I216" s="39">
        <f t="shared" si="49"/>
        <v>0.20375827572971686</v>
      </c>
      <c r="J216" s="34">
        <f>SUM(J208:J215)</f>
        <v>184428210</v>
      </c>
      <c r="K216" s="39">
        <f t="shared" si="50"/>
        <v>0.19285029196780284</v>
      </c>
      <c r="L216" s="34">
        <f>SUM(L208:L215)</f>
        <v>0</v>
      </c>
      <c r="M216" s="39">
        <f t="shared" si="51"/>
        <v>0</v>
      </c>
      <c r="N216" s="34">
        <f t="shared" si="52"/>
        <v>572654387</v>
      </c>
      <c r="O216" s="39">
        <f t="shared" si="53"/>
        <v>0.59880517047578119</v>
      </c>
      <c r="P216" s="34">
        <f>SUM(P208:P215)</f>
        <v>220671966</v>
      </c>
      <c r="Q216" s="34">
        <f>SUM(Q208:Q215)</f>
        <v>936567059</v>
      </c>
      <c r="R216" s="34">
        <f>SUM(R208:R215)</f>
        <v>933439231</v>
      </c>
      <c r="S216" s="34">
        <f>SUM(S208:S215)</f>
        <v>631162183</v>
      </c>
      <c r="T216" s="39">
        <f t="shared" si="54"/>
        <v>0.67616847678860847</v>
      </c>
      <c r="U216" s="39">
        <f t="shared" si="55"/>
        <v>-0.16424268409336595</v>
      </c>
    </row>
    <row r="217" spans="1:21" ht="13" x14ac:dyDescent="0.3">
      <c r="A217" s="18" t="s">
        <v>29</v>
      </c>
      <c r="B217" s="12" t="s">
        <v>389</v>
      </c>
      <c r="C217" s="11" t="s">
        <v>390</v>
      </c>
      <c r="D217" s="33">
        <v>68392416</v>
      </c>
      <c r="E217" s="33">
        <v>68392416</v>
      </c>
      <c r="F217" s="33">
        <v>25647968</v>
      </c>
      <c r="G217" s="38">
        <f t="shared" si="48"/>
        <v>0.3750118726614366</v>
      </c>
      <c r="H217" s="33">
        <v>19917085</v>
      </c>
      <c r="I217" s="38">
        <f t="shared" si="49"/>
        <v>0.29121774262222289</v>
      </c>
      <c r="J217" s="33">
        <v>18516692</v>
      </c>
      <c r="K217" s="38">
        <f t="shared" si="50"/>
        <v>0.27074189044586466</v>
      </c>
      <c r="L217" s="33">
        <v>0</v>
      </c>
      <c r="M217" s="38">
        <f t="shared" si="51"/>
        <v>0</v>
      </c>
      <c r="N217" s="33">
        <f t="shared" si="52"/>
        <v>64081745</v>
      </c>
      <c r="O217" s="38">
        <f t="shared" si="53"/>
        <v>0.93697150572952415</v>
      </c>
      <c r="P217" s="33">
        <v>20031649</v>
      </c>
      <c r="Q217" s="33">
        <v>80774969</v>
      </c>
      <c r="R217" s="33">
        <v>84584794</v>
      </c>
      <c r="S217" s="33">
        <v>70903899</v>
      </c>
      <c r="T217" s="38">
        <f t="shared" si="54"/>
        <v>0.83825822168462105</v>
      </c>
      <c r="U217" s="38">
        <f t="shared" si="55"/>
        <v>-7.5628172198903831E-2</v>
      </c>
    </row>
    <row r="218" spans="1:21" ht="13" x14ac:dyDescent="0.3">
      <c r="A218" s="18" t="s">
        <v>29</v>
      </c>
      <c r="B218" s="12" t="s">
        <v>391</v>
      </c>
      <c r="C218" s="11" t="s">
        <v>392</v>
      </c>
      <c r="D218" s="33">
        <v>529053671</v>
      </c>
      <c r="E218" s="33">
        <v>537864635</v>
      </c>
      <c r="F218" s="33">
        <v>102655996</v>
      </c>
      <c r="G218" s="38">
        <f t="shared" si="48"/>
        <v>0.19403701670940679</v>
      </c>
      <c r="H218" s="33">
        <v>131582023</v>
      </c>
      <c r="I218" s="38">
        <f t="shared" si="49"/>
        <v>0.24871204985930434</v>
      </c>
      <c r="J218" s="33">
        <v>103308620</v>
      </c>
      <c r="K218" s="38">
        <f t="shared" si="50"/>
        <v>0.19207178400937255</v>
      </c>
      <c r="L218" s="33">
        <v>0</v>
      </c>
      <c r="M218" s="38">
        <f t="shared" si="51"/>
        <v>0</v>
      </c>
      <c r="N218" s="33">
        <f t="shared" si="52"/>
        <v>337546639</v>
      </c>
      <c r="O218" s="38">
        <f t="shared" si="53"/>
        <v>0.62756801067614343</v>
      </c>
      <c r="P218" s="33">
        <v>108066516</v>
      </c>
      <c r="Q218" s="33">
        <v>572542566</v>
      </c>
      <c r="R218" s="33">
        <v>572542566</v>
      </c>
      <c r="S218" s="33">
        <v>320831458</v>
      </c>
      <c r="T218" s="38">
        <f t="shared" si="54"/>
        <v>0.56036262987650076</v>
      </c>
      <c r="U218" s="38">
        <f t="shared" si="55"/>
        <v>-4.4027476558974099E-2</v>
      </c>
    </row>
    <row r="219" spans="1:21" ht="13" x14ac:dyDescent="0.3">
      <c r="A219" s="18" t="s">
        <v>29</v>
      </c>
      <c r="B219" s="12" t="s">
        <v>393</v>
      </c>
      <c r="C219" s="11" t="s">
        <v>394</v>
      </c>
      <c r="D219" s="33">
        <v>161937559</v>
      </c>
      <c r="E219" s="33">
        <v>161937559</v>
      </c>
      <c r="F219" s="33">
        <v>43000141</v>
      </c>
      <c r="G219" s="38">
        <f t="shared" si="48"/>
        <v>0.26553531660928642</v>
      </c>
      <c r="H219" s="33">
        <v>38949325</v>
      </c>
      <c r="I219" s="38">
        <f t="shared" si="49"/>
        <v>0.24052063795774517</v>
      </c>
      <c r="J219" s="33">
        <v>33403607</v>
      </c>
      <c r="K219" s="38">
        <f t="shared" si="50"/>
        <v>0.20627461106783757</v>
      </c>
      <c r="L219" s="33">
        <v>0</v>
      </c>
      <c r="M219" s="38">
        <f t="shared" si="51"/>
        <v>0</v>
      </c>
      <c r="N219" s="33">
        <f t="shared" si="52"/>
        <v>115353073</v>
      </c>
      <c r="O219" s="38">
        <f t="shared" si="53"/>
        <v>0.71233056563486918</v>
      </c>
      <c r="P219" s="33">
        <v>35584370</v>
      </c>
      <c r="Q219" s="33">
        <v>159981876</v>
      </c>
      <c r="R219" s="33">
        <v>159182926</v>
      </c>
      <c r="S219" s="33">
        <v>116065919</v>
      </c>
      <c r="T219" s="38">
        <f t="shared" si="54"/>
        <v>0.72913547901487874</v>
      </c>
      <c r="U219" s="38">
        <f t="shared" si="55"/>
        <v>-6.1284294199953515E-2</v>
      </c>
    </row>
    <row r="220" spans="1:21" ht="13" x14ac:dyDescent="0.3">
      <c r="A220" s="18" t="s">
        <v>29</v>
      </c>
      <c r="B220" s="12" t="s">
        <v>395</v>
      </c>
      <c r="C220" s="11" t="s">
        <v>396</v>
      </c>
      <c r="D220" s="33">
        <v>20218764</v>
      </c>
      <c r="E220" s="33">
        <v>20218764</v>
      </c>
      <c r="F220" s="33">
        <v>4254316</v>
      </c>
      <c r="G220" s="38">
        <f t="shared" si="48"/>
        <v>0.21041424688472549</v>
      </c>
      <c r="H220" s="33">
        <v>4252776</v>
      </c>
      <c r="I220" s="38">
        <f t="shared" si="49"/>
        <v>0.21033808001319962</v>
      </c>
      <c r="J220" s="33">
        <v>4105513</v>
      </c>
      <c r="K220" s="38">
        <f t="shared" si="50"/>
        <v>0.20305459819403401</v>
      </c>
      <c r="L220" s="33">
        <v>0</v>
      </c>
      <c r="M220" s="38">
        <f t="shared" si="51"/>
        <v>0</v>
      </c>
      <c r="N220" s="33">
        <f t="shared" si="52"/>
        <v>12612605</v>
      </c>
      <c r="O220" s="38">
        <f t="shared" si="53"/>
        <v>0.62380692509195912</v>
      </c>
      <c r="P220" s="33">
        <v>4188086</v>
      </c>
      <c r="Q220" s="33">
        <v>21348106</v>
      </c>
      <c r="R220" s="33">
        <v>19348106</v>
      </c>
      <c r="S220" s="33">
        <v>13292034</v>
      </c>
      <c r="T220" s="38">
        <f t="shared" si="54"/>
        <v>0.68699406546563269</v>
      </c>
      <c r="U220" s="38">
        <f t="shared" si="55"/>
        <v>-1.971616628693873E-2</v>
      </c>
    </row>
    <row r="221" spans="1:21" ht="13" x14ac:dyDescent="0.3">
      <c r="A221" s="18" t="s">
        <v>29</v>
      </c>
      <c r="B221" s="12" t="s">
        <v>397</v>
      </c>
      <c r="C221" s="11" t="s">
        <v>398</v>
      </c>
      <c r="D221" s="33">
        <v>137346372</v>
      </c>
      <c r="E221" s="33">
        <v>119893240</v>
      </c>
      <c r="F221" s="33">
        <v>62152763</v>
      </c>
      <c r="G221" s="38">
        <f t="shared" si="48"/>
        <v>0.45252569904067069</v>
      </c>
      <c r="H221" s="33">
        <v>62579426</v>
      </c>
      <c r="I221" s="38">
        <f t="shared" si="49"/>
        <v>0.45563217352403018</v>
      </c>
      <c r="J221" s="33">
        <v>63115552</v>
      </c>
      <c r="K221" s="38">
        <f t="shared" si="50"/>
        <v>0.52643128169694975</v>
      </c>
      <c r="L221" s="33">
        <v>0</v>
      </c>
      <c r="M221" s="38">
        <f t="shared" si="51"/>
        <v>0</v>
      </c>
      <c r="N221" s="33">
        <f t="shared" si="52"/>
        <v>187847741</v>
      </c>
      <c r="O221" s="38">
        <f t="shared" si="53"/>
        <v>1.56679176407277</v>
      </c>
      <c r="P221" s="33">
        <v>107260266</v>
      </c>
      <c r="Q221" s="33">
        <v>116487213</v>
      </c>
      <c r="R221" s="33">
        <v>129794025</v>
      </c>
      <c r="S221" s="33">
        <v>209952545</v>
      </c>
      <c r="T221" s="38">
        <f t="shared" si="54"/>
        <v>1.6175825119838914</v>
      </c>
      <c r="U221" s="38">
        <f t="shared" si="55"/>
        <v>-0.41156632969752283</v>
      </c>
    </row>
    <row r="222" spans="1:21" ht="13" x14ac:dyDescent="0.3">
      <c r="A222" s="18" t="s">
        <v>29</v>
      </c>
      <c r="B222" s="12" t="s">
        <v>399</v>
      </c>
      <c r="C222" s="11" t="s">
        <v>400</v>
      </c>
      <c r="D222" s="33">
        <v>82000000</v>
      </c>
      <c r="E222" s="33">
        <v>81910000</v>
      </c>
      <c r="F222" s="33">
        <v>12645650</v>
      </c>
      <c r="G222" s="38">
        <f t="shared" si="48"/>
        <v>0.15421524390243901</v>
      </c>
      <c r="H222" s="33">
        <v>14547123</v>
      </c>
      <c r="I222" s="38">
        <f t="shared" si="49"/>
        <v>0.17740393902439025</v>
      </c>
      <c r="J222" s="33">
        <v>23233801</v>
      </c>
      <c r="K222" s="38">
        <f t="shared" si="50"/>
        <v>0.28365036015138567</v>
      </c>
      <c r="L222" s="33">
        <v>0</v>
      </c>
      <c r="M222" s="38">
        <f t="shared" si="51"/>
        <v>0</v>
      </c>
      <c r="N222" s="33">
        <f t="shared" si="52"/>
        <v>50426574</v>
      </c>
      <c r="O222" s="38">
        <f t="shared" si="53"/>
        <v>0.61563391527286049</v>
      </c>
      <c r="P222" s="33">
        <v>10867072</v>
      </c>
      <c r="Q222" s="33">
        <v>81000000</v>
      </c>
      <c r="R222" s="33">
        <v>73000000</v>
      </c>
      <c r="S222" s="33">
        <v>53263421</v>
      </c>
      <c r="T222" s="38">
        <f t="shared" si="54"/>
        <v>0.72963590410958901</v>
      </c>
      <c r="U222" s="38">
        <f t="shared" si="55"/>
        <v>1.1380000979104583</v>
      </c>
    </row>
    <row r="223" spans="1:21" ht="13" x14ac:dyDescent="0.3">
      <c r="A223" s="18" t="s">
        <v>44</v>
      </c>
      <c r="B223" s="12" t="s">
        <v>401</v>
      </c>
      <c r="C223" s="11" t="s">
        <v>402</v>
      </c>
      <c r="D223" s="33">
        <v>0</v>
      </c>
      <c r="E223" s="33">
        <v>0</v>
      </c>
      <c r="F223" s="33">
        <v>0</v>
      </c>
      <c r="G223" s="38">
        <f t="shared" si="48"/>
        <v>0</v>
      </c>
      <c r="H223" s="33">
        <v>0</v>
      </c>
      <c r="I223" s="38">
        <f t="shared" si="49"/>
        <v>0</v>
      </c>
      <c r="J223" s="33">
        <v>0</v>
      </c>
      <c r="K223" s="38">
        <f t="shared" si="50"/>
        <v>0</v>
      </c>
      <c r="L223" s="33">
        <v>0</v>
      </c>
      <c r="M223" s="38">
        <f t="shared" si="51"/>
        <v>0</v>
      </c>
      <c r="N223" s="33">
        <f t="shared" si="52"/>
        <v>0</v>
      </c>
      <c r="O223" s="38">
        <f t="shared" si="53"/>
        <v>0</v>
      </c>
      <c r="P223" s="33">
        <v>0</v>
      </c>
      <c r="Q223" s="33">
        <v>0</v>
      </c>
      <c r="R223" s="33">
        <v>0</v>
      </c>
      <c r="S223" s="33">
        <v>0</v>
      </c>
      <c r="T223" s="38">
        <f t="shared" si="54"/>
        <v>0</v>
      </c>
      <c r="U223" s="38">
        <f t="shared" si="55"/>
        <v>0</v>
      </c>
    </row>
    <row r="224" spans="1:21" ht="14" x14ac:dyDescent="0.3">
      <c r="A224" s="19" t="s">
        <v>0</v>
      </c>
      <c r="B224" s="14" t="s">
        <v>403</v>
      </c>
      <c r="C224" s="13" t="s">
        <v>0</v>
      </c>
      <c r="D224" s="34">
        <f>SUM(D217:D223)</f>
        <v>998948782</v>
      </c>
      <c r="E224" s="34">
        <f>SUM(E217:E223)</f>
        <v>990216614</v>
      </c>
      <c r="F224" s="34">
        <f>SUM(F217:F223)</f>
        <v>250356834</v>
      </c>
      <c r="G224" s="39">
        <f t="shared" si="48"/>
        <v>0.25062029056060253</v>
      </c>
      <c r="H224" s="34">
        <f>SUM(H217:H223)</f>
        <v>271827758</v>
      </c>
      <c r="I224" s="39">
        <f t="shared" si="49"/>
        <v>0.272113808934</v>
      </c>
      <c r="J224" s="34">
        <f>SUM(J217:J223)</f>
        <v>245683785</v>
      </c>
      <c r="K224" s="39">
        <f t="shared" si="50"/>
        <v>0.24811115217260937</v>
      </c>
      <c r="L224" s="34">
        <f>SUM(L217:L223)</f>
        <v>0</v>
      </c>
      <c r="M224" s="39">
        <f t="shared" si="51"/>
        <v>0</v>
      </c>
      <c r="N224" s="34">
        <f t="shared" si="52"/>
        <v>767868377</v>
      </c>
      <c r="O224" s="39">
        <f t="shared" si="53"/>
        <v>0.77545495212222326</v>
      </c>
      <c r="P224" s="34">
        <f>SUM(P217:P223)</f>
        <v>285997959</v>
      </c>
      <c r="Q224" s="34">
        <f>SUM(Q217:Q223)</f>
        <v>1032134730</v>
      </c>
      <c r="R224" s="34">
        <f>SUM(R217:R223)</f>
        <v>1038452417</v>
      </c>
      <c r="S224" s="34">
        <f>SUM(S217:S223)</f>
        <v>784309276</v>
      </c>
      <c r="T224" s="39">
        <f t="shared" si="54"/>
        <v>0.75526741828556987</v>
      </c>
      <c r="U224" s="39">
        <f t="shared" si="55"/>
        <v>-0.14095965628901563</v>
      </c>
    </row>
    <row r="225" spans="1:21" ht="13" x14ac:dyDescent="0.3">
      <c r="A225" s="18" t="s">
        <v>29</v>
      </c>
      <c r="B225" s="12" t="s">
        <v>404</v>
      </c>
      <c r="C225" s="11" t="s">
        <v>405</v>
      </c>
      <c r="D225" s="33">
        <v>63978680</v>
      </c>
      <c r="E225" s="33">
        <v>63978680</v>
      </c>
      <c r="F225" s="33">
        <v>13630746</v>
      </c>
      <c r="G225" s="38">
        <f t="shared" si="48"/>
        <v>0.21305137899062626</v>
      </c>
      <c r="H225" s="33">
        <v>13635842</v>
      </c>
      <c r="I225" s="38">
        <f t="shared" si="49"/>
        <v>0.21313103052454349</v>
      </c>
      <c r="J225" s="33">
        <v>13504574</v>
      </c>
      <c r="K225" s="38">
        <f t="shared" si="50"/>
        <v>0.21107928453666128</v>
      </c>
      <c r="L225" s="33">
        <v>0</v>
      </c>
      <c r="M225" s="38">
        <f t="shared" si="51"/>
        <v>0</v>
      </c>
      <c r="N225" s="33">
        <f t="shared" si="52"/>
        <v>40771162</v>
      </c>
      <c r="O225" s="38">
        <f t="shared" si="53"/>
        <v>0.63726169405183097</v>
      </c>
      <c r="P225" s="33">
        <v>12146178</v>
      </c>
      <c r="Q225" s="33">
        <v>59472324</v>
      </c>
      <c r="R225" s="33">
        <v>59472324</v>
      </c>
      <c r="S225" s="33">
        <v>37284422</v>
      </c>
      <c r="T225" s="38">
        <f t="shared" si="54"/>
        <v>0.6269205487917372</v>
      </c>
      <c r="U225" s="38">
        <f t="shared" si="55"/>
        <v>0.1118373203488372</v>
      </c>
    </row>
    <row r="226" spans="1:21" ht="13" x14ac:dyDescent="0.3">
      <c r="A226" s="18" t="s">
        <v>29</v>
      </c>
      <c r="B226" s="12" t="s">
        <v>406</v>
      </c>
      <c r="C226" s="11" t="s">
        <v>407</v>
      </c>
      <c r="D226" s="33">
        <v>179890837</v>
      </c>
      <c r="E226" s="33">
        <v>179890837</v>
      </c>
      <c r="F226" s="33">
        <v>69839266</v>
      </c>
      <c r="G226" s="38">
        <f t="shared" si="48"/>
        <v>0.38823136944990699</v>
      </c>
      <c r="H226" s="33">
        <v>56379978</v>
      </c>
      <c r="I226" s="38">
        <f t="shared" si="49"/>
        <v>0.31341217229424534</v>
      </c>
      <c r="J226" s="33">
        <v>44790017</v>
      </c>
      <c r="K226" s="38">
        <f t="shared" si="50"/>
        <v>0.24898442715011659</v>
      </c>
      <c r="L226" s="33">
        <v>0</v>
      </c>
      <c r="M226" s="38">
        <f t="shared" si="51"/>
        <v>0</v>
      </c>
      <c r="N226" s="33">
        <f t="shared" si="52"/>
        <v>171009261</v>
      </c>
      <c r="O226" s="38">
        <f t="shared" si="53"/>
        <v>0.95062796889426893</v>
      </c>
      <c r="P226" s="33">
        <v>99087124</v>
      </c>
      <c r="Q226" s="33">
        <v>152153765</v>
      </c>
      <c r="R226" s="33">
        <v>177584819</v>
      </c>
      <c r="S226" s="33">
        <v>169035061</v>
      </c>
      <c r="T226" s="38">
        <f t="shared" si="54"/>
        <v>0.9518553553837279</v>
      </c>
      <c r="U226" s="38">
        <f t="shared" si="55"/>
        <v>-0.54797338754125113</v>
      </c>
    </row>
    <row r="227" spans="1:21" ht="13" x14ac:dyDescent="0.3">
      <c r="A227" s="18" t="s">
        <v>29</v>
      </c>
      <c r="B227" s="12" t="s">
        <v>408</v>
      </c>
      <c r="C227" s="11" t="s">
        <v>409</v>
      </c>
      <c r="D227" s="33">
        <v>16942408</v>
      </c>
      <c r="E227" s="33">
        <v>8398167</v>
      </c>
      <c r="F227" s="33">
        <v>2903</v>
      </c>
      <c r="G227" s="38">
        <f t="shared" si="48"/>
        <v>1.7134518304599914E-4</v>
      </c>
      <c r="H227" s="33">
        <v>1531</v>
      </c>
      <c r="I227" s="38">
        <f t="shared" si="49"/>
        <v>9.0364958747304397E-5</v>
      </c>
      <c r="J227" s="33">
        <v>12130</v>
      </c>
      <c r="K227" s="38">
        <f t="shared" si="50"/>
        <v>1.4443627996442558E-3</v>
      </c>
      <c r="L227" s="33">
        <v>0</v>
      </c>
      <c r="M227" s="38">
        <f t="shared" si="51"/>
        <v>0</v>
      </c>
      <c r="N227" s="33">
        <f t="shared" si="52"/>
        <v>16564</v>
      </c>
      <c r="O227" s="38">
        <f t="shared" si="53"/>
        <v>1.9723351536114963E-3</v>
      </c>
      <c r="P227" s="33">
        <v>7863</v>
      </c>
      <c r="Q227" s="33">
        <v>53607900</v>
      </c>
      <c r="R227" s="33">
        <v>36249120</v>
      </c>
      <c r="S227" s="33">
        <v>15664</v>
      </c>
      <c r="T227" s="38">
        <f t="shared" si="54"/>
        <v>4.321208349333722E-4</v>
      </c>
      <c r="U227" s="38">
        <f t="shared" si="55"/>
        <v>0.54266819280172962</v>
      </c>
    </row>
    <row r="228" spans="1:21" ht="13" x14ac:dyDescent="0.3">
      <c r="A228" s="18" t="s">
        <v>29</v>
      </c>
      <c r="B228" s="12" t="s">
        <v>410</v>
      </c>
      <c r="C228" s="11" t="s">
        <v>411</v>
      </c>
      <c r="D228" s="33">
        <v>390419763</v>
      </c>
      <c r="E228" s="33">
        <v>390419763</v>
      </c>
      <c r="F228" s="33">
        <v>28396606</v>
      </c>
      <c r="G228" s="38">
        <f t="shared" si="48"/>
        <v>7.2733526043352467E-2</v>
      </c>
      <c r="H228" s="33">
        <v>28179713</v>
      </c>
      <c r="I228" s="38">
        <f t="shared" si="49"/>
        <v>7.2177988079973304E-2</v>
      </c>
      <c r="J228" s="33">
        <v>288573811</v>
      </c>
      <c r="K228" s="38">
        <f t="shared" si="50"/>
        <v>0.73913730386645415</v>
      </c>
      <c r="L228" s="33">
        <v>0</v>
      </c>
      <c r="M228" s="38">
        <f t="shared" si="51"/>
        <v>0</v>
      </c>
      <c r="N228" s="33">
        <f t="shared" si="52"/>
        <v>345150130</v>
      </c>
      <c r="O228" s="38">
        <f t="shared" si="53"/>
        <v>0.88404881798977986</v>
      </c>
      <c r="P228" s="33">
        <v>28147526</v>
      </c>
      <c r="Q228" s="33">
        <v>481132162</v>
      </c>
      <c r="R228" s="33">
        <v>476432162</v>
      </c>
      <c r="S228" s="33">
        <v>443111508</v>
      </c>
      <c r="T228" s="38">
        <f t="shared" si="54"/>
        <v>0.93006212288413892</v>
      </c>
      <c r="U228" s="38">
        <f t="shared" si="55"/>
        <v>9.2521909385570869</v>
      </c>
    </row>
    <row r="229" spans="1:21" ht="13" x14ac:dyDescent="0.3">
      <c r="A229" s="18" t="s">
        <v>44</v>
      </c>
      <c r="B229" s="12" t="s">
        <v>412</v>
      </c>
      <c r="C229" s="11" t="s">
        <v>413</v>
      </c>
      <c r="D229" s="33">
        <v>0</v>
      </c>
      <c r="E229" s="33">
        <v>0</v>
      </c>
      <c r="F229" s="33">
        <v>0</v>
      </c>
      <c r="G229" s="38">
        <f t="shared" si="48"/>
        <v>0</v>
      </c>
      <c r="H229" s="33">
        <v>0</v>
      </c>
      <c r="I229" s="38">
        <f t="shared" si="49"/>
        <v>0</v>
      </c>
      <c r="J229" s="33">
        <v>0</v>
      </c>
      <c r="K229" s="38">
        <f t="shared" si="50"/>
        <v>0</v>
      </c>
      <c r="L229" s="33">
        <v>0</v>
      </c>
      <c r="M229" s="38">
        <f t="shared" si="51"/>
        <v>0</v>
      </c>
      <c r="N229" s="33">
        <f t="shared" si="52"/>
        <v>0</v>
      </c>
      <c r="O229" s="38">
        <f t="shared" si="53"/>
        <v>0</v>
      </c>
      <c r="P229" s="33">
        <v>0</v>
      </c>
      <c r="Q229" s="33">
        <v>0</v>
      </c>
      <c r="R229" s="33">
        <v>0</v>
      </c>
      <c r="S229" s="33">
        <v>0</v>
      </c>
      <c r="T229" s="38">
        <f t="shared" si="54"/>
        <v>0</v>
      </c>
      <c r="U229" s="38">
        <f t="shared" si="55"/>
        <v>0</v>
      </c>
    </row>
    <row r="230" spans="1:21" ht="14" x14ac:dyDescent="0.3">
      <c r="A230" s="19" t="s">
        <v>0</v>
      </c>
      <c r="B230" s="14" t="s">
        <v>414</v>
      </c>
      <c r="C230" s="13" t="s">
        <v>0</v>
      </c>
      <c r="D230" s="34">
        <f>SUM(D225:D229)</f>
        <v>651231688</v>
      </c>
      <c r="E230" s="34">
        <f>SUM(E225:E229)</f>
        <v>642687447</v>
      </c>
      <c r="F230" s="34">
        <f>SUM(F225:F229)</f>
        <v>111869521</v>
      </c>
      <c r="G230" s="39">
        <f t="shared" si="48"/>
        <v>0.1717814459298854</v>
      </c>
      <c r="H230" s="34">
        <f>SUM(H225:H229)</f>
        <v>98197064</v>
      </c>
      <c r="I230" s="39">
        <f t="shared" si="49"/>
        <v>0.15078667977839555</v>
      </c>
      <c r="J230" s="34">
        <f>SUM(J225:J229)</f>
        <v>346880532</v>
      </c>
      <c r="K230" s="39">
        <f t="shared" si="50"/>
        <v>0.53973441307933312</v>
      </c>
      <c r="L230" s="34">
        <f>SUM(L225:L229)</f>
        <v>0</v>
      </c>
      <c r="M230" s="39">
        <f t="shared" si="51"/>
        <v>0</v>
      </c>
      <c r="N230" s="34">
        <f t="shared" si="52"/>
        <v>556947117</v>
      </c>
      <c r="O230" s="39">
        <f t="shared" si="53"/>
        <v>0.86659093716513802</v>
      </c>
      <c r="P230" s="34">
        <f>SUM(P225:P229)</f>
        <v>139388691</v>
      </c>
      <c r="Q230" s="34">
        <f>SUM(Q225:Q229)</f>
        <v>746366151</v>
      </c>
      <c r="R230" s="34">
        <f>SUM(R225:R229)</f>
        <v>749738425</v>
      </c>
      <c r="S230" s="34">
        <f>SUM(S225:S229)</f>
        <v>649446655</v>
      </c>
      <c r="T230" s="39">
        <f t="shared" si="54"/>
        <v>0.86623098582682356</v>
      </c>
      <c r="U230" s="39">
        <f t="shared" si="55"/>
        <v>1.4885844720358268</v>
      </c>
    </row>
    <row r="231" spans="1:21" ht="14" x14ac:dyDescent="0.3">
      <c r="A231" s="19" t="s">
        <v>0</v>
      </c>
      <c r="B231" s="14" t="s">
        <v>415</v>
      </c>
      <c r="C231" s="13" t="s">
        <v>0</v>
      </c>
      <c r="D231" s="34">
        <f>SUM(D208:D215,D217:D223,D225:D229)</f>
        <v>2623042565</v>
      </c>
      <c r="E231" s="34">
        <f>SUM(E208:E215,E217:E223,E225:E229)</f>
        <v>2589232455</v>
      </c>
      <c r="F231" s="34">
        <f>SUM(F208:F215,F217:F223,F225:F229)</f>
        <v>552223829</v>
      </c>
      <c r="G231" s="39">
        <f t="shared" si="48"/>
        <v>0.21052797097861811</v>
      </c>
      <c r="H231" s="34">
        <f>SUM(H208:H215,H217:H223,H225:H229)</f>
        <v>568253525</v>
      </c>
      <c r="I231" s="39">
        <f t="shared" si="49"/>
        <v>0.21663907882486078</v>
      </c>
      <c r="J231" s="34">
        <f>SUM(J208:J215,J217:J223,J225:J229)</f>
        <v>776992527</v>
      </c>
      <c r="K231" s="39">
        <f t="shared" si="50"/>
        <v>0.30008604499745467</v>
      </c>
      <c r="L231" s="34">
        <f>SUM(L208:L215,L217:L223,L225:L229)</f>
        <v>0</v>
      </c>
      <c r="M231" s="39">
        <f t="shared" si="51"/>
        <v>0</v>
      </c>
      <c r="N231" s="34">
        <f t="shared" si="52"/>
        <v>1897469881</v>
      </c>
      <c r="O231" s="39">
        <f t="shared" si="53"/>
        <v>0.73283102771859854</v>
      </c>
      <c r="P231" s="34">
        <f>SUM(P208:P215,P217:P223,P225:P229)</f>
        <v>646058616</v>
      </c>
      <c r="Q231" s="34">
        <f>SUM(Q208:Q215,Q217:Q223,Q225:Q229)</f>
        <v>2715067940</v>
      </c>
      <c r="R231" s="34">
        <f>SUM(R208:R215,R217:R223,R225:R229)</f>
        <v>2721630073</v>
      </c>
      <c r="S231" s="34">
        <f>SUM(S208:S215,S217:S223,S225:S229)</f>
        <v>2064918114</v>
      </c>
      <c r="T231" s="39">
        <f t="shared" si="54"/>
        <v>0.75870638500252929</v>
      </c>
      <c r="U231" s="39">
        <f t="shared" si="55"/>
        <v>0.20266568351129299</v>
      </c>
    </row>
    <row r="232" spans="1:21" ht="14.5" customHeight="1" x14ac:dyDescent="0.3">
      <c r="A232" s="17" t="s">
        <v>0</v>
      </c>
      <c r="B232" s="15" t="s">
        <v>618</v>
      </c>
      <c r="C232" s="10"/>
      <c r="D232" s="35"/>
      <c r="E232" s="35"/>
      <c r="F232" s="35"/>
      <c r="G232" s="40"/>
      <c r="H232" s="35"/>
      <c r="I232" s="40"/>
      <c r="J232" s="35"/>
      <c r="K232" s="40"/>
      <c r="L232" s="35"/>
      <c r="M232" s="40"/>
      <c r="N232" s="35"/>
      <c r="O232" s="40"/>
      <c r="P232" s="35"/>
      <c r="Q232" s="35"/>
      <c r="R232" s="35"/>
      <c r="S232" s="35"/>
      <c r="T232" s="40"/>
      <c r="U232" s="40"/>
    </row>
    <row r="233" spans="1:21" ht="14.5" customHeight="1" x14ac:dyDescent="0.3">
      <c r="A233" s="17" t="s">
        <v>0</v>
      </c>
      <c r="B233" s="9" t="s">
        <v>416</v>
      </c>
      <c r="C233" s="10"/>
      <c r="D233" s="35"/>
      <c r="E233" s="35"/>
      <c r="F233" s="35"/>
      <c r="G233" s="40"/>
      <c r="H233" s="35"/>
      <c r="I233" s="40"/>
      <c r="J233" s="35"/>
      <c r="K233" s="40"/>
      <c r="L233" s="35"/>
      <c r="M233" s="40"/>
      <c r="N233" s="35"/>
      <c r="O233" s="40"/>
      <c r="P233" s="35"/>
      <c r="Q233" s="35"/>
      <c r="R233" s="35"/>
      <c r="S233" s="35"/>
      <c r="T233" s="40"/>
      <c r="U233" s="40"/>
    </row>
    <row r="234" spans="1:21" ht="13" x14ac:dyDescent="0.3">
      <c r="A234" s="18" t="s">
        <v>29</v>
      </c>
      <c r="B234" s="12" t="s">
        <v>417</v>
      </c>
      <c r="C234" s="11" t="s">
        <v>418</v>
      </c>
      <c r="D234" s="33">
        <v>56497814</v>
      </c>
      <c r="E234" s="33">
        <v>56497814</v>
      </c>
      <c r="F234" s="33">
        <v>15047329</v>
      </c>
      <c r="G234" s="38">
        <f t="shared" ref="G234:G260" si="56">IF(($D234     =0),0,($F234     /$D234     ))</f>
        <v>0.26633471164034772</v>
      </c>
      <c r="H234" s="33">
        <v>9291688</v>
      </c>
      <c r="I234" s="38">
        <f t="shared" ref="I234:I260" si="57">IF(($D234     =0),0,($H234     /$D234     ))</f>
        <v>0.16446101790770171</v>
      </c>
      <c r="J234" s="33">
        <v>14203623</v>
      </c>
      <c r="K234" s="38">
        <f t="shared" ref="K234:K260" si="58">IF(($E234     =0),0,($J234     /$E234     ))</f>
        <v>0.25140128430455733</v>
      </c>
      <c r="L234" s="33">
        <v>0</v>
      </c>
      <c r="M234" s="38">
        <f t="shared" ref="M234:M260" si="59">IF(($E234     =0),0,($L234     /$E234     ))</f>
        <v>0</v>
      </c>
      <c r="N234" s="33">
        <f t="shared" ref="N234:N260" si="60">$F234     +$H234     +$J234</f>
        <v>38542640</v>
      </c>
      <c r="O234" s="38">
        <f t="shared" ref="O234:O260" si="61">IF(($E234     =0),0,($N234     /$E234     ))</f>
        <v>0.68219701385260678</v>
      </c>
      <c r="P234" s="33">
        <v>6760688</v>
      </c>
      <c r="Q234" s="33">
        <v>56704622</v>
      </c>
      <c r="R234" s="33">
        <v>56704622</v>
      </c>
      <c r="S234" s="33">
        <v>35196252</v>
      </c>
      <c r="T234" s="38">
        <f t="shared" ref="T234:T260" si="62">IF(($R234     =0),0,($S234     /$R234     ))</f>
        <v>0.62069458817660406</v>
      </c>
      <c r="U234" s="38">
        <f t="shared" ref="U234:U260" si="63">IF(($P234     =0),0,(($J234     /$P234     )-1))</f>
        <v>1.1009138419048474</v>
      </c>
    </row>
    <row r="235" spans="1:21" ht="13" x14ac:dyDescent="0.3">
      <c r="A235" s="18" t="s">
        <v>29</v>
      </c>
      <c r="B235" s="12" t="s">
        <v>419</v>
      </c>
      <c r="C235" s="11" t="s">
        <v>420</v>
      </c>
      <c r="D235" s="33">
        <v>230242954</v>
      </c>
      <c r="E235" s="33">
        <v>230242954</v>
      </c>
      <c r="F235" s="33">
        <v>52382706</v>
      </c>
      <c r="G235" s="38">
        <f t="shared" si="56"/>
        <v>0.22751057128983848</v>
      </c>
      <c r="H235" s="33">
        <v>55574758</v>
      </c>
      <c r="I235" s="38">
        <f t="shared" si="57"/>
        <v>0.24137441356837352</v>
      </c>
      <c r="J235" s="33">
        <v>33783241</v>
      </c>
      <c r="K235" s="38">
        <f t="shared" si="58"/>
        <v>0.14672866384436675</v>
      </c>
      <c r="L235" s="33">
        <v>0</v>
      </c>
      <c r="M235" s="38">
        <f t="shared" si="59"/>
        <v>0</v>
      </c>
      <c r="N235" s="33">
        <f t="shared" si="60"/>
        <v>141740705</v>
      </c>
      <c r="O235" s="38">
        <f t="shared" si="61"/>
        <v>0.61561364870257873</v>
      </c>
      <c r="P235" s="33">
        <v>27674408</v>
      </c>
      <c r="Q235" s="33">
        <v>209337147</v>
      </c>
      <c r="R235" s="33">
        <v>236970781</v>
      </c>
      <c r="S235" s="33">
        <v>146258641</v>
      </c>
      <c r="T235" s="38">
        <f t="shared" si="62"/>
        <v>0.61720116034052319</v>
      </c>
      <c r="U235" s="38">
        <f t="shared" si="63"/>
        <v>0.22073942828334392</v>
      </c>
    </row>
    <row r="236" spans="1:21" ht="13" x14ac:dyDescent="0.3">
      <c r="A236" s="18" t="s">
        <v>29</v>
      </c>
      <c r="B236" s="12" t="s">
        <v>421</v>
      </c>
      <c r="C236" s="11" t="s">
        <v>422</v>
      </c>
      <c r="D236" s="33">
        <v>988279596</v>
      </c>
      <c r="E236" s="33">
        <v>988279596</v>
      </c>
      <c r="F236" s="33">
        <v>313792077</v>
      </c>
      <c r="G236" s="38">
        <f t="shared" si="56"/>
        <v>0.31751346306253198</v>
      </c>
      <c r="H236" s="33">
        <v>112683410</v>
      </c>
      <c r="I236" s="38">
        <f t="shared" si="57"/>
        <v>0.11401976774192149</v>
      </c>
      <c r="J236" s="33">
        <v>366074472</v>
      </c>
      <c r="K236" s="38">
        <f t="shared" si="58"/>
        <v>0.37041589594853885</v>
      </c>
      <c r="L236" s="33">
        <v>0</v>
      </c>
      <c r="M236" s="38">
        <f t="shared" si="59"/>
        <v>0</v>
      </c>
      <c r="N236" s="33">
        <f t="shared" si="60"/>
        <v>792549959</v>
      </c>
      <c r="O236" s="38">
        <f t="shared" si="61"/>
        <v>0.80194912675299224</v>
      </c>
      <c r="P236" s="33">
        <v>108730118</v>
      </c>
      <c r="Q236" s="33">
        <v>941132053</v>
      </c>
      <c r="R236" s="33">
        <v>964795787</v>
      </c>
      <c r="S236" s="33">
        <v>714708357</v>
      </c>
      <c r="T236" s="38">
        <f t="shared" si="62"/>
        <v>0.74078718691585665</v>
      </c>
      <c r="U236" s="38">
        <f t="shared" si="63"/>
        <v>2.3668175730297651</v>
      </c>
    </row>
    <row r="237" spans="1:21" ht="13" x14ac:dyDescent="0.3">
      <c r="A237" s="18" t="s">
        <v>29</v>
      </c>
      <c r="B237" s="12" t="s">
        <v>423</v>
      </c>
      <c r="C237" s="11" t="s">
        <v>424</v>
      </c>
      <c r="D237" s="33">
        <v>6109004</v>
      </c>
      <c r="E237" s="33">
        <v>6109004</v>
      </c>
      <c r="F237" s="33">
        <v>1883389</v>
      </c>
      <c r="G237" s="38">
        <f t="shared" si="56"/>
        <v>0.30829722815699578</v>
      </c>
      <c r="H237" s="33">
        <v>738540</v>
      </c>
      <c r="I237" s="38">
        <f t="shared" si="57"/>
        <v>0.12089368414229226</v>
      </c>
      <c r="J237" s="33">
        <v>773080</v>
      </c>
      <c r="K237" s="38">
        <f t="shared" si="58"/>
        <v>0.12654763362407359</v>
      </c>
      <c r="L237" s="33">
        <v>0</v>
      </c>
      <c r="M237" s="38">
        <f t="shared" si="59"/>
        <v>0</v>
      </c>
      <c r="N237" s="33">
        <f t="shared" si="60"/>
        <v>3395009</v>
      </c>
      <c r="O237" s="38">
        <f t="shared" si="61"/>
        <v>0.55573854592336169</v>
      </c>
      <c r="P237" s="33">
        <v>1202816</v>
      </c>
      <c r="Q237" s="33">
        <v>5879696</v>
      </c>
      <c r="R237" s="33">
        <v>5879696</v>
      </c>
      <c r="S237" s="33">
        <v>3663099</v>
      </c>
      <c r="T237" s="38">
        <f t="shared" si="62"/>
        <v>0.62300823035748787</v>
      </c>
      <c r="U237" s="38">
        <f t="shared" si="63"/>
        <v>-0.35727492816856443</v>
      </c>
    </row>
    <row r="238" spans="1:21" ht="13" x14ac:dyDescent="0.3">
      <c r="A238" s="18" t="s">
        <v>29</v>
      </c>
      <c r="B238" s="12" t="s">
        <v>425</v>
      </c>
      <c r="C238" s="11" t="s">
        <v>426</v>
      </c>
      <c r="D238" s="33">
        <v>308383965</v>
      </c>
      <c r="E238" s="33">
        <v>334351789</v>
      </c>
      <c r="F238" s="33">
        <v>56196569</v>
      </c>
      <c r="G238" s="38">
        <f t="shared" si="56"/>
        <v>0.18222921869494738</v>
      </c>
      <c r="H238" s="33">
        <v>185180675</v>
      </c>
      <c r="I238" s="38">
        <f t="shared" si="57"/>
        <v>0.6004873664556456</v>
      </c>
      <c r="J238" s="33">
        <v>72928494</v>
      </c>
      <c r="K238" s="38">
        <f t="shared" si="58"/>
        <v>0.21811904825788145</v>
      </c>
      <c r="L238" s="33">
        <v>0</v>
      </c>
      <c r="M238" s="38">
        <f t="shared" si="59"/>
        <v>0</v>
      </c>
      <c r="N238" s="33">
        <f t="shared" si="60"/>
        <v>314305738</v>
      </c>
      <c r="O238" s="38">
        <f t="shared" si="61"/>
        <v>0.94004503143244733</v>
      </c>
      <c r="P238" s="33">
        <v>161431252</v>
      </c>
      <c r="Q238" s="33">
        <v>267414615</v>
      </c>
      <c r="R238" s="33">
        <v>300709615</v>
      </c>
      <c r="S238" s="33">
        <v>252696017</v>
      </c>
      <c r="T238" s="38">
        <f t="shared" si="62"/>
        <v>0.84033234853498118</v>
      </c>
      <c r="U238" s="38">
        <f t="shared" si="63"/>
        <v>-0.54823806978837042</v>
      </c>
    </row>
    <row r="239" spans="1:21" ht="13" x14ac:dyDescent="0.3">
      <c r="A239" s="18" t="s">
        <v>44</v>
      </c>
      <c r="B239" s="12" t="s">
        <v>427</v>
      </c>
      <c r="C239" s="11" t="s">
        <v>428</v>
      </c>
      <c r="D239" s="33">
        <v>0</v>
      </c>
      <c r="E239" s="33">
        <v>0</v>
      </c>
      <c r="F239" s="33">
        <v>0</v>
      </c>
      <c r="G239" s="38">
        <f t="shared" si="56"/>
        <v>0</v>
      </c>
      <c r="H239" s="33">
        <v>0</v>
      </c>
      <c r="I239" s="38">
        <f t="shared" si="57"/>
        <v>0</v>
      </c>
      <c r="J239" s="33">
        <v>0</v>
      </c>
      <c r="K239" s="38">
        <f t="shared" si="58"/>
        <v>0</v>
      </c>
      <c r="L239" s="33">
        <v>0</v>
      </c>
      <c r="M239" s="38">
        <f t="shared" si="59"/>
        <v>0</v>
      </c>
      <c r="N239" s="33">
        <f t="shared" si="60"/>
        <v>0</v>
      </c>
      <c r="O239" s="38">
        <f t="shared" si="61"/>
        <v>0</v>
      </c>
      <c r="P239" s="33">
        <v>0</v>
      </c>
      <c r="Q239" s="33">
        <v>0</v>
      </c>
      <c r="R239" s="33">
        <v>0</v>
      </c>
      <c r="S239" s="33">
        <v>0</v>
      </c>
      <c r="T239" s="38">
        <f t="shared" si="62"/>
        <v>0</v>
      </c>
      <c r="U239" s="38">
        <f t="shared" si="63"/>
        <v>0</v>
      </c>
    </row>
    <row r="240" spans="1:21" ht="14" x14ac:dyDescent="0.3">
      <c r="A240" s="19" t="s">
        <v>0</v>
      </c>
      <c r="B240" s="14" t="s">
        <v>429</v>
      </c>
      <c r="C240" s="13" t="s">
        <v>0</v>
      </c>
      <c r="D240" s="34">
        <f>SUM(D234:D239)</f>
        <v>1589513333</v>
      </c>
      <c r="E240" s="34">
        <f>SUM(E234:E239)</f>
        <v>1615481157</v>
      </c>
      <c r="F240" s="34">
        <f>SUM(F234:F239)</f>
        <v>439302070</v>
      </c>
      <c r="G240" s="39">
        <f t="shared" si="56"/>
        <v>0.27637520295024792</v>
      </c>
      <c r="H240" s="34">
        <f>SUM(H234:H239)</f>
        <v>363469071</v>
      </c>
      <c r="I240" s="39">
        <f t="shared" si="57"/>
        <v>0.22866689033303</v>
      </c>
      <c r="J240" s="34">
        <f>SUM(J234:J239)</f>
        <v>487762910</v>
      </c>
      <c r="K240" s="39">
        <f t="shared" si="58"/>
        <v>0.30193042356853689</v>
      </c>
      <c r="L240" s="34">
        <f>SUM(L234:L239)</f>
        <v>0</v>
      </c>
      <c r="M240" s="39">
        <f t="shared" si="59"/>
        <v>0</v>
      </c>
      <c r="N240" s="34">
        <f t="shared" si="60"/>
        <v>1290534051</v>
      </c>
      <c r="O240" s="39">
        <f t="shared" si="61"/>
        <v>0.79885428895782529</v>
      </c>
      <c r="P240" s="34">
        <f>SUM(P234:P239)</f>
        <v>305799282</v>
      </c>
      <c r="Q240" s="34">
        <f>SUM(Q234:Q239)</f>
        <v>1480468133</v>
      </c>
      <c r="R240" s="34">
        <f>SUM(R234:R239)</f>
        <v>1565060501</v>
      </c>
      <c r="S240" s="34">
        <f>SUM(S234:S239)</f>
        <v>1152522366</v>
      </c>
      <c r="T240" s="39">
        <f t="shared" si="62"/>
        <v>0.73640754799165431</v>
      </c>
      <c r="U240" s="39">
        <f t="shared" si="63"/>
        <v>0.59504269208846616</v>
      </c>
    </row>
    <row r="241" spans="1:21" ht="13" x14ac:dyDescent="0.3">
      <c r="A241" s="18" t="s">
        <v>29</v>
      </c>
      <c r="B241" s="12" t="s">
        <v>430</v>
      </c>
      <c r="C241" s="11" t="s">
        <v>431</v>
      </c>
      <c r="D241" s="33">
        <v>0</v>
      </c>
      <c r="E241" s="33">
        <v>0</v>
      </c>
      <c r="F241" s="33">
        <v>0</v>
      </c>
      <c r="G241" s="38">
        <f t="shared" si="56"/>
        <v>0</v>
      </c>
      <c r="H241" s="33">
        <v>0</v>
      </c>
      <c r="I241" s="38">
        <f t="shared" si="57"/>
        <v>0</v>
      </c>
      <c r="J241" s="33">
        <v>0</v>
      </c>
      <c r="K241" s="38">
        <f t="shared" si="58"/>
        <v>0</v>
      </c>
      <c r="L241" s="33">
        <v>0</v>
      </c>
      <c r="M241" s="38">
        <f t="shared" si="59"/>
        <v>0</v>
      </c>
      <c r="N241" s="33">
        <f t="shared" si="60"/>
        <v>0</v>
      </c>
      <c r="O241" s="38">
        <f t="shared" si="61"/>
        <v>0</v>
      </c>
      <c r="P241" s="33">
        <v>0</v>
      </c>
      <c r="Q241" s="33">
        <v>0</v>
      </c>
      <c r="R241" s="33">
        <v>0</v>
      </c>
      <c r="S241" s="33">
        <v>0</v>
      </c>
      <c r="T241" s="38">
        <f t="shared" si="62"/>
        <v>0</v>
      </c>
      <c r="U241" s="38">
        <f t="shared" si="63"/>
        <v>0</v>
      </c>
    </row>
    <row r="242" spans="1:21" ht="13" x14ac:dyDescent="0.3">
      <c r="A242" s="18" t="s">
        <v>29</v>
      </c>
      <c r="B242" s="12" t="s">
        <v>432</v>
      </c>
      <c r="C242" s="11" t="s">
        <v>433</v>
      </c>
      <c r="D242" s="33">
        <v>8471996</v>
      </c>
      <c r="E242" s="33">
        <v>7853410</v>
      </c>
      <c r="F242" s="33">
        <v>1593684</v>
      </c>
      <c r="G242" s="38">
        <f t="shared" si="56"/>
        <v>0.18811198683285496</v>
      </c>
      <c r="H242" s="33">
        <v>2283521</v>
      </c>
      <c r="I242" s="38">
        <f t="shared" si="57"/>
        <v>0.26953754463529017</v>
      </c>
      <c r="J242" s="33">
        <v>1567228</v>
      </c>
      <c r="K242" s="38">
        <f t="shared" si="58"/>
        <v>0.19956019105076647</v>
      </c>
      <c r="L242" s="33">
        <v>0</v>
      </c>
      <c r="M242" s="38">
        <f t="shared" si="59"/>
        <v>0</v>
      </c>
      <c r="N242" s="33">
        <f t="shared" si="60"/>
        <v>5444433</v>
      </c>
      <c r="O242" s="38">
        <f t="shared" si="61"/>
        <v>0.69325719655538165</v>
      </c>
      <c r="P242" s="33">
        <v>3228708</v>
      </c>
      <c r="Q242" s="33">
        <v>7710400</v>
      </c>
      <c r="R242" s="33">
        <v>7710400</v>
      </c>
      <c r="S242" s="33">
        <v>7481616</v>
      </c>
      <c r="T242" s="38">
        <f t="shared" si="62"/>
        <v>0.97032786885245903</v>
      </c>
      <c r="U242" s="38">
        <f t="shared" si="63"/>
        <v>-0.51459593125175762</v>
      </c>
    </row>
    <row r="243" spans="1:21" ht="13" x14ac:dyDescent="0.3">
      <c r="A243" s="18" t="s">
        <v>29</v>
      </c>
      <c r="B243" s="12" t="s">
        <v>434</v>
      </c>
      <c r="C243" s="11" t="s">
        <v>435</v>
      </c>
      <c r="D243" s="33">
        <v>230501640</v>
      </c>
      <c r="E243" s="33">
        <v>178641620</v>
      </c>
      <c r="F243" s="33">
        <v>49276006</v>
      </c>
      <c r="G243" s="38">
        <f t="shared" si="56"/>
        <v>0.21377724687772287</v>
      </c>
      <c r="H243" s="33">
        <v>39992903</v>
      </c>
      <c r="I243" s="38">
        <f t="shared" si="57"/>
        <v>0.17350376769553572</v>
      </c>
      <c r="J243" s="33">
        <v>33001002</v>
      </c>
      <c r="K243" s="38">
        <f t="shared" si="58"/>
        <v>0.18473299783107655</v>
      </c>
      <c r="L243" s="33">
        <v>0</v>
      </c>
      <c r="M243" s="38">
        <f t="shared" si="59"/>
        <v>0</v>
      </c>
      <c r="N243" s="33">
        <f t="shared" si="60"/>
        <v>122269911</v>
      </c>
      <c r="O243" s="38">
        <f t="shared" si="61"/>
        <v>0.68444246643083506</v>
      </c>
      <c r="P243" s="33">
        <v>40585240</v>
      </c>
      <c r="Q243" s="33">
        <v>217389384</v>
      </c>
      <c r="R243" s="33">
        <v>217389384</v>
      </c>
      <c r="S243" s="33">
        <v>117839556</v>
      </c>
      <c r="T243" s="38">
        <f t="shared" si="62"/>
        <v>0.54206674600080751</v>
      </c>
      <c r="U243" s="38">
        <f t="shared" si="63"/>
        <v>-0.18687182828042903</v>
      </c>
    </row>
    <row r="244" spans="1:21" ht="13" x14ac:dyDescent="0.3">
      <c r="A244" s="18" t="s">
        <v>29</v>
      </c>
      <c r="B244" s="12" t="s">
        <v>436</v>
      </c>
      <c r="C244" s="11" t="s">
        <v>437</v>
      </c>
      <c r="D244" s="33">
        <v>66942502</v>
      </c>
      <c r="E244" s="33">
        <v>66942502</v>
      </c>
      <c r="F244" s="33">
        <v>7429826</v>
      </c>
      <c r="G244" s="38">
        <f t="shared" si="56"/>
        <v>0.11098817310413644</v>
      </c>
      <c r="H244" s="33">
        <v>2029872</v>
      </c>
      <c r="I244" s="38">
        <f t="shared" si="57"/>
        <v>3.0322619253161466E-2</v>
      </c>
      <c r="J244" s="33">
        <v>-182556</v>
      </c>
      <c r="K244" s="38">
        <f t="shared" si="58"/>
        <v>-2.7270567210051395E-3</v>
      </c>
      <c r="L244" s="33">
        <v>0</v>
      </c>
      <c r="M244" s="38">
        <f t="shared" si="59"/>
        <v>0</v>
      </c>
      <c r="N244" s="33">
        <f t="shared" si="60"/>
        <v>9277142</v>
      </c>
      <c r="O244" s="38">
        <f t="shared" si="61"/>
        <v>0.13858373563629278</v>
      </c>
      <c r="P244" s="33">
        <v>0</v>
      </c>
      <c r="Q244" s="33">
        <v>42635459</v>
      </c>
      <c r="R244" s="33">
        <v>52574679</v>
      </c>
      <c r="S244" s="33">
        <v>1043</v>
      </c>
      <c r="T244" s="38">
        <f t="shared" si="62"/>
        <v>1.9838447325565223E-5</v>
      </c>
      <c r="U244" s="38">
        <f t="shared" si="63"/>
        <v>0</v>
      </c>
    </row>
    <row r="245" spans="1:21" ht="13" x14ac:dyDescent="0.3">
      <c r="A245" s="18" t="s">
        <v>29</v>
      </c>
      <c r="B245" s="12" t="s">
        <v>438</v>
      </c>
      <c r="C245" s="11" t="s">
        <v>439</v>
      </c>
      <c r="D245" s="33">
        <v>10773888</v>
      </c>
      <c r="E245" s="33">
        <v>8108292</v>
      </c>
      <c r="F245" s="33">
        <v>2313922</v>
      </c>
      <c r="G245" s="38">
        <f t="shared" si="56"/>
        <v>0.21477130632878308</v>
      </c>
      <c r="H245" s="33">
        <v>2210276</v>
      </c>
      <c r="I245" s="38">
        <f t="shared" si="57"/>
        <v>0.20515119518599043</v>
      </c>
      <c r="J245" s="33">
        <v>3894752</v>
      </c>
      <c r="K245" s="38">
        <f t="shared" si="58"/>
        <v>0.48034185251345168</v>
      </c>
      <c r="L245" s="33">
        <v>0</v>
      </c>
      <c r="M245" s="38">
        <f t="shared" si="59"/>
        <v>0</v>
      </c>
      <c r="N245" s="33">
        <f t="shared" si="60"/>
        <v>8418950</v>
      </c>
      <c r="O245" s="38">
        <f t="shared" si="61"/>
        <v>1.038313617713817</v>
      </c>
      <c r="P245" s="33">
        <v>1953613</v>
      </c>
      <c r="Q245" s="33">
        <v>24924415</v>
      </c>
      <c r="R245" s="33">
        <v>21725000</v>
      </c>
      <c r="S245" s="33">
        <v>6016896</v>
      </c>
      <c r="T245" s="38">
        <f t="shared" si="62"/>
        <v>0.27695723820483314</v>
      </c>
      <c r="U245" s="38">
        <f t="shared" si="63"/>
        <v>0.99361490735370817</v>
      </c>
    </row>
    <row r="246" spans="1:21" ht="13" x14ac:dyDescent="0.3">
      <c r="A246" s="18" t="s">
        <v>44</v>
      </c>
      <c r="B246" s="12" t="s">
        <v>440</v>
      </c>
      <c r="C246" s="11" t="s">
        <v>441</v>
      </c>
      <c r="D246" s="33">
        <v>0</v>
      </c>
      <c r="E246" s="33">
        <v>0</v>
      </c>
      <c r="F246" s="33">
        <v>0</v>
      </c>
      <c r="G246" s="38">
        <f t="shared" si="56"/>
        <v>0</v>
      </c>
      <c r="H246" s="33">
        <v>0</v>
      </c>
      <c r="I246" s="38">
        <f t="shared" si="57"/>
        <v>0</v>
      </c>
      <c r="J246" s="33">
        <v>0</v>
      </c>
      <c r="K246" s="38">
        <f t="shared" si="58"/>
        <v>0</v>
      </c>
      <c r="L246" s="33">
        <v>0</v>
      </c>
      <c r="M246" s="38">
        <f t="shared" si="59"/>
        <v>0</v>
      </c>
      <c r="N246" s="33">
        <f t="shared" si="60"/>
        <v>0</v>
      </c>
      <c r="O246" s="38">
        <f t="shared" si="61"/>
        <v>0</v>
      </c>
      <c r="P246" s="33">
        <v>0</v>
      </c>
      <c r="Q246" s="33">
        <v>0</v>
      </c>
      <c r="R246" s="33">
        <v>0</v>
      </c>
      <c r="S246" s="33">
        <v>0</v>
      </c>
      <c r="T246" s="38">
        <f t="shared" si="62"/>
        <v>0</v>
      </c>
      <c r="U246" s="38">
        <f t="shared" si="63"/>
        <v>0</v>
      </c>
    </row>
    <row r="247" spans="1:21" ht="14" x14ac:dyDescent="0.3">
      <c r="A247" s="19" t="s">
        <v>0</v>
      </c>
      <c r="B247" s="14" t="s">
        <v>442</v>
      </c>
      <c r="C247" s="13" t="s">
        <v>0</v>
      </c>
      <c r="D247" s="34">
        <f>SUM(D241:D246)</f>
        <v>316690026</v>
      </c>
      <c r="E247" s="34">
        <f>SUM(E241:E246)</f>
        <v>261545824</v>
      </c>
      <c r="F247" s="34">
        <f>SUM(F241:F246)</f>
        <v>60613438</v>
      </c>
      <c r="G247" s="39">
        <f t="shared" si="56"/>
        <v>0.19139673820987341</v>
      </c>
      <c r="H247" s="34">
        <f>SUM(H241:H246)</f>
        <v>46516572</v>
      </c>
      <c r="I247" s="39">
        <f t="shared" si="57"/>
        <v>0.14688360283250601</v>
      </c>
      <c r="J247" s="34">
        <f>SUM(J241:J246)</f>
        <v>38280426</v>
      </c>
      <c r="K247" s="39">
        <f t="shared" si="58"/>
        <v>0.14636221452344811</v>
      </c>
      <c r="L247" s="34">
        <f>SUM(L241:L246)</f>
        <v>0</v>
      </c>
      <c r="M247" s="39">
        <f t="shared" si="59"/>
        <v>0</v>
      </c>
      <c r="N247" s="34">
        <f t="shared" si="60"/>
        <v>145410436</v>
      </c>
      <c r="O247" s="39">
        <f t="shared" si="61"/>
        <v>0.55596542806969074</v>
      </c>
      <c r="P247" s="34">
        <f>SUM(P241:P246)</f>
        <v>45767561</v>
      </c>
      <c r="Q247" s="34">
        <f>SUM(Q241:Q246)</f>
        <v>292659658</v>
      </c>
      <c r="R247" s="34">
        <f>SUM(R241:R246)</f>
        <v>299399463</v>
      </c>
      <c r="S247" s="34">
        <f>SUM(S241:S246)</f>
        <v>131339111</v>
      </c>
      <c r="T247" s="39">
        <f t="shared" si="62"/>
        <v>0.43867517223970437</v>
      </c>
      <c r="U247" s="39">
        <f t="shared" si="63"/>
        <v>-0.1635904303486917</v>
      </c>
    </row>
    <row r="248" spans="1:21" ht="13" x14ac:dyDescent="0.3">
      <c r="A248" s="18" t="s">
        <v>29</v>
      </c>
      <c r="B248" s="12" t="s">
        <v>443</v>
      </c>
      <c r="C248" s="11" t="s">
        <v>444</v>
      </c>
      <c r="D248" s="33">
        <v>41519351</v>
      </c>
      <c r="E248" s="33">
        <v>41519351</v>
      </c>
      <c r="F248" s="33">
        <v>11282396</v>
      </c>
      <c r="G248" s="38">
        <f t="shared" si="56"/>
        <v>0.27173825525355633</v>
      </c>
      <c r="H248" s="33">
        <v>5521103</v>
      </c>
      <c r="I248" s="38">
        <f t="shared" si="57"/>
        <v>0.13297662094959048</v>
      </c>
      <c r="J248" s="33">
        <v>6462122</v>
      </c>
      <c r="K248" s="38">
        <f t="shared" si="58"/>
        <v>0.15564120932429795</v>
      </c>
      <c r="L248" s="33">
        <v>0</v>
      </c>
      <c r="M248" s="38">
        <f t="shared" si="59"/>
        <v>0</v>
      </c>
      <c r="N248" s="33">
        <f t="shared" si="60"/>
        <v>23265621</v>
      </c>
      <c r="O248" s="38">
        <f t="shared" si="61"/>
        <v>0.56035608552744476</v>
      </c>
      <c r="P248" s="33">
        <v>10394364</v>
      </c>
      <c r="Q248" s="33">
        <v>32371332</v>
      </c>
      <c r="R248" s="33">
        <v>32371332</v>
      </c>
      <c r="S248" s="33">
        <v>33213268</v>
      </c>
      <c r="T248" s="38">
        <f t="shared" si="62"/>
        <v>1.0260086918882423</v>
      </c>
      <c r="U248" s="38">
        <f t="shared" si="63"/>
        <v>-0.37830520462820039</v>
      </c>
    </row>
    <row r="249" spans="1:21" ht="13" x14ac:dyDescent="0.3">
      <c r="A249" s="18" t="s">
        <v>29</v>
      </c>
      <c r="B249" s="12" t="s">
        <v>445</v>
      </c>
      <c r="C249" s="11" t="s">
        <v>446</v>
      </c>
      <c r="D249" s="33">
        <v>18100248</v>
      </c>
      <c r="E249" s="33">
        <v>18100248</v>
      </c>
      <c r="F249" s="33">
        <v>1188963</v>
      </c>
      <c r="G249" s="38">
        <f t="shared" si="56"/>
        <v>6.5687663506046989E-2</v>
      </c>
      <c r="H249" s="33">
        <v>1505135</v>
      </c>
      <c r="I249" s="38">
        <f t="shared" si="57"/>
        <v>8.3155490466207974E-2</v>
      </c>
      <c r="J249" s="33">
        <v>1618979</v>
      </c>
      <c r="K249" s="38">
        <f t="shared" si="58"/>
        <v>8.9445128044654418E-2</v>
      </c>
      <c r="L249" s="33">
        <v>0</v>
      </c>
      <c r="M249" s="38">
        <f t="shared" si="59"/>
        <v>0</v>
      </c>
      <c r="N249" s="33">
        <f t="shared" si="60"/>
        <v>4313077</v>
      </c>
      <c r="O249" s="38">
        <f t="shared" si="61"/>
        <v>0.23828828201690938</v>
      </c>
      <c r="P249" s="33">
        <v>0</v>
      </c>
      <c r="Q249" s="33">
        <v>11647032</v>
      </c>
      <c r="R249" s="33">
        <v>11678000</v>
      </c>
      <c r="S249" s="33">
        <v>0</v>
      </c>
      <c r="T249" s="38">
        <f t="shared" si="62"/>
        <v>0</v>
      </c>
      <c r="U249" s="38">
        <f t="shared" si="63"/>
        <v>0</v>
      </c>
    </row>
    <row r="250" spans="1:21" ht="13" x14ac:dyDescent="0.3">
      <c r="A250" s="18" t="s">
        <v>29</v>
      </c>
      <c r="B250" s="12" t="s">
        <v>447</v>
      </c>
      <c r="C250" s="11" t="s">
        <v>448</v>
      </c>
      <c r="D250" s="33">
        <v>1477251</v>
      </c>
      <c r="E250" s="33">
        <v>1477251</v>
      </c>
      <c r="F250" s="33">
        <v>249683</v>
      </c>
      <c r="G250" s="38">
        <f t="shared" si="56"/>
        <v>0.16901867048998442</v>
      </c>
      <c r="H250" s="33">
        <v>348748</v>
      </c>
      <c r="I250" s="38">
        <f t="shared" si="57"/>
        <v>0.23607904140867056</v>
      </c>
      <c r="J250" s="33">
        <v>288254</v>
      </c>
      <c r="K250" s="38">
        <f t="shared" si="58"/>
        <v>0.19512865450759553</v>
      </c>
      <c r="L250" s="33">
        <v>0</v>
      </c>
      <c r="M250" s="38">
        <f t="shared" si="59"/>
        <v>0</v>
      </c>
      <c r="N250" s="33">
        <f t="shared" si="60"/>
        <v>886685</v>
      </c>
      <c r="O250" s="38">
        <f t="shared" si="61"/>
        <v>0.60022636640625049</v>
      </c>
      <c r="P250" s="33">
        <v>434439</v>
      </c>
      <c r="Q250" s="33">
        <v>1109742</v>
      </c>
      <c r="R250" s="33">
        <v>1109742</v>
      </c>
      <c r="S250" s="33">
        <v>805742</v>
      </c>
      <c r="T250" s="38">
        <f t="shared" si="62"/>
        <v>0.72606245415601101</v>
      </c>
      <c r="U250" s="38">
        <f t="shared" si="63"/>
        <v>-0.33649142917647812</v>
      </c>
    </row>
    <row r="251" spans="1:21" ht="13" x14ac:dyDescent="0.3">
      <c r="A251" s="18" t="s">
        <v>29</v>
      </c>
      <c r="B251" s="12" t="s">
        <v>449</v>
      </c>
      <c r="C251" s="11" t="s">
        <v>450</v>
      </c>
      <c r="D251" s="33">
        <v>0</v>
      </c>
      <c r="E251" s="33">
        <v>50347035</v>
      </c>
      <c r="F251" s="33">
        <v>0</v>
      </c>
      <c r="G251" s="38">
        <f t="shared" si="56"/>
        <v>0</v>
      </c>
      <c r="H251" s="33">
        <v>0</v>
      </c>
      <c r="I251" s="38">
        <f t="shared" si="57"/>
        <v>0</v>
      </c>
      <c r="J251" s="33">
        <v>5177745</v>
      </c>
      <c r="K251" s="38">
        <f t="shared" si="58"/>
        <v>0.10284111070294408</v>
      </c>
      <c r="L251" s="33">
        <v>0</v>
      </c>
      <c r="M251" s="38">
        <f t="shared" si="59"/>
        <v>0</v>
      </c>
      <c r="N251" s="33">
        <f t="shared" si="60"/>
        <v>5177745</v>
      </c>
      <c r="O251" s="38">
        <f t="shared" si="61"/>
        <v>0.10284111070294408</v>
      </c>
      <c r="P251" s="33">
        <v>0</v>
      </c>
      <c r="Q251" s="33">
        <v>0</v>
      </c>
      <c r="R251" s="33">
        <v>0</v>
      </c>
      <c r="S251" s="33">
        <v>0</v>
      </c>
      <c r="T251" s="38">
        <f t="shared" si="62"/>
        <v>0</v>
      </c>
      <c r="U251" s="38">
        <f t="shared" si="63"/>
        <v>0</v>
      </c>
    </row>
    <row r="252" spans="1:21" ht="13" x14ac:dyDescent="0.3">
      <c r="A252" s="18" t="s">
        <v>29</v>
      </c>
      <c r="B252" s="12" t="s">
        <v>451</v>
      </c>
      <c r="C252" s="11" t="s">
        <v>452</v>
      </c>
      <c r="D252" s="33">
        <v>0</v>
      </c>
      <c r="E252" s="33">
        <v>0</v>
      </c>
      <c r="F252" s="33">
        <v>0</v>
      </c>
      <c r="G252" s="38">
        <f t="shared" si="56"/>
        <v>0</v>
      </c>
      <c r="H252" s="33">
        <v>0</v>
      </c>
      <c r="I252" s="38">
        <f t="shared" si="57"/>
        <v>0</v>
      </c>
      <c r="J252" s="33">
        <v>0</v>
      </c>
      <c r="K252" s="38">
        <f t="shared" si="58"/>
        <v>0</v>
      </c>
      <c r="L252" s="33">
        <v>0</v>
      </c>
      <c r="M252" s="38">
        <f t="shared" si="59"/>
        <v>0</v>
      </c>
      <c r="N252" s="33">
        <f t="shared" si="60"/>
        <v>0</v>
      </c>
      <c r="O252" s="38">
        <f t="shared" si="61"/>
        <v>0</v>
      </c>
      <c r="P252" s="33">
        <v>0</v>
      </c>
      <c r="Q252" s="33">
        <v>0</v>
      </c>
      <c r="R252" s="33">
        <v>0</v>
      </c>
      <c r="S252" s="33">
        <v>0</v>
      </c>
      <c r="T252" s="38">
        <f t="shared" si="62"/>
        <v>0</v>
      </c>
      <c r="U252" s="38">
        <f t="shared" si="63"/>
        <v>0</v>
      </c>
    </row>
    <row r="253" spans="1:21" ht="13" x14ac:dyDescent="0.3">
      <c r="A253" s="18" t="s">
        <v>44</v>
      </c>
      <c r="B253" s="12" t="s">
        <v>453</v>
      </c>
      <c r="C253" s="11" t="s">
        <v>454</v>
      </c>
      <c r="D253" s="33">
        <v>174095574</v>
      </c>
      <c r="E253" s="33">
        <v>168558824</v>
      </c>
      <c r="F253" s="33">
        <v>61058245</v>
      </c>
      <c r="G253" s="38">
        <f t="shared" si="56"/>
        <v>0.35071681374277786</v>
      </c>
      <c r="H253" s="33">
        <v>59493703</v>
      </c>
      <c r="I253" s="38">
        <f t="shared" si="57"/>
        <v>0.34173012922200996</v>
      </c>
      <c r="J253" s="33">
        <v>0</v>
      </c>
      <c r="K253" s="38">
        <f t="shared" si="58"/>
        <v>0</v>
      </c>
      <c r="L253" s="33">
        <v>0</v>
      </c>
      <c r="M253" s="38">
        <f t="shared" si="59"/>
        <v>0</v>
      </c>
      <c r="N253" s="33">
        <f t="shared" si="60"/>
        <v>120551948</v>
      </c>
      <c r="O253" s="38">
        <f t="shared" si="61"/>
        <v>0.71519215155416604</v>
      </c>
      <c r="P253" s="33">
        <v>36600359</v>
      </c>
      <c r="Q253" s="33">
        <v>133406464</v>
      </c>
      <c r="R253" s="33">
        <v>169891112</v>
      </c>
      <c r="S253" s="33">
        <v>103961177</v>
      </c>
      <c r="T253" s="38">
        <f t="shared" si="62"/>
        <v>0.61192828616013772</v>
      </c>
      <c r="U253" s="38">
        <f t="shared" si="63"/>
        <v>-1</v>
      </c>
    </row>
    <row r="254" spans="1:21" ht="14" x14ac:dyDescent="0.3">
      <c r="A254" s="19" t="s">
        <v>0</v>
      </c>
      <c r="B254" s="14" t="s">
        <v>455</v>
      </c>
      <c r="C254" s="13" t="s">
        <v>0</v>
      </c>
      <c r="D254" s="34">
        <f>SUM(D248:D253)</f>
        <v>235192424</v>
      </c>
      <c r="E254" s="34">
        <f>SUM(E248:E253)</f>
        <v>280002709</v>
      </c>
      <c r="F254" s="34">
        <f>SUM(F248:F253)</f>
        <v>73779287</v>
      </c>
      <c r="G254" s="39">
        <f t="shared" si="56"/>
        <v>0.31369754920337062</v>
      </c>
      <c r="H254" s="34">
        <f>SUM(H248:H253)</f>
        <v>66868689</v>
      </c>
      <c r="I254" s="39">
        <f t="shared" si="57"/>
        <v>0.28431480854162205</v>
      </c>
      <c r="J254" s="34">
        <f>SUM(J248:J253)</f>
        <v>13547100</v>
      </c>
      <c r="K254" s="39">
        <f t="shared" si="58"/>
        <v>4.8382031903841327E-2</v>
      </c>
      <c r="L254" s="34">
        <f>SUM(L248:L253)</f>
        <v>0</v>
      </c>
      <c r="M254" s="39">
        <f t="shared" si="59"/>
        <v>0</v>
      </c>
      <c r="N254" s="34">
        <f t="shared" si="60"/>
        <v>154195076</v>
      </c>
      <c r="O254" s="39">
        <f t="shared" si="61"/>
        <v>0.55069137206097529</v>
      </c>
      <c r="P254" s="34">
        <f>SUM(P248:P253)</f>
        <v>47429162</v>
      </c>
      <c r="Q254" s="34">
        <f>SUM(Q248:Q253)</f>
        <v>178534570</v>
      </c>
      <c r="R254" s="34">
        <f>SUM(R248:R253)</f>
        <v>215050186</v>
      </c>
      <c r="S254" s="34">
        <f>SUM(S248:S253)</f>
        <v>137980187</v>
      </c>
      <c r="T254" s="39">
        <f t="shared" si="62"/>
        <v>0.64161854293862364</v>
      </c>
      <c r="U254" s="39">
        <f t="shared" si="63"/>
        <v>-0.71437193007964173</v>
      </c>
    </row>
    <row r="255" spans="1:21" ht="13" x14ac:dyDescent="0.3">
      <c r="A255" s="18" t="s">
        <v>29</v>
      </c>
      <c r="B255" s="12" t="s">
        <v>456</v>
      </c>
      <c r="C255" s="11" t="s">
        <v>457</v>
      </c>
      <c r="D255" s="33">
        <v>889466163</v>
      </c>
      <c r="E255" s="33">
        <v>903128180</v>
      </c>
      <c r="F255" s="33">
        <v>219349035</v>
      </c>
      <c r="G255" s="38">
        <f t="shared" si="56"/>
        <v>0.24660750922798172</v>
      </c>
      <c r="H255" s="33">
        <v>204338196</v>
      </c>
      <c r="I255" s="38">
        <f t="shared" si="57"/>
        <v>0.22973127534251125</v>
      </c>
      <c r="J255" s="33">
        <v>198502043</v>
      </c>
      <c r="K255" s="38">
        <f t="shared" si="58"/>
        <v>0.21979387577076823</v>
      </c>
      <c r="L255" s="33">
        <v>0</v>
      </c>
      <c r="M255" s="38">
        <f t="shared" si="59"/>
        <v>0</v>
      </c>
      <c r="N255" s="33">
        <f t="shared" si="60"/>
        <v>622189274</v>
      </c>
      <c r="O255" s="38">
        <f t="shared" si="61"/>
        <v>0.68892687414537324</v>
      </c>
      <c r="P255" s="33">
        <v>209100654</v>
      </c>
      <c r="Q255" s="33">
        <v>816264621</v>
      </c>
      <c r="R255" s="33">
        <v>815136446</v>
      </c>
      <c r="S255" s="33">
        <v>620328406</v>
      </c>
      <c r="T255" s="38">
        <f t="shared" si="62"/>
        <v>0.76101174109444736</v>
      </c>
      <c r="U255" s="38">
        <f t="shared" si="63"/>
        <v>-5.0686646824165349E-2</v>
      </c>
    </row>
    <row r="256" spans="1:21" ht="13" x14ac:dyDescent="0.3">
      <c r="A256" s="18" t="s">
        <v>29</v>
      </c>
      <c r="B256" s="12" t="s">
        <v>458</v>
      </c>
      <c r="C256" s="11" t="s">
        <v>459</v>
      </c>
      <c r="D256" s="33">
        <v>72483000</v>
      </c>
      <c r="E256" s="33">
        <v>100559300</v>
      </c>
      <c r="F256" s="33">
        <v>66258819</v>
      </c>
      <c r="G256" s="38">
        <f t="shared" si="56"/>
        <v>0.91412909233889328</v>
      </c>
      <c r="H256" s="33">
        <v>14260251</v>
      </c>
      <c r="I256" s="38">
        <f t="shared" si="57"/>
        <v>0.19673924920326147</v>
      </c>
      <c r="J256" s="33">
        <v>12047191</v>
      </c>
      <c r="K256" s="38">
        <f t="shared" si="58"/>
        <v>0.11980185820704799</v>
      </c>
      <c r="L256" s="33">
        <v>0</v>
      </c>
      <c r="M256" s="38">
        <f t="shared" si="59"/>
        <v>0</v>
      </c>
      <c r="N256" s="33">
        <f t="shared" si="60"/>
        <v>92566261</v>
      </c>
      <c r="O256" s="38">
        <f t="shared" si="61"/>
        <v>0.92051417422356763</v>
      </c>
      <c r="P256" s="33">
        <v>43625279</v>
      </c>
      <c r="Q256" s="33">
        <v>77240000</v>
      </c>
      <c r="R256" s="33">
        <v>77240000</v>
      </c>
      <c r="S256" s="33">
        <v>83621632</v>
      </c>
      <c r="T256" s="38">
        <f t="shared" si="62"/>
        <v>1.082620818228897</v>
      </c>
      <c r="U256" s="38">
        <f t="shared" si="63"/>
        <v>-0.72384839074610841</v>
      </c>
    </row>
    <row r="257" spans="1:21" ht="13" x14ac:dyDescent="0.3">
      <c r="A257" s="18" t="s">
        <v>29</v>
      </c>
      <c r="B257" s="12" t="s">
        <v>460</v>
      </c>
      <c r="C257" s="11" t="s">
        <v>461</v>
      </c>
      <c r="D257" s="33">
        <v>98731570</v>
      </c>
      <c r="E257" s="33">
        <v>98731570</v>
      </c>
      <c r="F257" s="33">
        <v>50614114</v>
      </c>
      <c r="G257" s="38">
        <f t="shared" si="56"/>
        <v>0.51264366605332012</v>
      </c>
      <c r="H257" s="33">
        <v>18413871</v>
      </c>
      <c r="I257" s="38">
        <f t="shared" si="57"/>
        <v>0.18650438760368138</v>
      </c>
      <c r="J257" s="33">
        <v>38703649</v>
      </c>
      <c r="K257" s="38">
        <f t="shared" si="58"/>
        <v>0.3920088478285112</v>
      </c>
      <c r="L257" s="33">
        <v>0</v>
      </c>
      <c r="M257" s="38">
        <f t="shared" si="59"/>
        <v>0</v>
      </c>
      <c r="N257" s="33">
        <f t="shared" si="60"/>
        <v>107731634</v>
      </c>
      <c r="O257" s="38">
        <f t="shared" si="61"/>
        <v>1.0911569014855127</v>
      </c>
      <c r="P257" s="33">
        <v>47124826</v>
      </c>
      <c r="Q257" s="33">
        <v>110340000</v>
      </c>
      <c r="R257" s="33">
        <v>110340000</v>
      </c>
      <c r="S257" s="33">
        <v>120388763</v>
      </c>
      <c r="T257" s="38">
        <f t="shared" si="62"/>
        <v>1.091070899039333</v>
      </c>
      <c r="U257" s="38">
        <f t="shared" si="63"/>
        <v>-0.17869937599345198</v>
      </c>
    </row>
    <row r="258" spans="1:21" ht="13" x14ac:dyDescent="0.3">
      <c r="A258" s="18" t="s">
        <v>44</v>
      </c>
      <c r="B258" s="12" t="s">
        <v>462</v>
      </c>
      <c r="C258" s="11" t="s">
        <v>463</v>
      </c>
      <c r="D258" s="33">
        <v>0</v>
      </c>
      <c r="E258" s="33">
        <v>0</v>
      </c>
      <c r="F258" s="33">
        <v>0</v>
      </c>
      <c r="G258" s="38">
        <f t="shared" si="56"/>
        <v>0</v>
      </c>
      <c r="H258" s="33">
        <v>0</v>
      </c>
      <c r="I258" s="38">
        <f t="shared" si="57"/>
        <v>0</v>
      </c>
      <c r="J258" s="33">
        <v>0</v>
      </c>
      <c r="K258" s="38">
        <f t="shared" si="58"/>
        <v>0</v>
      </c>
      <c r="L258" s="33">
        <v>0</v>
      </c>
      <c r="M258" s="38">
        <f t="shared" si="59"/>
        <v>0</v>
      </c>
      <c r="N258" s="33">
        <f t="shared" si="60"/>
        <v>0</v>
      </c>
      <c r="O258" s="38">
        <f t="shared" si="61"/>
        <v>0</v>
      </c>
      <c r="P258" s="33">
        <v>0</v>
      </c>
      <c r="Q258" s="33">
        <v>0</v>
      </c>
      <c r="R258" s="33">
        <v>0</v>
      </c>
      <c r="S258" s="33">
        <v>0</v>
      </c>
      <c r="T258" s="38">
        <f t="shared" si="62"/>
        <v>0</v>
      </c>
      <c r="U258" s="38">
        <f t="shared" si="63"/>
        <v>0</v>
      </c>
    </row>
    <row r="259" spans="1:21" ht="14" x14ac:dyDescent="0.3">
      <c r="A259" s="19" t="s">
        <v>0</v>
      </c>
      <c r="B259" s="14" t="s">
        <v>464</v>
      </c>
      <c r="C259" s="13" t="s">
        <v>0</v>
      </c>
      <c r="D259" s="34">
        <f>SUM(D255:D258)</f>
        <v>1060680733</v>
      </c>
      <c r="E259" s="34">
        <f>SUM(E255:E258)</f>
        <v>1102419050</v>
      </c>
      <c r="F259" s="34">
        <f>SUM(F255:F258)</f>
        <v>336221968</v>
      </c>
      <c r="G259" s="39">
        <f t="shared" si="56"/>
        <v>0.3169869665201131</v>
      </c>
      <c r="H259" s="34">
        <f>SUM(H255:H258)</f>
        <v>237012318</v>
      </c>
      <c r="I259" s="39">
        <f t="shared" si="57"/>
        <v>0.22345302467184533</v>
      </c>
      <c r="J259" s="34">
        <f>SUM(J255:J258)</f>
        <v>249252883</v>
      </c>
      <c r="K259" s="39">
        <f t="shared" si="58"/>
        <v>0.22609631337557165</v>
      </c>
      <c r="L259" s="34">
        <f>SUM(L255:L258)</f>
        <v>0</v>
      </c>
      <c r="M259" s="39">
        <f t="shared" si="59"/>
        <v>0</v>
      </c>
      <c r="N259" s="34">
        <f t="shared" si="60"/>
        <v>822487169</v>
      </c>
      <c r="O259" s="39">
        <f t="shared" si="61"/>
        <v>0.74607488776613573</v>
      </c>
      <c r="P259" s="34">
        <f>SUM(P255:P258)</f>
        <v>299850759</v>
      </c>
      <c r="Q259" s="34">
        <f>SUM(Q255:Q258)</f>
        <v>1003844621</v>
      </c>
      <c r="R259" s="34">
        <f>SUM(R255:R258)</f>
        <v>1002716446</v>
      </c>
      <c r="S259" s="34">
        <f>SUM(S255:S258)</f>
        <v>824338801</v>
      </c>
      <c r="T259" s="39">
        <f t="shared" si="62"/>
        <v>0.82210559554340845</v>
      </c>
      <c r="U259" s="39">
        <f t="shared" si="63"/>
        <v>-0.16874353151128763</v>
      </c>
    </row>
    <row r="260" spans="1:21" ht="14" x14ac:dyDescent="0.3">
      <c r="A260" s="19" t="s">
        <v>0</v>
      </c>
      <c r="B260" s="14" t="s">
        <v>465</v>
      </c>
      <c r="C260" s="13" t="s">
        <v>0</v>
      </c>
      <c r="D260" s="34">
        <f>SUM(D234:D239,D241:D246,D248:D253,D255:D258)</f>
        <v>3202076516</v>
      </c>
      <c r="E260" s="34">
        <f>SUM(E234:E239,E241:E246,E248:E253,E255:E258)</f>
        <v>3259448740</v>
      </c>
      <c r="F260" s="34">
        <f>SUM(F234:F239,F241:F246,F248:F253,F255:F258)</f>
        <v>909916763</v>
      </c>
      <c r="G260" s="39">
        <f t="shared" si="56"/>
        <v>0.28416459083765377</v>
      </c>
      <c r="H260" s="34">
        <f>SUM(H234:H239,H241:H246,H248:H253,H255:H258)</f>
        <v>713866650</v>
      </c>
      <c r="I260" s="39">
        <f t="shared" si="57"/>
        <v>0.22293866071999885</v>
      </c>
      <c r="J260" s="34">
        <f>SUM(J234:J239,J241:J246,J248:J253,J255:J258)</f>
        <v>788843319</v>
      </c>
      <c r="K260" s="39">
        <f t="shared" si="58"/>
        <v>0.24201740291826157</v>
      </c>
      <c r="L260" s="34">
        <f>SUM(L234:L239,L241:L246,L248:L253,L255:L258)</f>
        <v>0</v>
      </c>
      <c r="M260" s="39">
        <f t="shared" si="59"/>
        <v>0</v>
      </c>
      <c r="N260" s="34">
        <f t="shared" si="60"/>
        <v>2412626732</v>
      </c>
      <c r="O260" s="39">
        <f t="shared" si="61"/>
        <v>0.74019471525727998</v>
      </c>
      <c r="P260" s="34">
        <f>SUM(P234:P239,P241:P246,P248:P253,P255:P258)</f>
        <v>698846764</v>
      </c>
      <c r="Q260" s="34">
        <f>SUM(Q234:Q239,Q241:Q246,Q248:Q253,Q255:Q258)</f>
        <v>2955506982</v>
      </c>
      <c r="R260" s="34">
        <f>SUM(R234:R239,R241:R246,R248:R253,R255:R258)</f>
        <v>3082226596</v>
      </c>
      <c r="S260" s="34">
        <f>SUM(S234:S239,S241:S246,S248:S253,S255:S258)</f>
        <v>2246180465</v>
      </c>
      <c r="T260" s="39">
        <f t="shared" si="62"/>
        <v>0.72875254139816004</v>
      </c>
      <c r="U260" s="39">
        <f t="shared" si="63"/>
        <v>0.12877866742186139</v>
      </c>
    </row>
    <row r="261" spans="1:21" ht="14.5" customHeight="1" x14ac:dyDescent="0.3">
      <c r="A261" s="17" t="s">
        <v>0</v>
      </c>
      <c r="B261" s="15" t="s">
        <v>618</v>
      </c>
      <c r="C261" s="10"/>
      <c r="D261" s="35"/>
      <c r="E261" s="35"/>
      <c r="F261" s="35"/>
      <c r="G261" s="40"/>
      <c r="H261" s="35"/>
      <c r="I261" s="40"/>
      <c r="J261" s="35"/>
      <c r="K261" s="40"/>
      <c r="L261" s="35"/>
      <c r="M261" s="40"/>
      <c r="N261" s="35"/>
      <c r="O261" s="40"/>
      <c r="P261" s="35"/>
      <c r="Q261" s="35"/>
      <c r="R261" s="35"/>
      <c r="S261" s="35"/>
      <c r="T261" s="40"/>
      <c r="U261" s="40"/>
    </row>
    <row r="262" spans="1:21" ht="28.9" customHeight="1" x14ac:dyDescent="0.3">
      <c r="A262" s="17" t="s">
        <v>0</v>
      </c>
      <c r="B262" s="9" t="s">
        <v>466</v>
      </c>
      <c r="C262" s="10"/>
      <c r="D262" s="35"/>
      <c r="E262" s="35"/>
      <c r="F262" s="35"/>
      <c r="G262" s="40"/>
      <c r="H262" s="35"/>
      <c r="I262" s="40"/>
      <c r="J262" s="35"/>
      <c r="K262" s="40"/>
      <c r="L262" s="35"/>
      <c r="M262" s="40"/>
      <c r="N262" s="35"/>
      <c r="O262" s="40"/>
      <c r="P262" s="35"/>
      <c r="Q262" s="35"/>
      <c r="R262" s="35"/>
      <c r="S262" s="35"/>
      <c r="T262" s="40"/>
      <c r="U262" s="40"/>
    </row>
    <row r="263" spans="1:21" ht="13" x14ac:dyDescent="0.3">
      <c r="A263" s="18" t="s">
        <v>29</v>
      </c>
      <c r="B263" s="12" t="s">
        <v>467</v>
      </c>
      <c r="C263" s="11" t="s">
        <v>468</v>
      </c>
      <c r="D263" s="33">
        <v>65970916</v>
      </c>
      <c r="E263" s="33">
        <v>70042153</v>
      </c>
      <c r="F263" s="33">
        <v>-32009</v>
      </c>
      <c r="G263" s="38">
        <f t="shared" ref="G263:G299" si="64">IF(($D263     =0),0,($F263     /$D263     ))</f>
        <v>-4.8519865936074011E-4</v>
      </c>
      <c r="H263" s="33">
        <v>4217533</v>
      </c>
      <c r="I263" s="38">
        <f t="shared" ref="I263:I299" si="65">IF(($D263     =0),0,($H263     /$D263     ))</f>
        <v>6.3930187053943585E-2</v>
      </c>
      <c r="J263" s="33">
        <v>1485406</v>
      </c>
      <c r="K263" s="38">
        <f t="shared" ref="K263:K299" si="66">IF(($E263     =0),0,($J263     /$E263     ))</f>
        <v>2.1207314972171116E-2</v>
      </c>
      <c r="L263" s="33">
        <v>0</v>
      </c>
      <c r="M263" s="38">
        <f t="shared" ref="M263:M299" si="67">IF(($E263     =0),0,($L263     /$E263     ))</f>
        <v>0</v>
      </c>
      <c r="N263" s="33">
        <f t="shared" ref="N263:N299" si="68">$F263     +$H263     +$J263</f>
        <v>5670930</v>
      </c>
      <c r="O263" s="38">
        <f t="shared" ref="O263:O299" si="69">IF(($E263     =0),0,($N263     /$E263     ))</f>
        <v>8.0964530030937232E-2</v>
      </c>
      <c r="P263" s="33">
        <v>2434005</v>
      </c>
      <c r="Q263" s="33">
        <v>28392685</v>
      </c>
      <c r="R263" s="33">
        <v>20655536</v>
      </c>
      <c r="S263" s="33">
        <v>15308044</v>
      </c>
      <c r="T263" s="38">
        <f t="shared" ref="T263:T299" si="70">IF(($R263     =0),0,($S263     /$R263     ))</f>
        <v>0.74111095446760622</v>
      </c>
      <c r="U263" s="38">
        <f t="shared" ref="U263:U299" si="71">IF(($P263     =0),0,(($J263     /$P263     )-1))</f>
        <v>-0.38972762997610932</v>
      </c>
    </row>
    <row r="264" spans="1:21" ht="13" x14ac:dyDescent="0.3">
      <c r="A264" s="18" t="s">
        <v>29</v>
      </c>
      <c r="B264" s="12" t="s">
        <v>469</v>
      </c>
      <c r="C264" s="11" t="s">
        <v>470</v>
      </c>
      <c r="D264" s="33">
        <v>82331020</v>
      </c>
      <c r="E264" s="33">
        <v>82331020</v>
      </c>
      <c r="F264" s="33">
        <v>25482563</v>
      </c>
      <c r="G264" s="38">
        <f t="shared" si="64"/>
        <v>0.3095135102176555</v>
      </c>
      <c r="H264" s="33">
        <v>20948381</v>
      </c>
      <c r="I264" s="38">
        <f t="shared" si="65"/>
        <v>0.25444092639687932</v>
      </c>
      <c r="J264" s="33">
        <v>17723329</v>
      </c>
      <c r="K264" s="38">
        <f t="shared" si="66"/>
        <v>0.21526915371630279</v>
      </c>
      <c r="L264" s="33">
        <v>0</v>
      </c>
      <c r="M264" s="38">
        <f t="shared" si="67"/>
        <v>0</v>
      </c>
      <c r="N264" s="33">
        <f t="shared" si="68"/>
        <v>64154273</v>
      </c>
      <c r="O264" s="38">
        <f t="shared" si="69"/>
        <v>0.77922359033083766</v>
      </c>
      <c r="P264" s="33">
        <v>10313769</v>
      </c>
      <c r="Q264" s="33">
        <v>67144884</v>
      </c>
      <c r="R264" s="33">
        <v>72340874</v>
      </c>
      <c r="S264" s="33">
        <v>58462403</v>
      </c>
      <c r="T264" s="38">
        <f t="shared" si="70"/>
        <v>0.80815173728755341</v>
      </c>
      <c r="U264" s="38">
        <f t="shared" si="71"/>
        <v>0.71841438372335076</v>
      </c>
    </row>
    <row r="265" spans="1:21" ht="13" x14ac:dyDescent="0.3">
      <c r="A265" s="18" t="s">
        <v>29</v>
      </c>
      <c r="B265" s="12" t="s">
        <v>471</v>
      </c>
      <c r="C265" s="11" t="s">
        <v>472</v>
      </c>
      <c r="D265" s="33">
        <v>58604533</v>
      </c>
      <c r="E265" s="33">
        <v>59135929</v>
      </c>
      <c r="F265" s="33">
        <v>11865682</v>
      </c>
      <c r="G265" s="38">
        <f t="shared" si="64"/>
        <v>0.20247037886983929</v>
      </c>
      <c r="H265" s="33">
        <v>12557449</v>
      </c>
      <c r="I265" s="38">
        <f t="shared" si="65"/>
        <v>0.21427436338414299</v>
      </c>
      <c r="J265" s="33">
        <v>13914279</v>
      </c>
      <c r="K265" s="38">
        <f t="shared" si="66"/>
        <v>0.2352931497871624</v>
      </c>
      <c r="L265" s="33">
        <v>0</v>
      </c>
      <c r="M265" s="38">
        <f t="shared" si="67"/>
        <v>0</v>
      </c>
      <c r="N265" s="33">
        <f t="shared" si="68"/>
        <v>38337410</v>
      </c>
      <c r="O265" s="38">
        <f t="shared" si="69"/>
        <v>0.64829301996760713</v>
      </c>
      <c r="P265" s="33">
        <v>5561728</v>
      </c>
      <c r="Q265" s="33">
        <v>85967200</v>
      </c>
      <c r="R265" s="33">
        <v>45092794</v>
      </c>
      <c r="S265" s="33">
        <v>17495705</v>
      </c>
      <c r="T265" s="38">
        <f t="shared" si="70"/>
        <v>0.38799336763208775</v>
      </c>
      <c r="U265" s="38">
        <f t="shared" si="71"/>
        <v>1.5017906305378474</v>
      </c>
    </row>
    <row r="266" spans="1:21" ht="13" x14ac:dyDescent="0.3">
      <c r="A266" s="18" t="s">
        <v>44</v>
      </c>
      <c r="B266" s="12" t="s">
        <v>473</v>
      </c>
      <c r="C266" s="11" t="s">
        <v>474</v>
      </c>
      <c r="D266" s="33">
        <v>0</v>
      </c>
      <c r="E266" s="33">
        <v>0</v>
      </c>
      <c r="F266" s="33">
        <v>0</v>
      </c>
      <c r="G266" s="38">
        <f t="shared" si="64"/>
        <v>0</v>
      </c>
      <c r="H266" s="33">
        <v>0</v>
      </c>
      <c r="I266" s="38">
        <f t="shared" si="65"/>
        <v>0</v>
      </c>
      <c r="J266" s="33">
        <v>0</v>
      </c>
      <c r="K266" s="38">
        <f t="shared" si="66"/>
        <v>0</v>
      </c>
      <c r="L266" s="33">
        <v>0</v>
      </c>
      <c r="M266" s="38">
        <f t="shared" si="67"/>
        <v>0</v>
      </c>
      <c r="N266" s="33">
        <f t="shared" si="68"/>
        <v>0</v>
      </c>
      <c r="O266" s="38">
        <f t="shared" si="69"/>
        <v>0</v>
      </c>
      <c r="P266" s="33">
        <v>0</v>
      </c>
      <c r="Q266" s="33">
        <v>0</v>
      </c>
      <c r="R266" s="33">
        <v>0</v>
      </c>
      <c r="S266" s="33">
        <v>0</v>
      </c>
      <c r="T266" s="38">
        <f t="shared" si="70"/>
        <v>0</v>
      </c>
      <c r="U266" s="38">
        <f t="shared" si="71"/>
        <v>0</v>
      </c>
    </row>
    <row r="267" spans="1:21" ht="14" x14ac:dyDescent="0.3">
      <c r="A267" s="19" t="s">
        <v>0</v>
      </c>
      <c r="B267" s="14" t="s">
        <v>475</v>
      </c>
      <c r="C267" s="13" t="s">
        <v>0</v>
      </c>
      <c r="D267" s="34">
        <f>SUM(D263:D266)</f>
        <v>206906469</v>
      </c>
      <c r="E267" s="34">
        <f>SUM(E263:E266)</f>
        <v>211509102</v>
      </c>
      <c r="F267" s="34">
        <f>SUM(F263:F266)</f>
        <v>37316236</v>
      </c>
      <c r="G267" s="39">
        <f t="shared" si="64"/>
        <v>0.18035316237502463</v>
      </c>
      <c r="H267" s="34">
        <f>SUM(H263:H266)</f>
        <v>37723363</v>
      </c>
      <c r="I267" s="39">
        <f t="shared" si="65"/>
        <v>0.18232084855693903</v>
      </c>
      <c r="J267" s="34">
        <f>SUM(J263:J266)</f>
        <v>33123014</v>
      </c>
      <c r="K267" s="39">
        <f t="shared" si="66"/>
        <v>0.15660325577856218</v>
      </c>
      <c r="L267" s="34">
        <f>SUM(L263:L266)</f>
        <v>0</v>
      </c>
      <c r="M267" s="39">
        <f t="shared" si="67"/>
        <v>0</v>
      </c>
      <c r="N267" s="34">
        <f t="shared" si="68"/>
        <v>108162613</v>
      </c>
      <c r="O267" s="39">
        <f t="shared" si="69"/>
        <v>0.51138514596880091</v>
      </c>
      <c r="P267" s="34">
        <f>SUM(P263:P266)</f>
        <v>18309502</v>
      </c>
      <c r="Q267" s="34">
        <f>SUM(Q263:Q266)</f>
        <v>181504769</v>
      </c>
      <c r="R267" s="34">
        <f>SUM(R263:R266)</f>
        <v>138089204</v>
      </c>
      <c r="S267" s="34">
        <f>SUM(S263:S266)</f>
        <v>91266152</v>
      </c>
      <c r="T267" s="39">
        <f t="shared" si="70"/>
        <v>0.66092170391539085</v>
      </c>
      <c r="U267" s="39">
        <f t="shared" si="71"/>
        <v>0.80906143706147771</v>
      </c>
    </row>
    <row r="268" spans="1:21" ht="13" x14ac:dyDescent="0.3">
      <c r="A268" s="18" t="s">
        <v>29</v>
      </c>
      <c r="B268" s="12" t="s">
        <v>476</v>
      </c>
      <c r="C268" s="11" t="s">
        <v>477</v>
      </c>
      <c r="D268" s="33">
        <v>5417663</v>
      </c>
      <c r="E268" s="33">
        <v>5417663</v>
      </c>
      <c r="F268" s="33">
        <v>12465</v>
      </c>
      <c r="G268" s="38">
        <f t="shared" si="64"/>
        <v>2.300807562227477E-3</v>
      </c>
      <c r="H268" s="33">
        <v>1007049</v>
      </c>
      <c r="I268" s="38">
        <f t="shared" si="65"/>
        <v>0.18588254751172231</v>
      </c>
      <c r="J268" s="33">
        <v>421276</v>
      </c>
      <c r="K268" s="38">
        <f t="shared" si="66"/>
        <v>7.7759727764536116E-2</v>
      </c>
      <c r="L268" s="33">
        <v>0</v>
      </c>
      <c r="M268" s="38">
        <f t="shared" si="67"/>
        <v>0</v>
      </c>
      <c r="N268" s="33">
        <f t="shared" si="68"/>
        <v>1440790</v>
      </c>
      <c r="O268" s="38">
        <f t="shared" si="69"/>
        <v>0.26594308283848589</v>
      </c>
      <c r="P268" s="33">
        <v>-12949</v>
      </c>
      <c r="Q268" s="33">
        <v>5165303</v>
      </c>
      <c r="R268" s="33">
        <v>5165303</v>
      </c>
      <c r="S268" s="33">
        <v>2464710</v>
      </c>
      <c r="T268" s="38">
        <f t="shared" si="70"/>
        <v>0.47716658635514703</v>
      </c>
      <c r="U268" s="38">
        <f t="shared" si="71"/>
        <v>-33.533477488609158</v>
      </c>
    </row>
    <row r="269" spans="1:21" ht="13" x14ac:dyDescent="0.3">
      <c r="A269" s="18" t="s">
        <v>29</v>
      </c>
      <c r="B269" s="12" t="s">
        <v>478</v>
      </c>
      <c r="C269" s="11" t="s">
        <v>479</v>
      </c>
      <c r="D269" s="33">
        <v>41231428</v>
      </c>
      <c r="E269" s="33">
        <v>40366828</v>
      </c>
      <c r="F269" s="33">
        <v>7825032</v>
      </c>
      <c r="G269" s="38">
        <f t="shared" si="64"/>
        <v>0.18978319159840887</v>
      </c>
      <c r="H269" s="33">
        <v>8804070</v>
      </c>
      <c r="I269" s="38">
        <f t="shared" si="65"/>
        <v>0.21352813683775396</v>
      </c>
      <c r="J269" s="33">
        <v>10220504</v>
      </c>
      <c r="K269" s="38">
        <f t="shared" si="66"/>
        <v>0.25319066437422333</v>
      </c>
      <c r="L269" s="33">
        <v>0</v>
      </c>
      <c r="M269" s="38">
        <f t="shared" si="67"/>
        <v>0</v>
      </c>
      <c r="N269" s="33">
        <f t="shared" si="68"/>
        <v>26849606</v>
      </c>
      <c r="O269" s="38">
        <f t="shared" si="69"/>
        <v>0.66514034741595252</v>
      </c>
      <c r="P269" s="33">
        <v>9119226</v>
      </c>
      <c r="Q269" s="33">
        <v>43243776</v>
      </c>
      <c r="R269" s="33">
        <v>41598047</v>
      </c>
      <c r="S269" s="33">
        <v>24980057</v>
      </c>
      <c r="T269" s="38">
        <f t="shared" si="70"/>
        <v>0.60051033165090661</v>
      </c>
      <c r="U269" s="38">
        <f t="shared" si="71"/>
        <v>0.12076441575195096</v>
      </c>
    </row>
    <row r="270" spans="1:21" ht="13" x14ac:dyDescent="0.3">
      <c r="A270" s="18" t="s">
        <v>29</v>
      </c>
      <c r="B270" s="12" t="s">
        <v>480</v>
      </c>
      <c r="C270" s="11" t="s">
        <v>481</v>
      </c>
      <c r="D270" s="33">
        <v>5335504</v>
      </c>
      <c r="E270" s="33">
        <v>5745512</v>
      </c>
      <c r="F270" s="33">
        <v>1895778</v>
      </c>
      <c r="G270" s="38">
        <f t="shared" si="64"/>
        <v>0.3553137622987444</v>
      </c>
      <c r="H270" s="33">
        <v>976995</v>
      </c>
      <c r="I270" s="38">
        <f t="shared" si="65"/>
        <v>0.18311203590138814</v>
      </c>
      <c r="J270" s="33">
        <v>1293841</v>
      </c>
      <c r="K270" s="38">
        <f t="shared" si="66"/>
        <v>0.22519159302077865</v>
      </c>
      <c r="L270" s="33">
        <v>0</v>
      </c>
      <c r="M270" s="38">
        <f t="shared" si="67"/>
        <v>0</v>
      </c>
      <c r="N270" s="33">
        <f t="shared" si="68"/>
        <v>4166614</v>
      </c>
      <c r="O270" s="38">
        <f t="shared" si="69"/>
        <v>0.72519455185194981</v>
      </c>
      <c r="P270" s="33">
        <v>1588</v>
      </c>
      <c r="Q270" s="33">
        <v>5160561</v>
      </c>
      <c r="R270" s="33">
        <v>5160561</v>
      </c>
      <c r="S270" s="33">
        <v>1588</v>
      </c>
      <c r="T270" s="38">
        <f t="shared" si="70"/>
        <v>3.077184825448241E-4</v>
      </c>
      <c r="U270" s="38">
        <f t="shared" si="71"/>
        <v>813.76133501259449</v>
      </c>
    </row>
    <row r="271" spans="1:21" ht="13" x14ac:dyDescent="0.3">
      <c r="A271" s="18" t="s">
        <v>29</v>
      </c>
      <c r="B271" s="12" t="s">
        <v>482</v>
      </c>
      <c r="C271" s="11" t="s">
        <v>483</v>
      </c>
      <c r="D271" s="33">
        <v>17323073</v>
      </c>
      <c r="E271" s="33">
        <v>12903204</v>
      </c>
      <c r="F271" s="33">
        <v>2450735</v>
      </c>
      <c r="G271" s="38">
        <f t="shared" si="64"/>
        <v>0.14147230113271472</v>
      </c>
      <c r="H271" s="33">
        <v>2327700</v>
      </c>
      <c r="I271" s="38">
        <f t="shared" si="65"/>
        <v>0.13436992385819768</v>
      </c>
      <c r="J271" s="33">
        <v>2548705</v>
      </c>
      <c r="K271" s="38">
        <f t="shared" si="66"/>
        <v>0.19752497131720154</v>
      </c>
      <c r="L271" s="33">
        <v>0</v>
      </c>
      <c r="M271" s="38">
        <f t="shared" si="67"/>
        <v>0</v>
      </c>
      <c r="N271" s="33">
        <f t="shared" si="68"/>
        <v>7327140</v>
      </c>
      <c r="O271" s="38">
        <f t="shared" si="69"/>
        <v>0.56785430967378336</v>
      </c>
      <c r="P271" s="33">
        <v>2603763</v>
      </c>
      <c r="Q271" s="33">
        <v>16842618</v>
      </c>
      <c r="R271" s="33">
        <v>15230581</v>
      </c>
      <c r="S271" s="33">
        <v>6651228</v>
      </c>
      <c r="T271" s="38">
        <f t="shared" si="70"/>
        <v>0.4367021849002346</v>
      </c>
      <c r="U271" s="38">
        <f t="shared" si="71"/>
        <v>-2.1145549729372437E-2</v>
      </c>
    </row>
    <row r="272" spans="1:21" ht="13" x14ac:dyDescent="0.3">
      <c r="A272" s="18" t="s">
        <v>29</v>
      </c>
      <c r="B272" s="12" t="s">
        <v>484</v>
      </c>
      <c r="C272" s="11" t="s">
        <v>485</v>
      </c>
      <c r="D272" s="33">
        <v>9808201</v>
      </c>
      <c r="E272" s="33">
        <v>9987886</v>
      </c>
      <c r="F272" s="33">
        <v>1211095</v>
      </c>
      <c r="G272" s="38">
        <f t="shared" si="64"/>
        <v>0.12347779169696869</v>
      </c>
      <c r="H272" s="33">
        <v>1274767</v>
      </c>
      <c r="I272" s="38">
        <f t="shared" si="65"/>
        <v>0.12996950205241511</v>
      </c>
      <c r="J272" s="33">
        <v>6060350</v>
      </c>
      <c r="K272" s="38">
        <f t="shared" si="66"/>
        <v>0.60677004122794354</v>
      </c>
      <c r="L272" s="33">
        <v>0</v>
      </c>
      <c r="M272" s="38">
        <f t="shared" si="67"/>
        <v>0</v>
      </c>
      <c r="N272" s="33">
        <f t="shared" si="68"/>
        <v>8546212</v>
      </c>
      <c r="O272" s="38">
        <f t="shared" si="69"/>
        <v>0.85565774379082826</v>
      </c>
      <c r="P272" s="33">
        <v>1280403</v>
      </c>
      <c r="Q272" s="33">
        <v>8899500</v>
      </c>
      <c r="R272" s="33">
        <v>9390000</v>
      </c>
      <c r="S272" s="33">
        <v>3749875</v>
      </c>
      <c r="T272" s="38">
        <f t="shared" si="70"/>
        <v>0.39934771033013844</v>
      </c>
      <c r="U272" s="38">
        <f t="shared" si="71"/>
        <v>3.7331582322128272</v>
      </c>
    </row>
    <row r="273" spans="1:21" ht="13" x14ac:dyDescent="0.3">
      <c r="A273" s="18" t="s">
        <v>29</v>
      </c>
      <c r="B273" s="12" t="s">
        <v>486</v>
      </c>
      <c r="C273" s="11" t="s">
        <v>487</v>
      </c>
      <c r="D273" s="33">
        <v>15655336</v>
      </c>
      <c r="E273" s="33">
        <v>5963415</v>
      </c>
      <c r="F273" s="33">
        <v>2221535</v>
      </c>
      <c r="G273" s="38">
        <f t="shared" si="64"/>
        <v>0.14190273527185873</v>
      </c>
      <c r="H273" s="33">
        <v>3198974</v>
      </c>
      <c r="I273" s="38">
        <f t="shared" si="65"/>
        <v>0.20433761370564005</v>
      </c>
      <c r="J273" s="33">
        <v>2656614</v>
      </c>
      <c r="K273" s="38">
        <f t="shared" si="66"/>
        <v>0.44548534690273944</v>
      </c>
      <c r="L273" s="33">
        <v>0</v>
      </c>
      <c r="M273" s="38">
        <f t="shared" si="67"/>
        <v>0</v>
      </c>
      <c r="N273" s="33">
        <f t="shared" si="68"/>
        <v>8077123</v>
      </c>
      <c r="O273" s="38">
        <f t="shared" si="69"/>
        <v>1.3544459005452412</v>
      </c>
      <c r="P273" s="33">
        <v>3123185</v>
      </c>
      <c r="Q273" s="33">
        <v>11694872</v>
      </c>
      <c r="R273" s="33">
        <v>13423172</v>
      </c>
      <c r="S273" s="33">
        <v>7708126</v>
      </c>
      <c r="T273" s="38">
        <f t="shared" si="70"/>
        <v>0.57424027644136577</v>
      </c>
      <c r="U273" s="38">
        <f t="shared" si="71"/>
        <v>-0.14938948541312791</v>
      </c>
    </row>
    <row r="274" spans="1:21" ht="13" x14ac:dyDescent="0.3">
      <c r="A274" s="18" t="s">
        <v>44</v>
      </c>
      <c r="B274" s="12" t="s">
        <v>488</v>
      </c>
      <c r="C274" s="11" t="s">
        <v>489</v>
      </c>
      <c r="D274" s="33">
        <v>0</v>
      </c>
      <c r="E274" s="33">
        <v>0</v>
      </c>
      <c r="F274" s="33">
        <v>0</v>
      </c>
      <c r="G274" s="38">
        <f t="shared" si="64"/>
        <v>0</v>
      </c>
      <c r="H274" s="33">
        <v>0</v>
      </c>
      <c r="I274" s="38">
        <f t="shared" si="65"/>
        <v>0</v>
      </c>
      <c r="J274" s="33">
        <v>0</v>
      </c>
      <c r="K274" s="38">
        <f t="shared" si="66"/>
        <v>0</v>
      </c>
      <c r="L274" s="33">
        <v>0</v>
      </c>
      <c r="M274" s="38">
        <f t="shared" si="67"/>
        <v>0</v>
      </c>
      <c r="N274" s="33">
        <f t="shared" si="68"/>
        <v>0</v>
      </c>
      <c r="O274" s="38">
        <f t="shared" si="69"/>
        <v>0</v>
      </c>
      <c r="P274" s="33">
        <v>0</v>
      </c>
      <c r="Q274" s="33">
        <v>0</v>
      </c>
      <c r="R274" s="33">
        <v>0</v>
      </c>
      <c r="S274" s="33">
        <v>0</v>
      </c>
      <c r="T274" s="38">
        <f t="shared" si="70"/>
        <v>0</v>
      </c>
      <c r="U274" s="38">
        <f t="shared" si="71"/>
        <v>0</v>
      </c>
    </row>
    <row r="275" spans="1:21" ht="14" x14ac:dyDescent="0.3">
      <c r="A275" s="19" t="s">
        <v>0</v>
      </c>
      <c r="B275" s="14" t="s">
        <v>490</v>
      </c>
      <c r="C275" s="13" t="s">
        <v>0</v>
      </c>
      <c r="D275" s="34">
        <f>SUM(D268:D274)</f>
        <v>94771205</v>
      </c>
      <c r="E275" s="34">
        <f>SUM(E268:E274)</f>
        <v>80384508</v>
      </c>
      <c r="F275" s="34">
        <f>SUM(F268:F274)</f>
        <v>15616640</v>
      </c>
      <c r="G275" s="39">
        <f t="shared" si="64"/>
        <v>0.16478254127928416</v>
      </c>
      <c r="H275" s="34">
        <f>SUM(H268:H274)</f>
        <v>17589555</v>
      </c>
      <c r="I275" s="39">
        <f t="shared" si="65"/>
        <v>0.18560020419704487</v>
      </c>
      <c r="J275" s="34">
        <f>SUM(J268:J274)</f>
        <v>23201290</v>
      </c>
      <c r="K275" s="39">
        <f t="shared" si="66"/>
        <v>0.28862887361330869</v>
      </c>
      <c r="L275" s="34">
        <f>SUM(L268:L274)</f>
        <v>0</v>
      </c>
      <c r="M275" s="39">
        <f t="shared" si="67"/>
        <v>0</v>
      </c>
      <c r="N275" s="34">
        <f t="shared" si="68"/>
        <v>56407485</v>
      </c>
      <c r="O275" s="39">
        <f t="shared" si="69"/>
        <v>0.7017208465093796</v>
      </c>
      <c r="P275" s="34">
        <f>SUM(P268:P274)</f>
        <v>16115216</v>
      </c>
      <c r="Q275" s="34">
        <f>SUM(Q268:Q274)</f>
        <v>91006630</v>
      </c>
      <c r="R275" s="34">
        <f>SUM(R268:R274)</f>
        <v>89967664</v>
      </c>
      <c r="S275" s="34">
        <f>SUM(S268:S274)</f>
        <v>45555584</v>
      </c>
      <c r="T275" s="39">
        <f t="shared" si="70"/>
        <v>0.50635508331082157</v>
      </c>
      <c r="U275" s="39">
        <f t="shared" si="71"/>
        <v>0.43971324988755978</v>
      </c>
    </row>
    <row r="276" spans="1:21" ht="13" x14ac:dyDescent="0.3">
      <c r="A276" s="18" t="s">
        <v>29</v>
      </c>
      <c r="B276" s="12" t="s">
        <v>491</v>
      </c>
      <c r="C276" s="11" t="s">
        <v>492</v>
      </c>
      <c r="D276" s="33">
        <v>5560887</v>
      </c>
      <c r="E276" s="33">
        <v>15102174</v>
      </c>
      <c r="F276" s="33">
        <v>1814460</v>
      </c>
      <c r="G276" s="38">
        <f t="shared" si="64"/>
        <v>0.32628967285255034</v>
      </c>
      <c r="H276" s="33">
        <v>6938570</v>
      </c>
      <c r="I276" s="38">
        <f t="shared" si="65"/>
        <v>1.2477451888520663</v>
      </c>
      <c r="J276" s="33">
        <v>1038514</v>
      </c>
      <c r="K276" s="38">
        <f t="shared" si="66"/>
        <v>6.8765861127013897E-2</v>
      </c>
      <c r="L276" s="33">
        <v>0</v>
      </c>
      <c r="M276" s="38">
        <f t="shared" si="67"/>
        <v>0</v>
      </c>
      <c r="N276" s="33">
        <f t="shared" si="68"/>
        <v>9791544</v>
      </c>
      <c r="O276" s="38">
        <f t="shared" si="69"/>
        <v>0.64835327681961552</v>
      </c>
      <c r="P276" s="33">
        <v>510014</v>
      </c>
      <c r="Q276" s="33">
        <v>4938446</v>
      </c>
      <c r="R276" s="33">
        <v>6450721</v>
      </c>
      <c r="S276" s="33">
        <v>4018533</v>
      </c>
      <c r="T276" s="38">
        <f t="shared" si="70"/>
        <v>0.6229587359304487</v>
      </c>
      <c r="U276" s="38">
        <f t="shared" si="71"/>
        <v>1.0362460638335418</v>
      </c>
    </row>
    <row r="277" spans="1:21" ht="13" x14ac:dyDescent="0.3">
      <c r="A277" s="18" t="s">
        <v>29</v>
      </c>
      <c r="B277" s="12" t="s">
        <v>493</v>
      </c>
      <c r="C277" s="11" t="s">
        <v>494</v>
      </c>
      <c r="D277" s="33">
        <v>21369131</v>
      </c>
      <c r="E277" s="33">
        <v>18547050</v>
      </c>
      <c r="F277" s="33">
        <v>4175171</v>
      </c>
      <c r="G277" s="38">
        <f t="shared" si="64"/>
        <v>0.19538328442087793</v>
      </c>
      <c r="H277" s="33">
        <v>5021686</v>
      </c>
      <c r="I277" s="38">
        <f t="shared" si="65"/>
        <v>0.23499720227275503</v>
      </c>
      <c r="J277" s="33">
        <v>3162899</v>
      </c>
      <c r="K277" s="38">
        <f t="shared" si="66"/>
        <v>0.17053380456730316</v>
      </c>
      <c r="L277" s="33">
        <v>0</v>
      </c>
      <c r="M277" s="38">
        <f t="shared" si="67"/>
        <v>0</v>
      </c>
      <c r="N277" s="33">
        <f t="shared" si="68"/>
        <v>12359756</v>
      </c>
      <c r="O277" s="38">
        <f t="shared" si="69"/>
        <v>0.66640010136382877</v>
      </c>
      <c r="P277" s="33">
        <v>3708193</v>
      </c>
      <c r="Q277" s="33">
        <v>12957140</v>
      </c>
      <c r="R277" s="33">
        <v>19966150</v>
      </c>
      <c r="S277" s="33">
        <v>10943702</v>
      </c>
      <c r="T277" s="38">
        <f t="shared" si="70"/>
        <v>0.54811278088164217</v>
      </c>
      <c r="U277" s="38">
        <f t="shared" si="71"/>
        <v>-0.14705113784530632</v>
      </c>
    </row>
    <row r="278" spans="1:21" ht="13" x14ac:dyDescent="0.3">
      <c r="A278" s="18" t="s">
        <v>29</v>
      </c>
      <c r="B278" s="12" t="s">
        <v>495</v>
      </c>
      <c r="C278" s="11" t="s">
        <v>496</v>
      </c>
      <c r="D278" s="33">
        <v>41688197</v>
      </c>
      <c r="E278" s="33">
        <v>41688197</v>
      </c>
      <c r="F278" s="33">
        <v>23287343</v>
      </c>
      <c r="G278" s="38">
        <f t="shared" si="64"/>
        <v>0.55860758382042763</v>
      </c>
      <c r="H278" s="33">
        <v>23807833</v>
      </c>
      <c r="I278" s="38">
        <f t="shared" si="65"/>
        <v>0.57109289231194138</v>
      </c>
      <c r="J278" s="33">
        <v>3321571</v>
      </c>
      <c r="K278" s="38">
        <f t="shared" si="66"/>
        <v>7.9676532904505326E-2</v>
      </c>
      <c r="L278" s="33">
        <v>0</v>
      </c>
      <c r="M278" s="38">
        <f t="shared" si="67"/>
        <v>0</v>
      </c>
      <c r="N278" s="33">
        <f t="shared" si="68"/>
        <v>50416747</v>
      </c>
      <c r="O278" s="38">
        <f t="shared" si="69"/>
        <v>1.2093770090368743</v>
      </c>
      <c r="P278" s="33">
        <v>847850</v>
      </c>
      <c r="Q278" s="33">
        <v>43866009</v>
      </c>
      <c r="R278" s="33">
        <v>43866009</v>
      </c>
      <c r="S278" s="33">
        <v>31167773</v>
      </c>
      <c r="T278" s="38">
        <f t="shared" si="70"/>
        <v>0.71052219498701152</v>
      </c>
      <c r="U278" s="38">
        <f t="shared" si="71"/>
        <v>2.9176399127204102</v>
      </c>
    </row>
    <row r="279" spans="1:21" ht="13" x14ac:dyDescent="0.3">
      <c r="A279" s="18" t="s">
        <v>29</v>
      </c>
      <c r="B279" s="12" t="s">
        <v>497</v>
      </c>
      <c r="C279" s="11" t="s">
        <v>498</v>
      </c>
      <c r="D279" s="33">
        <v>3041834</v>
      </c>
      <c r="E279" s="33">
        <v>3041834</v>
      </c>
      <c r="F279" s="33">
        <v>980338</v>
      </c>
      <c r="G279" s="38">
        <f t="shared" si="64"/>
        <v>0.32228517401015311</v>
      </c>
      <c r="H279" s="33">
        <v>502447</v>
      </c>
      <c r="I279" s="38">
        <f t="shared" si="65"/>
        <v>0.1651789676885721</v>
      </c>
      <c r="J279" s="33">
        <v>1682826</v>
      </c>
      <c r="K279" s="38">
        <f t="shared" si="66"/>
        <v>0.55322742792670476</v>
      </c>
      <c r="L279" s="33">
        <v>0</v>
      </c>
      <c r="M279" s="38">
        <f t="shared" si="67"/>
        <v>0</v>
      </c>
      <c r="N279" s="33">
        <f t="shared" si="68"/>
        <v>3165611</v>
      </c>
      <c r="O279" s="38">
        <f t="shared" si="69"/>
        <v>1.04069156962543</v>
      </c>
      <c r="P279" s="33">
        <v>-859205</v>
      </c>
      <c r="Q279" s="33">
        <v>2888431</v>
      </c>
      <c r="R279" s="33">
        <v>2888431</v>
      </c>
      <c r="S279" s="33">
        <v>914734</v>
      </c>
      <c r="T279" s="38">
        <f t="shared" si="70"/>
        <v>0.31668888749636048</v>
      </c>
      <c r="U279" s="38">
        <f t="shared" si="71"/>
        <v>-2.9585849709906249</v>
      </c>
    </row>
    <row r="280" spans="1:21" ht="13" x14ac:dyDescent="0.3">
      <c r="A280" s="18" t="s">
        <v>29</v>
      </c>
      <c r="B280" s="12" t="s">
        <v>499</v>
      </c>
      <c r="C280" s="11" t="s">
        <v>500</v>
      </c>
      <c r="D280" s="33">
        <v>7402636</v>
      </c>
      <c r="E280" s="33">
        <v>7402636</v>
      </c>
      <c r="F280" s="33">
        <v>970108</v>
      </c>
      <c r="G280" s="38">
        <f t="shared" si="64"/>
        <v>0.13104899389893004</v>
      </c>
      <c r="H280" s="33">
        <v>1111020</v>
      </c>
      <c r="I280" s="38">
        <f t="shared" si="65"/>
        <v>0.15008437534953764</v>
      </c>
      <c r="J280" s="33">
        <v>1111020</v>
      </c>
      <c r="K280" s="38">
        <f t="shared" si="66"/>
        <v>0.15008437534953764</v>
      </c>
      <c r="L280" s="33">
        <v>0</v>
      </c>
      <c r="M280" s="38">
        <f t="shared" si="67"/>
        <v>0</v>
      </c>
      <c r="N280" s="33">
        <f t="shared" si="68"/>
        <v>3192148</v>
      </c>
      <c r="O280" s="38">
        <f t="shared" si="69"/>
        <v>0.43121774459800538</v>
      </c>
      <c r="P280" s="33">
        <v>1102915</v>
      </c>
      <c r="Q280" s="33">
        <v>8816670</v>
      </c>
      <c r="R280" s="33">
        <v>3492201</v>
      </c>
      <c r="S280" s="33">
        <v>2849014</v>
      </c>
      <c r="T280" s="38">
        <f t="shared" si="70"/>
        <v>0.81582188425007607</v>
      </c>
      <c r="U280" s="38">
        <f t="shared" si="71"/>
        <v>7.3487077426637182E-3</v>
      </c>
    </row>
    <row r="281" spans="1:21" ht="13" x14ac:dyDescent="0.3">
      <c r="A281" s="18" t="s">
        <v>29</v>
      </c>
      <c r="B281" s="12" t="s">
        <v>501</v>
      </c>
      <c r="C281" s="11" t="s">
        <v>502</v>
      </c>
      <c r="D281" s="33">
        <v>-570555</v>
      </c>
      <c r="E281" s="33">
        <v>-570555</v>
      </c>
      <c r="F281" s="33">
        <v>497929</v>
      </c>
      <c r="G281" s="38">
        <f t="shared" si="64"/>
        <v>-0.872709905267678</v>
      </c>
      <c r="H281" s="33">
        <v>515528</v>
      </c>
      <c r="I281" s="38">
        <f t="shared" si="65"/>
        <v>-0.90355531018043833</v>
      </c>
      <c r="J281" s="33">
        <v>530531</v>
      </c>
      <c r="K281" s="38">
        <f t="shared" si="66"/>
        <v>-0.92985075934835382</v>
      </c>
      <c r="L281" s="33">
        <v>0</v>
      </c>
      <c r="M281" s="38">
        <f t="shared" si="67"/>
        <v>0</v>
      </c>
      <c r="N281" s="33">
        <f t="shared" si="68"/>
        <v>1543988</v>
      </c>
      <c r="O281" s="38">
        <f t="shared" si="69"/>
        <v>-2.7061159747964703</v>
      </c>
      <c r="P281" s="33">
        <v>41212</v>
      </c>
      <c r="Q281" s="33">
        <v>-549138</v>
      </c>
      <c r="R281" s="33">
        <v>-549138</v>
      </c>
      <c r="S281" s="33">
        <v>856465</v>
      </c>
      <c r="T281" s="38">
        <f t="shared" si="70"/>
        <v>-1.559653493293125</v>
      </c>
      <c r="U281" s="38">
        <f t="shared" si="71"/>
        <v>11.873216538872173</v>
      </c>
    </row>
    <row r="282" spans="1:21" ht="13" x14ac:dyDescent="0.3">
      <c r="A282" s="18" t="s">
        <v>29</v>
      </c>
      <c r="B282" s="12" t="s">
        <v>503</v>
      </c>
      <c r="C282" s="11" t="s">
        <v>504</v>
      </c>
      <c r="D282" s="33">
        <v>16097676</v>
      </c>
      <c r="E282" s="33">
        <v>16097676</v>
      </c>
      <c r="F282" s="33">
        <v>8288531</v>
      </c>
      <c r="G282" s="38">
        <f t="shared" si="64"/>
        <v>0.51488991330177103</v>
      </c>
      <c r="H282" s="33">
        <v>4105132</v>
      </c>
      <c r="I282" s="38">
        <f t="shared" si="65"/>
        <v>0.2550139535669621</v>
      </c>
      <c r="J282" s="33">
        <v>4197093</v>
      </c>
      <c r="K282" s="38">
        <f t="shared" si="66"/>
        <v>0.26072664153508868</v>
      </c>
      <c r="L282" s="33">
        <v>0</v>
      </c>
      <c r="M282" s="38">
        <f t="shared" si="67"/>
        <v>0</v>
      </c>
      <c r="N282" s="33">
        <f t="shared" si="68"/>
        <v>16590756</v>
      </c>
      <c r="O282" s="38">
        <f t="shared" si="69"/>
        <v>1.0306305084038219</v>
      </c>
      <c r="P282" s="33">
        <v>5829179</v>
      </c>
      <c r="Q282" s="33">
        <v>17122700</v>
      </c>
      <c r="R282" s="33">
        <v>17122700</v>
      </c>
      <c r="S282" s="33">
        <v>13232293</v>
      </c>
      <c r="T282" s="38">
        <f t="shared" si="70"/>
        <v>0.77279243343631554</v>
      </c>
      <c r="U282" s="38">
        <f t="shared" si="71"/>
        <v>-0.27998556915133332</v>
      </c>
    </row>
    <row r="283" spans="1:21" ht="13" x14ac:dyDescent="0.3">
      <c r="A283" s="18" t="s">
        <v>29</v>
      </c>
      <c r="B283" s="12" t="s">
        <v>505</v>
      </c>
      <c r="C283" s="11" t="s">
        <v>506</v>
      </c>
      <c r="D283" s="33">
        <v>32473107</v>
      </c>
      <c r="E283" s="33">
        <v>26122976</v>
      </c>
      <c r="F283" s="33">
        <v>5875498</v>
      </c>
      <c r="G283" s="38">
        <f t="shared" si="64"/>
        <v>0.18093427278147423</v>
      </c>
      <c r="H283" s="33">
        <v>5521915</v>
      </c>
      <c r="I283" s="38">
        <f t="shared" si="65"/>
        <v>0.17004578588676469</v>
      </c>
      <c r="J283" s="33">
        <v>7530415</v>
      </c>
      <c r="K283" s="38">
        <f t="shared" si="66"/>
        <v>0.28826788341420212</v>
      </c>
      <c r="L283" s="33">
        <v>0</v>
      </c>
      <c r="M283" s="38">
        <f t="shared" si="67"/>
        <v>0</v>
      </c>
      <c r="N283" s="33">
        <f t="shared" si="68"/>
        <v>18927828</v>
      </c>
      <c r="O283" s="38">
        <f t="shared" si="69"/>
        <v>0.72456629749994794</v>
      </c>
      <c r="P283" s="33">
        <v>7083311</v>
      </c>
      <c r="Q283" s="33">
        <v>31005297</v>
      </c>
      <c r="R283" s="33">
        <v>30706218</v>
      </c>
      <c r="S283" s="33">
        <v>19151112</v>
      </c>
      <c r="T283" s="38">
        <f t="shared" si="70"/>
        <v>0.62368840083138866</v>
      </c>
      <c r="U283" s="38">
        <f t="shared" si="71"/>
        <v>6.3120763721937312E-2</v>
      </c>
    </row>
    <row r="284" spans="1:21" ht="13" x14ac:dyDescent="0.3">
      <c r="A284" s="18" t="s">
        <v>44</v>
      </c>
      <c r="B284" s="12" t="s">
        <v>507</v>
      </c>
      <c r="C284" s="11" t="s">
        <v>508</v>
      </c>
      <c r="D284" s="33">
        <v>0</v>
      </c>
      <c r="E284" s="33">
        <v>0</v>
      </c>
      <c r="F284" s="33">
        <v>0</v>
      </c>
      <c r="G284" s="38">
        <f t="shared" si="64"/>
        <v>0</v>
      </c>
      <c r="H284" s="33">
        <v>0</v>
      </c>
      <c r="I284" s="38">
        <f t="shared" si="65"/>
        <v>0</v>
      </c>
      <c r="J284" s="33">
        <v>0</v>
      </c>
      <c r="K284" s="38">
        <f t="shared" si="66"/>
        <v>0</v>
      </c>
      <c r="L284" s="33">
        <v>0</v>
      </c>
      <c r="M284" s="38">
        <f t="shared" si="67"/>
        <v>0</v>
      </c>
      <c r="N284" s="33">
        <f t="shared" si="68"/>
        <v>0</v>
      </c>
      <c r="O284" s="38">
        <f t="shared" si="69"/>
        <v>0</v>
      </c>
      <c r="P284" s="33">
        <v>0</v>
      </c>
      <c r="Q284" s="33">
        <v>0</v>
      </c>
      <c r="R284" s="33">
        <v>0</v>
      </c>
      <c r="S284" s="33">
        <v>0</v>
      </c>
      <c r="T284" s="38">
        <f t="shared" si="70"/>
        <v>0</v>
      </c>
      <c r="U284" s="38">
        <f t="shared" si="71"/>
        <v>0</v>
      </c>
    </row>
    <row r="285" spans="1:21" ht="14" x14ac:dyDescent="0.3">
      <c r="A285" s="19" t="s">
        <v>0</v>
      </c>
      <c r="B285" s="14" t="s">
        <v>509</v>
      </c>
      <c r="C285" s="13" t="s">
        <v>0</v>
      </c>
      <c r="D285" s="34">
        <f>SUM(D276:D284)</f>
        <v>127062913</v>
      </c>
      <c r="E285" s="34">
        <f>SUM(E276:E284)</f>
        <v>127431988</v>
      </c>
      <c r="F285" s="34">
        <f>SUM(F276:F284)</f>
        <v>45889378</v>
      </c>
      <c r="G285" s="39">
        <f t="shared" si="64"/>
        <v>0.36115477692534881</v>
      </c>
      <c r="H285" s="34">
        <f>SUM(H276:H284)</f>
        <v>47524131</v>
      </c>
      <c r="I285" s="39">
        <f t="shared" si="65"/>
        <v>0.37402047440861047</v>
      </c>
      <c r="J285" s="34">
        <f>SUM(J276:J284)</f>
        <v>22574869</v>
      </c>
      <c r="K285" s="39">
        <f t="shared" si="66"/>
        <v>0.17715229397504181</v>
      </c>
      <c r="L285" s="34">
        <f>SUM(L276:L284)</f>
        <v>0</v>
      </c>
      <c r="M285" s="39">
        <f t="shared" si="67"/>
        <v>0</v>
      </c>
      <c r="N285" s="34">
        <f t="shared" si="68"/>
        <v>115988378</v>
      </c>
      <c r="O285" s="39">
        <f t="shared" si="69"/>
        <v>0.91019829338297698</v>
      </c>
      <c r="P285" s="34">
        <f>SUM(P276:P284)</f>
        <v>18263469</v>
      </c>
      <c r="Q285" s="34">
        <f>SUM(Q276:Q284)</f>
        <v>121045555</v>
      </c>
      <c r="R285" s="34">
        <f>SUM(R276:R284)</f>
        <v>123943292</v>
      </c>
      <c r="S285" s="34">
        <f>SUM(S276:S284)</f>
        <v>83133626</v>
      </c>
      <c r="T285" s="39">
        <f t="shared" si="70"/>
        <v>0.67073921192927488</v>
      </c>
      <c r="U285" s="39">
        <f t="shared" si="71"/>
        <v>0.23606687207123689</v>
      </c>
    </row>
    <row r="286" spans="1:21" ht="13" x14ac:dyDescent="0.3">
      <c r="A286" s="18" t="s">
        <v>29</v>
      </c>
      <c r="B286" s="12" t="s">
        <v>510</v>
      </c>
      <c r="C286" s="11" t="s">
        <v>511</v>
      </c>
      <c r="D286" s="33">
        <v>24629310</v>
      </c>
      <c r="E286" s="33">
        <v>23793247</v>
      </c>
      <c r="F286" s="33">
        <v>1983263</v>
      </c>
      <c r="G286" s="38">
        <f t="shared" si="64"/>
        <v>8.0524505152600706E-2</v>
      </c>
      <c r="H286" s="33">
        <v>3831899</v>
      </c>
      <c r="I286" s="38">
        <f t="shared" si="65"/>
        <v>0.15558288072219645</v>
      </c>
      <c r="J286" s="33">
        <v>4362227</v>
      </c>
      <c r="K286" s="38">
        <f t="shared" si="66"/>
        <v>0.1833388692178079</v>
      </c>
      <c r="L286" s="33">
        <v>0</v>
      </c>
      <c r="M286" s="38">
        <f t="shared" si="67"/>
        <v>0</v>
      </c>
      <c r="N286" s="33">
        <f t="shared" si="68"/>
        <v>10177389</v>
      </c>
      <c r="O286" s="38">
        <f t="shared" si="69"/>
        <v>0.4277427540679925</v>
      </c>
      <c r="P286" s="33">
        <v>7167917</v>
      </c>
      <c r="Q286" s="33">
        <v>24105400</v>
      </c>
      <c r="R286" s="33">
        <v>24597000</v>
      </c>
      <c r="S286" s="33">
        <v>16311696</v>
      </c>
      <c r="T286" s="38">
        <f t="shared" si="70"/>
        <v>0.66315794609098666</v>
      </c>
      <c r="U286" s="38">
        <f t="shared" si="71"/>
        <v>-0.39142333818876529</v>
      </c>
    </row>
    <row r="287" spans="1:21" ht="13" x14ac:dyDescent="0.3">
      <c r="A287" s="18" t="s">
        <v>29</v>
      </c>
      <c r="B287" s="12" t="s">
        <v>512</v>
      </c>
      <c r="C287" s="11" t="s">
        <v>513</v>
      </c>
      <c r="D287" s="33">
        <v>5881738</v>
      </c>
      <c r="E287" s="33">
        <v>7552686</v>
      </c>
      <c r="F287" s="33">
        <v>715765</v>
      </c>
      <c r="G287" s="38">
        <f t="shared" si="64"/>
        <v>0.12169277176236004</v>
      </c>
      <c r="H287" s="33">
        <v>1722277</v>
      </c>
      <c r="I287" s="38">
        <f t="shared" si="65"/>
        <v>0.29281770116247952</v>
      </c>
      <c r="J287" s="33">
        <v>1591485</v>
      </c>
      <c r="K287" s="38">
        <f t="shared" si="66"/>
        <v>0.21071774995015019</v>
      </c>
      <c r="L287" s="33">
        <v>0</v>
      </c>
      <c r="M287" s="38">
        <f t="shared" si="67"/>
        <v>0</v>
      </c>
      <c r="N287" s="33">
        <f t="shared" si="68"/>
        <v>4029527</v>
      </c>
      <c r="O287" s="38">
        <f t="shared" si="69"/>
        <v>0.53352237866104857</v>
      </c>
      <c r="P287" s="33">
        <v>1414957</v>
      </c>
      <c r="Q287" s="33">
        <v>5660961</v>
      </c>
      <c r="R287" s="33">
        <v>5660961</v>
      </c>
      <c r="S287" s="33">
        <v>4072872</v>
      </c>
      <c r="T287" s="38">
        <f t="shared" si="70"/>
        <v>0.71946653580549313</v>
      </c>
      <c r="U287" s="38">
        <f t="shared" si="71"/>
        <v>0.12475856156759524</v>
      </c>
    </row>
    <row r="288" spans="1:21" ht="13" x14ac:dyDescent="0.3">
      <c r="A288" s="18" t="s">
        <v>29</v>
      </c>
      <c r="B288" s="12" t="s">
        <v>514</v>
      </c>
      <c r="C288" s="11" t="s">
        <v>515</v>
      </c>
      <c r="D288" s="33">
        <v>14705008</v>
      </c>
      <c r="E288" s="33">
        <v>18913229</v>
      </c>
      <c r="F288" s="33">
        <v>2027583</v>
      </c>
      <c r="G288" s="38">
        <f t="shared" si="64"/>
        <v>0.13788384202171125</v>
      </c>
      <c r="H288" s="33">
        <v>1985882</v>
      </c>
      <c r="I288" s="38">
        <f t="shared" si="65"/>
        <v>0.13504800541420992</v>
      </c>
      <c r="J288" s="33">
        <v>5534597</v>
      </c>
      <c r="K288" s="38">
        <f t="shared" si="66"/>
        <v>0.29263099389321623</v>
      </c>
      <c r="L288" s="33">
        <v>0</v>
      </c>
      <c r="M288" s="38">
        <f t="shared" si="67"/>
        <v>0</v>
      </c>
      <c r="N288" s="33">
        <f t="shared" si="68"/>
        <v>9548062</v>
      </c>
      <c r="O288" s="38">
        <f t="shared" si="69"/>
        <v>0.50483510774389717</v>
      </c>
      <c r="P288" s="33">
        <v>3898055</v>
      </c>
      <c r="Q288" s="33">
        <v>21511163</v>
      </c>
      <c r="R288" s="33">
        <v>21511163</v>
      </c>
      <c r="S288" s="33">
        <v>9828561</v>
      </c>
      <c r="T288" s="38">
        <f t="shared" si="70"/>
        <v>0.45690514269265681</v>
      </c>
      <c r="U288" s="38">
        <f t="shared" si="71"/>
        <v>0.41983553336215107</v>
      </c>
    </row>
    <row r="289" spans="1:21" ht="13" x14ac:dyDescent="0.3">
      <c r="A289" s="18" t="s">
        <v>29</v>
      </c>
      <c r="B289" s="12" t="s">
        <v>516</v>
      </c>
      <c r="C289" s="11" t="s">
        <v>517</v>
      </c>
      <c r="D289" s="33">
        <v>15760479</v>
      </c>
      <c r="E289" s="33">
        <v>15080658</v>
      </c>
      <c r="F289" s="33">
        <v>3212151</v>
      </c>
      <c r="G289" s="38">
        <f t="shared" si="64"/>
        <v>0.20381049332320419</v>
      </c>
      <c r="H289" s="33">
        <v>1976966</v>
      </c>
      <c r="I289" s="38">
        <f t="shared" si="65"/>
        <v>0.12543819258285233</v>
      </c>
      <c r="J289" s="33">
        <v>1963641</v>
      </c>
      <c r="K289" s="38">
        <f t="shared" si="66"/>
        <v>0.13020923888069075</v>
      </c>
      <c r="L289" s="33">
        <v>0</v>
      </c>
      <c r="M289" s="38">
        <f t="shared" si="67"/>
        <v>0</v>
      </c>
      <c r="N289" s="33">
        <f t="shared" si="68"/>
        <v>7152758</v>
      </c>
      <c r="O289" s="38">
        <f t="shared" si="69"/>
        <v>0.47430012669208466</v>
      </c>
      <c r="P289" s="33">
        <v>2966943</v>
      </c>
      <c r="Q289" s="33">
        <v>8545679</v>
      </c>
      <c r="R289" s="33">
        <v>8545681</v>
      </c>
      <c r="S289" s="33">
        <v>5860577</v>
      </c>
      <c r="T289" s="38">
        <f t="shared" si="70"/>
        <v>0.68579402858590199</v>
      </c>
      <c r="U289" s="38">
        <f t="shared" si="71"/>
        <v>-0.33816018710167339</v>
      </c>
    </row>
    <row r="290" spans="1:21" ht="13" x14ac:dyDescent="0.3">
      <c r="A290" s="18" t="s">
        <v>29</v>
      </c>
      <c r="B290" s="12" t="s">
        <v>518</v>
      </c>
      <c r="C290" s="11" t="s">
        <v>519</v>
      </c>
      <c r="D290" s="33">
        <v>78076512</v>
      </c>
      <c r="E290" s="33">
        <v>78076512</v>
      </c>
      <c r="F290" s="33">
        <v>23494894</v>
      </c>
      <c r="G290" s="38">
        <f t="shared" si="64"/>
        <v>0.30092140898917208</v>
      </c>
      <c r="H290" s="33">
        <v>17683599</v>
      </c>
      <c r="I290" s="38">
        <f t="shared" si="65"/>
        <v>0.22649063779898365</v>
      </c>
      <c r="J290" s="33">
        <v>15141755</v>
      </c>
      <c r="K290" s="38">
        <f t="shared" si="66"/>
        <v>0.19393482895342457</v>
      </c>
      <c r="L290" s="33">
        <v>0</v>
      </c>
      <c r="M290" s="38">
        <f t="shared" si="67"/>
        <v>0</v>
      </c>
      <c r="N290" s="33">
        <f t="shared" si="68"/>
        <v>56320248</v>
      </c>
      <c r="O290" s="38">
        <f t="shared" si="69"/>
        <v>0.7213468757415803</v>
      </c>
      <c r="P290" s="33">
        <v>15142857</v>
      </c>
      <c r="Q290" s="33">
        <v>75994447</v>
      </c>
      <c r="R290" s="33">
        <v>71360495</v>
      </c>
      <c r="S290" s="33">
        <v>46419794</v>
      </c>
      <c r="T290" s="38">
        <f t="shared" si="70"/>
        <v>0.65049708525704597</v>
      </c>
      <c r="U290" s="38">
        <f t="shared" si="71"/>
        <v>-7.2773585592211809E-5</v>
      </c>
    </row>
    <row r="291" spans="1:21" ht="13" x14ac:dyDescent="0.3">
      <c r="A291" s="18" t="s">
        <v>44</v>
      </c>
      <c r="B291" s="12" t="s">
        <v>520</v>
      </c>
      <c r="C291" s="11" t="s">
        <v>521</v>
      </c>
      <c r="D291" s="33">
        <v>0</v>
      </c>
      <c r="E291" s="33">
        <v>0</v>
      </c>
      <c r="F291" s="33">
        <v>0</v>
      </c>
      <c r="G291" s="38">
        <f t="shared" si="64"/>
        <v>0</v>
      </c>
      <c r="H291" s="33">
        <v>0</v>
      </c>
      <c r="I291" s="38">
        <f t="shared" si="65"/>
        <v>0</v>
      </c>
      <c r="J291" s="33">
        <v>0</v>
      </c>
      <c r="K291" s="38">
        <f t="shared" si="66"/>
        <v>0</v>
      </c>
      <c r="L291" s="33">
        <v>0</v>
      </c>
      <c r="M291" s="38">
        <f t="shared" si="67"/>
        <v>0</v>
      </c>
      <c r="N291" s="33">
        <f t="shared" si="68"/>
        <v>0</v>
      </c>
      <c r="O291" s="38">
        <f t="shared" si="69"/>
        <v>0</v>
      </c>
      <c r="P291" s="33">
        <v>0</v>
      </c>
      <c r="Q291" s="33">
        <v>0</v>
      </c>
      <c r="R291" s="33">
        <v>0</v>
      </c>
      <c r="S291" s="33">
        <v>0</v>
      </c>
      <c r="T291" s="38">
        <f t="shared" si="70"/>
        <v>0</v>
      </c>
      <c r="U291" s="38">
        <f t="shared" si="71"/>
        <v>0</v>
      </c>
    </row>
    <row r="292" spans="1:21" ht="14" x14ac:dyDescent="0.3">
      <c r="A292" s="19" t="s">
        <v>0</v>
      </c>
      <c r="B292" s="14" t="s">
        <v>522</v>
      </c>
      <c r="C292" s="13" t="s">
        <v>0</v>
      </c>
      <c r="D292" s="34">
        <f>SUM(D286:D291)</f>
        <v>139053047</v>
      </c>
      <c r="E292" s="34">
        <f>SUM(E286:E291)</f>
        <v>143416332</v>
      </c>
      <c r="F292" s="34">
        <f>SUM(F286:F291)</f>
        <v>31433656</v>
      </c>
      <c r="G292" s="39">
        <f t="shared" si="64"/>
        <v>0.22605513994957621</v>
      </c>
      <c r="H292" s="34">
        <f>SUM(H286:H291)</f>
        <v>27200623</v>
      </c>
      <c r="I292" s="39">
        <f t="shared" si="65"/>
        <v>0.19561328274956824</v>
      </c>
      <c r="J292" s="34">
        <f>SUM(J286:J291)</f>
        <v>28593705</v>
      </c>
      <c r="K292" s="39">
        <f t="shared" si="66"/>
        <v>0.19937551463803996</v>
      </c>
      <c r="L292" s="34">
        <f>SUM(L286:L291)</f>
        <v>0</v>
      </c>
      <c r="M292" s="39">
        <f t="shared" si="67"/>
        <v>0</v>
      </c>
      <c r="N292" s="34">
        <f t="shared" si="68"/>
        <v>87227984</v>
      </c>
      <c r="O292" s="39">
        <f t="shared" si="69"/>
        <v>0.6082151368924984</v>
      </c>
      <c r="P292" s="34">
        <f>SUM(P286:P291)</f>
        <v>30590729</v>
      </c>
      <c r="Q292" s="34">
        <f>SUM(Q286:Q291)</f>
        <v>135817650</v>
      </c>
      <c r="R292" s="34">
        <f>SUM(R286:R291)</f>
        <v>131675300</v>
      </c>
      <c r="S292" s="34">
        <f>SUM(S286:S291)</f>
        <v>82493500</v>
      </c>
      <c r="T292" s="39">
        <f t="shared" si="70"/>
        <v>0.62649183256085239</v>
      </c>
      <c r="U292" s="39">
        <f t="shared" si="71"/>
        <v>-6.5282000961794706E-2</v>
      </c>
    </row>
    <row r="293" spans="1:21" ht="13" x14ac:dyDescent="0.3">
      <c r="A293" s="18" t="s">
        <v>29</v>
      </c>
      <c r="B293" s="12" t="s">
        <v>523</v>
      </c>
      <c r="C293" s="11" t="s">
        <v>524</v>
      </c>
      <c r="D293" s="33">
        <v>328611652</v>
      </c>
      <c r="E293" s="33">
        <v>328611652</v>
      </c>
      <c r="F293" s="33">
        <v>80394170</v>
      </c>
      <c r="G293" s="38">
        <f t="shared" si="64"/>
        <v>0.24464795910523587</v>
      </c>
      <c r="H293" s="33">
        <v>83420694</v>
      </c>
      <c r="I293" s="38">
        <f t="shared" si="65"/>
        <v>0.25385799162106398</v>
      </c>
      <c r="J293" s="33">
        <v>82653993</v>
      </c>
      <c r="K293" s="38">
        <f t="shared" si="66"/>
        <v>0.25152483941744097</v>
      </c>
      <c r="L293" s="33">
        <v>0</v>
      </c>
      <c r="M293" s="38">
        <f t="shared" si="67"/>
        <v>0</v>
      </c>
      <c r="N293" s="33">
        <f t="shared" si="68"/>
        <v>246468857</v>
      </c>
      <c r="O293" s="38">
        <f t="shared" si="69"/>
        <v>0.75003079014374086</v>
      </c>
      <c r="P293" s="33">
        <v>73298758</v>
      </c>
      <c r="Q293" s="33">
        <v>311226049</v>
      </c>
      <c r="R293" s="33">
        <v>311226049</v>
      </c>
      <c r="S293" s="33">
        <v>233728494</v>
      </c>
      <c r="T293" s="38">
        <f t="shared" si="70"/>
        <v>0.75099271012498059</v>
      </c>
      <c r="U293" s="38">
        <f t="shared" si="71"/>
        <v>0.12763156232469863</v>
      </c>
    </row>
    <row r="294" spans="1:21" ht="13" x14ac:dyDescent="0.3">
      <c r="A294" s="18" t="s">
        <v>29</v>
      </c>
      <c r="B294" s="12" t="s">
        <v>525</v>
      </c>
      <c r="C294" s="11" t="s">
        <v>526</v>
      </c>
      <c r="D294" s="33">
        <v>42758063</v>
      </c>
      <c r="E294" s="33">
        <v>55161523</v>
      </c>
      <c r="F294" s="33">
        <v>12538552</v>
      </c>
      <c r="G294" s="38">
        <f t="shared" si="64"/>
        <v>0.29324415374007939</v>
      </c>
      <c r="H294" s="33">
        <v>6998037</v>
      </c>
      <c r="I294" s="38">
        <f t="shared" si="65"/>
        <v>0.16366590320052618</v>
      </c>
      <c r="J294" s="33">
        <v>7608969</v>
      </c>
      <c r="K294" s="38">
        <f t="shared" si="66"/>
        <v>0.13793979183642191</v>
      </c>
      <c r="L294" s="33">
        <v>0</v>
      </c>
      <c r="M294" s="38">
        <f t="shared" si="67"/>
        <v>0</v>
      </c>
      <c r="N294" s="33">
        <f t="shared" si="68"/>
        <v>27145558</v>
      </c>
      <c r="O294" s="38">
        <f t="shared" si="69"/>
        <v>0.49211037918586836</v>
      </c>
      <c r="P294" s="33">
        <v>18014787</v>
      </c>
      <c r="Q294" s="33">
        <v>29681778</v>
      </c>
      <c r="R294" s="33">
        <v>89787778</v>
      </c>
      <c r="S294" s="33">
        <v>48429797</v>
      </c>
      <c r="T294" s="38">
        <f t="shared" si="70"/>
        <v>0.53938072729675968</v>
      </c>
      <c r="U294" s="38">
        <f t="shared" si="71"/>
        <v>-0.57762647984680582</v>
      </c>
    </row>
    <row r="295" spans="1:21" ht="13" x14ac:dyDescent="0.3">
      <c r="A295" s="18" t="s">
        <v>29</v>
      </c>
      <c r="B295" s="12" t="s">
        <v>527</v>
      </c>
      <c r="C295" s="11" t="s">
        <v>528</v>
      </c>
      <c r="D295" s="33">
        <v>8871753</v>
      </c>
      <c r="E295" s="33">
        <v>8871753</v>
      </c>
      <c r="F295" s="33">
        <v>1889697</v>
      </c>
      <c r="G295" s="38">
        <f t="shared" si="64"/>
        <v>0.21300153419510215</v>
      </c>
      <c r="H295" s="33">
        <v>2008509</v>
      </c>
      <c r="I295" s="38">
        <f t="shared" si="65"/>
        <v>0.22639370144772966</v>
      </c>
      <c r="J295" s="33">
        <v>4253299</v>
      </c>
      <c r="K295" s="38">
        <f t="shared" si="66"/>
        <v>0.47942035807353972</v>
      </c>
      <c r="L295" s="33">
        <v>0</v>
      </c>
      <c r="M295" s="38">
        <f t="shared" si="67"/>
        <v>0</v>
      </c>
      <c r="N295" s="33">
        <f t="shared" si="68"/>
        <v>8151505</v>
      </c>
      <c r="O295" s="38">
        <f t="shared" si="69"/>
        <v>0.91881559371637145</v>
      </c>
      <c r="P295" s="33">
        <v>1767489</v>
      </c>
      <c r="Q295" s="33">
        <v>13594256</v>
      </c>
      <c r="R295" s="33">
        <v>8124174</v>
      </c>
      <c r="S295" s="33">
        <v>4914782</v>
      </c>
      <c r="T295" s="38">
        <f t="shared" si="70"/>
        <v>0.60495774708911942</v>
      </c>
      <c r="U295" s="38">
        <f t="shared" si="71"/>
        <v>1.4064076212072605</v>
      </c>
    </row>
    <row r="296" spans="1:21" ht="13" x14ac:dyDescent="0.3">
      <c r="A296" s="18" t="s">
        <v>29</v>
      </c>
      <c r="B296" s="12" t="s">
        <v>529</v>
      </c>
      <c r="C296" s="11" t="s">
        <v>530</v>
      </c>
      <c r="D296" s="33">
        <v>55474215</v>
      </c>
      <c r="E296" s="33">
        <v>61474215</v>
      </c>
      <c r="F296" s="33">
        <v>12158337</v>
      </c>
      <c r="G296" s="38">
        <f t="shared" si="64"/>
        <v>0.21917096077880507</v>
      </c>
      <c r="H296" s="33">
        <v>8576744</v>
      </c>
      <c r="I296" s="38">
        <f t="shared" si="65"/>
        <v>0.15460775785651046</v>
      </c>
      <c r="J296" s="33">
        <v>16278236</v>
      </c>
      <c r="K296" s="38">
        <f t="shared" si="66"/>
        <v>0.26479778554309313</v>
      </c>
      <c r="L296" s="33">
        <v>0</v>
      </c>
      <c r="M296" s="38">
        <f t="shared" si="67"/>
        <v>0</v>
      </c>
      <c r="N296" s="33">
        <f t="shared" si="68"/>
        <v>37013317</v>
      </c>
      <c r="O296" s="38">
        <f t="shared" si="69"/>
        <v>0.60209499218493479</v>
      </c>
      <c r="P296" s="33">
        <v>18725987</v>
      </c>
      <c r="Q296" s="33">
        <v>123442369</v>
      </c>
      <c r="R296" s="33">
        <v>136381219</v>
      </c>
      <c r="S296" s="33">
        <v>41645728</v>
      </c>
      <c r="T296" s="38">
        <f t="shared" si="70"/>
        <v>0.30536263207912812</v>
      </c>
      <c r="U296" s="38">
        <f t="shared" si="71"/>
        <v>-0.13071412470808619</v>
      </c>
    </row>
    <row r="297" spans="1:21" ht="13" x14ac:dyDescent="0.3">
      <c r="A297" s="18" t="s">
        <v>44</v>
      </c>
      <c r="B297" s="12" t="s">
        <v>531</v>
      </c>
      <c r="C297" s="11" t="s">
        <v>532</v>
      </c>
      <c r="D297" s="33">
        <v>0</v>
      </c>
      <c r="E297" s="33">
        <v>0</v>
      </c>
      <c r="F297" s="33">
        <v>0</v>
      </c>
      <c r="G297" s="38">
        <f t="shared" si="64"/>
        <v>0</v>
      </c>
      <c r="H297" s="33">
        <v>0</v>
      </c>
      <c r="I297" s="38">
        <f t="shared" si="65"/>
        <v>0</v>
      </c>
      <c r="J297" s="33">
        <v>0</v>
      </c>
      <c r="K297" s="38">
        <f t="shared" si="66"/>
        <v>0</v>
      </c>
      <c r="L297" s="33">
        <v>0</v>
      </c>
      <c r="M297" s="38">
        <f t="shared" si="67"/>
        <v>0</v>
      </c>
      <c r="N297" s="33">
        <f t="shared" si="68"/>
        <v>0</v>
      </c>
      <c r="O297" s="38">
        <f t="shared" si="69"/>
        <v>0</v>
      </c>
      <c r="P297" s="33">
        <v>0</v>
      </c>
      <c r="Q297" s="33">
        <v>0</v>
      </c>
      <c r="R297" s="33">
        <v>0</v>
      </c>
      <c r="S297" s="33">
        <v>0</v>
      </c>
      <c r="T297" s="38">
        <f t="shared" si="70"/>
        <v>0</v>
      </c>
      <c r="U297" s="38">
        <f t="shared" si="71"/>
        <v>0</v>
      </c>
    </row>
    <row r="298" spans="1:21" ht="14" x14ac:dyDescent="0.3">
      <c r="A298" s="19" t="s">
        <v>0</v>
      </c>
      <c r="B298" s="14" t="s">
        <v>533</v>
      </c>
      <c r="C298" s="13" t="s">
        <v>0</v>
      </c>
      <c r="D298" s="34">
        <f>SUM(D293:D297)</f>
        <v>435715683</v>
      </c>
      <c r="E298" s="34">
        <f>SUM(E293:E297)</f>
        <v>454119143</v>
      </c>
      <c r="F298" s="34">
        <f>SUM(F293:F297)</f>
        <v>106980756</v>
      </c>
      <c r="G298" s="39">
        <f t="shared" si="64"/>
        <v>0.24552881655168698</v>
      </c>
      <c r="H298" s="34">
        <f>SUM(H293:H297)</f>
        <v>101003984</v>
      </c>
      <c r="I298" s="39">
        <f t="shared" si="65"/>
        <v>0.23181167890162907</v>
      </c>
      <c r="J298" s="34">
        <f>SUM(J293:J297)</f>
        <v>110794497</v>
      </c>
      <c r="K298" s="39">
        <f t="shared" si="66"/>
        <v>0.24397671559950074</v>
      </c>
      <c r="L298" s="34">
        <f>SUM(L293:L297)</f>
        <v>0</v>
      </c>
      <c r="M298" s="39">
        <f t="shared" si="67"/>
        <v>0</v>
      </c>
      <c r="N298" s="34">
        <f t="shared" si="68"/>
        <v>318779237</v>
      </c>
      <c r="O298" s="39">
        <f t="shared" si="69"/>
        <v>0.70197269133840501</v>
      </c>
      <c r="P298" s="34">
        <f>SUM(P293:P297)</f>
        <v>111807021</v>
      </c>
      <c r="Q298" s="34">
        <f>SUM(Q293:Q297)</f>
        <v>477944452</v>
      </c>
      <c r="R298" s="34">
        <f>SUM(R293:R297)</f>
        <v>545519220</v>
      </c>
      <c r="S298" s="34">
        <f>SUM(S293:S297)</f>
        <v>328718801</v>
      </c>
      <c r="T298" s="39">
        <f t="shared" si="70"/>
        <v>0.60257968729314437</v>
      </c>
      <c r="U298" s="39">
        <f t="shared" si="71"/>
        <v>-9.0559965818246546E-3</v>
      </c>
    </row>
    <row r="299" spans="1:21" ht="14" x14ac:dyDescent="0.3">
      <c r="A299" s="19" t="s">
        <v>0</v>
      </c>
      <c r="B299" s="14" t="s">
        <v>534</v>
      </c>
      <c r="C299" s="13" t="s">
        <v>0</v>
      </c>
      <c r="D299" s="34">
        <f>SUM(D263:D266,D268:D274,D276:D284,D286:D291,D293:D297)</f>
        <v>1003509317</v>
      </c>
      <c r="E299" s="34">
        <f>SUM(E263:E266,E268:E274,E276:E284,E286:E291,E293:E297)</f>
        <v>1016861073</v>
      </c>
      <c r="F299" s="34">
        <f>SUM(F263:F266,F268:F274,F276:F284,F286:F291,F293:F297)</f>
        <v>237236666</v>
      </c>
      <c r="G299" s="39">
        <f t="shared" si="64"/>
        <v>0.23640703875996003</v>
      </c>
      <c r="H299" s="34">
        <f>SUM(H263:H266,H268:H274,H276:H284,H286:H291,H293:H297)</f>
        <v>231041656</v>
      </c>
      <c r="I299" s="39">
        <f t="shared" si="65"/>
        <v>0.23023369298722715</v>
      </c>
      <c r="J299" s="34">
        <f>SUM(J263:J266,J268:J274,J276:J284,J286:J291,J293:J297)</f>
        <v>218287375</v>
      </c>
      <c r="K299" s="39">
        <f t="shared" si="66"/>
        <v>0.21466784479810647</v>
      </c>
      <c r="L299" s="34">
        <f>SUM(L263:L266,L268:L274,L276:L284,L286:L291,L293:L297)</f>
        <v>0</v>
      </c>
      <c r="M299" s="39">
        <f t="shared" si="67"/>
        <v>0</v>
      </c>
      <c r="N299" s="34">
        <f t="shared" si="68"/>
        <v>686565697</v>
      </c>
      <c r="O299" s="39">
        <f t="shared" si="69"/>
        <v>0.67518141389212172</v>
      </c>
      <c r="P299" s="34">
        <f>SUM(P263:P266,P268:P274,P276:P284,P286:P291,P293:P297)</f>
        <v>195085937</v>
      </c>
      <c r="Q299" s="34">
        <f>SUM(Q263:Q266,Q268:Q274,Q276:Q284,Q286:Q291,Q293:Q297)</f>
        <v>1007319056</v>
      </c>
      <c r="R299" s="34">
        <f>SUM(R263:R266,R268:R274,R276:R284,R286:R291,R293:R297)</f>
        <v>1029194680</v>
      </c>
      <c r="S299" s="34">
        <f>SUM(S263:S266,S268:S274,S276:S284,S286:S291,S293:S297)</f>
        <v>631167663</v>
      </c>
      <c r="T299" s="39">
        <f t="shared" si="70"/>
        <v>0.61326362763554121</v>
      </c>
      <c r="U299" s="39">
        <f t="shared" si="71"/>
        <v>0.11892932087667596</v>
      </c>
    </row>
    <row r="300" spans="1:21" ht="14.5" customHeight="1" x14ac:dyDescent="0.3">
      <c r="A300" s="17" t="s">
        <v>0</v>
      </c>
      <c r="B300" s="15" t="s">
        <v>618</v>
      </c>
      <c r="C300" s="10"/>
      <c r="D300" s="35"/>
      <c r="E300" s="35"/>
      <c r="F300" s="35"/>
      <c r="G300" s="40"/>
      <c r="H300" s="35"/>
      <c r="I300" s="40"/>
      <c r="J300" s="35"/>
      <c r="K300" s="40"/>
      <c r="L300" s="35"/>
      <c r="M300" s="40"/>
      <c r="N300" s="35"/>
      <c r="O300" s="40"/>
      <c r="P300" s="35"/>
      <c r="Q300" s="35"/>
      <c r="R300" s="35"/>
      <c r="S300" s="35"/>
      <c r="T300" s="40"/>
      <c r="U300" s="40"/>
    </row>
    <row r="301" spans="1:21" ht="28.9" customHeight="1" x14ac:dyDescent="0.3">
      <c r="A301" s="17" t="s">
        <v>0</v>
      </c>
      <c r="B301" s="9" t="s">
        <v>535</v>
      </c>
      <c r="C301" s="10"/>
      <c r="D301" s="35"/>
      <c r="E301" s="35"/>
      <c r="F301" s="35"/>
      <c r="G301" s="40"/>
      <c r="H301" s="35"/>
      <c r="I301" s="40"/>
      <c r="J301" s="35"/>
      <c r="K301" s="40"/>
      <c r="L301" s="35"/>
      <c r="M301" s="40"/>
      <c r="N301" s="35"/>
      <c r="O301" s="40"/>
      <c r="P301" s="35"/>
      <c r="Q301" s="35"/>
      <c r="R301" s="35"/>
      <c r="S301" s="35"/>
      <c r="T301" s="40"/>
      <c r="U301" s="40"/>
    </row>
    <row r="302" spans="1:21" ht="13" x14ac:dyDescent="0.3">
      <c r="A302" s="18" t="s">
        <v>23</v>
      </c>
      <c r="B302" s="12" t="s">
        <v>536</v>
      </c>
      <c r="C302" s="11" t="s">
        <v>537</v>
      </c>
      <c r="D302" s="33">
        <v>6810736756</v>
      </c>
      <c r="E302" s="33">
        <v>9441501710</v>
      </c>
      <c r="F302" s="33">
        <v>1293455617</v>
      </c>
      <c r="G302" s="38">
        <f t="shared" ref="G302:G339" si="72">IF(($D302     =0),0,($F302     /$D302     ))</f>
        <v>0.18991419920326752</v>
      </c>
      <c r="H302" s="33">
        <v>1682505400</v>
      </c>
      <c r="I302" s="38">
        <f t="shared" ref="I302:I339" si="73">IF(($D302     =0),0,($H302     /$D302     ))</f>
        <v>0.24703720908281718</v>
      </c>
      <c r="J302" s="33">
        <v>2560996813</v>
      </c>
      <c r="K302" s="38">
        <f t="shared" ref="K302:K339" si="74">IF(($E302     =0),0,($J302     /$E302     ))</f>
        <v>0.27124888515219048</v>
      </c>
      <c r="L302" s="33">
        <v>0</v>
      </c>
      <c r="M302" s="38">
        <f t="shared" ref="M302:M339" si="75">IF(($E302     =0),0,($L302     /$E302     ))</f>
        <v>0</v>
      </c>
      <c r="N302" s="33">
        <f t="shared" ref="N302:N339" si="76">$F302     +$H302     +$J302</f>
        <v>5536957830</v>
      </c>
      <c r="O302" s="38">
        <f t="shared" ref="O302:O339" si="77">IF(($E302     =0),0,($N302     /$E302     ))</f>
        <v>0.5864488510482937</v>
      </c>
      <c r="P302" s="33">
        <v>1190804803</v>
      </c>
      <c r="Q302" s="33">
        <v>4379747020</v>
      </c>
      <c r="R302" s="33">
        <v>4529800295</v>
      </c>
      <c r="S302" s="33">
        <v>3556602737</v>
      </c>
      <c r="T302" s="38">
        <f t="shared" ref="T302:T339" si="78">IF(($R302     =0),0,($S302     /$R302     ))</f>
        <v>0.78515663061918717</v>
      </c>
      <c r="U302" s="38">
        <f t="shared" ref="U302:U339" si="79">IF(($P302     =0),0,(($J302     /$P302     )-1))</f>
        <v>1.1506436710265771</v>
      </c>
    </row>
    <row r="303" spans="1:21" ht="14" x14ac:dyDescent="0.3">
      <c r="A303" s="19" t="s">
        <v>0</v>
      </c>
      <c r="B303" s="14" t="s">
        <v>28</v>
      </c>
      <c r="C303" s="13" t="s">
        <v>0</v>
      </c>
      <c r="D303" s="34">
        <f>D302</f>
        <v>6810736756</v>
      </c>
      <c r="E303" s="34">
        <f>E302</f>
        <v>9441501710</v>
      </c>
      <c r="F303" s="34">
        <f>F302</f>
        <v>1293455617</v>
      </c>
      <c r="G303" s="39">
        <f t="shared" si="72"/>
        <v>0.18991419920326752</v>
      </c>
      <c r="H303" s="34">
        <f>H302</f>
        <v>1682505400</v>
      </c>
      <c r="I303" s="39">
        <f t="shared" si="73"/>
        <v>0.24703720908281718</v>
      </c>
      <c r="J303" s="34">
        <f>J302</f>
        <v>2560996813</v>
      </c>
      <c r="K303" s="39">
        <f t="shared" si="74"/>
        <v>0.27124888515219048</v>
      </c>
      <c r="L303" s="34">
        <f>L302</f>
        <v>0</v>
      </c>
      <c r="M303" s="39">
        <f t="shared" si="75"/>
        <v>0</v>
      </c>
      <c r="N303" s="34">
        <f t="shared" si="76"/>
        <v>5536957830</v>
      </c>
      <c r="O303" s="39">
        <f t="shared" si="77"/>
        <v>0.5864488510482937</v>
      </c>
      <c r="P303" s="34">
        <f>P302</f>
        <v>1190804803</v>
      </c>
      <c r="Q303" s="34">
        <f>Q302</f>
        <v>4379747020</v>
      </c>
      <c r="R303" s="34">
        <f>R302</f>
        <v>4529800295</v>
      </c>
      <c r="S303" s="34">
        <f>S302</f>
        <v>3556602737</v>
      </c>
      <c r="T303" s="39">
        <f t="shared" si="78"/>
        <v>0.78515663061918717</v>
      </c>
      <c r="U303" s="39">
        <f t="shared" si="79"/>
        <v>1.1506436710265771</v>
      </c>
    </row>
    <row r="304" spans="1:21" ht="13" x14ac:dyDescent="0.3">
      <c r="A304" s="18" t="s">
        <v>29</v>
      </c>
      <c r="B304" s="12" t="s">
        <v>538</v>
      </c>
      <c r="C304" s="11" t="s">
        <v>539</v>
      </c>
      <c r="D304" s="33">
        <v>31488705</v>
      </c>
      <c r="E304" s="33">
        <v>30258205</v>
      </c>
      <c r="F304" s="33">
        <v>5613815</v>
      </c>
      <c r="G304" s="38">
        <f t="shared" si="72"/>
        <v>0.17828027541939245</v>
      </c>
      <c r="H304" s="33">
        <v>6923031</v>
      </c>
      <c r="I304" s="38">
        <f t="shared" si="73"/>
        <v>0.21985759655724171</v>
      </c>
      <c r="J304" s="33">
        <v>8240910</v>
      </c>
      <c r="K304" s="38">
        <f t="shared" si="74"/>
        <v>0.27235290394787132</v>
      </c>
      <c r="L304" s="33">
        <v>0</v>
      </c>
      <c r="M304" s="38">
        <f t="shared" si="75"/>
        <v>0</v>
      </c>
      <c r="N304" s="33">
        <f t="shared" si="76"/>
        <v>20777756</v>
      </c>
      <c r="O304" s="38">
        <f t="shared" si="77"/>
        <v>0.68668171162169067</v>
      </c>
      <c r="P304" s="33">
        <v>5347438</v>
      </c>
      <c r="Q304" s="33">
        <v>30729633</v>
      </c>
      <c r="R304" s="33">
        <v>28665068</v>
      </c>
      <c r="S304" s="33">
        <v>17041512</v>
      </c>
      <c r="T304" s="38">
        <f t="shared" si="78"/>
        <v>0.59450450283250678</v>
      </c>
      <c r="U304" s="38">
        <f t="shared" si="79"/>
        <v>0.5410950066181226</v>
      </c>
    </row>
    <row r="305" spans="1:21" ht="13" x14ac:dyDescent="0.3">
      <c r="A305" s="18" t="s">
        <v>29</v>
      </c>
      <c r="B305" s="12" t="s">
        <v>540</v>
      </c>
      <c r="C305" s="11" t="s">
        <v>541</v>
      </c>
      <c r="D305" s="33">
        <v>47118563</v>
      </c>
      <c r="E305" s="33">
        <v>50880318</v>
      </c>
      <c r="F305" s="33">
        <v>9773437</v>
      </c>
      <c r="G305" s="38">
        <f t="shared" si="72"/>
        <v>0.20742222125916701</v>
      </c>
      <c r="H305" s="33">
        <v>20581783</v>
      </c>
      <c r="I305" s="38">
        <f t="shared" si="73"/>
        <v>0.43680837635052666</v>
      </c>
      <c r="J305" s="33">
        <v>10772396</v>
      </c>
      <c r="K305" s="38">
        <f t="shared" si="74"/>
        <v>0.21172029624500383</v>
      </c>
      <c r="L305" s="33">
        <v>0</v>
      </c>
      <c r="M305" s="38">
        <f t="shared" si="75"/>
        <v>0</v>
      </c>
      <c r="N305" s="33">
        <f t="shared" si="76"/>
        <v>41127616</v>
      </c>
      <c r="O305" s="38">
        <f t="shared" si="77"/>
        <v>0.80832073415893357</v>
      </c>
      <c r="P305" s="33">
        <v>7996269</v>
      </c>
      <c r="Q305" s="33">
        <v>47039491</v>
      </c>
      <c r="R305" s="33">
        <v>46769938</v>
      </c>
      <c r="S305" s="33">
        <v>39527268</v>
      </c>
      <c r="T305" s="38">
        <f t="shared" si="78"/>
        <v>0.84514262131371654</v>
      </c>
      <c r="U305" s="38">
        <f t="shared" si="79"/>
        <v>0.34717779004183069</v>
      </c>
    </row>
    <row r="306" spans="1:21" ht="13" x14ac:dyDescent="0.3">
      <c r="A306" s="18" t="s">
        <v>29</v>
      </c>
      <c r="B306" s="12" t="s">
        <v>542</v>
      </c>
      <c r="C306" s="11" t="s">
        <v>543</v>
      </c>
      <c r="D306" s="33">
        <v>29948825</v>
      </c>
      <c r="E306" s="33">
        <v>34294825</v>
      </c>
      <c r="F306" s="33">
        <v>7504893</v>
      </c>
      <c r="G306" s="38">
        <f t="shared" si="72"/>
        <v>0.25059056574005822</v>
      </c>
      <c r="H306" s="33">
        <v>7864806</v>
      </c>
      <c r="I306" s="38">
        <f t="shared" si="73"/>
        <v>0.26260816576276363</v>
      </c>
      <c r="J306" s="33">
        <v>11390920</v>
      </c>
      <c r="K306" s="38">
        <f t="shared" si="74"/>
        <v>0.33214690554624493</v>
      </c>
      <c r="L306" s="33">
        <v>0</v>
      </c>
      <c r="M306" s="38">
        <f t="shared" si="75"/>
        <v>0</v>
      </c>
      <c r="N306" s="33">
        <f t="shared" si="76"/>
        <v>26760619</v>
      </c>
      <c r="O306" s="38">
        <f t="shared" si="77"/>
        <v>0.78031070285385618</v>
      </c>
      <c r="P306" s="33">
        <v>10256329</v>
      </c>
      <c r="Q306" s="33">
        <v>30853502</v>
      </c>
      <c r="R306" s="33">
        <v>31178502</v>
      </c>
      <c r="S306" s="33">
        <v>24037317</v>
      </c>
      <c r="T306" s="38">
        <f t="shared" si="78"/>
        <v>0.77095804666946477</v>
      </c>
      <c r="U306" s="38">
        <f t="shared" si="79"/>
        <v>0.11062349891467016</v>
      </c>
    </row>
    <row r="307" spans="1:21" ht="13" x14ac:dyDescent="0.3">
      <c r="A307" s="18" t="s">
        <v>29</v>
      </c>
      <c r="B307" s="12" t="s">
        <v>544</v>
      </c>
      <c r="C307" s="11" t="s">
        <v>545</v>
      </c>
      <c r="D307" s="33">
        <v>168635523</v>
      </c>
      <c r="E307" s="33">
        <v>178582895</v>
      </c>
      <c r="F307" s="33">
        <v>34384830</v>
      </c>
      <c r="G307" s="38">
        <f t="shared" si="72"/>
        <v>0.20390027787917495</v>
      </c>
      <c r="H307" s="33">
        <v>40708139</v>
      </c>
      <c r="I307" s="38">
        <f t="shared" si="73"/>
        <v>0.24139717584888684</v>
      </c>
      <c r="J307" s="33">
        <v>56275249</v>
      </c>
      <c r="K307" s="38">
        <f t="shared" si="74"/>
        <v>0.31512115984008437</v>
      </c>
      <c r="L307" s="33">
        <v>0</v>
      </c>
      <c r="M307" s="38">
        <f t="shared" si="75"/>
        <v>0</v>
      </c>
      <c r="N307" s="33">
        <f t="shared" si="76"/>
        <v>131368218</v>
      </c>
      <c r="O307" s="38">
        <f t="shared" si="77"/>
        <v>0.73561478550339321</v>
      </c>
      <c r="P307" s="33">
        <v>49239872</v>
      </c>
      <c r="Q307" s="33">
        <v>165433842</v>
      </c>
      <c r="R307" s="33">
        <v>169694968</v>
      </c>
      <c r="S307" s="33">
        <v>129130704</v>
      </c>
      <c r="T307" s="38">
        <f t="shared" si="78"/>
        <v>0.76095776746898003</v>
      </c>
      <c r="U307" s="38">
        <f t="shared" si="79"/>
        <v>0.14287967686024849</v>
      </c>
    </row>
    <row r="308" spans="1:21" ht="13" x14ac:dyDescent="0.3">
      <c r="A308" s="18" t="s">
        <v>29</v>
      </c>
      <c r="B308" s="12" t="s">
        <v>546</v>
      </c>
      <c r="C308" s="11" t="s">
        <v>547</v>
      </c>
      <c r="D308" s="33">
        <v>91640400</v>
      </c>
      <c r="E308" s="33">
        <v>92072190</v>
      </c>
      <c r="F308" s="33">
        <v>23314303</v>
      </c>
      <c r="G308" s="38">
        <f t="shared" si="72"/>
        <v>0.25441075115342143</v>
      </c>
      <c r="H308" s="33">
        <v>22933617</v>
      </c>
      <c r="I308" s="38">
        <f t="shared" si="73"/>
        <v>0.25025662262495579</v>
      </c>
      <c r="J308" s="33">
        <v>29554715</v>
      </c>
      <c r="K308" s="38">
        <f t="shared" si="74"/>
        <v>0.32099502575098954</v>
      </c>
      <c r="L308" s="33">
        <v>0</v>
      </c>
      <c r="M308" s="38">
        <f t="shared" si="75"/>
        <v>0</v>
      </c>
      <c r="N308" s="33">
        <f t="shared" si="76"/>
        <v>75802635</v>
      </c>
      <c r="O308" s="38">
        <f t="shared" si="77"/>
        <v>0.82329566615065852</v>
      </c>
      <c r="P308" s="33">
        <v>27292257</v>
      </c>
      <c r="Q308" s="33">
        <v>73120118</v>
      </c>
      <c r="R308" s="33">
        <v>78774084</v>
      </c>
      <c r="S308" s="33">
        <v>76327599</v>
      </c>
      <c r="T308" s="38">
        <f t="shared" si="78"/>
        <v>0.96894302192076265</v>
      </c>
      <c r="U308" s="38">
        <f t="shared" si="79"/>
        <v>8.2897431311745207E-2</v>
      </c>
    </row>
    <row r="309" spans="1:21" ht="13" x14ac:dyDescent="0.3">
      <c r="A309" s="18" t="s">
        <v>44</v>
      </c>
      <c r="B309" s="12" t="s">
        <v>548</v>
      </c>
      <c r="C309" s="11" t="s">
        <v>549</v>
      </c>
      <c r="D309" s="33">
        <v>122674111</v>
      </c>
      <c r="E309" s="33">
        <v>124674111</v>
      </c>
      <c r="F309" s="33">
        <v>22254222</v>
      </c>
      <c r="G309" s="38">
        <f t="shared" si="72"/>
        <v>0.18140927876787302</v>
      </c>
      <c r="H309" s="33">
        <v>33063068</v>
      </c>
      <c r="I309" s="38">
        <f t="shared" si="73"/>
        <v>0.26951952396867174</v>
      </c>
      <c r="J309" s="33">
        <v>37817214</v>
      </c>
      <c r="K309" s="38">
        <f t="shared" si="74"/>
        <v>0.30332852343338546</v>
      </c>
      <c r="L309" s="33">
        <v>0</v>
      </c>
      <c r="M309" s="38">
        <f t="shared" si="75"/>
        <v>0</v>
      </c>
      <c r="N309" s="33">
        <f t="shared" si="76"/>
        <v>93134504</v>
      </c>
      <c r="O309" s="38">
        <f t="shared" si="77"/>
        <v>0.74702360620802821</v>
      </c>
      <c r="P309" s="33">
        <v>35438054</v>
      </c>
      <c r="Q309" s="33">
        <v>116340442</v>
      </c>
      <c r="R309" s="33">
        <v>116340442</v>
      </c>
      <c r="S309" s="33">
        <v>89045350</v>
      </c>
      <c r="T309" s="38">
        <f t="shared" si="78"/>
        <v>0.76538603833050589</v>
      </c>
      <c r="U309" s="38">
        <f t="shared" si="79"/>
        <v>6.7135740579886249E-2</v>
      </c>
    </row>
    <row r="310" spans="1:21" ht="14" x14ac:dyDescent="0.3">
      <c r="A310" s="19" t="s">
        <v>0</v>
      </c>
      <c r="B310" s="14" t="s">
        <v>550</v>
      </c>
      <c r="C310" s="13" t="s">
        <v>0</v>
      </c>
      <c r="D310" s="34">
        <f>SUM(D304:D309)</f>
        <v>491506127</v>
      </c>
      <c r="E310" s="34">
        <f>SUM(E304:E309)</f>
        <v>510762544</v>
      </c>
      <c r="F310" s="34">
        <f>SUM(F304:F309)</f>
        <v>102845500</v>
      </c>
      <c r="G310" s="39">
        <f t="shared" si="72"/>
        <v>0.20924561129631655</v>
      </c>
      <c r="H310" s="34">
        <f>SUM(H304:H309)</f>
        <v>132074444</v>
      </c>
      <c r="I310" s="39">
        <f t="shared" si="73"/>
        <v>0.26871372856761966</v>
      </c>
      <c r="J310" s="34">
        <f>SUM(J304:J309)</f>
        <v>154051404</v>
      </c>
      <c r="K310" s="39">
        <f t="shared" si="74"/>
        <v>0.30161061301315784</v>
      </c>
      <c r="L310" s="34">
        <f>SUM(L304:L309)</f>
        <v>0</v>
      </c>
      <c r="M310" s="39">
        <f t="shared" si="75"/>
        <v>0</v>
      </c>
      <c r="N310" s="34">
        <f t="shared" si="76"/>
        <v>388971348</v>
      </c>
      <c r="O310" s="39">
        <f t="shared" si="77"/>
        <v>0.76155025964472445</v>
      </c>
      <c r="P310" s="34">
        <f>SUM(P304:P309)</f>
        <v>135570219</v>
      </c>
      <c r="Q310" s="34">
        <f>SUM(Q304:Q309)</f>
        <v>463517028</v>
      </c>
      <c r="R310" s="34">
        <f>SUM(R304:R309)</f>
        <v>471423002</v>
      </c>
      <c r="S310" s="34">
        <f>SUM(S304:S309)</f>
        <v>375109750</v>
      </c>
      <c r="T310" s="39">
        <f t="shared" si="78"/>
        <v>0.79569674879801477</v>
      </c>
      <c r="U310" s="39">
        <f t="shared" si="79"/>
        <v>0.13632186431741333</v>
      </c>
    </row>
    <row r="311" spans="1:21" ht="13" x14ac:dyDescent="0.3">
      <c r="A311" s="18" t="s">
        <v>29</v>
      </c>
      <c r="B311" s="12" t="s">
        <v>551</v>
      </c>
      <c r="C311" s="11" t="s">
        <v>552</v>
      </c>
      <c r="D311" s="33">
        <v>42641117</v>
      </c>
      <c r="E311" s="33">
        <v>42641117</v>
      </c>
      <c r="F311" s="33">
        <v>12448802</v>
      </c>
      <c r="G311" s="38">
        <f t="shared" si="72"/>
        <v>0.29194361864394874</v>
      </c>
      <c r="H311" s="33">
        <v>12389043</v>
      </c>
      <c r="I311" s="38">
        <f t="shared" si="73"/>
        <v>0.29054217787024667</v>
      </c>
      <c r="J311" s="33">
        <v>13672214</v>
      </c>
      <c r="K311" s="38">
        <f t="shared" si="74"/>
        <v>0.32063451808731935</v>
      </c>
      <c r="L311" s="33">
        <v>0</v>
      </c>
      <c r="M311" s="38">
        <f t="shared" si="75"/>
        <v>0</v>
      </c>
      <c r="N311" s="33">
        <f t="shared" si="76"/>
        <v>38510059</v>
      </c>
      <c r="O311" s="38">
        <f t="shared" si="77"/>
        <v>0.90312031460151476</v>
      </c>
      <c r="P311" s="33">
        <v>13327523</v>
      </c>
      <c r="Q311" s="33">
        <v>37960012</v>
      </c>
      <c r="R311" s="33">
        <v>36852635</v>
      </c>
      <c r="S311" s="33">
        <v>32089126</v>
      </c>
      <c r="T311" s="38">
        <f t="shared" si="78"/>
        <v>0.87074169866008222</v>
      </c>
      <c r="U311" s="38">
        <f t="shared" si="79"/>
        <v>2.5863095490437304E-2</v>
      </c>
    </row>
    <row r="312" spans="1:21" ht="13" x14ac:dyDescent="0.3">
      <c r="A312" s="18" t="s">
        <v>29</v>
      </c>
      <c r="B312" s="12" t="s">
        <v>553</v>
      </c>
      <c r="C312" s="11" t="s">
        <v>554</v>
      </c>
      <c r="D312" s="33">
        <v>190438993</v>
      </c>
      <c r="E312" s="33">
        <v>197447664</v>
      </c>
      <c r="F312" s="33">
        <v>36181389</v>
      </c>
      <c r="G312" s="38">
        <f t="shared" si="72"/>
        <v>0.1899893946614179</v>
      </c>
      <c r="H312" s="33">
        <v>50735072</v>
      </c>
      <c r="I312" s="38">
        <f t="shared" si="73"/>
        <v>0.26641115456853942</v>
      </c>
      <c r="J312" s="33">
        <v>58302059</v>
      </c>
      <c r="K312" s="38">
        <f t="shared" si="74"/>
        <v>0.29527854530606146</v>
      </c>
      <c r="L312" s="33">
        <v>0</v>
      </c>
      <c r="M312" s="38">
        <f t="shared" si="75"/>
        <v>0</v>
      </c>
      <c r="N312" s="33">
        <f t="shared" si="76"/>
        <v>145218520</v>
      </c>
      <c r="O312" s="38">
        <f t="shared" si="77"/>
        <v>0.73547854179728356</v>
      </c>
      <c r="P312" s="33">
        <v>49092315</v>
      </c>
      <c r="Q312" s="33">
        <v>188366841</v>
      </c>
      <c r="R312" s="33">
        <v>182088345</v>
      </c>
      <c r="S312" s="33">
        <v>134413936</v>
      </c>
      <c r="T312" s="38">
        <f t="shared" si="78"/>
        <v>0.7381797884977207</v>
      </c>
      <c r="U312" s="38">
        <f t="shared" si="79"/>
        <v>0.18760052362574475</v>
      </c>
    </row>
    <row r="313" spans="1:21" ht="13" x14ac:dyDescent="0.3">
      <c r="A313" s="18" t="s">
        <v>29</v>
      </c>
      <c r="B313" s="12" t="s">
        <v>555</v>
      </c>
      <c r="C313" s="11" t="s">
        <v>556</v>
      </c>
      <c r="D313" s="33">
        <v>172557562</v>
      </c>
      <c r="E313" s="33">
        <v>170557562</v>
      </c>
      <c r="F313" s="33">
        <v>27766920</v>
      </c>
      <c r="G313" s="38">
        <f t="shared" si="72"/>
        <v>0.16091395635272129</v>
      </c>
      <c r="H313" s="33">
        <v>34117328</v>
      </c>
      <c r="I313" s="38">
        <f t="shared" si="73"/>
        <v>0.1977156353194188</v>
      </c>
      <c r="J313" s="33">
        <v>40424924</v>
      </c>
      <c r="K313" s="38">
        <f t="shared" si="74"/>
        <v>0.23701631007131774</v>
      </c>
      <c r="L313" s="33">
        <v>0</v>
      </c>
      <c r="M313" s="38">
        <f t="shared" si="75"/>
        <v>0</v>
      </c>
      <c r="N313" s="33">
        <f t="shared" si="76"/>
        <v>102309172</v>
      </c>
      <c r="O313" s="38">
        <f t="shared" si="77"/>
        <v>0.59985128070721372</v>
      </c>
      <c r="P313" s="33">
        <v>42744442</v>
      </c>
      <c r="Q313" s="33">
        <v>188303585</v>
      </c>
      <c r="R313" s="33">
        <v>169868967</v>
      </c>
      <c r="S313" s="33">
        <v>117922097</v>
      </c>
      <c r="T313" s="38">
        <f t="shared" si="78"/>
        <v>0.69419446696229103</v>
      </c>
      <c r="U313" s="38">
        <f t="shared" si="79"/>
        <v>-5.4264786051014591E-2</v>
      </c>
    </row>
    <row r="314" spans="1:21" ht="13" x14ac:dyDescent="0.3">
      <c r="A314" s="18" t="s">
        <v>29</v>
      </c>
      <c r="B314" s="12" t="s">
        <v>557</v>
      </c>
      <c r="C314" s="11" t="s">
        <v>558</v>
      </c>
      <c r="D314" s="33">
        <v>99620600</v>
      </c>
      <c r="E314" s="33">
        <v>114602300</v>
      </c>
      <c r="F314" s="33">
        <v>23665469</v>
      </c>
      <c r="G314" s="38">
        <f t="shared" si="72"/>
        <v>0.2375559773781728</v>
      </c>
      <c r="H314" s="33">
        <v>34069796</v>
      </c>
      <c r="I314" s="38">
        <f t="shared" si="73"/>
        <v>0.34199549089244596</v>
      </c>
      <c r="J314" s="33">
        <v>30345348</v>
      </c>
      <c r="K314" s="38">
        <f t="shared" si="74"/>
        <v>0.26478829831512979</v>
      </c>
      <c r="L314" s="33">
        <v>0</v>
      </c>
      <c r="M314" s="38">
        <f t="shared" si="75"/>
        <v>0</v>
      </c>
      <c r="N314" s="33">
        <f t="shared" si="76"/>
        <v>88080613</v>
      </c>
      <c r="O314" s="38">
        <f t="shared" si="77"/>
        <v>0.76857631129567205</v>
      </c>
      <c r="P314" s="33">
        <v>35376518</v>
      </c>
      <c r="Q314" s="33">
        <v>93613540</v>
      </c>
      <c r="R314" s="33">
        <v>97782540</v>
      </c>
      <c r="S314" s="33">
        <v>84087264</v>
      </c>
      <c r="T314" s="38">
        <f t="shared" si="78"/>
        <v>0.85994149875836734</v>
      </c>
      <c r="U314" s="38">
        <f t="shared" si="79"/>
        <v>-0.14221778412448616</v>
      </c>
    </row>
    <row r="315" spans="1:21" ht="13" x14ac:dyDescent="0.3">
      <c r="A315" s="18" t="s">
        <v>29</v>
      </c>
      <c r="B315" s="12" t="s">
        <v>559</v>
      </c>
      <c r="C315" s="11" t="s">
        <v>560</v>
      </c>
      <c r="D315" s="33">
        <v>60048512</v>
      </c>
      <c r="E315" s="33">
        <v>60048512</v>
      </c>
      <c r="F315" s="33">
        <v>13469435</v>
      </c>
      <c r="G315" s="38">
        <f t="shared" si="72"/>
        <v>0.22430922185049315</v>
      </c>
      <c r="H315" s="33">
        <v>14283548</v>
      </c>
      <c r="I315" s="38">
        <f t="shared" si="73"/>
        <v>0.23786681008848312</v>
      </c>
      <c r="J315" s="33">
        <v>17071382</v>
      </c>
      <c r="K315" s="38">
        <f t="shared" si="74"/>
        <v>0.28429317282666389</v>
      </c>
      <c r="L315" s="33">
        <v>0</v>
      </c>
      <c r="M315" s="38">
        <f t="shared" si="75"/>
        <v>0</v>
      </c>
      <c r="N315" s="33">
        <f t="shared" si="76"/>
        <v>44824365</v>
      </c>
      <c r="O315" s="38">
        <f t="shared" si="77"/>
        <v>0.74646920476564016</v>
      </c>
      <c r="P315" s="33">
        <v>16573107</v>
      </c>
      <c r="Q315" s="33">
        <v>54094452</v>
      </c>
      <c r="R315" s="33">
        <v>51880454</v>
      </c>
      <c r="S315" s="33">
        <v>40493851</v>
      </c>
      <c r="T315" s="38">
        <f t="shared" si="78"/>
        <v>0.78052229458130806</v>
      </c>
      <c r="U315" s="38">
        <f t="shared" si="79"/>
        <v>3.0065273819809502E-2</v>
      </c>
    </row>
    <row r="316" spans="1:21" ht="13" x14ac:dyDescent="0.3">
      <c r="A316" s="18" t="s">
        <v>44</v>
      </c>
      <c r="B316" s="12" t="s">
        <v>561</v>
      </c>
      <c r="C316" s="11" t="s">
        <v>562</v>
      </c>
      <c r="D316" s="33">
        <v>0</v>
      </c>
      <c r="E316" s="33">
        <v>0</v>
      </c>
      <c r="F316" s="33">
        <v>0</v>
      </c>
      <c r="G316" s="38">
        <f t="shared" si="72"/>
        <v>0</v>
      </c>
      <c r="H316" s="33">
        <v>0</v>
      </c>
      <c r="I316" s="38">
        <f t="shared" si="73"/>
        <v>0</v>
      </c>
      <c r="J316" s="33">
        <v>0</v>
      </c>
      <c r="K316" s="38">
        <f t="shared" si="74"/>
        <v>0</v>
      </c>
      <c r="L316" s="33">
        <v>0</v>
      </c>
      <c r="M316" s="38">
        <f t="shared" si="75"/>
        <v>0</v>
      </c>
      <c r="N316" s="33">
        <f t="shared" si="76"/>
        <v>0</v>
      </c>
      <c r="O316" s="38">
        <f t="shared" si="77"/>
        <v>0</v>
      </c>
      <c r="P316" s="33">
        <v>0</v>
      </c>
      <c r="Q316" s="33">
        <v>0</v>
      </c>
      <c r="R316" s="33">
        <v>0</v>
      </c>
      <c r="S316" s="33">
        <v>0</v>
      </c>
      <c r="T316" s="38">
        <f t="shared" si="78"/>
        <v>0</v>
      </c>
      <c r="U316" s="38">
        <f t="shared" si="79"/>
        <v>0</v>
      </c>
    </row>
    <row r="317" spans="1:21" ht="14" x14ac:dyDescent="0.3">
      <c r="A317" s="19" t="s">
        <v>0</v>
      </c>
      <c r="B317" s="14" t="s">
        <v>563</v>
      </c>
      <c r="C317" s="13" t="s">
        <v>0</v>
      </c>
      <c r="D317" s="34">
        <f>SUM(D311:D316)</f>
        <v>565306784</v>
      </c>
      <c r="E317" s="34">
        <f>SUM(E311:E316)</f>
        <v>585297155</v>
      </c>
      <c r="F317" s="34">
        <f>SUM(F311:F316)</f>
        <v>113532015</v>
      </c>
      <c r="G317" s="39">
        <f t="shared" si="72"/>
        <v>0.20083257129282919</v>
      </c>
      <c r="H317" s="34">
        <f>SUM(H311:H316)</f>
        <v>145594787</v>
      </c>
      <c r="I317" s="39">
        <f t="shared" si="73"/>
        <v>0.25755004383602093</v>
      </c>
      <c r="J317" s="34">
        <f>SUM(J311:J316)</f>
        <v>159815927</v>
      </c>
      <c r="K317" s="39">
        <f t="shared" si="74"/>
        <v>0.2730509206045944</v>
      </c>
      <c r="L317" s="34">
        <f>SUM(L311:L316)</f>
        <v>0</v>
      </c>
      <c r="M317" s="39">
        <f t="shared" si="75"/>
        <v>0</v>
      </c>
      <c r="N317" s="34">
        <f t="shared" si="76"/>
        <v>418942729</v>
      </c>
      <c r="O317" s="39">
        <f t="shared" si="77"/>
        <v>0.71577783254388105</v>
      </c>
      <c r="P317" s="34">
        <f>SUM(P311:P316)</f>
        <v>157113905</v>
      </c>
      <c r="Q317" s="34">
        <f>SUM(Q311:Q316)</f>
        <v>562338430</v>
      </c>
      <c r="R317" s="34">
        <f>SUM(R311:R316)</f>
        <v>538472941</v>
      </c>
      <c r="S317" s="34">
        <f>SUM(S311:S316)</f>
        <v>409006274</v>
      </c>
      <c r="T317" s="39">
        <f t="shared" si="78"/>
        <v>0.7595669955865062</v>
      </c>
      <c r="U317" s="39">
        <f t="shared" si="79"/>
        <v>1.7197854002801272E-2</v>
      </c>
    </row>
    <row r="318" spans="1:21" ht="13" x14ac:dyDescent="0.3">
      <c r="A318" s="18" t="s">
        <v>29</v>
      </c>
      <c r="B318" s="12" t="s">
        <v>564</v>
      </c>
      <c r="C318" s="11" t="s">
        <v>565</v>
      </c>
      <c r="D318" s="33">
        <v>88654891</v>
      </c>
      <c r="E318" s="33">
        <v>89437848</v>
      </c>
      <c r="F318" s="33">
        <v>22839405</v>
      </c>
      <c r="G318" s="38">
        <f t="shared" si="72"/>
        <v>0.25762148870049367</v>
      </c>
      <c r="H318" s="33">
        <v>21016859</v>
      </c>
      <c r="I318" s="38">
        <f t="shared" si="73"/>
        <v>0.23706372838470921</v>
      </c>
      <c r="J318" s="33">
        <v>27074714</v>
      </c>
      <c r="K318" s="38">
        <f t="shared" si="74"/>
        <v>0.3027209912295743</v>
      </c>
      <c r="L318" s="33">
        <v>0</v>
      </c>
      <c r="M318" s="38">
        <f t="shared" si="75"/>
        <v>0</v>
      </c>
      <c r="N318" s="33">
        <f t="shared" si="76"/>
        <v>70930978</v>
      </c>
      <c r="O318" s="38">
        <f t="shared" si="77"/>
        <v>0.793075633930727</v>
      </c>
      <c r="P318" s="33">
        <v>19998623</v>
      </c>
      <c r="Q318" s="33">
        <v>81775145</v>
      </c>
      <c r="R318" s="33">
        <v>82244960</v>
      </c>
      <c r="S318" s="33">
        <v>57965526</v>
      </c>
      <c r="T318" s="38">
        <f t="shared" si="78"/>
        <v>0.70479122368106206</v>
      </c>
      <c r="U318" s="38">
        <f t="shared" si="79"/>
        <v>0.35382891112053061</v>
      </c>
    </row>
    <row r="319" spans="1:21" ht="13" x14ac:dyDescent="0.3">
      <c r="A319" s="18" t="s">
        <v>29</v>
      </c>
      <c r="B319" s="12" t="s">
        <v>566</v>
      </c>
      <c r="C319" s="11" t="s">
        <v>567</v>
      </c>
      <c r="D319" s="33">
        <v>147165138</v>
      </c>
      <c r="E319" s="33">
        <v>147165138</v>
      </c>
      <c r="F319" s="33">
        <v>36853131</v>
      </c>
      <c r="G319" s="38">
        <f t="shared" si="72"/>
        <v>0.25042025238341437</v>
      </c>
      <c r="H319" s="33">
        <v>39088630</v>
      </c>
      <c r="I319" s="38">
        <f t="shared" si="73"/>
        <v>0.26561066385165216</v>
      </c>
      <c r="J319" s="33">
        <v>45508343</v>
      </c>
      <c r="K319" s="38">
        <f t="shared" si="74"/>
        <v>0.30923317586261495</v>
      </c>
      <c r="L319" s="33">
        <v>0</v>
      </c>
      <c r="M319" s="38">
        <f t="shared" si="75"/>
        <v>0</v>
      </c>
      <c r="N319" s="33">
        <f t="shared" si="76"/>
        <v>121450104</v>
      </c>
      <c r="O319" s="38">
        <f t="shared" si="77"/>
        <v>0.82526409209768148</v>
      </c>
      <c r="P319" s="33">
        <v>43066431</v>
      </c>
      <c r="Q319" s="33">
        <v>144539967</v>
      </c>
      <c r="R319" s="33">
        <v>141803278</v>
      </c>
      <c r="S319" s="33">
        <v>116471541</v>
      </c>
      <c r="T319" s="38">
        <f t="shared" si="78"/>
        <v>0.82136000410371335</v>
      </c>
      <c r="U319" s="38">
        <f t="shared" si="79"/>
        <v>5.6701053309943461E-2</v>
      </c>
    </row>
    <row r="320" spans="1:21" ht="13" x14ac:dyDescent="0.3">
      <c r="A320" s="18" t="s">
        <v>29</v>
      </c>
      <c r="B320" s="12" t="s">
        <v>568</v>
      </c>
      <c r="C320" s="11" t="s">
        <v>569</v>
      </c>
      <c r="D320" s="33">
        <v>32963400</v>
      </c>
      <c r="E320" s="33">
        <v>30513400</v>
      </c>
      <c r="F320" s="33">
        <v>8159806</v>
      </c>
      <c r="G320" s="38">
        <f t="shared" si="72"/>
        <v>0.24754139439499567</v>
      </c>
      <c r="H320" s="33">
        <v>7843103</v>
      </c>
      <c r="I320" s="38">
        <f t="shared" si="73"/>
        <v>0.23793367795797762</v>
      </c>
      <c r="J320" s="33">
        <v>9958334</v>
      </c>
      <c r="K320" s="38">
        <f t="shared" si="74"/>
        <v>0.32635936998171294</v>
      </c>
      <c r="L320" s="33">
        <v>0</v>
      </c>
      <c r="M320" s="38">
        <f t="shared" si="75"/>
        <v>0</v>
      </c>
      <c r="N320" s="33">
        <f t="shared" si="76"/>
        <v>25961243</v>
      </c>
      <c r="O320" s="38">
        <f t="shared" si="77"/>
        <v>0.85081449461548042</v>
      </c>
      <c r="P320" s="33">
        <v>8623605</v>
      </c>
      <c r="Q320" s="33">
        <v>30181700</v>
      </c>
      <c r="R320" s="33">
        <v>30181700</v>
      </c>
      <c r="S320" s="33">
        <v>22758305</v>
      </c>
      <c r="T320" s="38">
        <f t="shared" si="78"/>
        <v>0.75404317848232538</v>
      </c>
      <c r="U320" s="38">
        <f t="shared" si="79"/>
        <v>0.15477622177731942</v>
      </c>
    </row>
    <row r="321" spans="1:21" ht="13" x14ac:dyDescent="0.3">
      <c r="A321" s="18" t="s">
        <v>29</v>
      </c>
      <c r="B321" s="12" t="s">
        <v>570</v>
      </c>
      <c r="C321" s="11" t="s">
        <v>571</v>
      </c>
      <c r="D321" s="33">
        <v>26172912</v>
      </c>
      <c r="E321" s="33">
        <v>34275842</v>
      </c>
      <c r="F321" s="33">
        <v>5817787</v>
      </c>
      <c r="G321" s="38">
        <f t="shared" si="72"/>
        <v>0.22228275554512239</v>
      </c>
      <c r="H321" s="33">
        <v>9607688</v>
      </c>
      <c r="I321" s="38">
        <f t="shared" si="73"/>
        <v>0.36708517569615484</v>
      </c>
      <c r="J321" s="33">
        <v>10400815</v>
      </c>
      <c r="K321" s="38">
        <f t="shared" si="74"/>
        <v>0.30344447847553974</v>
      </c>
      <c r="L321" s="33">
        <v>0</v>
      </c>
      <c r="M321" s="38">
        <f t="shared" si="75"/>
        <v>0</v>
      </c>
      <c r="N321" s="33">
        <f t="shared" si="76"/>
        <v>25826290</v>
      </c>
      <c r="O321" s="38">
        <f t="shared" si="77"/>
        <v>0.75348375103374554</v>
      </c>
      <c r="P321" s="33">
        <v>5414374</v>
      </c>
      <c r="Q321" s="33">
        <v>19197321</v>
      </c>
      <c r="R321" s="33">
        <v>23882565</v>
      </c>
      <c r="S321" s="33">
        <v>14171631</v>
      </c>
      <c r="T321" s="38">
        <f t="shared" si="78"/>
        <v>0.59338814737864209</v>
      </c>
      <c r="U321" s="38">
        <f t="shared" si="79"/>
        <v>0.92096353151814037</v>
      </c>
    </row>
    <row r="322" spans="1:21" ht="13" x14ac:dyDescent="0.3">
      <c r="A322" s="18" t="s">
        <v>44</v>
      </c>
      <c r="B322" s="12" t="s">
        <v>572</v>
      </c>
      <c r="C322" s="11" t="s">
        <v>573</v>
      </c>
      <c r="D322" s="33">
        <v>0</v>
      </c>
      <c r="E322" s="33">
        <v>0</v>
      </c>
      <c r="F322" s="33">
        <v>0</v>
      </c>
      <c r="G322" s="38">
        <f t="shared" si="72"/>
        <v>0</v>
      </c>
      <c r="H322" s="33">
        <v>0</v>
      </c>
      <c r="I322" s="38">
        <f t="shared" si="73"/>
        <v>0</v>
      </c>
      <c r="J322" s="33">
        <v>0</v>
      </c>
      <c r="K322" s="38">
        <f t="shared" si="74"/>
        <v>0</v>
      </c>
      <c r="L322" s="33">
        <v>0</v>
      </c>
      <c r="M322" s="38">
        <f t="shared" si="75"/>
        <v>0</v>
      </c>
      <c r="N322" s="33">
        <f t="shared" si="76"/>
        <v>0</v>
      </c>
      <c r="O322" s="38">
        <f t="shared" si="77"/>
        <v>0</v>
      </c>
      <c r="P322" s="33">
        <v>0</v>
      </c>
      <c r="Q322" s="33">
        <v>0</v>
      </c>
      <c r="R322" s="33">
        <v>0</v>
      </c>
      <c r="S322" s="33">
        <v>0</v>
      </c>
      <c r="T322" s="38">
        <f t="shared" si="78"/>
        <v>0</v>
      </c>
      <c r="U322" s="38">
        <f t="shared" si="79"/>
        <v>0</v>
      </c>
    </row>
    <row r="323" spans="1:21" ht="14" x14ac:dyDescent="0.3">
      <c r="A323" s="19" t="s">
        <v>0</v>
      </c>
      <c r="B323" s="14" t="s">
        <v>574</v>
      </c>
      <c r="C323" s="13" t="s">
        <v>0</v>
      </c>
      <c r="D323" s="34">
        <f>SUM(D318:D322)</f>
        <v>294956341</v>
      </c>
      <c r="E323" s="34">
        <f>SUM(E318:E322)</f>
        <v>301392228</v>
      </c>
      <c r="F323" s="34">
        <f>SUM(F318:F322)</f>
        <v>73670129</v>
      </c>
      <c r="G323" s="39">
        <f t="shared" si="72"/>
        <v>0.24976621540067179</v>
      </c>
      <c r="H323" s="34">
        <f>SUM(H318:H322)</f>
        <v>77556280</v>
      </c>
      <c r="I323" s="39">
        <f t="shared" si="73"/>
        <v>0.2629415585271313</v>
      </c>
      <c r="J323" s="34">
        <f>SUM(J318:J322)</f>
        <v>92942206</v>
      </c>
      <c r="K323" s="39">
        <f t="shared" si="74"/>
        <v>0.30837625315275219</v>
      </c>
      <c r="L323" s="34">
        <f>SUM(L318:L322)</f>
        <v>0</v>
      </c>
      <c r="M323" s="39">
        <f t="shared" si="75"/>
        <v>0</v>
      </c>
      <c r="N323" s="34">
        <f t="shared" si="76"/>
        <v>244168615</v>
      </c>
      <c r="O323" s="39">
        <f t="shared" si="77"/>
        <v>0.8101357378067493</v>
      </c>
      <c r="P323" s="34">
        <f>SUM(P318:P322)</f>
        <v>77103033</v>
      </c>
      <c r="Q323" s="34">
        <f>SUM(Q318:Q322)</f>
        <v>275694133</v>
      </c>
      <c r="R323" s="34">
        <f>SUM(R318:R322)</f>
        <v>278112503</v>
      </c>
      <c r="S323" s="34">
        <f>SUM(S318:S322)</f>
        <v>211367003</v>
      </c>
      <c r="T323" s="39">
        <f t="shared" si="78"/>
        <v>0.76000539608965367</v>
      </c>
      <c r="U323" s="39">
        <f t="shared" si="79"/>
        <v>0.20542866322781372</v>
      </c>
    </row>
    <row r="324" spans="1:21" ht="13" x14ac:dyDescent="0.3">
      <c r="A324" s="18" t="s">
        <v>29</v>
      </c>
      <c r="B324" s="12" t="s">
        <v>575</v>
      </c>
      <c r="C324" s="11" t="s">
        <v>576</v>
      </c>
      <c r="D324" s="33">
        <v>25358010</v>
      </c>
      <c r="E324" s="33">
        <v>25881470</v>
      </c>
      <c r="F324" s="33">
        <v>4729066</v>
      </c>
      <c r="G324" s="38">
        <f t="shared" si="72"/>
        <v>0.18649199996371954</v>
      </c>
      <c r="H324" s="33">
        <v>5124165</v>
      </c>
      <c r="I324" s="38">
        <f t="shared" si="73"/>
        <v>0.20207283615709593</v>
      </c>
      <c r="J324" s="33">
        <v>6669094</v>
      </c>
      <c r="K324" s="38">
        <f t="shared" si="74"/>
        <v>0.2576783312539821</v>
      </c>
      <c r="L324" s="33">
        <v>0</v>
      </c>
      <c r="M324" s="38">
        <f t="shared" si="75"/>
        <v>0</v>
      </c>
      <c r="N324" s="33">
        <f t="shared" si="76"/>
        <v>16522325</v>
      </c>
      <c r="O324" s="38">
        <f t="shared" si="77"/>
        <v>0.63838433442922682</v>
      </c>
      <c r="P324" s="33">
        <v>5217905</v>
      </c>
      <c r="Q324" s="33">
        <v>27906830</v>
      </c>
      <c r="R324" s="33">
        <v>23218420</v>
      </c>
      <c r="S324" s="33">
        <v>13438716</v>
      </c>
      <c r="T324" s="38">
        <f t="shared" si="78"/>
        <v>0.5787954563661093</v>
      </c>
      <c r="U324" s="38">
        <f t="shared" si="79"/>
        <v>0.27811717537977398</v>
      </c>
    </row>
    <row r="325" spans="1:21" ht="13" x14ac:dyDescent="0.3">
      <c r="A325" s="18" t="s">
        <v>29</v>
      </c>
      <c r="B325" s="12" t="s">
        <v>577</v>
      </c>
      <c r="C325" s="11" t="s">
        <v>578</v>
      </c>
      <c r="D325" s="33">
        <v>45345820</v>
      </c>
      <c r="E325" s="33">
        <v>45345820</v>
      </c>
      <c r="F325" s="33">
        <v>11947191</v>
      </c>
      <c r="G325" s="38">
        <f t="shared" si="72"/>
        <v>0.26346840789294362</v>
      </c>
      <c r="H325" s="33">
        <v>11533701</v>
      </c>
      <c r="I325" s="38">
        <f t="shared" si="73"/>
        <v>0.25434981658728412</v>
      </c>
      <c r="J325" s="33">
        <v>13354524</v>
      </c>
      <c r="K325" s="38">
        <f t="shared" si="74"/>
        <v>0.29450396971540044</v>
      </c>
      <c r="L325" s="33">
        <v>0</v>
      </c>
      <c r="M325" s="38">
        <f t="shared" si="75"/>
        <v>0</v>
      </c>
      <c r="N325" s="33">
        <f t="shared" si="76"/>
        <v>36835416</v>
      </c>
      <c r="O325" s="38">
        <f t="shared" si="77"/>
        <v>0.81232219419562812</v>
      </c>
      <c r="P325" s="33">
        <v>11618660</v>
      </c>
      <c r="Q325" s="33">
        <v>44588493</v>
      </c>
      <c r="R325" s="33">
        <v>43699219</v>
      </c>
      <c r="S325" s="33">
        <v>34426932</v>
      </c>
      <c r="T325" s="38">
        <f t="shared" si="78"/>
        <v>0.78781572732455474</v>
      </c>
      <c r="U325" s="38">
        <f t="shared" si="79"/>
        <v>0.14940311533343786</v>
      </c>
    </row>
    <row r="326" spans="1:21" ht="13" x14ac:dyDescent="0.3">
      <c r="A326" s="18" t="s">
        <v>29</v>
      </c>
      <c r="B326" s="12" t="s">
        <v>579</v>
      </c>
      <c r="C326" s="11" t="s">
        <v>580</v>
      </c>
      <c r="D326" s="33">
        <v>177229195</v>
      </c>
      <c r="E326" s="33">
        <v>174087832</v>
      </c>
      <c r="F326" s="33">
        <v>31411668</v>
      </c>
      <c r="G326" s="38">
        <f t="shared" si="72"/>
        <v>0.17723754824931637</v>
      </c>
      <c r="H326" s="33">
        <v>36730113</v>
      </c>
      <c r="I326" s="38">
        <f t="shared" si="73"/>
        <v>0.20724640203889658</v>
      </c>
      <c r="J326" s="33">
        <v>42647112</v>
      </c>
      <c r="K326" s="38">
        <f t="shared" si="74"/>
        <v>0.24497468611131878</v>
      </c>
      <c r="L326" s="33">
        <v>0</v>
      </c>
      <c r="M326" s="38">
        <f t="shared" si="75"/>
        <v>0</v>
      </c>
      <c r="N326" s="33">
        <f t="shared" si="76"/>
        <v>110788893</v>
      </c>
      <c r="O326" s="38">
        <f t="shared" si="77"/>
        <v>0.63639653459524959</v>
      </c>
      <c r="P326" s="33">
        <v>41364326</v>
      </c>
      <c r="Q326" s="33">
        <v>155280145</v>
      </c>
      <c r="R326" s="33">
        <v>149552674</v>
      </c>
      <c r="S326" s="33">
        <v>106940732</v>
      </c>
      <c r="T326" s="38">
        <f t="shared" si="78"/>
        <v>0.71507067804083535</v>
      </c>
      <c r="U326" s="38">
        <f t="shared" si="79"/>
        <v>3.1011891744591624E-2</v>
      </c>
    </row>
    <row r="327" spans="1:21" ht="13" x14ac:dyDescent="0.3">
      <c r="A327" s="18" t="s">
        <v>29</v>
      </c>
      <c r="B327" s="12" t="s">
        <v>581</v>
      </c>
      <c r="C327" s="11" t="s">
        <v>582</v>
      </c>
      <c r="D327" s="33">
        <v>185491532</v>
      </c>
      <c r="E327" s="33">
        <v>250333442</v>
      </c>
      <c r="F327" s="33">
        <v>46943034</v>
      </c>
      <c r="G327" s="38">
        <f t="shared" si="72"/>
        <v>0.25307373061105559</v>
      </c>
      <c r="H327" s="33">
        <v>54429111</v>
      </c>
      <c r="I327" s="38">
        <f t="shared" si="73"/>
        <v>0.2934317831824258</v>
      </c>
      <c r="J327" s="33">
        <v>45930854</v>
      </c>
      <c r="K327" s="38">
        <f t="shared" si="74"/>
        <v>0.18347869798394734</v>
      </c>
      <c r="L327" s="33">
        <v>0</v>
      </c>
      <c r="M327" s="38">
        <f t="shared" si="75"/>
        <v>0</v>
      </c>
      <c r="N327" s="33">
        <f t="shared" si="76"/>
        <v>147302999</v>
      </c>
      <c r="O327" s="38">
        <f t="shared" si="77"/>
        <v>0.58842717066943062</v>
      </c>
      <c r="P327" s="33">
        <v>44087994</v>
      </c>
      <c r="Q327" s="33">
        <v>179876128</v>
      </c>
      <c r="R327" s="33">
        <v>175176128</v>
      </c>
      <c r="S327" s="33">
        <v>123591375</v>
      </c>
      <c r="T327" s="38">
        <f t="shared" si="78"/>
        <v>0.70552635459553026</v>
      </c>
      <c r="U327" s="38">
        <f t="shared" si="79"/>
        <v>4.1799588341442817E-2</v>
      </c>
    </row>
    <row r="328" spans="1:21" ht="13" x14ac:dyDescent="0.3">
      <c r="A328" s="18" t="s">
        <v>29</v>
      </c>
      <c r="B328" s="12" t="s">
        <v>583</v>
      </c>
      <c r="C328" s="11" t="s">
        <v>584</v>
      </c>
      <c r="D328" s="33">
        <v>73340600</v>
      </c>
      <c r="E328" s="33">
        <v>73550900</v>
      </c>
      <c r="F328" s="33">
        <v>16107744</v>
      </c>
      <c r="G328" s="38">
        <f t="shared" si="72"/>
        <v>0.21962929127931868</v>
      </c>
      <c r="H328" s="33">
        <v>15211027</v>
      </c>
      <c r="I328" s="38">
        <f t="shared" si="73"/>
        <v>0.20740254374793771</v>
      </c>
      <c r="J328" s="33">
        <v>18058625</v>
      </c>
      <c r="K328" s="38">
        <f t="shared" si="74"/>
        <v>0.24552554761396531</v>
      </c>
      <c r="L328" s="33">
        <v>0</v>
      </c>
      <c r="M328" s="38">
        <f t="shared" si="75"/>
        <v>0</v>
      </c>
      <c r="N328" s="33">
        <f t="shared" si="76"/>
        <v>49377396</v>
      </c>
      <c r="O328" s="38">
        <f t="shared" si="77"/>
        <v>0.67133639425214375</v>
      </c>
      <c r="P328" s="33">
        <v>17772817</v>
      </c>
      <c r="Q328" s="33">
        <v>78387848</v>
      </c>
      <c r="R328" s="33">
        <v>69777956</v>
      </c>
      <c r="S328" s="33">
        <v>44730551</v>
      </c>
      <c r="T328" s="38">
        <f t="shared" si="78"/>
        <v>0.64104129103466434</v>
      </c>
      <c r="U328" s="38">
        <f t="shared" si="79"/>
        <v>1.6081187354823889E-2</v>
      </c>
    </row>
    <row r="329" spans="1:21" ht="13" x14ac:dyDescent="0.3">
      <c r="A329" s="18" t="s">
        <v>29</v>
      </c>
      <c r="B329" s="12" t="s">
        <v>585</v>
      </c>
      <c r="C329" s="11" t="s">
        <v>586</v>
      </c>
      <c r="D329" s="33">
        <v>108039542</v>
      </c>
      <c r="E329" s="33">
        <v>106282379</v>
      </c>
      <c r="F329" s="33">
        <v>22629152</v>
      </c>
      <c r="G329" s="38">
        <f t="shared" si="72"/>
        <v>0.20945249841951386</v>
      </c>
      <c r="H329" s="33">
        <v>28981497</v>
      </c>
      <c r="I329" s="38">
        <f t="shared" si="73"/>
        <v>0.26824898054454915</v>
      </c>
      <c r="J329" s="33">
        <v>21581508</v>
      </c>
      <c r="K329" s="38">
        <f t="shared" si="74"/>
        <v>0.2030581946232122</v>
      </c>
      <c r="L329" s="33">
        <v>0</v>
      </c>
      <c r="M329" s="38">
        <f t="shared" si="75"/>
        <v>0</v>
      </c>
      <c r="N329" s="33">
        <f t="shared" si="76"/>
        <v>73192157</v>
      </c>
      <c r="O329" s="38">
        <f t="shared" si="77"/>
        <v>0.68865749608408744</v>
      </c>
      <c r="P329" s="33">
        <v>32595914</v>
      </c>
      <c r="Q329" s="33">
        <v>102173310</v>
      </c>
      <c r="R329" s="33">
        <v>103493195</v>
      </c>
      <c r="S329" s="33">
        <v>76301783</v>
      </c>
      <c r="T329" s="38">
        <f t="shared" si="78"/>
        <v>0.73726376888837952</v>
      </c>
      <c r="U329" s="38">
        <f t="shared" si="79"/>
        <v>-0.33790756718771564</v>
      </c>
    </row>
    <row r="330" spans="1:21" ht="13" x14ac:dyDescent="0.3">
      <c r="A330" s="18" t="s">
        <v>29</v>
      </c>
      <c r="B330" s="12" t="s">
        <v>587</v>
      </c>
      <c r="C330" s="11" t="s">
        <v>588</v>
      </c>
      <c r="D330" s="33">
        <v>102480055</v>
      </c>
      <c r="E330" s="33">
        <v>100927998</v>
      </c>
      <c r="F330" s="33">
        <v>33467271</v>
      </c>
      <c r="G330" s="38">
        <f t="shared" si="72"/>
        <v>0.32657350740102548</v>
      </c>
      <c r="H330" s="33">
        <v>24474197</v>
      </c>
      <c r="I330" s="38">
        <f t="shared" si="73"/>
        <v>0.23881912436522404</v>
      </c>
      <c r="J330" s="33">
        <v>27286182</v>
      </c>
      <c r="K330" s="38">
        <f t="shared" si="74"/>
        <v>0.27035295003077342</v>
      </c>
      <c r="L330" s="33">
        <v>0</v>
      </c>
      <c r="M330" s="38">
        <f t="shared" si="75"/>
        <v>0</v>
      </c>
      <c r="N330" s="33">
        <f t="shared" si="76"/>
        <v>85227650</v>
      </c>
      <c r="O330" s="38">
        <f t="shared" si="77"/>
        <v>0.84444011264347085</v>
      </c>
      <c r="P330" s="33">
        <v>19988353</v>
      </c>
      <c r="Q330" s="33">
        <v>102199940</v>
      </c>
      <c r="R330" s="33">
        <v>100588770</v>
      </c>
      <c r="S330" s="33">
        <v>82765682</v>
      </c>
      <c r="T330" s="38">
        <f t="shared" si="78"/>
        <v>0.82281234774020995</v>
      </c>
      <c r="U330" s="38">
        <f t="shared" si="79"/>
        <v>0.36510406835420617</v>
      </c>
    </row>
    <row r="331" spans="1:21" ht="13" x14ac:dyDescent="0.3">
      <c r="A331" s="18" t="s">
        <v>44</v>
      </c>
      <c r="B331" s="12" t="s">
        <v>589</v>
      </c>
      <c r="C331" s="11" t="s">
        <v>590</v>
      </c>
      <c r="D331" s="33">
        <v>0</v>
      </c>
      <c r="E331" s="33">
        <v>0</v>
      </c>
      <c r="F331" s="33">
        <v>0</v>
      </c>
      <c r="G331" s="38">
        <f t="shared" si="72"/>
        <v>0</v>
      </c>
      <c r="H331" s="33">
        <v>0</v>
      </c>
      <c r="I331" s="38">
        <f t="shared" si="73"/>
        <v>0</v>
      </c>
      <c r="J331" s="33">
        <v>0</v>
      </c>
      <c r="K331" s="38">
        <f t="shared" si="74"/>
        <v>0</v>
      </c>
      <c r="L331" s="33">
        <v>0</v>
      </c>
      <c r="M331" s="38">
        <f t="shared" si="75"/>
        <v>0</v>
      </c>
      <c r="N331" s="33">
        <f t="shared" si="76"/>
        <v>0</v>
      </c>
      <c r="O331" s="38">
        <f t="shared" si="77"/>
        <v>0</v>
      </c>
      <c r="P331" s="33">
        <v>0</v>
      </c>
      <c r="Q331" s="33">
        <v>0</v>
      </c>
      <c r="R331" s="33">
        <v>0</v>
      </c>
      <c r="S331" s="33">
        <v>0</v>
      </c>
      <c r="T331" s="38">
        <f t="shared" si="78"/>
        <v>0</v>
      </c>
      <c r="U331" s="38">
        <f t="shared" si="79"/>
        <v>0</v>
      </c>
    </row>
    <row r="332" spans="1:21" ht="14" x14ac:dyDescent="0.3">
      <c r="A332" s="19" t="s">
        <v>0</v>
      </c>
      <c r="B332" s="14" t="s">
        <v>591</v>
      </c>
      <c r="C332" s="13" t="s">
        <v>0</v>
      </c>
      <c r="D332" s="34">
        <f>SUM(D324:D331)</f>
        <v>717284754</v>
      </c>
      <c r="E332" s="34">
        <f>SUM(E324:E331)</f>
        <v>776409841</v>
      </c>
      <c r="F332" s="34">
        <f>SUM(F324:F331)</f>
        <v>167235126</v>
      </c>
      <c r="G332" s="39">
        <f t="shared" si="72"/>
        <v>0.23315025876041415</v>
      </c>
      <c r="H332" s="34">
        <f>SUM(H324:H331)</f>
        <v>176483811</v>
      </c>
      <c r="I332" s="39">
        <f t="shared" si="73"/>
        <v>0.24604428020506902</v>
      </c>
      <c r="J332" s="34">
        <f>SUM(J324:J331)</f>
        <v>175527899</v>
      </c>
      <c r="K332" s="39">
        <f t="shared" si="74"/>
        <v>0.2260763449030008</v>
      </c>
      <c r="L332" s="34">
        <f>SUM(L324:L331)</f>
        <v>0</v>
      </c>
      <c r="M332" s="39">
        <f t="shared" si="75"/>
        <v>0</v>
      </c>
      <c r="N332" s="34">
        <f t="shared" si="76"/>
        <v>519246836</v>
      </c>
      <c r="O332" s="39">
        <f t="shared" si="77"/>
        <v>0.66877930775738326</v>
      </c>
      <c r="P332" s="34">
        <f>SUM(P324:P331)</f>
        <v>172645969</v>
      </c>
      <c r="Q332" s="34">
        <f>SUM(Q324:Q331)</f>
        <v>690412694</v>
      </c>
      <c r="R332" s="34">
        <f>SUM(R324:R331)</f>
        <v>665506362</v>
      </c>
      <c r="S332" s="34">
        <f>SUM(S324:S331)</f>
        <v>482195771</v>
      </c>
      <c r="T332" s="39">
        <f t="shared" si="78"/>
        <v>0.72455471282181372</v>
      </c>
      <c r="U332" s="39">
        <f t="shared" si="79"/>
        <v>1.6692715252448309E-2</v>
      </c>
    </row>
    <row r="333" spans="1:21" ht="13" x14ac:dyDescent="0.3">
      <c r="A333" s="18" t="s">
        <v>29</v>
      </c>
      <c r="B333" s="12" t="s">
        <v>592</v>
      </c>
      <c r="C333" s="11" t="s">
        <v>593</v>
      </c>
      <c r="D333" s="33">
        <v>4193328</v>
      </c>
      <c r="E333" s="33">
        <v>4215804</v>
      </c>
      <c r="F333" s="33">
        <v>1031102</v>
      </c>
      <c r="G333" s="38">
        <f t="shared" si="72"/>
        <v>0.24589109175337584</v>
      </c>
      <c r="H333" s="33">
        <v>1115567</v>
      </c>
      <c r="I333" s="38">
        <f t="shared" si="73"/>
        <v>0.26603380417653949</v>
      </c>
      <c r="J333" s="33">
        <v>1101236</v>
      </c>
      <c r="K333" s="38">
        <f t="shared" si="74"/>
        <v>0.26121612864355176</v>
      </c>
      <c r="L333" s="33">
        <v>0</v>
      </c>
      <c r="M333" s="38">
        <f t="shared" si="75"/>
        <v>0</v>
      </c>
      <c r="N333" s="33">
        <f t="shared" si="76"/>
        <v>3247905</v>
      </c>
      <c r="O333" s="38">
        <f t="shared" si="77"/>
        <v>0.77041176487331953</v>
      </c>
      <c r="P333" s="33">
        <v>965769</v>
      </c>
      <c r="Q333" s="33">
        <v>7033304</v>
      </c>
      <c r="R333" s="33">
        <v>2564504</v>
      </c>
      <c r="S333" s="33">
        <v>2817896</v>
      </c>
      <c r="T333" s="38">
        <f t="shared" si="78"/>
        <v>1.0988074107117789</v>
      </c>
      <c r="U333" s="38">
        <f t="shared" si="79"/>
        <v>0.14026853212310608</v>
      </c>
    </row>
    <row r="334" spans="1:21" ht="13" x14ac:dyDescent="0.3">
      <c r="A334" s="18" t="s">
        <v>29</v>
      </c>
      <c r="B334" s="12" t="s">
        <v>594</v>
      </c>
      <c r="C334" s="11" t="s">
        <v>595</v>
      </c>
      <c r="D334" s="33">
        <v>6906800</v>
      </c>
      <c r="E334" s="33">
        <v>6906800</v>
      </c>
      <c r="F334" s="33">
        <v>885838</v>
      </c>
      <c r="G334" s="38">
        <f t="shared" si="72"/>
        <v>0.12825592170035327</v>
      </c>
      <c r="H334" s="33">
        <v>1201382</v>
      </c>
      <c r="I334" s="38">
        <f t="shared" si="73"/>
        <v>0.17394191231829501</v>
      </c>
      <c r="J334" s="33">
        <v>1415681</v>
      </c>
      <c r="K334" s="38">
        <f t="shared" si="74"/>
        <v>0.20496916082701105</v>
      </c>
      <c r="L334" s="33">
        <v>0</v>
      </c>
      <c r="M334" s="38">
        <f t="shared" si="75"/>
        <v>0</v>
      </c>
      <c r="N334" s="33">
        <f t="shared" si="76"/>
        <v>3502901</v>
      </c>
      <c r="O334" s="38">
        <f t="shared" si="77"/>
        <v>0.5071669948456593</v>
      </c>
      <c r="P334" s="33">
        <v>1606098</v>
      </c>
      <c r="Q334" s="33">
        <v>4832592</v>
      </c>
      <c r="R334" s="33">
        <v>6170000</v>
      </c>
      <c r="S334" s="33">
        <v>4401908</v>
      </c>
      <c r="T334" s="38">
        <f t="shared" si="78"/>
        <v>0.71343727714748784</v>
      </c>
      <c r="U334" s="38">
        <f t="shared" si="79"/>
        <v>-0.11855876789585695</v>
      </c>
    </row>
    <row r="335" spans="1:21" ht="13" x14ac:dyDescent="0.3">
      <c r="A335" s="18" t="s">
        <v>29</v>
      </c>
      <c r="B335" s="12" t="s">
        <v>596</v>
      </c>
      <c r="C335" s="11" t="s">
        <v>597</v>
      </c>
      <c r="D335" s="33">
        <v>48263284</v>
      </c>
      <c r="E335" s="33">
        <v>48263284</v>
      </c>
      <c r="F335" s="33">
        <v>1898432</v>
      </c>
      <c r="G335" s="38">
        <f t="shared" si="72"/>
        <v>3.9334911399729867E-2</v>
      </c>
      <c r="H335" s="33">
        <v>5456859</v>
      </c>
      <c r="I335" s="38">
        <f t="shared" si="73"/>
        <v>0.11306439487209366</v>
      </c>
      <c r="J335" s="33">
        <v>1994428</v>
      </c>
      <c r="K335" s="38">
        <f t="shared" si="74"/>
        <v>4.1323918198355507E-2</v>
      </c>
      <c r="L335" s="33">
        <v>0</v>
      </c>
      <c r="M335" s="38">
        <f t="shared" si="75"/>
        <v>0</v>
      </c>
      <c r="N335" s="33">
        <f t="shared" si="76"/>
        <v>9349719</v>
      </c>
      <c r="O335" s="38">
        <f t="shared" si="77"/>
        <v>0.19372322447017903</v>
      </c>
      <c r="P335" s="33">
        <v>9492891</v>
      </c>
      <c r="Q335" s="33">
        <v>39435386</v>
      </c>
      <c r="R335" s="33">
        <v>41278061</v>
      </c>
      <c r="S335" s="33">
        <v>20486403</v>
      </c>
      <c r="T335" s="38">
        <f t="shared" si="78"/>
        <v>0.49630245471074819</v>
      </c>
      <c r="U335" s="38">
        <f t="shared" si="79"/>
        <v>-0.78990299161762212</v>
      </c>
    </row>
    <row r="336" spans="1:21" ht="13" x14ac:dyDescent="0.3">
      <c r="A336" s="18" t="s">
        <v>44</v>
      </c>
      <c r="B336" s="12" t="s">
        <v>598</v>
      </c>
      <c r="C336" s="11" t="s">
        <v>599</v>
      </c>
      <c r="D336" s="33">
        <v>0</v>
      </c>
      <c r="E336" s="33">
        <v>0</v>
      </c>
      <c r="F336" s="33">
        <v>0</v>
      </c>
      <c r="G336" s="38">
        <f t="shared" si="72"/>
        <v>0</v>
      </c>
      <c r="H336" s="33">
        <v>0</v>
      </c>
      <c r="I336" s="38">
        <f t="shared" si="73"/>
        <v>0</v>
      </c>
      <c r="J336" s="33">
        <v>0</v>
      </c>
      <c r="K336" s="38">
        <f t="shared" si="74"/>
        <v>0</v>
      </c>
      <c r="L336" s="33">
        <v>0</v>
      </c>
      <c r="M336" s="38">
        <f t="shared" si="75"/>
        <v>0</v>
      </c>
      <c r="N336" s="33">
        <f t="shared" si="76"/>
        <v>0</v>
      </c>
      <c r="O336" s="38">
        <f t="shared" si="77"/>
        <v>0</v>
      </c>
      <c r="P336" s="33">
        <v>0</v>
      </c>
      <c r="Q336" s="33">
        <v>0</v>
      </c>
      <c r="R336" s="33">
        <v>0</v>
      </c>
      <c r="S336" s="33">
        <v>0</v>
      </c>
      <c r="T336" s="38">
        <f t="shared" si="78"/>
        <v>0</v>
      </c>
      <c r="U336" s="38">
        <f t="shared" si="79"/>
        <v>0</v>
      </c>
    </row>
    <row r="337" spans="1:21" ht="14" x14ac:dyDescent="0.3">
      <c r="A337" s="19" t="s">
        <v>0</v>
      </c>
      <c r="B337" s="14" t="s">
        <v>600</v>
      </c>
      <c r="C337" s="13" t="s">
        <v>0</v>
      </c>
      <c r="D337" s="34">
        <f>SUM(D333:D336)</f>
        <v>59363412</v>
      </c>
      <c r="E337" s="34">
        <f>SUM(E333:E336)</f>
        <v>59385888</v>
      </c>
      <c r="F337" s="34">
        <f>SUM(F333:F336)</f>
        <v>3815372</v>
      </c>
      <c r="G337" s="39">
        <f t="shared" si="72"/>
        <v>6.4271440462350782E-2</v>
      </c>
      <c r="H337" s="34">
        <f>SUM(H333:H336)</f>
        <v>7773808</v>
      </c>
      <c r="I337" s="39">
        <f t="shared" si="73"/>
        <v>0.1309528502168979</v>
      </c>
      <c r="J337" s="34">
        <f>SUM(J333:J336)</f>
        <v>4511345</v>
      </c>
      <c r="K337" s="39">
        <f t="shared" si="74"/>
        <v>7.5966616850117658E-2</v>
      </c>
      <c r="L337" s="34">
        <f>SUM(L333:L336)</f>
        <v>0</v>
      </c>
      <c r="M337" s="39">
        <f t="shared" si="75"/>
        <v>0</v>
      </c>
      <c r="N337" s="34">
        <f t="shared" si="76"/>
        <v>16100525</v>
      </c>
      <c r="O337" s="39">
        <f t="shared" si="77"/>
        <v>0.27111702025908918</v>
      </c>
      <c r="P337" s="34">
        <f>SUM(P333:P336)</f>
        <v>12064758</v>
      </c>
      <c r="Q337" s="34">
        <f>SUM(Q333:Q336)</f>
        <v>51301282</v>
      </c>
      <c r="R337" s="34">
        <f>SUM(R333:R336)</f>
        <v>50012565</v>
      </c>
      <c r="S337" s="34">
        <f>SUM(S333:S336)</f>
        <v>27706207</v>
      </c>
      <c r="T337" s="39">
        <f t="shared" si="78"/>
        <v>0.55398492358870211</v>
      </c>
      <c r="U337" s="39">
        <f t="shared" si="79"/>
        <v>-0.62607248317786401</v>
      </c>
    </row>
    <row r="338" spans="1:21" ht="14" x14ac:dyDescent="0.3">
      <c r="A338" s="19" t="s">
        <v>0</v>
      </c>
      <c r="B338" s="14" t="s">
        <v>601</v>
      </c>
      <c r="C338" s="13" t="s">
        <v>0</v>
      </c>
      <c r="D338" s="34">
        <f>SUM(D302,D304:D309,D311:D316,D318:D322,D324:D331,D333:D336)</f>
        <v>8939154174</v>
      </c>
      <c r="E338" s="34">
        <f>SUM(E302,E304:E309,E311:E316,E318:E322,E324:E331,E333:E336)</f>
        <v>11674749366</v>
      </c>
      <c r="F338" s="34">
        <f>SUM(F302,F304:F309,F311:F316,F318:F322,F324:F331,F333:F336)</f>
        <v>1754553759</v>
      </c>
      <c r="G338" s="39">
        <f t="shared" si="72"/>
        <v>0.19627737981108009</v>
      </c>
      <c r="H338" s="34">
        <f>SUM(H302,H304:H309,H311:H316,H318:H322,H324:H331,H333:H336)</f>
        <v>2221988530</v>
      </c>
      <c r="I338" s="39">
        <f t="shared" si="73"/>
        <v>0.24856809567763921</v>
      </c>
      <c r="J338" s="34">
        <f>SUM(J302,J304:J309,J311:J316,J318:J322,J324:J331,J333:J336)</f>
        <v>3147845594</v>
      </c>
      <c r="K338" s="39">
        <f t="shared" si="74"/>
        <v>0.26962853722302343</v>
      </c>
      <c r="L338" s="34">
        <f>SUM(L302,L304:L309,L311:L316,L318:L322,L324:L331,L333:L336)</f>
        <v>0</v>
      </c>
      <c r="M338" s="39">
        <f t="shared" si="75"/>
        <v>0</v>
      </c>
      <c r="N338" s="34">
        <f t="shared" si="76"/>
        <v>7124387883</v>
      </c>
      <c r="O338" s="39">
        <f t="shared" si="77"/>
        <v>0.61023904322504152</v>
      </c>
      <c r="P338" s="34">
        <f>SUM(P302,P304:P309,P311:P316,P318:P322,P324:P331,P333:P336)</f>
        <v>1745302687</v>
      </c>
      <c r="Q338" s="34">
        <f>SUM(Q302,Q304:Q309,Q311:Q316,Q318:Q322,Q324:Q331,Q333:Q336)</f>
        <v>6423010587</v>
      </c>
      <c r="R338" s="34">
        <f>SUM(R302,R304:R309,R311:R316,R318:R322,R324:R331,R333:R336)</f>
        <v>6533327668</v>
      </c>
      <c r="S338" s="34">
        <f>SUM(S302,S304:S309,S311:S316,S318:S322,S324:S331,S333:S336)</f>
        <v>5061987742</v>
      </c>
      <c r="T338" s="39">
        <f t="shared" si="78"/>
        <v>0.7747947140005591</v>
      </c>
      <c r="U338" s="39">
        <f t="shared" si="79"/>
        <v>0.80361012301587098</v>
      </c>
    </row>
    <row r="339" spans="1:21" ht="14" x14ac:dyDescent="0.3">
      <c r="A339" s="23" t="s">
        <v>0</v>
      </c>
      <c r="B339" s="24" t="s">
        <v>602</v>
      </c>
      <c r="C339" s="25" t="s">
        <v>0</v>
      </c>
      <c r="D339" s="36">
        <f>SUM(D8:D9,D11:D18,D20:D26,D28:D34,D36:D39,D41:D46,D48:D52,D57,D59:D62,D64:D69,D71:D77,D79:D83,D88:D90,D92:D95,D97:D100,D105,D107:D111,D113:D120,D122:D125,D127:D131,D133:D136,D138:D143,D145:D149,D151:D156,D158:D162,D164:D168,D173:D178,D180:D184,D186:D190,D192:D197,D199:D203,D208:D215,D217:D223,D225:D229,D234:D239,D241:D246,D248:D253,D255:D258,D263:D266,D268:D274,D276:D284,D286:D291,D293:D297,D302,D304:D309,D311:D316,D318:D322,D324:D331,D333:D336)</f>
        <v>53917775204</v>
      </c>
      <c r="E339" s="36">
        <f>SUM(E8:E9,E11:E18,E20:E26,E28:E34,E36:E39,E41:E46,E48:E52,E57,E59:E62,E64:E69,E71:E77,E79:E83,E88:E90,E92:E95,E97:E100,E105,E107:E111,E113:E120,E122:E125,E127:E131,E133:E136,E138:E143,E145:E149,E151:E156,E158:E162,E164:E168,E173:E178,E180:E184,E186:E190,E192:E197,E199:E203,E208:E215,E217:E223,E225:E229,E234:E239,E241:E246,E248:E253,E255:E258,E263:E266,E268:E274,E276:E284,E286:E291,E293:E297,E302,E304:E309,E311:E316,E318:E322,E324:E331,E333:E336)</f>
        <v>56755591489</v>
      </c>
      <c r="F339" s="36">
        <f>SUM(F8:F9,F11:F18,F20:F26,F28:F34,F36:F39,F41:F46,F48:F52,F57,F59:F62,F64:F69,F71:F77,F79:F83,F88:F90,F92:F95,F97:F100,F105,F107:F111,F113:F120,F122:F125,F127:F131,F133:F136,F138:F143,F145:F149,F151:F156,F158:F162,F164:F168,F173:F178,F180:F184,F186:F190,F192:F197,F199:F203,F208:F215,F217:F223,F225:F229,F234:F239,F241:F246,F248:F253,F255:F258,F263:F266,F268:F274,F276:F284,F286:F291,F293:F297,F302,F304:F309,F311:F316,F318:F322,F324:F331,F333:F336)</f>
        <v>13506806924</v>
      </c>
      <c r="G339" s="41">
        <f t="shared" si="72"/>
        <v>0.25050749725663701</v>
      </c>
      <c r="H339" s="36">
        <f>SUM(H8:H9,H11:H18,H20:H26,H28:H34,H36:H39,H41:H46,H48:H52,H57,H59:H62,H64:H69,H71:H77,H79:H83,H88:H90,H92:H95,H97:H100,H105,H107:H111,H113:H120,H122:H125,H127:H131,H133:H136,H138:H143,H145:H149,H151:H156,H158:H162,H164:H168,H173:H178,H180:H184,H186:H190,H192:H197,H199:H203,H208:H215,H217:H223,H225:H229,H234:H239,H241:H246,H248:H253,H255:H258,H263:H266,H268:H274,H276:H284,H286:H291,H293:H297,H302,H304:H309,H311:H316,H318:H322,H324:H331,H333:H336)</f>
        <v>14008866249</v>
      </c>
      <c r="I339" s="41">
        <f t="shared" si="73"/>
        <v>0.25981907072383659</v>
      </c>
      <c r="J339" s="36">
        <f>SUM(J8:J9,J11:J18,J20:J26,J28:J34,J36:J39,J41:J46,J48:J52,J57,J59:J62,J64:J69,J71:J77,J79:J83,J88:J90,J92:J95,J97:J100,J105,J107:J111,J113:J120,J122:J125,J127:J131,J133:J136,J138:J143,J145:J149,J151:J156,J158:J162,J164:J168,J173:J178,J180:J184,J186:J190,J192:J197,J199:J203,J208:J215,J217:J223,J225:J229,J234:J239,J241:J246,J248:J253,J255:J258,J263:J266,J268:J274,J276:J284,J286:J291,J293:J297,J302,J304:J309,J311:J316,J318:J322,J324:J331,J333:J336)</f>
        <v>15183941922</v>
      </c>
      <c r="K339" s="41">
        <f t="shared" si="74"/>
        <v>0.2675320884452918</v>
      </c>
      <c r="L339" s="36">
        <f>SUM(L8:L9,L11:L18,L20:L26,L28:L34,L36:L39,L41:L46,L48:L52,L57,L59:L62,L64:L69,L71:L77,L79:L83,L88:L90,L92:L95,L97:L100,L105,L107:L111,L113:L120,L122:L125,L127:L131,L133:L136,L138:L143,L145:L149,L151:L156,L158:L162,L164:L168,L173:L178,L180:L184,L186:L190,L192:L197,L199:L203,L208:L215,L217:L223,L225:L229,L234:L239,L241:L246,L248:L253,L255:L258,L263:L266,L268:L274,L276:L284,L286:L291,L293:L297,L302,L304:L309,L311:L316,L318:L322,L324:L331,L333:L336)</f>
        <v>0</v>
      </c>
      <c r="M339" s="41">
        <f t="shared" si="75"/>
        <v>0</v>
      </c>
      <c r="N339" s="36">
        <f t="shared" si="76"/>
        <v>42699615095</v>
      </c>
      <c r="O339" s="41">
        <f t="shared" si="77"/>
        <v>0.75234199793822543</v>
      </c>
      <c r="P339" s="36">
        <f>SUM(P8:P9,P11:P18,P20:P26,P28:P34,P36:P39,P41:P46,P48:P52,P57,P59:P62,P64:P69,P71:P77,P79:P83,P88:P90,P92:P95,P97:P100,P105,P107:P111,P113:P120,P122:P125,P127:P131,P133:P136,P138:P143,P145:P149,P151:P156,P158:P162,P164:P168,P173:P178,P180:P184,P186:P190,P192:P197,P199:P203,P208:P215,P217:P223,P225:P229,P234:P239,P241:P246,P248:P253,P255:P258,P263:P266,P268:P274,P276:P284,P286:P291,P293:P297,P302,P304:P309,P311:P316,P318:P322,P324:P331,P333:P336)</f>
        <v>12191607773</v>
      </c>
      <c r="Q339" s="36">
        <f>SUM(Q8:Q9,Q11:Q18,Q20:Q26,Q28:Q34,Q36:Q39,Q41:Q46,Q48:Q52,Q57,Q59:Q62,Q64:Q69,Q71:Q77,Q79:Q83,Q88:Q90,Q92:Q95,Q97:Q100,Q105,Q107:Q111,Q113:Q120,Q122:Q125,Q127:Q131,Q133:Q136,Q138:Q143,Q145:Q149,Q151:Q156,Q158:Q162,Q164:Q168,Q173:Q178,Q180:Q184,Q186:Q190,Q192:Q197,Q199:Q203,Q208:Q215,Q217:Q223,Q225:Q229,Q234:Q239,Q241:Q246,Q248:Q253,Q255:Q258,Q263:Q266,Q268:Q274,Q276:Q284,Q286:Q291,Q293:Q297,Q302,Q304:Q309,Q311:Q316,Q318:Q322,Q324:Q331,Q333:Q336)</f>
        <v>48899022180</v>
      </c>
      <c r="R339" s="36">
        <f>SUM(R8:R9,R11:R18,R20:R26,R28:R34,R36:R39,R41:R46,R48:R52,R57,R59:R62,R64:R69,R71:R77,R79:R83,R88:R90,R92:R95,R97:R100,R105,R107:R111,R113:R120,R122:R125,R127:R131,R133:R136,R138:R143,R145:R149,R151:R156,R158:R162,R164:R168,R173:R178,R180:R184,R186:R190,R192:R197,R199:R203,R208:R215,R217:R223,R225:R229,R234:R239,R241:R246,R248:R253,R255:R258,R263:R266,R268:R274,R276:R284,R286:R291,R293:R297,R302,R304:R309,R311:R316,R318:R322,R324:R331,R333:R336)</f>
        <v>48176126239</v>
      </c>
      <c r="S339" s="36">
        <f>SUM(S8:S9,S11:S18,S20:S26,S28:S34,S36:S39,S41:S46,S48:S52,S57,S59:S62,S64:S69,S71:S77,S79:S83,S88:S90,S92:S95,S97:S100,S105,S107:S111,S113:S120,S122:S125,S127:S131,S133:S136,S138:S143,S145:S149,S151:S156,S158:S162,S164:S168,S173:S178,S180:S184,S186:S190,S192:S197,S199:S203,S208:S215,S217:S223,S225:S229,S234:S239,S241:S246,S248:S253,S255:S258,S263:S266,S268:S274,S276:S284,S286:S291,S293:S297,S302,S304:S309,S311:S316,S318:S322,S324:S331,S333:S336)</f>
        <v>37716974922</v>
      </c>
      <c r="T339" s="41">
        <f t="shared" si="78"/>
        <v>0.78289762723734713</v>
      </c>
      <c r="U339" s="41">
        <f t="shared" si="79"/>
        <v>0.2454421274630354</v>
      </c>
    </row>
    <row r="340" spans="1:21" x14ac:dyDescent="0.25">
      <c r="B340" s="1"/>
      <c r="D340" s="37"/>
      <c r="E340" s="37"/>
      <c r="F340" s="37"/>
      <c r="G340" s="42"/>
      <c r="H340" s="37"/>
      <c r="I340" s="42"/>
      <c r="J340" s="37"/>
      <c r="K340" s="42"/>
      <c r="L340" s="37"/>
      <c r="M340" s="42"/>
      <c r="N340" s="37"/>
      <c r="O340" s="42"/>
      <c r="P340" s="37"/>
      <c r="Q340" s="37"/>
      <c r="R340" s="37"/>
      <c r="S340" s="37"/>
      <c r="T340" s="42"/>
      <c r="U340" s="42"/>
    </row>
    <row r="341" spans="1:21" x14ac:dyDescent="0.25">
      <c r="B341" s="1"/>
      <c r="D341" s="37"/>
      <c r="E341" s="37"/>
      <c r="F341" s="37"/>
      <c r="G341" s="42"/>
      <c r="H341" s="37"/>
      <c r="I341" s="42"/>
      <c r="J341" s="37"/>
      <c r="K341" s="42"/>
      <c r="L341" s="37"/>
      <c r="M341" s="42"/>
      <c r="N341" s="37"/>
      <c r="O341" s="42"/>
      <c r="P341" s="37"/>
      <c r="Q341" s="37"/>
      <c r="R341" s="37"/>
      <c r="S341" s="37"/>
      <c r="T341" s="42"/>
      <c r="U341" s="42"/>
    </row>
    <row r="342" spans="1:21" x14ac:dyDescent="0.25">
      <c r="B342" s="1"/>
      <c r="D342" s="37"/>
      <c r="E342" s="37"/>
      <c r="F342" s="37"/>
      <c r="G342" s="42"/>
      <c r="H342" s="37"/>
      <c r="I342" s="42"/>
      <c r="J342" s="37"/>
      <c r="K342" s="42"/>
      <c r="L342" s="37"/>
      <c r="M342" s="42"/>
      <c r="N342" s="37"/>
      <c r="O342" s="42"/>
      <c r="P342" s="37"/>
      <c r="Q342" s="37"/>
      <c r="R342" s="37"/>
      <c r="S342" s="37"/>
      <c r="T342" s="42"/>
      <c r="U342" s="42"/>
    </row>
    <row r="343" spans="1:21" x14ac:dyDescent="0.25">
      <c r="B343" s="1"/>
      <c r="D343" s="37"/>
      <c r="E343" s="37"/>
      <c r="F343" s="37"/>
      <c r="G343" s="42"/>
      <c r="H343" s="37"/>
      <c r="I343" s="42"/>
      <c r="J343" s="37"/>
      <c r="K343" s="42"/>
      <c r="L343" s="37"/>
      <c r="M343" s="42"/>
      <c r="N343" s="37"/>
      <c r="O343" s="42"/>
      <c r="P343" s="37"/>
      <c r="Q343" s="37"/>
      <c r="R343" s="37"/>
      <c r="S343" s="37"/>
      <c r="T343" s="42"/>
      <c r="U343" s="42"/>
    </row>
    <row r="344" spans="1:21" x14ac:dyDescent="0.25">
      <c r="B344" s="1"/>
      <c r="D344" s="37"/>
      <c r="E344" s="37"/>
      <c r="F344" s="37"/>
      <c r="G344" s="42"/>
      <c r="H344" s="37"/>
      <c r="I344" s="42"/>
      <c r="J344" s="37"/>
      <c r="K344" s="42"/>
      <c r="L344" s="37"/>
      <c r="M344" s="42"/>
      <c r="N344" s="37"/>
      <c r="O344" s="42"/>
      <c r="P344" s="37"/>
      <c r="Q344" s="37"/>
      <c r="R344" s="37"/>
      <c r="S344" s="37"/>
      <c r="T344" s="42"/>
      <c r="U344" s="42"/>
    </row>
    <row r="345" spans="1:21" x14ac:dyDescent="0.25">
      <c r="B345" s="1"/>
      <c r="D345" s="37"/>
      <c r="E345" s="37"/>
      <c r="F345" s="37"/>
      <c r="G345" s="42"/>
      <c r="H345" s="37"/>
      <c r="I345" s="42"/>
      <c r="J345" s="37"/>
      <c r="K345" s="42"/>
      <c r="L345" s="37"/>
      <c r="M345" s="42"/>
      <c r="N345" s="37"/>
      <c r="O345" s="42"/>
      <c r="P345" s="37"/>
      <c r="Q345" s="37"/>
      <c r="R345" s="37"/>
      <c r="S345" s="37"/>
      <c r="T345" s="42"/>
      <c r="U345" s="42"/>
    </row>
    <row r="346" spans="1:21" x14ac:dyDescent="0.25">
      <c r="B346" s="1"/>
      <c r="D346" s="37"/>
      <c r="E346" s="37"/>
      <c r="F346" s="37"/>
      <c r="G346" s="42"/>
      <c r="H346" s="37"/>
      <c r="I346" s="42"/>
      <c r="J346" s="37"/>
      <c r="K346" s="42"/>
      <c r="L346" s="37"/>
      <c r="M346" s="42"/>
      <c r="N346" s="37"/>
      <c r="O346" s="42"/>
      <c r="P346" s="37"/>
      <c r="Q346" s="37"/>
      <c r="R346" s="37"/>
      <c r="S346" s="37"/>
      <c r="T346" s="42"/>
      <c r="U346" s="42"/>
    </row>
    <row r="347" spans="1:21" x14ac:dyDescent="0.25">
      <c r="B347" s="1"/>
      <c r="D347" s="37"/>
      <c r="E347" s="37"/>
      <c r="F347" s="37"/>
      <c r="G347" s="42"/>
      <c r="H347" s="37"/>
      <c r="I347" s="42"/>
      <c r="J347" s="37"/>
      <c r="K347" s="42"/>
      <c r="L347" s="37"/>
      <c r="M347" s="42"/>
      <c r="N347" s="37"/>
      <c r="O347" s="42"/>
      <c r="P347" s="37"/>
      <c r="Q347" s="37"/>
      <c r="R347" s="37"/>
      <c r="S347" s="37"/>
      <c r="T347" s="42"/>
      <c r="U347" s="42"/>
    </row>
    <row r="348" spans="1:21" x14ac:dyDescent="0.25">
      <c r="B348" s="1"/>
      <c r="D348" s="37"/>
      <c r="E348" s="37"/>
      <c r="F348" s="37"/>
      <c r="G348" s="42"/>
      <c r="H348" s="37"/>
      <c r="I348" s="42"/>
      <c r="J348" s="37"/>
      <c r="K348" s="42"/>
      <c r="L348" s="37"/>
      <c r="M348" s="42"/>
      <c r="N348" s="37"/>
      <c r="O348" s="42"/>
      <c r="P348" s="37"/>
      <c r="Q348" s="37"/>
      <c r="R348" s="37"/>
      <c r="S348" s="37"/>
      <c r="T348" s="42"/>
      <c r="U348" s="42"/>
    </row>
    <row r="349" spans="1:21" x14ac:dyDescent="0.25">
      <c r="B349" s="1"/>
      <c r="D349" s="37"/>
      <c r="E349" s="37"/>
      <c r="F349" s="37"/>
      <c r="G349" s="42"/>
      <c r="H349" s="37"/>
      <c r="I349" s="42"/>
      <c r="J349" s="37"/>
      <c r="K349" s="42"/>
      <c r="L349" s="37"/>
      <c r="M349" s="42"/>
      <c r="N349" s="37"/>
      <c r="O349" s="42"/>
      <c r="P349" s="37"/>
      <c r="Q349" s="37"/>
      <c r="R349" s="37"/>
      <c r="S349" s="37"/>
      <c r="T349" s="42"/>
      <c r="U349" s="42"/>
    </row>
    <row r="350" spans="1:21" x14ac:dyDescent="0.25">
      <c r="B350" s="1"/>
      <c r="D350" s="37"/>
      <c r="E350" s="37"/>
      <c r="F350" s="37"/>
      <c r="G350" s="42"/>
      <c r="H350" s="37"/>
      <c r="I350" s="42"/>
      <c r="J350" s="37"/>
      <c r="K350" s="42"/>
      <c r="L350" s="37"/>
      <c r="M350" s="42"/>
      <c r="N350" s="37"/>
      <c r="O350" s="42"/>
      <c r="P350" s="37"/>
      <c r="Q350" s="37"/>
      <c r="R350" s="37"/>
      <c r="S350" s="37"/>
      <c r="T350" s="42"/>
      <c r="U350" s="42"/>
    </row>
    <row r="351" spans="1:21" x14ac:dyDescent="0.25">
      <c r="B351" s="1"/>
      <c r="D351" s="37"/>
      <c r="E351" s="37"/>
      <c r="F351" s="37"/>
      <c r="G351" s="42"/>
      <c r="H351" s="37"/>
      <c r="I351" s="42"/>
      <c r="J351" s="37"/>
      <c r="K351" s="42"/>
      <c r="L351" s="37"/>
      <c r="M351" s="42"/>
      <c r="N351" s="37"/>
      <c r="O351" s="42"/>
      <c r="P351" s="37"/>
      <c r="Q351" s="37"/>
      <c r="R351" s="37"/>
      <c r="S351" s="37"/>
      <c r="T351" s="42"/>
      <c r="U351" s="42"/>
    </row>
    <row r="352" spans="1:21" x14ac:dyDescent="0.25">
      <c r="B352" s="1"/>
      <c r="D352" s="37"/>
      <c r="E352" s="37"/>
      <c r="F352" s="37"/>
      <c r="G352" s="42"/>
      <c r="H352" s="37"/>
      <c r="I352" s="42"/>
      <c r="J352" s="37"/>
      <c r="K352" s="42"/>
      <c r="L352" s="37"/>
      <c r="M352" s="42"/>
      <c r="N352" s="37"/>
      <c r="O352" s="42"/>
      <c r="P352" s="37"/>
      <c r="Q352" s="37"/>
      <c r="R352" s="37"/>
      <c r="S352" s="37"/>
      <c r="T352" s="42"/>
      <c r="U352" s="42"/>
    </row>
    <row r="353" spans="2:21" x14ac:dyDescent="0.25">
      <c r="B353" s="1"/>
      <c r="D353" s="37"/>
      <c r="E353" s="37"/>
      <c r="F353" s="37"/>
      <c r="G353" s="42"/>
      <c r="H353" s="37"/>
      <c r="I353" s="42"/>
      <c r="J353" s="37"/>
      <c r="K353" s="42"/>
      <c r="L353" s="37"/>
      <c r="M353" s="42"/>
      <c r="N353" s="37"/>
      <c r="O353" s="42"/>
      <c r="P353" s="37"/>
      <c r="Q353" s="37"/>
      <c r="R353" s="37"/>
      <c r="S353" s="37"/>
      <c r="T353" s="42"/>
      <c r="U353" s="42"/>
    </row>
    <row r="354" spans="2:21" x14ac:dyDescent="0.25">
      <c r="B354" s="1"/>
      <c r="D354" s="37"/>
      <c r="E354" s="37"/>
      <c r="F354" s="37"/>
      <c r="G354" s="42"/>
      <c r="H354" s="37"/>
      <c r="I354" s="42"/>
      <c r="J354" s="37"/>
      <c r="K354" s="42"/>
      <c r="L354" s="37"/>
      <c r="M354" s="42"/>
      <c r="N354" s="37"/>
      <c r="O354" s="42"/>
      <c r="P354" s="37"/>
      <c r="Q354" s="37"/>
      <c r="R354" s="37"/>
      <c r="S354" s="37"/>
      <c r="T354" s="42"/>
      <c r="U354" s="42"/>
    </row>
    <row r="355" spans="2:21" x14ac:dyDescent="0.25">
      <c r="B355" s="1"/>
      <c r="D355" s="37"/>
      <c r="E355" s="37"/>
      <c r="F355" s="37"/>
      <c r="G355" s="42"/>
      <c r="H355" s="37"/>
      <c r="I355" s="42"/>
      <c r="J355" s="37"/>
      <c r="K355" s="42"/>
      <c r="L355" s="37"/>
      <c r="M355" s="42"/>
      <c r="N355" s="37"/>
      <c r="O355" s="42"/>
      <c r="P355" s="37"/>
      <c r="Q355" s="37"/>
      <c r="R355" s="37"/>
      <c r="S355" s="37"/>
      <c r="T355" s="42"/>
      <c r="U355" s="42"/>
    </row>
    <row r="356" spans="2:21" x14ac:dyDescent="0.25">
      <c r="B356" s="1"/>
      <c r="D356" s="37"/>
      <c r="E356" s="37"/>
      <c r="F356" s="37"/>
      <c r="G356" s="42"/>
      <c r="H356" s="37"/>
      <c r="I356" s="42"/>
      <c r="J356" s="37"/>
      <c r="K356" s="42"/>
      <c r="L356" s="37"/>
      <c r="M356" s="42"/>
      <c r="N356" s="37"/>
      <c r="O356" s="42"/>
      <c r="P356" s="37"/>
      <c r="Q356" s="37"/>
      <c r="R356" s="37"/>
      <c r="S356" s="37"/>
      <c r="T356" s="42"/>
      <c r="U356" s="42"/>
    </row>
    <row r="357" spans="2:21" x14ac:dyDescent="0.25">
      <c r="B357" s="1"/>
      <c r="D357" s="37"/>
      <c r="E357" s="37"/>
      <c r="F357" s="37"/>
      <c r="G357" s="42"/>
      <c r="H357" s="37"/>
      <c r="I357" s="42"/>
      <c r="J357" s="37"/>
      <c r="K357" s="42"/>
      <c r="L357" s="37"/>
      <c r="M357" s="42"/>
      <c r="N357" s="37"/>
      <c r="O357" s="42"/>
      <c r="P357" s="37"/>
      <c r="Q357" s="37"/>
      <c r="R357" s="37"/>
      <c r="S357" s="37"/>
      <c r="T357" s="42"/>
      <c r="U357" s="42"/>
    </row>
    <row r="358" spans="2:21" x14ac:dyDescent="0.25">
      <c r="B358" s="1"/>
      <c r="D358" s="37"/>
      <c r="E358" s="37"/>
      <c r="F358" s="37"/>
      <c r="G358" s="42"/>
      <c r="H358" s="37"/>
      <c r="I358" s="42"/>
      <c r="J358" s="37"/>
      <c r="K358" s="42"/>
      <c r="L358" s="37"/>
      <c r="M358" s="42"/>
      <c r="N358" s="37"/>
      <c r="O358" s="42"/>
      <c r="P358" s="37"/>
      <c r="Q358" s="37"/>
      <c r="R358" s="37"/>
      <c r="S358" s="37"/>
      <c r="T358" s="42"/>
      <c r="U358" s="42"/>
    </row>
    <row r="359" spans="2:21" x14ac:dyDescent="0.25">
      <c r="B359" s="1"/>
      <c r="D359" s="37"/>
      <c r="E359" s="37"/>
      <c r="F359" s="37"/>
      <c r="G359" s="42"/>
      <c r="H359" s="37"/>
      <c r="I359" s="42"/>
      <c r="J359" s="37"/>
      <c r="K359" s="42"/>
      <c r="L359" s="37"/>
      <c r="M359" s="42"/>
      <c r="N359" s="37"/>
      <c r="O359" s="42"/>
      <c r="P359" s="37"/>
      <c r="Q359" s="37"/>
      <c r="R359" s="37"/>
      <c r="S359" s="37"/>
      <c r="T359" s="42"/>
      <c r="U359" s="42"/>
    </row>
    <row r="360" spans="2:21" x14ac:dyDescent="0.25">
      <c r="B360" s="1"/>
      <c r="D360" s="37"/>
      <c r="E360" s="37"/>
      <c r="F360" s="37"/>
      <c r="G360" s="42"/>
      <c r="H360" s="37"/>
      <c r="I360" s="42"/>
      <c r="J360" s="37"/>
      <c r="K360" s="42"/>
      <c r="L360" s="37"/>
      <c r="M360" s="42"/>
      <c r="N360" s="37"/>
      <c r="O360" s="42"/>
      <c r="P360" s="37"/>
      <c r="Q360" s="37"/>
      <c r="R360" s="37"/>
      <c r="S360" s="37"/>
      <c r="T360" s="42"/>
      <c r="U360" s="42"/>
    </row>
  </sheetData>
  <mergeCells count="10">
    <mergeCell ref="P4:T4"/>
    <mergeCell ref="B2:T2"/>
    <mergeCell ref="B1:U1"/>
    <mergeCell ref="B3:O3"/>
    <mergeCell ref="D4:E4"/>
    <mergeCell ref="F4:G4"/>
    <mergeCell ref="H4:I4"/>
    <mergeCell ref="J4:K4"/>
    <mergeCell ref="L4:M4"/>
    <mergeCell ref="N4:O4"/>
  </mergeCells>
  <printOptions horizontalCentered="1"/>
  <pageMargins left="0.5" right="0.27559055118110198" top="0.78740157480314998" bottom="0.78740157480314998" header="0.78740157480314998" footer="0.78740157480314998"/>
  <pageSetup paperSize="9" scale="60" orientation="landscape" r:id="rId1"/>
  <rowBreaks count="1" manualBreakCount="1">
    <brk id="339" max="16383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U360"/>
  <sheetViews>
    <sheetView showGridLines="0" workbookViewId="0">
      <selection activeCell="T8" sqref="T8:U360"/>
    </sheetView>
  </sheetViews>
  <sheetFormatPr defaultRowHeight="12.5" x14ac:dyDescent="0.25"/>
  <cols>
    <col min="1" max="1" width="4" customWidth="1"/>
    <col min="2" max="2" width="23.26953125" customWidth="1"/>
    <col min="3" max="3" width="6.81640625" customWidth="1"/>
    <col min="4" max="11" width="11.7265625" customWidth="1"/>
    <col min="12" max="13" width="11.7265625" hidden="1" customWidth="1"/>
    <col min="14" max="16" width="11.7265625" customWidth="1"/>
    <col min="17" max="19" width="11.7265625" hidden="1" customWidth="1"/>
    <col min="20" max="21" width="11.7265625" customWidth="1"/>
    <col min="22" max="23" width="12.1796875" customWidth="1"/>
  </cols>
  <sheetData>
    <row r="1" spans="1:21" ht="14" x14ac:dyDescent="0.3">
      <c r="A1" s="2" t="s">
        <v>0</v>
      </c>
      <c r="B1" s="46" t="s">
        <v>1</v>
      </c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</row>
    <row r="2" spans="1:21" ht="15.65" customHeight="1" x14ac:dyDescent="0.35">
      <c r="A2" s="4" t="s">
        <v>0</v>
      </c>
      <c r="B2" s="44" t="s">
        <v>2</v>
      </c>
      <c r="C2" s="44"/>
      <c r="D2" s="44"/>
      <c r="E2" s="44"/>
      <c r="F2" s="44"/>
      <c r="G2" s="44"/>
      <c r="H2" s="44"/>
      <c r="I2" s="44"/>
      <c r="J2" s="44"/>
      <c r="K2" s="44"/>
      <c r="L2" s="44"/>
      <c r="M2" s="44"/>
      <c r="N2" s="44"/>
      <c r="O2" s="44"/>
      <c r="P2" s="45"/>
      <c r="Q2" s="45"/>
      <c r="R2" s="45"/>
      <c r="S2" s="45"/>
      <c r="T2" s="45"/>
      <c r="U2" s="3"/>
    </row>
    <row r="3" spans="1:21" ht="15.65" customHeight="1" x14ac:dyDescent="0.35">
      <c r="A3" s="2" t="s">
        <v>0</v>
      </c>
      <c r="B3" s="47" t="s">
        <v>0</v>
      </c>
      <c r="C3" s="47"/>
      <c r="D3" s="47"/>
      <c r="E3" s="47"/>
      <c r="F3" s="47"/>
      <c r="G3" s="47"/>
      <c r="H3" s="47"/>
      <c r="I3" s="47"/>
      <c r="J3" s="47"/>
      <c r="K3" s="47"/>
      <c r="L3" s="47"/>
      <c r="M3" s="47"/>
      <c r="N3" s="47"/>
      <c r="O3" s="47"/>
      <c r="T3" s="3"/>
      <c r="U3" s="3"/>
    </row>
    <row r="4" spans="1:21" ht="28.9" customHeight="1" x14ac:dyDescent="0.3">
      <c r="A4" s="5" t="s">
        <v>0</v>
      </c>
      <c r="B4" s="6" t="s">
        <v>615</v>
      </c>
      <c r="C4" s="6" t="s">
        <v>0</v>
      </c>
      <c r="D4" s="48" t="s">
        <v>4</v>
      </c>
      <c r="E4" s="49"/>
      <c r="F4" s="43" t="s">
        <v>5</v>
      </c>
      <c r="G4" s="43"/>
      <c r="H4" s="43" t="s">
        <v>6</v>
      </c>
      <c r="I4" s="43"/>
      <c r="J4" s="43" t="s">
        <v>7</v>
      </c>
      <c r="K4" s="43"/>
      <c r="L4" s="43" t="s">
        <v>8</v>
      </c>
      <c r="M4" s="43"/>
      <c r="N4" s="43" t="s">
        <v>9</v>
      </c>
      <c r="O4" s="43"/>
      <c r="P4" s="43" t="s">
        <v>10</v>
      </c>
      <c r="Q4" s="43"/>
      <c r="R4" s="43"/>
      <c r="S4" s="43"/>
      <c r="T4" s="43"/>
      <c r="U4" s="7"/>
    </row>
    <row r="5" spans="1:21" ht="43.15" customHeight="1" x14ac:dyDescent="0.3">
      <c r="A5" s="20" t="s">
        <v>0</v>
      </c>
      <c r="B5" s="21" t="s">
        <v>11</v>
      </c>
      <c r="C5" s="22" t="s">
        <v>12</v>
      </c>
      <c r="D5" s="26" t="s">
        <v>13</v>
      </c>
      <c r="E5" s="26" t="s">
        <v>14</v>
      </c>
      <c r="F5" s="26" t="s">
        <v>15</v>
      </c>
      <c r="G5" s="27" t="s">
        <v>16</v>
      </c>
      <c r="H5" s="26" t="s">
        <v>15</v>
      </c>
      <c r="I5" s="27" t="s">
        <v>17</v>
      </c>
      <c r="J5" s="26" t="s">
        <v>15</v>
      </c>
      <c r="K5" s="27" t="s">
        <v>18</v>
      </c>
      <c r="L5" s="26" t="s">
        <v>15</v>
      </c>
      <c r="M5" s="27" t="s">
        <v>19</v>
      </c>
      <c r="N5" s="26" t="s">
        <v>15</v>
      </c>
      <c r="O5" s="27" t="s">
        <v>20</v>
      </c>
      <c r="P5" s="26" t="s">
        <v>15</v>
      </c>
      <c r="Q5" s="26" t="s">
        <v>0</v>
      </c>
      <c r="R5" s="26" t="s">
        <v>0</v>
      </c>
      <c r="S5" s="26" t="s">
        <v>0</v>
      </c>
      <c r="T5" s="28" t="s">
        <v>20</v>
      </c>
      <c r="U5" s="29" t="s">
        <v>21</v>
      </c>
    </row>
    <row r="6" spans="1:21" ht="14.5" customHeight="1" x14ac:dyDescent="0.25">
      <c r="A6" s="16" t="s">
        <v>0</v>
      </c>
      <c r="B6" s="8" t="s">
        <v>618</v>
      </c>
      <c r="C6" s="8"/>
      <c r="D6" s="30"/>
      <c r="E6" s="30"/>
      <c r="F6" s="30"/>
      <c r="G6" s="31"/>
      <c r="H6" s="30"/>
      <c r="I6" s="31"/>
      <c r="J6" s="30"/>
      <c r="K6" s="31"/>
      <c r="L6" s="30"/>
      <c r="M6" s="31"/>
      <c r="N6" s="30"/>
      <c r="O6" s="31"/>
      <c r="P6" s="30"/>
      <c r="Q6" s="30"/>
      <c r="R6" s="30"/>
      <c r="S6" s="30"/>
      <c r="T6" s="31"/>
      <c r="U6" s="31"/>
    </row>
    <row r="7" spans="1:21" ht="14.5" customHeight="1" x14ac:dyDescent="0.3">
      <c r="A7" s="17" t="s">
        <v>0</v>
      </c>
      <c r="B7" s="9" t="s">
        <v>22</v>
      </c>
      <c r="C7" s="10"/>
      <c r="D7" s="32"/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</row>
    <row r="8" spans="1:21" ht="13" x14ac:dyDescent="0.3">
      <c r="A8" s="18" t="s">
        <v>23</v>
      </c>
      <c r="B8" s="12" t="s">
        <v>24</v>
      </c>
      <c r="C8" s="11" t="s">
        <v>25</v>
      </c>
      <c r="D8" s="33">
        <v>573392378</v>
      </c>
      <c r="E8" s="33">
        <v>573392378</v>
      </c>
      <c r="F8" s="33">
        <v>161129172</v>
      </c>
      <c r="G8" s="38">
        <f>IF(($D8       =0),0,($F8       /$D8       ))</f>
        <v>0.28101031367389401</v>
      </c>
      <c r="H8" s="33">
        <v>162384721</v>
      </c>
      <c r="I8" s="38">
        <f>IF(($D8       =0),0,($H8       /$D8       ))</f>
        <v>0.28319999921589473</v>
      </c>
      <c r="J8" s="33">
        <v>148112239</v>
      </c>
      <c r="K8" s="38">
        <f>IF(($E8       =0),0,($J8       /$E8       ))</f>
        <v>0.25830869869009665</v>
      </c>
      <c r="L8" s="33">
        <v>0</v>
      </c>
      <c r="M8" s="38">
        <f>IF(($E8       =0),0,($L8       /$E8       ))</f>
        <v>0</v>
      </c>
      <c r="N8" s="33">
        <f>$F8       +$H8       +$J8</f>
        <v>471626132</v>
      </c>
      <c r="O8" s="38">
        <f>IF(($E8       =0),0,($N8       /$E8       ))</f>
        <v>0.82251901157988538</v>
      </c>
      <c r="P8" s="33">
        <v>120984729</v>
      </c>
      <c r="Q8" s="33">
        <v>534536981</v>
      </c>
      <c r="R8" s="33">
        <v>573908781</v>
      </c>
      <c r="S8" s="33">
        <v>464443177</v>
      </c>
      <c r="T8" s="38">
        <f>IF(($R8       =0),0,($S8       /$R8       ))</f>
        <v>0.80926306126687408</v>
      </c>
      <c r="U8" s="38">
        <f>IF(($P8       =0),0,(($J8       /$P8       )-1))</f>
        <v>0.2242225958947266</v>
      </c>
    </row>
    <row r="9" spans="1:21" ht="13" x14ac:dyDescent="0.3">
      <c r="A9" s="18" t="s">
        <v>23</v>
      </c>
      <c r="B9" s="12" t="s">
        <v>26</v>
      </c>
      <c r="C9" s="11" t="s">
        <v>27</v>
      </c>
      <c r="D9" s="33">
        <v>1146893610</v>
      </c>
      <c r="E9" s="33">
        <v>1165367540</v>
      </c>
      <c r="F9" s="33">
        <v>177846286</v>
      </c>
      <c r="G9" s="38">
        <f>IF(($D9       =0),0,($F9       /$D9       ))</f>
        <v>0.15506781487778976</v>
      </c>
      <c r="H9" s="33">
        <v>216404954</v>
      </c>
      <c r="I9" s="38">
        <f>IF(($D9       =0),0,($H9       /$D9       ))</f>
        <v>0.18868790628278068</v>
      </c>
      <c r="J9" s="33">
        <v>263563803</v>
      </c>
      <c r="K9" s="38">
        <f>IF(($E9       =0),0,($J9       /$E9       ))</f>
        <v>0.226163672792877</v>
      </c>
      <c r="L9" s="33">
        <v>0</v>
      </c>
      <c r="M9" s="38">
        <f>IF(($E9       =0),0,($L9       /$E9       ))</f>
        <v>0</v>
      </c>
      <c r="N9" s="33">
        <f>$F9       +$H9       +$J9</f>
        <v>657815043</v>
      </c>
      <c r="O9" s="38">
        <f>IF(($E9       =0),0,($N9       /$E9       ))</f>
        <v>0.56447002376606437</v>
      </c>
      <c r="P9" s="33">
        <v>0</v>
      </c>
      <c r="Q9" s="33">
        <v>0</v>
      </c>
      <c r="R9" s="33">
        <v>0</v>
      </c>
      <c r="S9" s="33">
        <v>0</v>
      </c>
      <c r="T9" s="38">
        <f>IF(($R9       =0),0,($S9       /$R9       ))</f>
        <v>0</v>
      </c>
      <c r="U9" s="38">
        <f>IF(($P9       =0),0,(($J9       /$P9       )-1))</f>
        <v>0</v>
      </c>
    </row>
    <row r="10" spans="1:21" ht="14" x14ac:dyDescent="0.3">
      <c r="A10" s="19" t="s">
        <v>0</v>
      </c>
      <c r="B10" s="14" t="s">
        <v>28</v>
      </c>
      <c r="C10" s="13" t="s">
        <v>0</v>
      </c>
      <c r="D10" s="34">
        <f>SUM(D8:D9)</f>
        <v>1720285988</v>
      </c>
      <c r="E10" s="34">
        <f>SUM(E8:E9)</f>
        <v>1738759918</v>
      </c>
      <c r="F10" s="34">
        <f>SUM(F8:F9)</f>
        <v>338975458</v>
      </c>
      <c r="G10" s="39">
        <f t="shared" ref="G10:G54" si="0">IF(($D10      =0),0,($F10      /$D10      ))</f>
        <v>0.19704599140175058</v>
      </c>
      <c r="H10" s="34">
        <f>SUM(H8:H9)</f>
        <v>378789675</v>
      </c>
      <c r="I10" s="39">
        <f t="shared" ref="I10:I54" si="1">IF(($D10      =0),0,($H10      /$D10      ))</f>
        <v>0.22018994378974155</v>
      </c>
      <c r="J10" s="34">
        <f>SUM(J8:J9)</f>
        <v>411676042</v>
      </c>
      <c r="K10" s="39">
        <f t="shared" ref="K10:K54" si="2">IF(($E10      =0),0,($J10      /$E10      ))</f>
        <v>0.23676416608080564</v>
      </c>
      <c r="L10" s="34">
        <f>SUM(L8:L9)</f>
        <v>0</v>
      </c>
      <c r="M10" s="39">
        <f t="shared" ref="M10:M54" si="3">IF(($E10      =0),0,($L10      /$E10      ))</f>
        <v>0</v>
      </c>
      <c r="N10" s="34">
        <f t="shared" ref="N10:N54" si="4">$F10      +$H10      +$J10</f>
        <v>1129441175</v>
      </c>
      <c r="O10" s="39">
        <f t="shared" ref="O10:O54" si="5">IF(($E10      =0),0,($N10      /$E10      ))</f>
        <v>0.64956706403672693</v>
      </c>
      <c r="P10" s="34">
        <f>SUM(P8:P9)</f>
        <v>120984729</v>
      </c>
      <c r="Q10" s="34">
        <f>SUM(Q8:Q9)</f>
        <v>534536981</v>
      </c>
      <c r="R10" s="34">
        <f>SUM(R8:R9)</f>
        <v>573908781</v>
      </c>
      <c r="S10" s="34">
        <f>SUM(S8:S9)</f>
        <v>464443177</v>
      </c>
      <c r="T10" s="39">
        <f t="shared" ref="T10:T54" si="6">IF(($R10      =0),0,($S10      /$R10      ))</f>
        <v>0.80926306126687408</v>
      </c>
      <c r="U10" s="39">
        <f t="shared" ref="U10:U54" si="7">IF(($P10      =0),0,(($J10      /$P10      )-1))</f>
        <v>2.402710783441107</v>
      </c>
    </row>
    <row r="11" spans="1:21" ht="13" x14ac:dyDescent="0.3">
      <c r="A11" s="18" t="s">
        <v>29</v>
      </c>
      <c r="B11" s="12" t="s">
        <v>30</v>
      </c>
      <c r="C11" s="11" t="s">
        <v>31</v>
      </c>
      <c r="D11" s="33">
        <v>34550426</v>
      </c>
      <c r="E11" s="33">
        <v>34550426</v>
      </c>
      <c r="F11" s="33">
        <v>12446660</v>
      </c>
      <c r="G11" s="38">
        <f t="shared" si="0"/>
        <v>0.36024620940997948</v>
      </c>
      <c r="H11" s="33">
        <v>4775115</v>
      </c>
      <c r="I11" s="38">
        <f t="shared" si="1"/>
        <v>0.13820712369798277</v>
      </c>
      <c r="J11" s="33">
        <v>4783787</v>
      </c>
      <c r="K11" s="38">
        <f t="shared" si="2"/>
        <v>0.13845811915604167</v>
      </c>
      <c r="L11" s="33">
        <v>0</v>
      </c>
      <c r="M11" s="38">
        <f t="shared" si="3"/>
        <v>0</v>
      </c>
      <c r="N11" s="33">
        <f t="shared" si="4"/>
        <v>22005562</v>
      </c>
      <c r="O11" s="38">
        <f t="shared" si="5"/>
        <v>0.63691145226400392</v>
      </c>
      <c r="P11" s="33">
        <v>4461617</v>
      </c>
      <c r="Q11" s="33">
        <v>52213217</v>
      </c>
      <c r="R11" s="33">
        <v>52213217</v>
      </c>
      <c r="S11" s="33">
        <v>37536076</v>
      </c>
      <c r="T11" s="38">
        <f t="shared" si="6"/>
        <v>0.71889989080734096</v>
      </c>
      <c r="U11" s="38">
        <f t="shared" si="7"/>
        <v>7.2209246109650405E-2</v>
      </c>
    </row>
    <row r="12" spans="1:21" ht="13" x14ac:dyDescent="0.3">
      <c r="A12" s="18" t="s">
        <v>29</v>
      </c>
      <c r="B12" s="12" t="s">
        <v>32</v>
      </c>
      <c r="C12" s="11" t="s">
        <v>33</v>
      </c>
      <c r="D12" s="33">
        <v>13257342</v>
      </c>
      <c r="E12" s="33">
        <v>13380689</v>
      </c>
      <c r="F12" s="33">
        <v>1449919</v>
      </c>
      <c r="G12" s="38">
        <f t="shared" si="0"/>
        <v>0.10936724722044584</v>
      </c>
      <c r="H12" s="33">
        <v>7229876</v>
      </c>
      <c r="I12" s="38">
        <f t="shared" si="1"/>
        <v>0.54534883387635325</v>
      </c>
      <c r="J12" s="33">
        <v>1371516</v>
      </c>
      <c r="K12" s="38">
        <f t="shared" si="2"/>
        <v>0.10249965453946355</v>
      </c>
      <c r="L12" s="33">
        <v>0</v>
      </c>
      <c r="M12" s="38">
        <f t="shared" si="3"/>
        <v>0</v>
      </c>
      <c r="N12" s="33">
        <f t="shared" si="4"/>
        <v>10051311</v>
      </c>
      <c r="O12" s="38">
        <f t="shared" si="5"/>
        <v>0.7511803764365198</v>
      </c>
      <c r="P12" s="33">
        <v>1256545</v>
      </c>
      <c r="Q12" s="33">
        <v>14392210</v>
      </c>
      <c r="R12" s="33">
        <v>13938610</v>
      </c>
      <c r="S12" s="33">
        <v>10375502</v>
      </c>
      <c r="T12" s="38">
        <f t="shared" si="6"/>
        <v>0.74437135410202304</v>
      </c>
      <c r="U12" s="38">
        <f t="shared" si="7"/>
        <v>9.149771794881989E-2</v>
      </c>
    </row>
    <row r="13" spans="1:21" ht="13" x14ac:dyDescent="0.3">
      <c r="A13" s="18" t="s">
        <v>29</v>
      </c>
      <c r="B13" s="12" t="s">
        <v>34</v>
      </c>
      <c r="C13" s="11" t="s">
        <v>35</v>
      </c>
      <c r="D13" s="33">
        <v>51555756</v>
      </c>
      <c r="E13" s="33">
        <v>51555756</v>
      </c>
      <c r="F13" s="33">
        <v>22976609</v>
      </c>
      <c r="G13" s="38">
        <f t="shared" si="0"/>
        <v>0.44566525219802811</v>
      </c>
      <c r="H13" s="33">
        <v>10779552</v>
      </c>
      <c r="I13" s="38">
        <f t="shared" si="1"/>
        <v>0.20908532502171048</v>
      </c>
      <c r="J13" s="33">
        <v>13093010</v>
      </c>
      <c r="K13" s="38">
        <f t="shared" si="2"/>
        <v>0.25395825831746122</v>
      </c>
      <c r="L13" s="33">
        <v>0</v>
      </c>
      <c r="M13" s="38">
        <f t="shared" si="3"/>
        <v>0</v>
      </c>
      <c r="N13" s="33">
        <f t="shared" si="4"/>
        <v>46849171</v>
      </c>
      <c r="O13" s="38">
        <f t="shared" si="5"/>
        <v>0.90870883553719972</v>
      </c>
      <c r="P13" s="33">
        <v>8756982</v>
      </c>
      <c r="Q13" s="33">
        <v>57453924</v>
      </c>
      <c r="R13" s="33">
        <v>60201860</v>
      </c>
      <c r="S13" s="33">
        <v>40420992</v>
      </c>
      <c r="T13" s="38">
        <f t="shared" si="6"/>
        <v>0.67142430483044879</v>
      </c>
      <c r="U13" s="38">
        <f t="shared" si="7"/>
        <v>0.49515095497512718</v>
      </c>
    </row>
    <row r="14" spans="1:21" ht="13" x14ac:dyDescent="0.3">
      <c r="A14" s="18" t="s">
        <v>29</v>
      </c>
      <c r="B14" s="12" t="s">
        <v>36</v>
      </c>
      <c r="C14" s="11" t="s">
        <v>37</v>
      </c>
      <c r="D14" s="33">
        <v>28821020</v>
      </c>
      <c r="E14" s="33">
        <v>29218851</v>
      </c>
      <c r="F14" s="33">
        <v>9661314</v>
      </c>
      <c r="G14" s="38">
        <f t="shared" si="0"/>
        <v>0.33521762935524141</v>
      </c>
      <c r="H14" s="33">
        <v>9572519</v>
      </c>
      <c r="I14" s="38">
        <f t="shared" si="1"/>
        <v>0.33213671827020697</v>
      </c>
      <c r="J14" s="33">
        <v>6149758</v>
      </c>
      <c r="K14" s="38">
        <f t="shared" si="2"/>
        <v>0.2104722735332748</v>
      </c>
      <c r="L14" s="33">
        <v>0</v>
      </c>
      <c r="M14" s="38">
        <f t="shared" si="3"/>
        <v>0</v>
      </c>
      <c r="N14" s="33">
        <f t="shared" si="4"/>
        <v>25383591</v>
      </c>
      <c r="O14" s="38">
        <f t="shared" si="5"/>
        <v>0.86874021842953375</v>
      </c>
      <c r="P14" s="33">
        <v>7600268</v>
      </c>
      <c r="Q14" s="33">
        <v>26897968</v>
      </c>
      <c r="R14" s="33">
        <v>26897968</v>
      </c>
      <c r="S14" s="33">
        <v>23929090</v>
      </c>
      <c r="T14" s="38">
        <f t="shared" si="6"/>
        <v>0.88962445044175831</v>
      </c>
      <c r="U14" s="38">
        <f t="shared" si="7"/>
        <v>-0.1908498489790097</v>
      </c>
    </row>
    <row r="15" spans="1:21" ht="13" x14ac:dyDescent="0.3">
      <c r="A15" s="18" t="s">
        <v>29</v>
      </c>
      <c r="B15" s="12" t="s">
        <v>38</v>
      </c>
      <c r="C15" s="11" t="s">
        <v>39</v>
      </c>
      <c r="D15" s="33">
        <v>11790699</v>
      </c>
      <c r="E15" s="33">
        <v>25933100</v>
      </c>
      <c r="F15" s="33">
        <v>6025168</v>
      </c>
      <c r="G15" s="38">
        <f t="shared" si="0"/>
        <v>0.51101024629667846</v>
      </c>
      <c r="H15" s="33">
        <v>129876</v>
      </c>
      <c r="I15" s="38">
        <f t="shared" si="1"/>
        <v>1.1015123021968418E-2</v>
      </c>
      <c r="J15" s="33">
        <v>5212832</v>
      </c>
      <c r="K15" s="38">
        <f t="shared" si="2"/>
        <v>0.20101075459547837</v>
      </c>
      <c r="L15" s="33">
        <v>0</v>
      </c>
      <c r="M15" s="38">
        <f t="shared" si="3"/>
        <v>0</v>
      </c>
      <c r="N15" s="33">
        <f t="shared" si="4"/>
        <v>11367876</v>
      </c>
      <c r="O15" s="38">
        <f t="shared" si="5"/>
        <v>0.43835391835145049</v>
      </c>
      <c r="P15" s="33">
        <v>8675479</v>
      </c>
      <c r="Q15" s="33">
        <v>18718091</v>
      </c>
      <c r="R15" s="33">
        <v>18718091</v>
      </c>
      <c r="S15" s="33">
        <v>16226175</v>
      </c>
      <c r="T15" s="38">
        <f t="shared" si="6"/>
        <v>0.86687125305673529</v>
      </c>
      <c r="U15" s="38">
        <f t="shared" si="7"/>
        <v>-0.39913035349402615</v>
      </c>
    </row>
    <row r="16" spans="1:21" ht="13" x14ac:dyDescent="0.3">
      <c r="A16" s="18" t="s">
        <v>29</v>
      </c>
      <c r="B16" s="12" t="s">
        <v>40</v>
      </c>
      <c r="C16" s="11" t="s">
        <v>41</v>
      </c>
      <c r="D16" s="33">
        <v>68044557</v>
      </c>
      <c r="E16" s="33">
        <v>69530843</v>
      </c>
      <c r="F16" s="33">
        <v>15764805</v>
      </c>
      <c r="G16" s="38">
        <f t="shared" si="0"/>
        <v>0.23168355699633697</v>
      </c>
      <c r="H16" s="33">
        <v>14475953</v>
      </c>
      <c r="I16" s="38">
        <f t="shared" si="1"/>
        <v>0.21274226239727007</v>
      </c>
      <c r="J16" s="33">
        <v>14976606</v>
      </c>
      <c r="K16" s="38">
        <f t="shared" si="2"/>
        <v>0.21539514485679398</v>
      </c>
      <c r="L16" s="33">
        <v>0</v>
      </c>
      <c r="M16" s="38">
        <f t="shared" si="3"/>
        <v>0</v>
      </c>
      <c r="N16" s="33">
        <f t="shared" si="4"/>
        <v>45217364</v>
      </c>
      <c r="O16" s="38">
        <f t="shared" si="5"/>
        <v>0.65032095181127025</v>
      </c>
      <c r="P16" s="33">
        <v>14265404</v>
      </c>
      <c r="Q16" s="33">
        <v>63693004</v>
      </c>
      <c r="R16" s="33">
        <v>65234856</v>
      </c>
      <c r="S16" s="33">
        <v>43126905</v>
      </c>
      <c r="T16" s="38">
        <f t="shared" si="6"/>
        <v>0.66110217212712175</v>
      </c>
      <c r="U16" s="38">
        <f t="shared" si="7"/>
        <v>4.9855019878862095E-2</v>
      </c>
    </row>
    <row r="17" spans="1:21" ht="13" x14ac:dyDescent="0.3">
      <c r="A17" s="18" t="s">
        <v>29</v>
      </c>
      <c r="B17" s="12" t="s">
        <v>42</v>
      </c>
      <c r="C17" s="11" t="s">
        <v>43</v>
      </c>
      <c r="D17" s="33">
        <v>12395714</v>
      </c>
      <c r="E17" s="33">
        <v>12395714</v>
      </c>
      <c r="F17" s="33">
        <v>1802228</v>
      </c>
      <c r="G17" s="38">
        <f t="shared" si="0"/>
        <v>0.14539122151414594</v>
      </c>
      <c r="H17" s="33">
        <v>1833832</v>
      </c>
      <c r="I17" s="38">
        <f t="shared" si="1"/>
        <v>0.14794081244533394</v>
      </c>
      <c r="J17" s="33">
        <v>1816739</v>
      </c>
      <c r="K17" s="38">
        <f t="shared" si="2"/>
        <v>0.14656186807795016</v>
      </c>
      <c r="L17" s="33">
        <v>0</v>
      </c>
      <c r="M17" s="38">
        <f t="shared" si="3"/>
        <v>0</v>
      </c>
      <c r="N17" s="33">
        <f t="shared" si="4"/>
        <v>5452799</v>
      </c>
      <c r="O17" s="38">
        <f t="shared" si="5"/>
        <v>0.43989390203743001</v>
      </c>
      <c r="P17" s="33">
        <v>1496287</v>
      </c>
      <c r="Q17" s="33">
        <v>11895319</v>
      </c>
      <c r="R17" s="33">
        <v>15274420</v>
      </c>
      <c r="S17" s="33">
        <v>5267359</v>
      </c>
      <c r="T17" s="38">
        <f t="shared" si="6"/>
        <v>0.34484838049497135</v>
      </c>
      <c r="U17" s="38">
        <f t="shared" si="7"/>
        <v>0.21416479592484605</v>
      </c>
    </row>
    <row r="18" spans="1:21" ht="13" x14ac:dyDescent="0.3">
      <c r="A18" s="18" t="s">
        <v>44</v>
      </c>
      <c r="B18" s="12" t="s">
        <v>45</v>
      </c>
      <c r="C18" s="11" t="s">
        <v>46</v>
      </c>
      <c r="D18" s="33">
        <v>0</v>
      </c>
      <c r="E18" s="33">
        <v>0</v>
      </c>
      <c r="F18" s="33">
        <v>0</v>
      </c>
      <c r="G18" s="38">
        <f t="shared" si="0"/>
        <v>0</v>
      </c>
      <c r="H18" s="33">
        <v>0</v>
      </c>
      <c r="I18" s="38">
        <f t="shared" si="1"/>
        <v>0</v>
      </c>
      <c r="J18" s="33">
        <v>0</v>
      </c>
      <c r="K18" s="38">
        <f t="shared" si="2"/>
        <v>0</v>
      </c>
      <c r="L18" s="33">
        <v>0</v>
      </c>
      <c r="M18" s="38">
        <f t="shared" si="3"/>
        <v>0</v>
      </c>
      <c r="N18" s="33">
        <f t="shared" si="4"/>
        <v>0</v>
      </c>
      <c r="O18" s="38">
        <f t="shared" si="5"/>
        <v>0</v>
      </c>
      <c r="P18" s="33">
        <v>0</v>
      </c>
      <c r="Q18" s="33">
        <v>0</v>
      </c>
      <c r="R18" s="33">
        <v>0</v>
      </c>
      <c r="S18" s="33">
        <v>0</v>
      </c>
      <c r="T18" s="38">
        <f t="shared" si="6"/>
        <v>0</v>
      </c>
      <c r="U18" s="38">
        <f t="shared" si="7"/>
        <v>0</v>
      </c>
    </row>
    <row r="19" spans="1:21" ht="14" x14ac:dyDescent="0.3">
      <c r="A19" s="19" t="s">
        <v>0</v>
      </c>
      <c r="B19" s="14" t="s">
        <v>47</v>
      </c>
      <c r="C19" s="13" t="s">
        <v>0</v>
      </c>
      <c r="D19" s="34">
        <f>SUM(D11:D18)</f>
        <v>220415514</v>
      </c>
      <c r="E19" s="34">
        <f>SUM(E11:E18)</f>
        <v>236565379</v>
      </c>
      <c r="F19" s="34">
        <f>SUM(F11:F18)</f>
        <v>70126703</v>
      </c>
      <c r="G19" s="39">
        <f t="shared" si="0"/>
        <v>0.31815683808899226</v>
      </c>
      <c r="H19" s="34">
        <f>SUM(H11:H18)</f>
        <v>48796723</v>
      </c>
      <c r="I19" s="39">
        <f t="shared" si="1"/>
        <v>0.22138515621908539</v>
      </c>
      <c r="J19" s="34">
        <f>SUM(J11:J18)</f>
        <v>47404248</v>
      </c>
      <c r="K19" s="39">
        <f t="shared" si="2"/>
        <v>0.20038539958968382</v>
      </c>
      <c r="L19" s="34">
        <f>SUM(L11:L18)</f>
        <v>0</v>
      </c>
      <c r="M19" s="39">
        <f t="shared" si="3"/>
        <v>0</v>
      </c>
      <c r="N19" s="34">
        <f t="shared" si="4"/>
        <v>166327674</v>
      </c>
      <c r="O19" s="39">
        <f t="shared" si="5"/>
        <v>0.70309389608527628</v>
      </c>
      <c r="P19" s="34">
        <f>SUM(P11:P18)</f>
        <v>46512582</v>
      </c>
      <c r="Q19" s="34">
        <f>SUM(Q11:Q18)</f>
        <v>245263733</v>
      </c>
      <c r="R19" s="34">
        <f>SUM(R11:R18)</f>
        <v>252479022</v>
      </c>
      <c r="S19" s="34">
        <f>SUM(S11:S18)</f>
        <v>176882099</v>
      </c>
      <c r="T19" s="39">
        <f t="shared" si="6"/>
        <v>0.70058136948898664</v>
      </c>
      <c r="U19" s="39">
        <f t="shared" si="7"/>
        <v>1.9170425757056409E-2</v>
      </c>
    </row>
    <row r="20" spans="1:21" ht="13" x14ac:dyDescent="0.3">
      <c r="A20" s="18" t="s">
        <v>29</v>
      </c>
      <c r="B20" s="12" t="s">
        <v>48</v>
      </c>
      <c r="C20" s="11" t="s">
        <v>49</v>
      </c>
      <c r="D20" s="33">
        <v>0</v>
      </c>
      <c r="E20" s="33">
        <v>0</v>
      </c>
      <c r="F20" s="33">
        <v>0</v>
      </c>
      <c r="G20" s="38">
        <f t="shared" si="0"/>
        <v>0</v>
      </c>
      <c r="H20" s="33">
        <v>0</v>
      </c>
      <c r="I20" s="38">
        <f t="shared" si="1"/>
        <v>0</v>
      </c>
      <c r="J20" s="33">
        <v>0</v>
      </c>
      <c r="K20" s="38">
        <f t="shared" si="2"/>
        <v>0</v>
      </c>
      <c r="L20" s="33">
        <v>0</v>
      </c>
      <c r="M20" s="38">
        <f t="shared" si="3"/>
        <v>0</v>
      </c>
      <c r="N20" s="33">
        <f t="shared" si="4"/>
        <v>0</v>
      </c>
      <c r="O20" s="38">
        <f t="shared" si="5"/>
        <v>0</v>
      </c>
      <c r="P20" s="33">
        <v>0</v>
      </c>
      <c r="Q20" s="33">
        <v>0</v>
      </c>
      <c r="R20" s="33">
        <v>0</v>
      </c>
      <c r="S20" s="33">
        <v>0</v>
      </c>
      <c r="T20" s="38">
        <f t="shared" si="6"/>
        <v>0</v>
      </c>
      <c r="U20" s="38">
        <f t="shared" si="7"/>
        <v>0</v>
      </c>
    </row>
    <row r="21" spans="1:21" ht="13" x14ac:dyDescent="0.3">
      <c r="A21" s="18" t="s">
        <v>29</v>
      </c>
      <c r="B21" s="12" t="s">
        <v>50</v>
      </c>
      <c r="C21" s="11" t="s">
        <v>51</v>
      </c>
      <c r="D21" s="33">
        <v>0</v>
      </c>
      <c r="E21" s="33">
        <v>0</v>
      </c>
      <c r="F21" s="33">
        <v>0</v>
      </c>
      <c r="G21" s="38">
        <f t="shared" si="0"/>
        <v>0</v>
      </c>
      <c r="H21" s="33">
        <v>0</v>
      </c>
      <c r="I21" s="38">
        <f t="shared" si="1"/>
        <v>0</v>
      </c>
      <c r="J21" s="33">
        <v>0</v>
      </c>
      <c r="K21" s="38">
        <f t="shared" si="2"/>
        <v>0</v>
      </c>
      <c r="L21" s="33">
        <v>0</v>
      </c>
      <c r="M21" s="38">
        <f t="shared" si="3"/>
        <v>0</v>
      </c>
      <c r="N21" s="33">
        <f t="shared" si="4"/>
        <v>0</v>
      </c>
      <c r="O21" s="38">
        <f t="shared" si="5"/>
        <v>0</v>
      </c>
      <c r="P21" s="33">
        <v>0</v>
      </c>
      <c r="Q21" s="33">
        <v>0</v>
      </c>
      <c r="R21" s="33">
        <v>0</v>
      </c>
      <c r="S21" s="33">
        <v>0</v>
      </c>
      <c r="T21" s="38">
        <f t="shared" si="6"/>
        <v>0</v>
      </c>
      <c r="U21" s="38">
        <f t="shared" si="7"/>
        <v>0</v>
      </c>
    </row>
    <row r="22" spans="1:21" ht="13" x14ac:dyDescent="0.3">
      <c r="A22" s="18" t="s">
        <v>29</v>
      </c>
      <c r="B22" s="12" t="s">
        <v>52</v>
      </c>
      <c r="C22" s="11" t="s">
        <v>53</v>
      </c>
      <c r="D22" s="33">
        <v>0</v>
      </c>
      <c r="E22" s="33">
        <v>0</v>
      </c>
      <c r="F22" s="33">
        <v>0</v>
      </c>
      <c r="G22" s="38">
        <f t="shared" si="0"/>
        <v>0</v>
      </c>
      <c r="H22" s="33">
        <v>0</v>
      </c>
      <c r="I22" s="38">
        <f t="shared" si="1"/>
        <v>0</v>
      </c>
      <c r="J22" s="33">
        <v>0</v>
      </c>
      <c r="K22" s="38">
        <f t="shared" si="2"/>
        <v>0</v>
      </c>
      <c r="L22" s="33">
        <v>0</v>
      </c>
      <c r="M22" s="38">
        <f t="shared" si="3"/>
        <v>0</v>
      </c>
      <c r="N22" s="33">
        <f t="shared" si="4"/>
        <v>0</v>
      </c>
      <c r="O22" s="38">
        <f t="shared" si="5"/>
        <v>0</v>
      </c>
      <c r="P22" s="33">
        <v>0</v>
      </c>
      <c r="Q22" s="33">
        <v>0</v>
      </c>
      <c r="R22" s="33">
        <v>0</v>
      </c>
      <c r="S22" s="33">
        <v>0</v>
      </c>
      <c r="T22" s="38">
        <f t="shared" si="6"/>
        <v>0</v>
      </c>
      <c r="U22" s="38">
        <f t="shared" si="7"/>
        <v>0</v>
      </c>
    </row>
    <row r="23" spans="1:21" ht="13" x14ac:dyDescent="0.3">
      <c r="A23" s="18" t="s">
        <v>29</v>
      </c>
      <c r="B23" s="12" t="s">
        <v>54</v>
      </c>
      <c r="C23" s="11" t="s">
        <v>55</v>
      </c>
      <c r="D23" s="33">
        <v>0</v>
      </c>
      <c r="E23" s="33">
        <v>0</v>
      </c>
      <c r="F23" s="33">
        <v>0</v>
      </c>
      <c r="G23" s="38">
        <f t="shared" si="0"/>
        <v>0</v>
      </c>
      <c r="H23" s="33">
        <v>0</v>
      </c>
      <c r="I23" s="38">
        <f t="shared" si="1"/>
        <v>0</v>
      </c>
      <c r="J23" s="33">
        <v>0</v>
      </c>
      <c r="K23" s="38">
        <f t="shared" si="2"/>
        <v>0</v>
      </c>
      <c r="L23" s="33">
        <v>0</v>
      </c>
      <c r="M23" s="38">
        <f t="shared" si="3"/>
        <v>0</v>
      </c>
      <c r="N23" s="33">
        <f t="shared" si="4"/>
        <v>0</v>
      </c>
      <c r="O23" s="38">
        <f t="shared" si="5"/>
        <v>0</v>
      </c>
      <c r="P23" s="33">
        <v>0</v>
      </c>
      <c r="Q23" s="33">
        <v>0</v>
      </c>
      <c r="R23" s="33">
        <v>0</v>
      </c>
      <c r="S23" s="33">
        <v>0</v>
      </c>
      <c r="T23" s="38">
        <f t="shared" si="6"/>
        <v>0</v>
      </c>
      <c r="U23" s="38">
        <f t="shared" si="7"/>
        <v>0</v>
      </c>
    </row>
    <row r="24" spans="1:21" ht="13" x14ac:dyDescent="0.3">
      <c r="A24" s="18" t="s">
        <v>29</v>
      </c>
      <c r="B24" s="12" t="s">
        <v>56</v>
      </c>
      <c r="C24" s="11" t="s">
        <v>57</v>
      </c>
      <c r="D24" s="33">
        <v>63987</v>
      </c>
      <c r="E24" s="33">
        <v>63987</v>
      </c>
      <c r="F24" s="33">
        <v>8757</v>
      </c>
      <c r="G24" s="38">
        <f t="shared" si="0"/>
        <v>0.13685592385953396</v>
      </c>
      <c r="H24" s="33">
        <v>6473</v>
      </c>
      <c r="I24" s="38">
        <f t="shared" si="1"/>
        <v>0.10116117336333943</v>
      </c>
      <c r="J24" s="33">
        <v>6387</v>
      </c>
      <c r="K24" s="38">
        <f t="shared" si="2"/>
        <v>9.9817150358666604E-2</v>
      </c>
      <c r="L24" s="33">
        <v>0</v>
      </c>
      <c r="M24" s="38">
        <f t="shared" si="3"/>
        <v>0</v>
      </c>
      <c r="N24" s="33">
        <f t="shared" si="4"/>
        <v>21617</v>
      </c>
      <c r="O24" s="38">
        <f t="shared" si="5"/>
        <v>0.33783424758154001</v>
      </c>
      <c r="P24" s="33">
        <v>3235</v>
      </c>
      <c r="Q24" s="33">
        <v>61585</v>
      </c>
      <c r="R24" s="33">
        <v>61585</v>
      </c>
      <c r="S24" s="33">
        <v>8026</v>
      </c>
      <c r="T24" s="38">
        <f t="shared" si="6"/>
        <v>0.1303239425184704</v>
      </c>
      <c r="U24" s="38">
        <f t="shared" si="7"/>
        <v>0.97434312210200935</v>
      </c>
    </row>
    <row r="25" spans="1:21" ht="13" x14ac:dyDescent="0.3">
      <c r="A25" s="18" t="s">
        <v>29</v>
      </c>
      <c r="B25" s="12" t="s">
        <v>58</v>
      </c>
      <c r="C25" s="11" t="s">
        <v>59</v>
      </c>
      <c r="D25" s="33">
        <v>0</v>
      </c>
      <c r="E25" s="33">
        <v>0</v>
      </c>
      <c r="F25" s="33">
        <v>0</v>
      </c>
      <c r="G25" s="38">
        <f t="shared" si="0"/>
        <v>0</v>
      </c>
      <c r="H25" s="33">
        <v>0</v>
      </c>
      <c r="I25" s="38">
        <f t="shared" si="1"/>
        <v>0</v>
      </c>
      <c r="J25" s="33">
        <v>0</v>
      </c>
      <c r="K25" s="38">
        <f t="shared" si="2"/>
        <v>0</v>
      </c>
      <c r="L25" s="33">
        <v>0</v>
      </c>
      <c r="M25" s="38">
        <f t="shared" si="3"/>
        <v>0</v>
      </c>
      <c r="N25" s="33">
        <f t="shared" si="4"/>
        <v>0</v>
      </c>
      <c r="O25" s="38">
        <f t="shared" si="5"/>
        <v>0</v>
      </c>
      <c r="P25" s="33">
        <v>0</v>
      </c>
      <c r="Q25" s="33">
        <v>0</v>
      </c>
      <c r="R25" s="33">
        <v>0</v>
      </c>
      <c r="S25" s="33">
        <v>0</v>
      </c>
      <c r="T25" s="38">
        <f t="shared" si="6"/>
        <v>0</v>
      </c>
      <c r="U25" s="38">
        <f t="shared" si="7"/>
        <v>0</v>
      </c>
    </row>
    <row r="26" spans="1:21" ht="13" x14ac:dyDescent="0.3">
      <c r="A26" s="18" t="s">
        <v>44</v>
      </c>
      <c r="B26" s="12" t="s">
        <v>60</v>
      </c>
      <c r="C26" s="11" t="s">
        <v>61</v>
      </c>
      <c r="D26" s="33">
        <v>167948676</v>
      </c>
      <c r="E26" s="33">
        <v>167948677</v>
      </c>
      <c r="F26" s="33">
        <v>36175069</v>
      </c>
      <c r="G26" s="38">
        <f t="shared" si="0"/>
        <v>0.21539359440975886</v>
      </c>
      <c r="H26" s="33">
        <v>30376358</v>
      </c>
      <c r="I26" s="38">
        <f t="shared" si="1"/>
        <v>0.18086690960278842</v>
      </c>
      <c r="J26" s="33">
        <v>32921205</v>
      </c>
      <c r="K26" s="38">
        <f t="shared" si="2"/>
        <v>0.19601943634244884</v>
      </c>
      <c r="L26" s="33">
        <v>0</v>
      </c>
      <c r="M26" s="38">
        <f t="shared" si="3"/>
        <v>0</v>
      </c>
      <c r="N26" s="33">
        <f t="shared" si="4"/>
        <v>99472632</v>
      </c>
      <c r="O26" s="38">
        <f t="shared" si="5"/>
        <v>0.59227993799558187</v>
      </c>
      <c r="P26" s="33">
        <v>12316456</v>
      </c>
      <c r="Q26" s="33">
        <v>140540928</v>
      </c>
      <c r="R26" s="33">
        <v>0</v>
      </c>
      <c r="S26" s="33">
        <v>20443285</v>
      </c>
      <c r="T26" s="38">
        <f t="shared" si="6"/>
        <v>0</v>
      </c>
      <c r="U26" s="38">
        <f t="shared" si="7"/>
        <v>1.6729446360219207</v>
      </c>
    </row>
    <row r="27" spans="1:21" ht="14" x14ac:dyDescent="0.3">
      <c r="A27" s="19" t="s">
        <v>0</v>
      </c>
      <c r="B27" s="14" t="s">
        <v>62</v>
      </c>
      <c r="C27" s="13" t="s">
        <v>0</v>
      </c>
      <c r="D27" s="34">
        <f>SUM(D20:D26)</f>
        <v>168012663</v>
      </c>
      <c r="E27" s="34">
        <f>SUM(E20:E26)</f>
        <v>168012664</v>
      </c>
      <c r="F27" s="34">
        <f>SUM(F20:F26)</f>
        <v>36183826</v>
      </c>
      <c r="G27" s="39">
        <f t="shared" si="0"/>
        <v>0.21536368362901312</v>
      </c>
      <c r="H27" s="34">
        <f>SUM(H20:H26)</f>
        <v>30382831</v>
      </c>
      <c r="I27" s="39">
        <f t="shared" si="1"/>
        <v>0.18083655396855414</v>
      </c>
      <c r="J27" s="34">
        <f>SUM(J20:J26)</f>
        <v>32927592</v>
      </c>
      <c r="K27" s="39">
        <f t="shared" si="2"/>
        <v>0.1959827980586035</v>
      </c>
      <c r="L27" s="34">
        <f>SUM(L20:L26)</f>
        <v>0</v>
      </c>
      <c r="M27" s="39">
        <f t="shared" si="3"/>
        <v>0</v>
      </c>
      <c r="N27" s="34">
        <f t="shared" si="4"/>
        <v>99494249</v>
      </c>
      <c r="O27" s="39">
        <f t="shared" si="5"/>
        <v>0.59218303329801381</v>
      </c>
      <c r="P27" s="34">
        <f>SUM(P20:P26)</f>
        <v>12319691</v>
      </c>
      <c r="Q27" s="34">
        <f>SUM(Q20:Q26)</f>
        <v>140602513</v>
      </c>
      <c r="R27" s="34">
        <f>SUM(R20:R26)</f>
        <v>61585</v>
      </c>
      <c r="S27" s="34">
        <f>SUM(S20:S26)</f>
        <v>20451311</v>
      </c>
      <c r="T27" s="39">
        <f t="shared" si="6"/>
        <v>332.0826662336608</v>
      </c>
      <c r="U27" s="39">
        <f t="shared" si="7"/>
        <v>1.6727611918188532</v>
      </c>
    </row>
    <row r="28" spans="1:21" ht="13" x14ac:dyDescent="0.3">
      <c r="A28" s="18" t="s">
        <v>29</v>
      </c>
      <c r="B28" s="12" t="s">
        <v>63</v>
      </c>
      <c r="C28" s="11" t="s">
        <v>64</v>
      </c>
      <c r="D28" s="33">
        <v>0</v>
      </c>
      <c r="E28" s="33">
        <v>0</v>
      </c>
      <c r="F28" s="33">
        <v>0</v>
      </c>
      <c r="G28" s="38">
        <f t="shared" si="0"/>
        <v>0</v>
      </c>
      <c r="H28" s="33">
        <v>0</v>
      </c>
      <c r="I28" s="38">
        <f t="shared" si="1"/>
        <v>0</v>
      </c>
      <c r="J28" s="33">
        <v>0</v>
      </c>
      <c r="K28" s="38">
        <f t="shared" si="2"/>
        <v>0</v>
      </c>
      <c r="L28" s="33">
        <v>0</v>
      </c>
      <c r="M28" s="38">
        <f t="shared" si="3"/>
        <v>0</v>
      </c>
      <c r="N28" s="33">
        <f t="shared" si="4"/>
        <v>0</v>
      </c>
      <c r="O28" s="38">
        <f t="shared" si="5"/>
        <v>0</v>
      </c>
      <c r="P28" s="33">
        <v>0</v>
      </c>
      <c r="Q28" s="33">
        <v>0</v>
      </c>
      <c r="R28" s="33">
        <v>0</v>
      </c>
      <c r="S28" s="33">
        <v>0</v>
      </c>
      <c r="T28" s="38">
        <f t="shared" si="6"/>
        <v>0</v>
      </c>
      <c r="U28" s="38">
        <f t="shared" si="7"/>
        <v>0</v>
      </c>
    </row>
    <row r="29" spans="1:21" ht="13" x14ac:dyDescent="0.3">
      <c r="A29" s="18" t="s">
        <v>29</v>
      </c>
      <c r="B29" s="12" t="s">
        <v>65</v>
      </c>
      <c r="C29" s="11" t="s">
        <v>66</v>
      </c>
      <c r="D29" s="33">
        <v>0</v>
      </c>
      <c r="E29" s="33">
        <v>0</v>
      </c>
      <c r="F29" s="33">
        <v>0</v>
      </c>
      <c r="G29" s="38">
        <f t="shared" si="0"/>
        <v>0</v>
      </c>
      <c r="H29" s="33">
        <v>0</v>
      </c>
      <c r="I29" s="38">
        <f t="shared" si="1"/>
        <v>0</v>
      </c>
      <c r="J29" s="33">
        <v>0</v>
      </c>
      <c r="K29" s="38">
        <f t="shared" si="2"/>
        <v>0</v>
      </c>
      <c r="L29" s="33">
        <v>0</v>
      </c>
      <c r="M29" s="38">
        <f t="shared" si="3"/>
        <v>0</v>
      </c>
      <c r="N29" s="33">
        <f t="shared" si="4"/>
        <v>0</v>
      </c>
      <c r="O29" s="38">
        <f t="shared" si="5"/>
        <v>0</v>
      </c>
      <c r="P29" s="33">
        <v>0</v>
      </c>
      <c r="Q29" s="33">
        <v>0</v>
      </c>
      <c r="R29" s="33">
        <v>0</v>
      </c>
      <c r="S29" s="33">
        <v>0</v>
      </c>
      <c r="T29" s="38">
        <f t="shared" si="6"/>
        <v>0</v>
      </c>
      <c r="U29" s="38">
        <f t="shared" si="7"/>
        <v>0</v>
      </c>
    </row>
    <row r="30" spans="1:21" ht="13" x14ac:dyDescent="0.3">
      <c r="A30" s="18" t="s">
        <v>29</v>
      </c>
      <c r="B30" s="12" t="s">
        <v>67</v>
      </c>
      <c r="C30" s="11" t="s">
        <v>68</v>
      </c>
      <c r="D30" s="33">
        <v>0</v>
      </c>
      <c r="E30" s="33">
        <v>0</v>
      </c>
      <c r="F30" s="33">
        <v>0</v>
      </c>
      <c r="G30" s="38">
        <f t="shared" si="0"/>
        <v>0</v>
      </c>
      <c r="H30" s="33">
        <v>0</v>
      </c>
      <c r="I30" s="38">
        <f t="shared" si="1"/>
        <v>0</v>
      </c>
      <c r="J30" s="33">
        <v>0</v>
      </c>
      <c r="K30" s="38">
        <f t="shared" si="2"/>
        <v>0</v>
      </c>
      <c r="L30" s="33">
        <v>0</v>
      </c>
      <c r="M30" s="38">
        <f t="shared" si="3"/>
        <v>0</v>
      </c>
      <c r="N30" s="33">
        <f t="shared" si="4"/>
        <v>0</v>
      </c>
      <c r="O30" s="38">
        <f t="shared" si="5"/>
        <v>0</v>
      </c>
      <c r="P30" s="33">
        <v>0</v>
      </c>
      <c r="Q30" s="33">
        <v>0</v>
      </c>
      <c r="R30" s="33">
        <v>0</v>
      </c>
      <c r="S30" s="33">
        <v>0</v>
      </c>
      <c r="T30" s="38">
        <f t="shared" si="6"/>
        <v>0</v>
      </c>
      <c r="U30" s="38">
        <f t="shared" si="7"/>
        <v>0</v>
      </c>
    </row>
    <row r="31" spans="1:21" ht="13" x14ac:dyDescent="0.3">
      <c r="A31" s="18" t="s">
        <v>29</v>
      </c>
      <c r="B31" s="12" t="s">
        <v>69</v>
      </c>
      <c r="C31" s="11" t="s">
        <v>70</v>
      </c>
      <c r="D31" s="33">
        <v>20000</v>
      </c>
      <c r="E31" s="33">
        <v>15000</v>
      </c>
      <c r="F31" s="33">
        <v>3890</v>
      </c>
      <c r="G31" s="38">
        <f t="shared" si="0"/>
        <v>0.19450000000000001</v>
      </c>
      <c r="H31" s="33">
        <v>2957</v>
      </c>
      <c r="I31" s="38">
        <f t="shared" si="1"/>
        <v>0.14785000000000001</v>
      </c>
      <c r="J31" s="33">
        <v>4069</v>
      </c>
      <c r="K31" s="38">
        <f t="shared" si="2"/>
        <v>0.27126666666666666</v>
      </c>
      <c r="L31" s="33">
        <v>0</v>
      </c>
      <c r="M31" s="38">
        <f t="shared" si="3"/>
        <v>0</v>
      </c>
      <c r="N31" s="33">
        <f t="shared" si="4"/>
        <v>10916</v>
      </c>
      <c r="O31" s="38">
        <f t="shared" si="5"/>
        <v>0.72773333333333334</v>
      </c>
      <c r="P31" s="33">
        <v>4105</v>
      </c>
      <c r="Q31" s="33">
        <v>15000</v>
      </c>
      <c r="R31" s="33">
        <v>15000</v>
      </c>
      <c r="S31" s="33">
        <v>8005</v>
      </c>
      <c r="T31" s="38">
        <f t="shared" si="6"/>
        <v>0.53366666666666662</v>
      </c>
      <c r="U31" s="38">
        <f t="shared" si="7"/>
        <v>-8.7697929354445536E-3</v>
      </c>
    </row>
    <row r="32" spans="1:21" ht="13" x14ac:dyDescent="0.3">
      <c r="A32" s="18" t="s">
        <v>29</v>
      </c>
      <c r="B32" s="12" t="s">
        <v>71</v>
      </c>
      <c r="C32" s="11" t="s">
        <v>72</v>
      </c>
      <c r="D32" s="33">
        <v>0</v>
      </c>
      <c r="E32" s="33">
        <v>0</v>
      </c>
      <c r="F32" s="33">
        <v>0</v>
      </c>
      <c r="G32" s="38">
        <f t="shared" si="0"/>
        <v>0</v>
      </c>
      <c r="H32" s="33">
        <v>0</v>
      </c>
      <c r="I32" s="38">
        <f t="shared" si="1"/>
        <v>0</v>
      </c>
      <c r="J32" s="33">
        <v>0</v>
      </c>
      <c r="K32" s="38">
        <f t="shared" si="2"/>
        <v>0</v>
      </c>
      <c r="L32" s="33">
        <v>0</v>
      </c>
      <c r="M32" s="38">
        <f t="shared" si="3"/>
        <v>0</v>
      </c>
      <c r="N32" s="33">
        <f t="shared" si="4"/>
        <v>0</v>
      </c>
      <c r="O32" s="38">
        <f t="shared" si="5"/>
        <v>0</v>
      </c>
      <c r="P32" s="33">
        <v>0</v>
      </c>
      <c r="Q32" s="33">
        <v>0</v>
      </c>
      <c r="R32" s="33">
        <v>0</v>
      </c>
      <c r="S32" s="33">
        <v>0</v>
      </c>
      <c r="T32" s="38">
        <f t="shared" si="6"/>
        <v>0</v>
      </c>
      <c r="U32" s="38">
        <f t="shared" si="7"/>
        <v>0</v>
      </c>
    </row>
    <row r="33" spans="1:21" ht="13" x14ac:dyDescent="0.3">
      <c r="A33" s="18" t="s">
        <v>29</v>
      </c>
      <c r="B33" s="12" t="s">
        <v>73</v>
      </c>
      <c r="C33" s="11" t="s">
        <v>74</v>
      </c>
      <c r="D33" s="33">
        <v>0</v>
      </c>
      <c r="E33" s="33">
        <v>0</v>
      </c>
      <c r="F33" s="33">
        <v>0</v>
      </c>
      <c r="G33" s="38">
        <f t="shared" si="0"/>
        <v>0</v>
      </c>
      <c r="H33" s="33">
        <v>0</v>
      </c>
      <c r="I33" s="38">
        <f t="shared" si="1"/>
        <v>0</v>
      </c>
      <c r="J33" s="33">
        <v>0</v>
      </c>
      <c r="K33" s="38">
        <f t="shared" si="2"/>
        <v>0</v>
      </c>
      <c r="L33" s="33">
        <v>0</v>
      </c>
      <c r="M33" s="38">
        <f t="shared" si="3"/>
        <v>0</v>
      </c>
      <c r="N33" s="33">
        <f t="shared" si="4"/>
        <v>0</v>
      </c>
      <c r="O33" s="38">
        <f t="shared" si="5"/>
        <v>0</v>
      </c>
      <c r="P33" s="33">
        <v>0</v>
      </c>
      <c r="Q33" s="33">
        <v>0</v>
      </c>
      <c r="R33" s="33">
        <v>0</v>
      </c>
      <c r="S33" s="33">
        <v>0</v>
      </c>
      <c r="T33" s="38">
        <f t="shared" si="6"/>
        <v>0</v>
      </c>
      <c r="U33" s="38">
        <f t="shared" si="7"/>
        <v>0</v>
      </c>
    </row>
    <row r="34" spans="1:21" ht="13" x14ac:dyDescent="0.3">
      <c r="A34" s="18" t="s">
        <v>44</v>
      </c>
      <c r="B34" s="12" t="s">
        <v>75</v>
      </c>
      <c r="C34" s="11" t="s">
        <v>76</v>
      </c>
      <c r="D34" s="33">
        <v>67784364</v>
      </c>
      <c r="E34" s="33">
        <v>73206009</v>
      </c>
      <c r="F34" s="33">
        <v>15826450</v>
      </c>
      <c r="G34" s="38">
        <f t="shared" si="0"/>
        <v>0.23348231164343447</v>
      </c>
      <c r="H34" s="33">
        <v>16303407</v>
      </c>
      <c r="I34" s="38">
        <f t="shared" si="1"/>
        <v>0.24051869838300763</v>
      </c>
      <c r="J34" s="33">
        <v>16288697</v>
      </c>
      <c r="K34" s="38">
        <f t="shared" si="2"/>
        <v>0.2225049175949477</v>
      </c>
      <c r="L34" s="33">
        <v>0</v>
      </c>
      <c r="M34" s="38">
        <f t="shared" si="3"/>
        <v>0</v>
      </c>
      <c r="N34" s="33">
        <f t="shared" si="4"/>
        <v>48418554</v>
      </c>
      <c r="O34" s="38">
        <f t="shared" si="5"/>
        <v>0.66140136119153825</v>
      </c>
      <c r="P34" s="33">
        <v>15701077</v>
      </c>
      <c r="Q34" s="33">
        <v>65177273</v>
      </c>
      <c r="R34" s="33">
        <v>65177273</v>
      </c>
      <c r="S34" s="33">
        <v>47020713</v>
      </c>
      <c r="T34" s="38">
        <f t="shared" si="6"/>
        <v>0.72142805054148251</v>
      </c>
      <c r="U34" s="38">
        <f t="shared" si="7"/>
        <v>3.7425458138954371E-2</v>
      </c>
    </row>
    <row r="35" spans="1:21" ht="14" x14ac:dyDescent="0.3">
      <c r="A35" s="19" t="s">
        <v>0</v>
      </c>
      <c r="B35" s="14" t="s">
        <v>77</v>
      </c>
      <c r="C35" s="13" t="s">
        <v>0</v>
      </c>
      <c r="D35" s="34">
        <f>SUM(D28:D34)</f>
        <v>67804364</v>
      </c>
      <c r="E35" s="34">
        <f>SUM(E28:E34)</f>
        <v>73221009</v>
      </c>
      <c r="F35" s="34">
        <f>SUM(F28:F34)</f>
        <v>15830340</v>
      </c>
      <c r="G35" s="39">
        <f t="shared" si="0"/>
        <v>0.23347081317656782</v>
      </c>
      <c r="H35" s="34">
        <f>SUM(H28:H34)</f>
        <v>16306364</v>
      </c>
      <c r="I35" s="39">
        <f t="shared" si="1"/>
        <v>0.24049136424316286</v>
      </c>
      <c r="J35" s="34">
        <f>SUM(J28:J34)</f>
        <v>16292766</v>
      </c>
      <c r="K35" s="39">
        <f t="shared" si="2"/>
        <v>0.22251490688963327</v>
      </c>
      <c r="L35" s="34">
        <f>SUM(L28:L34)</f>
        <v>0</v>
      </c>
      <c r="M35" s="39">
        <f t="shared" si="3"/>
        <v>0</v>
      </c>
      <c r="N35" s="34">
        <f t="shared" si="4"/>
        <v>48429470</v>
      </c>
      <c r="O35" s="39">
        <f t="shared" si="5"/>
        <v>0.66141494990870719</v>
      </c>
      <c r="P35" s="34">
        <f>SUM(P28:P34)</f>
        <v>15705182</v>
      </c>
      <c r="Q35" s="34">
        <f>SUM(Q28:Q34)</f>
        <v>65192273</v>
      </c>
      <c r="R35" s="34">
        <f>SUM(R28:R34)</f>
        <v>65192273</v>
      </c>
      <c r="S35" s="34">
        <f>SUM(S28:S34)</f>
        <v>47028718</v>
      </c>
      <c r="T35" s="39">
        <f t="shared" si="6"/>
        <v>0.72138484878414966</v>
      </c>
      <c r="U35" s="39">
        <f t="shared" si="7"/>
        <v>3.741338368444258E-2</v>
      </c>
    </row>
    <row r="36" spans="1:21" ht="13" x14ac:dyDescent="0.3">
      <c r="A36" s="18" t="s">
        <v>29</v>
      </c>
      <c r="B36" s="12" t="s">
        <v>78</v>
      </c>
      <c r="C36" s="11" t="s">
        <v>79</v>
      </c>
      <c r="D36" s="33">
        <v>0</v>
      </c>
      <c r="E36" s="33">
        <v>0</v>
      </c>
      <c r="F36" s="33">
        <v>0</v>
      </c>
      <c r="G36" s="38">
        <f t="shared" si="0"/>
        <v>0</v>
      </c>
      <c r="H36" s="33">
        <v>0</v>
      </c>
      <c r="I36" s="38">
        <f t="shared" si="1"/>
        <v>0</v>
      </c>
      <c r="J36" s="33">
        <v>0</v>
      </c>
      <c r="K36" s="38">
        <f t="shared" si="2"/>
        <v>0</v>
      </c>
      <c r="L36" s="33">
        <v>0</v>
      </c>
      <c r="M36" s="38">
        <f t="shared" si="3"/>
        <v>0</v>
      </c>
      <c r="N36" s="33">
        <f t="shared" si="4"/>
        <v>0</v>
      </c>
      <c r="O36" s="38">
        <f t="shared" si="5"/>
        <v>0</v>
      </c>
      <c r="P36" s="33">
        <v>0</v>
      </c>
      <c r="Q36" s="33">
        <v>0</v>
      </c>
      <c r="R36" s="33">
        <v>0</v>
      </c>
      <c r="S36" s="33">
        <v>0</v>
      </c>
      <c r="T36" s="38">
        <f t="shared" si="6"/>
        <v>0</v>
      </c>
      <c r="U36" s="38">
        <f t="shared" si="7"/>
        <v>0</v>
      </c>
    </row>
    <row r="37" spans="1:21" ht="13" x14ac:dyDescent="0.3">
      <c r="A37" s="18" t="s">
        <v>29</v>
      </c>
      <c r="B37" s="12" t="s">
        <v>80</v>
      </c>
      <c r="C37" s="11" t="s">
        <v>81</v>
      </c>
      <c r="D37" s="33">
        <v>0</v>
      </c>
      <c r="E37" s="33">
        <v>0</v>
      </c>
      <c r="F37" s="33">
        <v>0</v>
      </c>
      <c r="G37" s="38">
        <f t="shared" si="0"/>
        <v>0</v>
      </c>
      <c r="H37" s="33">
        <v>0</v>
      </c>
      <c r="I37" s="38">
        <f t="shared" si="1"/>
        <v>0</v>
      </c>
      <c r="J37" s="33">
        <v>0</v>
      </c>
      <c r="K37" s="38">
        <f t="shared" si="2"/>
        <v>0</v>
      </c>
      <c r="L37" s="33">
        <v>0</v>
      </c>
      <c r="M37" s="38">
        <f t="shared" si="3"/>
        <v>0</v>
      </c>
      <c r="N37" s="33">
        <f t="shared" si="4"/>
        <v>0</v>
      </c>
      <c r="O37" s="38">
        <f t="shared" si="5"/>
        <v>0</v>
      </c>
      <c r="P37" s="33">
        <v>0</v>
      </c>
      <c r="Q37" s="33">
        <v>0</v>
      </c>
      <c r="R37" s="33">
        <v>0</v>
      </c>
      <c r="S37" s="33">
        <v>0</v>
      </c>
      <c r="T37" s="38">
        <f t="shared" si="6"/>
        <v>0</v>
      </c>
      <c r="U37" s="38">
        <f t="shared" si="7"/>
        <v>0</v>
      </c>
    </row>
    <row r="38" spans="1:21" ht="13" x14ac:dyDescent="0.3">
      <c r="A38" s="18" t="s">
        <v>29</v>
      </c>
      <c r="B38" s="12" t="s">
        <v>82</v>
      </c>
      <c r="C38" s="11" t="s">
        <v>83</v>
      </c>
      <c r="D38" s="33">
        <v>0</v>
      </c>
      <c r="E38" s="33">
        <v>0</v>
      </c>
      <c r="F38" s="33">
        <v>0</v>
      </c>
      <c r="G38" s="38">
        <f t="shared" si="0"/>
        <v>0</v>
      </c>
      <c r="H38" s="33">
        <v>0</v>
      </c>
      <c r="I38" s="38">
        <f t="shared" si="1"/>
        <v>0</v>
      </c>
      <c r="J38" s="33">
        <v>0</v>
      </c>
      <c r="K38" s="38">
        <f t="shared" si="2"/>
        <v>0</v>
      </c>
      <c r="L38" s="33">
        <v>0</v>
      </c>
      <c r="M38" s="38">
        <f t="shared" si="3"/>
        <v>0</v>
      </c>
      <c r="N38" s="33">
        <f t="shared" si="4"/>
        <v>0</v>
      </c>
      <c r="O38" s="38">
        <f t="shared" si="5"/>
        <v>0</v>
      </c>
      <c r="P38" s="33">
        <v>0</v>
      </c>
      <c r="Q38" s="33">
        <v>0</v>
      </c>
      <c r="R38" s="33">
        <v>0</v>
      </c>
      <c r="S38" s="33">
        <v>0</v>
      </c>
      <c r="T38" s="38">
        <f t="shared" si="6"/>
        <v>0</v>
      </c>
      <c r="U38" s="38">
        <f t="shared" si="7"/>
        <v>0</v>
      </c>
    </row>
    <row r="39" spans="1:21" ht="13" x14ac:dyDescent="0.3">
      <c r="A39" s="18" t="s">
        <v>44</v>
      </c>
      <c r="B39" s="12" t="s">
        <v>84</v>
      </c>
      <c r="C39" s="11" t="s">
        <v>85</v>
      </c>
      <c r="D39" s="33">
        <v>50895988</v>
      </c>
      <c r="E39" s="33">
        <v>51895988</v>
      </c>
      <c r="F39" s="33">
        <v>0</v>
      </c>
      <c r="G39" s="38">
        <f t="shared" si="0"/>
        <v>0</v>
      </c>
      <c r="H39" s="33">
        <v>0</v>
      </c>
      <c r="I39" s="38">
        <f t="shared" si="1"/>
        <v>0</v>
      </c>
      <c r="J39" s="33">
        <v>7829917</v>
      </c>
      <c r="K39" s="38">
        <f t="shared" si="2"/>
        <v>0.15087711597281855</v>
      </c>
      <c r="L39" s="33">
        <v>0</v>
      </c>
      <c r="M39" s="38">
        <f t="shared" si="3"/>
        <v>0</v>
      </c>
      <c r="N39" s="33">
        <f t="shared" si="4"/>
        <v>7829917</v>
      </c>
      <c r="O39" s="38">
        <f t="shared" si="5"/>
        <v>0.15087711597281855</v>
      </c>
      <c r="P39" s="33">
        <v>6874949</v>
      </c>
      <c r="Q39" s="33">
        <v>49213222</v>
      </c>
      <c r="R39" s="33">
        <v>47712862</v>
      </c>
      <c r="S39" s="33">
        <v>26510884</v>
      </c>
      <c r="T39" s="38">
        <f t="shared" si="6"/>
        <v>0.55563390852554595</v>
      </c>
      <c r="U39" s="38">
        <f t="shared" si="7"/>
        <v>0.13890546678964455</v>
      </c>
    </row>
    <row r="40" spans="1:21" ht="14" x14ac:dyDescent="0.3">
      <c r="A40" s="19" t="s">
        <v>0</v>
      </c>
      <c r="B40" s="14" t="s">
        <v>86</v>
      </c>
      <c r="C40" s="13" t="s">
        <v>0</v>
      </c>
      <c r="D40" s="34">
        <f>SUM(D36:D39)</f>
        <v>50895988</v>
      </c>
      <c r="E40" s="34">
        <f>SUM(E36:E39)</f>
        <v>51895988</v>
      </c>
      <c r="F40" s="34">
        <f>SUM(F36:F39)</f>
        <v>0</v>
      </c>
      <c r="G40" s="39">
        <f t="shared" si="0"/>
        <v>0</v>
      </c>
      <c r="H40" s="34">
        <f>SUM(H36:H39)</f>
        <v>0</v>
      </c>
      <c r="I40" s="39">
        <f t="shared" si="1"/>
        <v>0</v>
      </c>
      <c r="J40" s="34">
        <f>SUM(J36:J39)</f>
        <v>7829917</v>
      </c>
      <c r="K40" s="39">
        <f t="shared" si="2"/>
        <v>0.15087711597281855</v>
      </c>
      <c r="L40" s="34">
        <f>SUM(L36:L39)</f>
        <v>0</v>
      </c>
      <c r="M40" s="39">
        <f t="shared" si="3"/>
        <v>0</v>
      </c>
      <c r="N40" s="34">
        <f t="shared" si="4"/>
        <v>7829917</v>
      </c>
      <c r="O40" s="39">
        <f t="shared" si="5"/>
        <v>0.15087711597281855</v>
      </c>
      <c r="P40" s="34">
        <f>SUM(P36:P39)</f>
        <v>6874949</v>
      </c>
      <c r="Q40" s="34">
        <f>SUM(Q36:Q39)</f>
        <v>49213222</v>
      </c>
      <c r="R40" s="34">
        <f>SUM(R36:R39)</f>
        <v>47712862</v>
      </c>
      <c r="S40" s="34">
        <f>SUM(S36:S39)</f>
        <v>26510884</v>
      </c>
      <c r="T40" s="39">
        <f t="shared" si="6"/>
        <v>0.55563390852554595</v>
      </c>
      <c r="U40" s="39">
        <f t="shared" si="7"/>
        <v>0.13890546678964455</v>
      </c>
    </row>
    <row r="41" spans="1:21" ht="13" x14ac:dyDescent="0.3">
      <c r="A41" s="18" t="s">
        <v>29</v>
      </c>
      <c r="B41" s="12" t="s">
        <v>87</v>
      </c>
      <c r="C41" s="11" t="s">
        <v>88</v>
      </c>
      <c r="D41" s="33">
        <v>0</v>
      </c>
      <c r="E41" s="33">
        <v>0</v>
      </c>
      <c r="F41" s="33">
        <v>0</v>
      </c>
      <c r="G41" s="38">
        <f t="shared" si="0"/>
        <v>0</v>
      </c>
      <c r="H41" s="33">
        <v>0</v>
      </c>
      <c r="I41" s="38">
        <f t="shared" si="1"/>
        <v>0</v>
      </c>
      <c r="J41" s="33">
        <v>0</v>
      </c>
      <c r="K41" s="38">
        <f t="shared" si="2"/>
        <v>0</v>
      </c>
      <c r="L41" s="33">
        <v>0</v>
      </c>
      <c r="M41" s="38">
        <f t="shared" si="3"/>
        <v>0</v>
      </c>
      <c r="N41" s="33">
        <f t="shared" si="4"/>
        <v>0</v>
      </c>
      <c r="O41" s="38">
        <f t="shared" si="5"/>
        <v>0</v>
      </c>
      <c r="P41" s="33">
        <v>0</v>
      </c>
      <c r="Q41" s="33">
        <v>0</v>
      </c>
      <c r="R41" s="33">
        <v>0</v>
      </c>
      <c r="S41" s="33">
        <v>0</v>
      </c>
      <c r="T41" s="38">
        <f t="shared" si="6"/>
        <v>0</v>
      </c>
      <c r="U41" s="38">
        <f t="shared" si="7"/>
        <v>0</v>
      </c>
    </row>
    <row r="42" spans="1:21" ht="13" x14ac:dyDescent="0.3">
      <c r="A42" s="18" t="s">
        <v>29</v>
      </c>
      <c r="B42" s="12" t="s">
        <v>89</v>
      </c>
      <c r="C42" s="11" t="s">
        <v>90</v>
      </c>
      <c r="D42" s="33">
        <v>0</v>
      </c>
      <c r="E42" s="33">
        <v>0</v>
      </c>
      <c r="F42" s="33">
        <v>0</v>
      </c>
      <c r="G42" s="38">
        <f t="shared" si="0"/>
        <v>0</v>
      </c>
      <c r="H42" s="33">
        <v>0</v>
      </c>
      <c r="I42" s="38">
        <f t="shared" si="1"/>
        <v>0</v>
      </c>
      <c r="J42" s="33">
        <v>0</v>
      </c>
      <c r="K42" s="38">
        <f t="shared" si="2"/>
        <v>0</v>
      </c>
      <c r="L42" s="33">
        <v>0</v>
      </c>
      <c r="M42" s="38">
        <f t="shared" si="3"/>
        <v>0</v>
      </c>
      <c r="N42" s="33">
        <f t="shared" si="4"/>
        <v>0</v>
      </c>
      <c r="O42" s="38">
        <f t="shared" si="5"/>
        <v>0</v>
      </c>
      <c r="P42" s="33">
        <v>0</v>
      </c>
      <c r="Q42" s="33">
        <v>0</v>
      </c>
      <c r="R42" s="33">
        <v>0</v>
      </c>
      <c r="S42" s="33">
        <v>0</v>
      </c>
      <c r="T42" s="38">
        <f t="shared" si="6"/>
        <v>0</v>
      </c>
      <c r="U42" s="38">
        <f t="shared" si="7"/>
        <v>0</v>
      </c>
    </row>
    <row r="43" spans="1:21" ht="13" x14ac:dyDescent="0.3">
      <c r="A43" s="18" t="s">
        <v>29</v>
      </c>
      <c r="B43" s="12" t="s">
        <v>91</v>
      </c>
      <c r="C43" s="11" t="s">
        <v>92</v>
      </c>
      <c r="D43" s="33">
        <v>0</v>
      </c>
      <c r="E43" s="33">
        <v>0</v>
      </c>
      <c r="F43" s="33">
        <v>0</v>
      </c>
      <c r="G43" s="38">
        <f t="shared" si="0"/>
        <v>0</v>
      </c>
      <c r="H43" s="33">
        <v>0</v>
      </c>
      <c r="I43" s="38">
        <f t="shared" si="1"/>
        <v>0</v>
      </c>
      <c r="J43" s="33">
        <v>0</v>
      </c>
      <c r="K43" s="38">
        <f t="shared" si="2"/>
        <v>0</v>
      </c>
      <c r="L43" s="33">
        <v>0</v>
      </c>
      <c r="M43" s="38">
        <f t="shared" si="3"/>
        <v>0</v>
      </c>
      <c r="N43" s="33">
        <f t="shared" si="4"/>
        <v>0</v>
      </c>
      <c r="O43" s="38">
        <f t="shared" si="5"/>
        <v>0</v>
      </c>
      <c r="P43" s="33">
        <v>0</v>
      </c>
      <c r="Q43" s="33">
        <v>0</v>
      </c>
      <c r="R43" s="33">
        <v>0</v>
      </c>
      <c r="S43" s="33">
        <v>0</v>
      </c>
      <c r="T43" s="38">
        <f t="shared" si="6"/>
        <v>0</v>
      </c>
      <c r="U43" s="38">
        <f t="shared" si="7"/>
        <v>0</v>
      </c>
    </row>
    <row r="44" spans="1:21" ht="13" x14ac:dyDescent="0.3">
      <c r="A44" s="18" t="s">
        <v>29</v>
      </c>
      <c r="B44" s="12" t="s">
        <v>93</v>
      </c>
      <c r="C44" s="11" t="s">
        <v>94</v>
      </c>
      <c r="D44" s="33">
        <v>0</v>
      </c>
      <c r="E44" s="33">
        <v>0</v>
      </c>
      <c r="F44" s="33">
        <v>0</v>
      </c>
      <c r="G44" s="38">
        <f t="shared" si="0"/>
        <v>0</v>
      </c>
      <c r="H44" s="33">
        <v>0</v>
      </c>
      <c r="I44" s="38">
        <f t="shared" si="1"/>
        <v>0</v>
      </c>
      <c r="J44" s="33">
        <v>0</v>
      </c>
      <c r="K44" s="38">
        <f t="shared" si="2"/>
        <v>0</v>
      </c>
      <c r="L44" s="33">
        <v>0</v>
      </c>
      <c r="M44" s="38">
        <f t="shared" si="3"/>
        <v>0</v>
      </c>
      <c r="N44" s="33">
        <f t="shared" si="4"/>
        <v>0</v>
      </c>
      <c r="O44" s="38">
        <f t="shared" si="5"/>
        <v>0</v>
      </c>
      <c r="P44" s="33">
        <v>0</v>
      </c>
      <c r="Q44" s="33">
        <v>0</v>
      </c>
      <c r="R44" s="33">
        <v>0</v>
      </c>
      <c r="S44" s="33">
        <v>0</v>
      </c>
      <c r="T44" s="38">
        <f t="shared" si="6"/>
        <v>0</v>
      </c>
      <c r="U44" s="38">
        <f t="shared" si="7"/>
        <v>0</v>
      </c>
    </row>
    <row r="45" spans="1:21" ht="13" x14ac:dyDescent="0.3">
      <c r="A45" s="18" t="s">
        <v>29</v>
      </c>
      <c r="B45" s="12" t="s">
        <v>95</v>
      </c>
      <c r="C45" s="11" t="s">
        <v>96</v>
      </c>
      <c r="D45" s="33">
        <v>0</v>
      </c>
      <c r="E45" s="33">
        <v>0</v>
      </c>
      <c r="F45" s="33">
        <v>0</v>
      </c>
      <c r="G45" s="38">
        <f t="shared" si="0"/>
        <v>0</v>
      </c>
      <c r="H45" s="33">
        <v>0</v>
      </c>
      <c r="I45" s="38">
        <f t="shared" si="1"/>
        <v>0</v>
      </c>
      <c r="J45" s="33">
        <v>0</v>
      </c>
      <c r="K45" s="38">
        <f t="shared" si="2"/>
        <v>0</v>
      </c>
      <c r="L45" s="33">
        <v>0</v>
      </c>
      <c r="M45" s="38">
        <f t="shared" si="3"/>
        <v>0</v>
      </c>
      <c r="N45" s="33">
        <f t="shared" si="4"/>
        <v>0</v>
      </c>
      <c r="O45" s="38">
        <f t="shared" si="5"/>
        <v>0</v>
      </c>
      <c r="P45" s="33">
        <v>0</v>
      </c>
      <c r="Q45" s="33">
        <v>0</v>
      </c>
      <c r="R45" s="33">
        <v>0</v>
      </c>
      <c r="S45" s="33">
        <v>0</v>
      </c>
      <c r="T45" s="38">
        <f t="shared" si="6"/>
        <v>0</v>
      </c>
      <c r="U45" s="38">
        <f t="shared" si="7"/>
        <v>0</v>
      </c>
    </row>
    <row r="46" spans="1:21" ht="13" x14ac:dyDescent="0.3">
      <c r="A46" s="18" t="s">
        <v>44</v>
      </c>
      <c r="B46" s="12" t="s">
        <v>97</v>
      </c>
      <c r="C46" s="11" t="s">
        <v>98</v>
      </c>
      <c r="D46" s="33">
        <v>0</v>
      </c>
      <c r="E46" s="33">
        <v>0</v>
      </c>
      <c r="F46" s="33">
        <v>0</v>
      </c>
      <c r="G46" s="38">
        <f t="shared" si="0"/>
        <v>0</v>
      </c>
      <c r="H46" s="33">
        <v>0</v>
      </c>
      <c r="I46" s="38">
        <f t="shared" si="1"/>
        <v>0</v>
      </c>
      <c r="J46" s="33">
        <v>0</v>
      </c>
      <c r="K46" s="38">
        <f t="shared" si="2"/>
        <v>0</v>
      </c>
      <c r="L46" s="33">
        <v>0</v>
      </c>
      <c r="M46" s="38">
        <f t="shared" si="3"/>
        <v>0</v>
      </c>
      <c r="N46" s="33">
        <f t="shared" si="4"/>
        <v>0</v>
      </c>
      <c r="O46" s="38">
        <f t="shared" si="5"/>
        <v>0</v>
      </c>
      <c r="P46" s="33">
        <v>0</v>
      </c>
      <c r="Q46" s="33">
        <v>0</v>
      </c>
      <c r="R46" s="33">
        <v>0</v>
      </c>
      <c r="S46" s="33">
        <v>0</v>
      </c>
      <c r="T46" s="38">
        <f t="shared" si="6"/>
        <v>0</v>
      </c>
      <c r="U46" s="38">
        <f t="shared" si="7"/>
        <v>0</v>
      </c>
    </row>
    <row r="47" spans="1:21" ht="14" x14ac:dyDescent="0.3">
      <c r="A47" s="19" t="s">
        <v>0</v>
      </c>
      <c r="B47" s="14" t="s">
        <v>99</v>
      </c>
      <c r="C47" s="13" t="s">
        <v>0</v>
      </c>
      <c r="D47" s="34">
        <f>SUM(D41:D46)</f>
        <v>0</v>
      </c>
      <c r="E47" s="34">
        <f>SUM(E41:E46)</f>
        <v>0</v>
      </c>
      <c r="F47" s="34">
        <f>SUM(F41:F46)</f>
        <v>0</v>
      </c>
      <c r="G47" s="39">
        <f t="shared" si="0"/>
        <v>0</v>
      </c>
      <c r="H47" s="34">
        <f>SUM(H41:H46)</f>
        <v>0</v>
      </c>
      <c r="I47" s="39">
        <f t="shared" si="1"/>
        <v>0</v>
      </c>
      <c r="J47" s="34">
        <f>SUM(J41:J46)</f>
        <v>0</v>
      </c>
      <c r="K47" s="39">
        <f t="shared" si="2"/>
        <v>0</v>
      </c>
      <c r="L47" s="34">
        <f>SUM(L41:L46)</f>
        <v>0</v>
      </c>
      <c r="M47" s="39">
        <f t="shared" si="3"/>
        <v>0</v>
      </c>
      <c r="N47" s="34">
        <f t="shared" si="4"/>
        <v>0</v>
      </c>
      <c r="O47" s="39">
        <f t="shared" si="5"/>
        <v>0</v>
      </c>
      <c r="P47" s="34">
        <f>SUM(P41:P46)</f>
        <v>0</v>
      </c>
      <c r="Q47" s="34">
        <f>SUM(Q41:Q46)</f>
        <v>0</v>
      </c>
      <c r="R47" s="34">
        <f>SUM(R41:R46)</f>
        <v>0</v>
      </c>
      <c r="S47" s="34">
        <f>SUM(S41:S46)</f>
        <v>0</v>
      </c>
      <c r="T47" s="39">
        <f t="shared" si="6"/>
        <v>0</v>
      </c>
      <c r="U47" s="39">
        <f t="shared" si="7"/>
        <v>0</v>
      </c>
    </row>
    <row r="48" spans="1:21" ht="13" x14ac:dyDescent="0.3">
      <c r="A48" s="18" t="s">
        <v>29</v>
      </c>
      <c r="B48" s="12" t="s">
        <v>100</v>
      </c>
      <c r="C48" s="11" t="s">
        <v>101</v>
      </c>
      <c r="D48" s="33">
        <v>0</v>
      </c>
      <c r="E48" s="33">
        <v>0</v>
      </c>
      <c r="F48" s="33">
        <v>0</v>
      </c>
      <c r="G48" s="38">
        <f t="shared" si="0"/>
        <v>0</v>
      </c>
      <c r="H48" s="33">
        <v>0</v>
      </c>
      <c r="I48" s="38">
        <f t="shared" si="1"/>
        <v>0</v>
      </c>
      <c r="J48" s="33">
        <v>0</v>
      </c>
      <c r="K48" s="38">
        <f t="shared" si="2"/>
        <v>0</v>
      </c>
      <c r="L48" s="33">
        <v>0</v>
      </c>
      <c r="M48" s="38">
        <f t="shared" si="3"/>
        <v>0</v>
      </c>
      <c r="N48" s="33">
        <f t="shared" si="4"/>
        <v>0</v>
      </c>
      <c r="O48" s="38">
        <f t="shared" si="5"/>
        <v>0</v>
      </c>
      <c r="P48" s="33">
        <v>0</v>
      </c>
      <c r="Q48" s="33">
        <v>0</v>
      </c>
      <c r="R48" s="33">
        <v>0</v>
      </c>
      <c r="S48" s="33">
        <v>0</v>
      </c>
      <c r="T48" s="38">
        <f t="shared" si="6"/>
        <v>0</v>
      </c>
      <c r="U48" s="38">
        <f t="shared" si="7"/>
        <v>0</v>
      </c>
    </row>
    <row r="49" spans="1:21" ht="13" x14ac:dyDescent="0.3">
      <c r="A49" s="18" t="s">
        <v>29</v>
      </c>
      <c r="B49" s="12" t="s">
        <v>102</v>
      </c>
      <c r="C49" s="11" t="s">
        <v>103</v>
      </c>
      <c r="D49" s="33">
        <v>0</v>
      </c>
      <c r="E49" s="33">
        <v>0</v>
      </c>
      <c r="F49" s="33">
        <v>0</v>
      </c>
      <c r="G49" s="38">
        <f t="shared" si="0"/>
        <v>0</v>
      </c>
      <c r="H49" s="33">
        <v>0</v>
      </c>
      <c r="I49" s="38">
        <f t="shared" si="1"/>
        <v>0</v>
      </c>
      <c r="J49" s="33">
        <v>0</v>
      </c>
      <c r="K49" s="38">
        <f t="shared" si="2"/>
        <v>0</v>
      </c>
      <c r="L49" s="33">
        <v>0</v>
      </c>
      <c r="M49" s="38">
        <f t="shared" si="3"/>
        <v>0</v>
      </c>
      <c r="N49" s="33">
        <f t="shared" si="4"/>
        <v>0</v>
      </c>
      <c r="O49" s="38">
        <f t="shared" si="5"/>
        <v>0</v>
      </c>
      <c r="P49" s="33">
        <v>0</v>
      </c>
      <c r="Q49" s="33">
        <v>0</v>
      </c>
      <c r="R49" s="33">
        <v>0</v>
      </c>
      <c r="S49" s="33">
        <v>0</v>
      </c>
      <c r="T49" s="38">
        <f t="shared" si="6"/>
        <v>0</v>
      </c>
      <c r="U49" s="38">
        <f t="shared" si="7"/>
        <v>0</v>
      </c>
    </row>
    <row r="50" spans="1:21" ht="13" x14ac:dyDescent="0.3">
      <c r="A50" s="18" t="s">
        <v>29</v>
      </c>
      <c r="B50" s="12" t="s">
        <v>104</v>
      </c>
      <c r="C50" s="11" t="s">
        <v>105</v>
      </c>
      <c r="D50" s="33">
        <v>0</v>
      </c>
      <c r="E50" s="33">
        <v>0</v>
      </c>
      <c r="F50" s="33">
        <v>0</v>
      </c>
      <c r="G50" s="38">
        <f t="shared" si="0"/>
        <v>0</v>
      </c>
      <c r="H50" s="33">
        <v>0</v>
      </c>
      <c r="I50" s="38">
        <f t="shared" si="1"/>
        <v>0</v>
      </c>
      <c r="J50" s="33">
        <v>0</v>
      </c>
      <c r="K50" s="38">
        <f t="shared" si="2"/>
        <v>0</v>
      </c>
      <c r="L50" s="33">
        <v>0</v>
      </c>
      <c r="M50" s="38">
        <f t="shared" si="3"/>
        <v>0</v>
      </c>
      <c r="N50" s="33">
        <f t="shared" si="4"/>
        <v>0</v>
      </c>
      <c r="O50" s="38">
        <f t="shared" si="5"/>
        <v>0</v>
      </c>
      <c r="P50" s="33">
        <v>0</v>
      </c>
      <c r="Q50" s="33">
        <v>0</v>
      </c>
      <c r="R50" s="33">
        <v>0</v>
      </c>
      <c r="S50" s="33">
        <v>0</v>
      </c>
      <c r="T50" s="38">
        <f t="shared" si="6"/>
        <v>0</v>
      </c>
      <c r="U50" s="38">
        <f t="shared" si="7"/>
        <v>0</v>
      </c>
    </row>
    <row r="51" spans="1:21" ht="13" x14ac:dyDescent="0.3">
      <c r="A51" s="18" t="s">
        <v>29</v>
      </c>
      <c r="B51" s="12" t="s">
        <v>106</v>
      </c>
      <c r="C51" s="11" t="s">
        <v>107</v>
      </c>
      <c r="D51" s="33">
        <v>0</v>
      </c>
      <c r="E51" s="33">
        <v>0</v>
      </c>
      <c r="F51" s="33">
        <v>0</v>
      </c>
      <c r="G51" s="38">
        <f t="shared" si="0"/>
        <v>0</v>
      </c>
      <c r="H51" s="33">
        <v>0</v>
      </c>
      <c r="I51" s="38">
        <f t="shared" si="1"/>
        <v>0</v>
      </c>
      <c r="J51" s="33">
        <v>0</v>
      </c>
      <c r="K51" s="38">
        <f t="shared" si="2"/>
        <v>0</v>
      </c>
      <c r="L51" s="33">
        <v>0</v>
      </c>
      <c r="M51" s="38">
        <f t="shared" si="3"/>
        <v>0</v>
      </c>
      <c r="N51" s="33">
        <f t="shared" si="4"/>
        <v>0</v>
      </c>
      <c r="O51" s="38">
        <f t="shared" si="5"/>
        <v>0</v>
      </c>
      <c r="P51" s="33">
        <v>0</v>
      </c>
      <c r="Q51" s="33">
        <v>0</v>
      </c>
      <c r="R51" s="33">
        <v>0</v>
      </c>
      <c r="S51" s="33">
        <v>0</v>
      </c>
      <c r="T51" s="38">
        <f t="shared" si="6"/>
        <v>0</v>
      </c>
      <c r="U51" s="38">
        <f t="shared" si="7"/>
        <v>0</v>
      </c>
    </row>
    <row r="52" spans="1:21" ht="13" x14ac:dyDescent="0.3">
      <c r="A52" s="18" t="s">
        <v>44</v>
      </c>
      <c r="B52" s="12" t="s">
        <v>108</v>
      </c>
      <c r="C52" s="11" t="s">
        <v>109</v>
      </c>
      <c r="D52" s="33">
        <v>2706758</v>
      </c>
      <c r="E52" s="33">
        <v>2678268</v>
      </c>
      <c r="F52" s="33">
        <v>661543</v>
      </c>
      <c r="G52" s="38">
        <f t="shared" si="0"/>
        <v>0.2444041912871413</v>
      </c>
      <c r="H52" s="33">
        <v>946723</v>
      </c>
      <c r="I52" s="38">
        <f t="shared" si="1"/>
        <v>0.3497627050515783</v>
      </c>
      <c r="J52" s="33">
        <v>607279</v>
      </c>
      <c r="K52" s="38">
        <f t="shared" si="2"/>
        <v>0.22674317880062786</v>
      </c>
      <c r="L52" s="33">
        <v>0</v>
      </c>
      <c r="M52" s="38">
        <f t="shared" si="3"/>
        <v>0</v>
      </c>
      <c r="N52" s="33">
        <f t="shared" si="4"/>
        <v>2215545</v>
      </c>
      <c r="O52" s="38">
        <f t="shared" si="5"/>
        <v>0.82723050867202241</v>
      </c>
      <c r="P52" s="33">
        <v>1023339</v>
      </c>
      <c r="Q52" s="33">
        <v>5417603</v>
      </c>
      <c r="R52" s="33">
        <v>4051734</v>
      </c>
      <c r="S52" s="33">
        <v>2970153</v>
      </c>
      <c r="T52" s="38">
        <f t="shared" si="6"/>
        <v>0.73305725400532218</v>
      </c>
      <c r="U52" s="38">
        <f t="shared" si="7"/>
        <v>-0.40657103853170851</v>
      </c>
    </row>
    <row r="53" spans="1:21" ht="14" x14ac:dyDescent="0.3">
      <c r="A53" s="19" t="s">
        <v>0</v>
      </c>
      <c r="B53" s="14" t="s">
        <v>110</v>
      </c>
      <c r="C53" s="13" t="s">
        <v>0</v>
      </c>
      <c r="D53" s="34">
        <f>SUM(D48:D52)</f>
        <v>2706758</v>
      </c>
      <c r="E53" s="34">
        <f>SUM(E48:E52)</f>
        <v>2678268</v>
      </c>
      <c r="F53" s="34">
        <f>SUM(F48:F52)</f>
        <v>661543</v>
      </c>
      <c r="G53" s="39">
        <f t="shared" si="0"/>
        <v>0.2444041912871413</v>
      </c>
      <c r="H53" s="34">
        <f>SUM(H48:H52)</f>
        <v>946723</v>
      </c>
      <c r="I53" s="39">
        <f t="shared" si="1"/>
        <v>0.3497627050515783</v>
      </c>
      <c r="J53" s="34">
        <f>SUM(J48:J52)</f>
        <v>607279</v>
      </c>
      <c r="K53" s="39">
        <f t="shared" si="2"/>
        <v>0.22674317880062786</v>
      </c>
      <c r="L53" s="34">
        <f>SUM(L48:L52)</f>
        <v>0</v>
      </c>
      <c r="M53" s="39">
        <f t="shared" si="3"/>
        <v>0</v>
      </c>
      <c r="N53" s="34">
        <f t="shared" si="4"/>
        <v>2215545</v>
      </c>
      <c r="O53" s="39">
        <f t="shared" si="5"/>
        <v>0.82723050867202241</v>
      </c>
      <c r="P53" s="34">
        <f>SUM(P48:P52)</f>
        <v>1023339</v>
      </c>
      <c r="Q53" s="34">
        <f>SUM(Q48:Q52)</f>
        <v>5417603</v>
      </c>
      <c r="R53" s="34">
        <f>SUM(R48:R52)</f>
        <v>4051734</v>
      </c>
      <c r="S53" s="34">
        <f>SUM(S48:S52)</f>
        <v>2970153</v>
      </c>
      <c r="T53" s="39">
        <f t="shared" si="6"/>
        <v>0.73305725400532218</v>
      </c>
      <c r="U53" s="39">
        <f t="shared" si="7"/>
        <v>-0.40657103853170851</v>
      </c>
    </row>
    <row r="54" spans="1:21" ht="14" x14ac:dyDescent="0.3">
      <c r="A54" s="19" t="s">
        <v>0</v>
      </c>
      <c r="B54" s="14" t="s">
        <v>111</v>
      </c>
      <c r="C54" s="13" t="s">
        <v>0</v>
      </c>
      <c r="D54" s="34">
        <f>SUM(D8:D9,D11:D18,D20:D26,D28:D34,D36:D39,D41:D46,D48:D52)</f>
        <v>2230121275</v>
      </c>
      <c r="E54" s="34">
        <f>SUM(E8:E9,E11:E18,E20:E26,E28:E34,E36:E39,E41:E46,E48:E52)</f>
        <v>2271133226</v>
      </c>
      <c r="F54" s="34">
        <f>SUM(F8:F9,F11:F18,F20:F26,F28:F34,F36:F39,F41:F46,F48:F52)</f>
        <v>461777870</v>
      </c>
      <c r="G54" s="39">
        <f t="shared" si="0"/>
        <v>0.20706401717996256</v>
      </c>
      <c r="H54" s="34">
        <f>SUM(H8:H9,H11:H18,H20:H26,H28:H34,H36:H39,H41:H46,H48:H52)</f>
        <v>475222316</v>
      </c>
      <c r="I54" s="39">
        <f t="shared" si="1"/>
        <v>0.21309258887725735</v>
      </c>
      <c r="J54" s="34">
        <f>SUM(J8:J9,J11:J18,J20:J26,J28:J34,J36:J39,J41:J46,J48:J52)</f>
        <v>516737844</v>
      </c>
      <c r="K54" s="39">
        <f t="shared" si="2"/>
        <v>0.22752423243355782</v>
      </c>
      <c r="L54" s="34">
        <f>SUM(L8:L9,L11:L18,L20:L26,L28:L34,L36:L39,L41:L46,L48:L52)</f>
        <v>0</v>
      </c>
      <c r="M54" s="39">
        <f t="shared" si="3"/>
        <v>0</v>
      </c>
      <c r="N54" s="34">
        <f t="shared" si="4"/>
        <v>1453738030</v>
      </c>
      <c r="O54" s="39">
        <f t="shared" si="5"/>
        <v>0.64009368246546006</v>
      </c>
      <c r="P54" s="34">
        <f>SUM(P8:P9,P11:P18,P20:P26,P28:P34,P36:P39,P41:P46,P48:P52)</f>
        <v>203420472</v>
      </c>
      <c r="Q54" s="34">
        <f>SUM(Q8:Q9,Q11:Q18,Q20:Q26,Q28:Q34,Q36:Q39,Q41:Q46,Q48:Q52)</f>
        <v>1040226325</v>
      </c>
      <c r="R54" s="34">
        <f>SUM(R8:R9,R11:R18,R20:R26,R28:R34,R36:R39,R41:R46,R48:R52)</f>
        <v>943406257</v>
      </c>
      <c r="S54" s="34">
        <f>SUM(S8:S9,S11:S18,S20:S26,S28:S34,S36:S39,S41:S46,S48:S52)</f>
        <v>738286342</v>
      </c>
      <c r="T54" s="39">
        <f t="shared" si="6"/>
        <v>0.78257520185177232</v>
      </c>
      <c r="U54" s="39">
        <f t="shared" si="7"/>
        <v>1.5402450349245087</v>
      </c>
    </row>
    <row r="55" spans="1:21" ht="14.5" customHeight="1" x14ac:dyDescent="0.3">
      <c r="A55" s="17" t="s">
        <v>0</v>
      </c>
      <c r="B55" s="15" t="s">
        <v>618</v>
      </c>
      <c r="C55" s="10"/>
      <c r="D55" s="35"/>
      <c r="E55" s="35"/>
      <c r="F55" s="35"/>
      <c r="G55" s="40"/>
      <c r="H55" s="35"/>
      <c r="I55" s="40"/>
      <c r="J55" s="35"/>
      <c r="K55" s="40"/>
      <c r="L55" s="35"/>
      <c r="M55" s="40"/>
      <c r="N55" s="35"/>
      <c r="O55" s="40"/>
      <c r="P55" s="35"/>
      <c r="Q55" s="35"/>
      <c r="R55" s="35"/>
      <c r="S55" s="35"/>
      <c r="T55" s="40"/>
      <c r="U55" s="40"/>
    </row>
    <row r="56" spans="1:21" ht="14.5" customHeight="1" x14ac:dyDescent="0.3">
      <c r="A56" s="17" t="s">
        <v>0</v>
      </c>
      <c r="B56" s="9" t="s">
        <v>112</v>
      </c>
      <c r="C56" s="10"/>
      <c r="D56" s="35"/>
      <c r="E56" s="35"/>
      <c r="F56" s="35"/>
      <c r="G56" s="40"/>
      <c r="H56" s="35"/>
      <c r="I56" s="40"/>
      <c r="J56" s="35"/>
      <c r="K56" s="40"/>
      <c r="L56" s="35"/>
      <c r="M56" s="40"/>
      <c r="N56" s="35"/>
      <c r="O56" s="40"/>
      <c r="P56" s="35"/>
      <c r="Q56" s="35"/>
      <c r="R56" s="35"/>
      <c r="S56" s="35"/>
      <c r="T56" s="40"/>
      <c r="U56" s="40"/>
    </row>
    <row r="57" spans="1:21" ht="13" x14ac:dyDescent="0.3">
      <c r="A57" s="18" t="s">
        <v>23</v>
      </c>
      <c r="B57" s="12" t="s">
        <v>113</v>
      </c>
      <c r="C57" s="11" t="s">
        <v>114</v>
      </c>
      <c r="D57" s="33">
        <v>557661416</v>
      </c>
      <c r="E57" s="33">
        <v>548664871</v>
      </c>
      <c r="F57" s="33">
        <v>111283430</v>
      </c>
      <c r="G57" s="38">
        <f t="shared" ref="G57:G85" si="8">IF(($D57      =0),0,($F57      /$D57      ))</f>
        <v>0.19955375575060405</v>
      </c>
      <c r="H57" s="33">
        <v>150774932</v>
      </c>
      <c r="I57" s="38">
        <f t="shared" ref="I57:I85" si="9">IF(($D57      =0),0,($H57      /$D57      ))</f>
        <v>0.27037002681928418</v>
      </c>
      <c r="J57" s="33">
        <v>193186260</v>
      </c>
      <c r="K57" s="38">
        <f t="shared" ref="K57:K85" si="10">IF(($E57      =0),0,($J57      /$E57      ))</f>
        <v>0.35210247677766854</v>
      </c>
      <c r="L57" s="33">
        <v>0</v>
      </c>
      <c r="M57" s="38">
        <f t="shared" ref="M57:M85" si="11">IF(($E57      =0),0,($L57      /$E57      ))</f>
        <v>0</v>
      </c>
      <c r="N57" s="33">
        <f t="shared" ref="N57:N85" si="12">$F57      +$H57      +$J57</f>
        <v>455244622</v>
      </c>
      <c r="O57" s="38">
        <f t="shared" ref="O57:O85" si="13">IF(($E57      =0),0,($N57      /$E57      ))</f>
        <v>0.82973167421903338</v>
      </c>
      <c r="P57" s="33">
        <v>151814554</v>
      </c>
      <c r="Q57" s="33">
        <v>484350472</v>
      </c>
      <c r="R57" s="33">
        <v>480086160</v>
      </c>
      <c r="S57" s="33">
        <v>386114850</v>
      </c>
      <c r="T57" s="38">
        <f t="shared" ref="T57:T85" si="14">IF(($R57      =0),0,($S57      /$R57      ))</f>
        <v>0.80426157254772768</v>
      </c>
      <c r="U57" s="38">
        <f t="shared" ref="U57:U85" si="15">IF(($P57      =0),0,(($J57      /$P57      )-1))</f>
        <v>0.27251475507414136</v>
      </c>
    </row>
    <row r="58" spans="1:21" ht="14" x14ac:dyDescent="0.3">
      <c r="A58" s="19" t="s">
        <v>0</v>
      </c>
      <c r="B58" s="14" t="s">
        <v>28</v>
      </c>
      <c r="C58" s="13" t="s">
        <v>0</v>
      </c>
      <c r="D58" s="34">
        <f>D57</f>
        <v>557661416</v>
      </c>
      <c r="E58" s="34">
        <f>E57</f>
        <v>548664871</v>
      </c>
      <c r="F58" s="34">
        <f>F57</f>
        <v>111283430</v>
      </c>
      <c r="G58" s="39">
        <f t="shared" si="8"/>
        <v>0.19955375575060405</v>
      </c>
      <c r="H58" s="34">
        <f>H57</f>
        <v>150774932</v>
      </c>
      <c r="I58" s="39">
        <f t="shared" si="9"/>
        <v>0.27037002681928418</v>
      </c>
      <c r="J58" s="34">
        <f>J57</f>
        <v>193186260</v>
      </c>
      <c r="K58" s="39">
        <f t="shared" si="10"/>
        <v>0.35210247677766854</v>
      </c>
      <c r="L58" s="34">
        <f>L57</f>
        <v>0</v>
      </c>
      <c r="M58" s="39">
        <f t="shared" si="11"/>
        <v>0</v>
      </c>
      <c r="N58" s="34">
        <f t="shared" si="12"/>
        <v>455244622</v>
      </c>
      <c r="O58" s="39">
        <f t="shared" si="13"/>
        <v>0.82973167421903338</v>
      </c>
      <c r="P58" s="34">
        <f>P57</f>
        <v>151814554</v>
      </c>
      <c r="Q58" s="34">
        <f>Q57</f>
        <v>484350472</v>
      </c>
      <c r="R58" s="34">
        <f>R57</f>
        <v>480086160</v>
      </c>
      <c r="S58" s="34">
        <f>S57</f>
        <v>386114850</v>
      </c>
      <c r="T58" s="39">
        <f t="shared" si="14"/>
        <v>0.80426157254772768</v>
      </c>
      <c r="U58" s="39">
        <f t="shared" si="15"/>
        <v>0.27251475507414136</v>
      </c>
    </row>
    <row r="59" spans="1:21" ht="13" x14ac:dyDescent="0.3">
      <c r="A59" s="18" t="s">
        <v>29</v>
      </c>
      <c r="B59" s="12" t="s">
        <v>115</v>
      </c>
      <c r="C59" s="11" t="s">
        <v>116</v>
      </c>
      <c r="D59" s="33">
        <v>22002609</v>
      </c>
      <c r="E59" s="33">
        <v>27739313</v>
      </c>
      <c r="F59" s="33">
        <v>6403831</v>
      </c>
      <c r="G59" s="38">
        <f t="shared" si="8"/>
        <v>0.29104871154143586</v>
      </c>
      <c r="H59" s="33">
        <v>6684115</v>
      </c>
      <c r="I59" s="38">
        <f t="shared" si="9"/>
        <v>0.30378738266902805</v>
      </c>
      <c r="J59" s="33">
        <v>3754095</v>
      </c>
      <c r="K59" s="38">
        <f t="shared" si="10"/>
        <v>0.13533482245937381</v>
      </c>
      <c r="L59" s="33">
        <v>0</v>
      </c>
      <c r="M59" s="38">
        <f t="shared" si="11"/>
        <v>0</v>
      </c>
      <c r="N59" s="33">
        <f t="shared" si="12"/>
        <v>16842041</v>
      </c>
      <c r="O59" s="38">
        <f t="shared" si="13"/>
        <v>0.60715422187997226</v>
      </c>
      <c r="P59" s="33">
        <v>6313277</v>
      </c>
      <c r="Q59" s="33">
        <v>12856347</v>
      </c>
      <c r="R59" s="33">
        <v>14218549</v>
      </c>
      <c r="S59" s="33">
        <v>16769776</v>
      </c>
      <c r="T59" s="38">
        <f t="shared" si="14"/>
        <v>1.179429490308751</v>
      </c>
      <c r="U59" s="38">
        <f t="shared" si="15"/>
        <v>-0.40536507427125401</v>
      </c>
    </row>
    <row r="60" spans="1:21" ht="13" x14ac:dyDescent="0.3">
      <c r="A60" s="18" t="s">
        <v>29</v>
      </c>
      <c r="B60" s="12" t="s">
        <v>117</v>
      </c>
      <c r="C60" s="11" t="s">
        <v>118</v>
      </c>
      <c r="D60" s="33">
        <v>0</v>
      </c>
      <c r="E60" s="33">
        <v>0</v>
      </c>
      <c r="F60" s="33">
        <v>0</v>
      </c>
      <c r="G60" s="38">
        <f t="shared" si="8"/>
        <v>0</v>
      </c>
      <c r="H60" s="33">
        <v>0</v>
      </c>
      <c r="I60" s="38">
        <f t="shared" si="9"/>
        <v>0</v>
      </c>
      <c r="J60" s="33">
        <v>0</v>
      </c>
      <c r="K60" s="38">
        <f t="shared" si="10"/>
        <v>0</v>
      </c>
      <c r="L60" s="33">
        <v>0</v>
      </c>
      <c r="M60" s="38">
        <f t="shared" si="11"/>
        <v>0</v>
      </c>
      <c r="N60" s="33">
        <f t="shared" si="12"/>
        <v>0</v>
      </c>
      <c r="O60" s="38">
        <f t="shared" si="13"/>
        <v>0</v>
      </c>
      <c r="P60" s="33">
        <v>3504776</v>
      </c>
      <c r="Q60" s="33">
        <v>20038323</v>
      </c>
      <c r="R60" s="33">
        <v>20038323</v>
      </c>
      <c r="S60" s="33">
        <v>3504771</v>
      </c>
      <c r="T60" s="38">
        <f t="shared" si="14"/>
        <v>0.17490340883316433</v>
      </c>
      <c r="U60" s="38">
        <f t="shared" si="15"/>
        <v>-1</v>
      </c>
    </row>
    <row r="61" spans="1:21" ht="13" x14ac:dyDescent="0.3">
      <c r="A61" s="18" t="s">
        <v>29</v>
      </c>
      <c r="B61" s="12" t="s">
        <v>119</v>
      </c>
      <c r="C61" s="11" t="s">
        <v>120</v>
      </c>
      <c r="D61" s="33">
        <v>9333500</v>
      </c>
      <c r="E61" s="33">
        <v>9333505</v>
      </c>
      <c r="F61" s="33">
        <v>1704131</v>
      </c>
      <c r="G61" s="38">
        <f t="shared" si="8"/>
        <v>0.18258220388921625</v>
      </c>
      <c r="H61" s="33">
        <v>2553803</v>
      </c>
      <c r="I61" s="38">
        <f t="shared" si="9"/>
        <v>0.27361686398457169</v>
      </c>
      <c r="J61" s="33">
        <v>1702287</v>
      </c>
      <c r="K61" s="38">
        <f t="shared" si="10"/>
        <v>0.18238453828438514</v>
      </c>
      <c r="L61" s="33">
        <v>0</v>
      </c>
      <c r="M61" s="38">
        <f t="shared" si="11"/>
        <v>0</v>
      </c>
      <c r="N61" s="33">
        <f t="shared" si="12"/>
        <v>5960221</v>
      </c>
      <c r="O61" s="38">
        <f t="shared" si="13"/>
        <v>0.63858336177031028</v>
      </c>
      <c r="P61" s="33">
        <v>1645154</v>
      </c>
      <c r="Q61" s="33">
        <v>9451476</v>
      </c>
      <c r="R61" s="33">
        <v>9451476</v>
      </c>
      <c r="S61" s="33">
        <v>4935353</v>
      </c>
      <c r="T61" s="38">
        <f t="shared" si="14"/>
        <v>0.52217801748636927</v>
      </c>
      <c r="U61" s="38">
        <f t="shared" si="15"/>
        <v>3.4728055853737727E-2</v>
      </c>
    </row>
    <row r="62" spans="1:21" ht="13" x14ac:dyDescent="0.3">
      <c r="A62" s="18" t="s">
        <v>44</v>
      </c>
      <c r="B62" s="12" t="s">
        <v>121</v>
      </c>
      <c r="C62" s="11" t="s">
        <v>122</v>
      </c>
      <c r="D62" s="33">
        <v>0</v>
      </c>
      <c r="E62" s="33">
        <v>0</v>
      </c>
      <c r="F62" s="33">
        <v>0</v>
      </c>
      <c r="G62" s="38">
        <f t="shared" si="8"/>
        <v>0</v>
      </c>
      <c r="H62" s="33">
        <v>0</v>
      </c>
      <c r="I62" s="38">
        <f t="shared" si="9"/>
        <v>0</v>
      </c>
      <c r="J62" s="33">
        <v>0</v>
      </c>
      <c r="K62" s="38">
        <f t="shared" si="10"/>
        <v>0</v>
      </c>
      <c r="L62" s="33">
        <v>0</v>
      </c>
      <c r="M62" s="38">
        <f t="shared" si="11"/>
        <v>0</v>
      </c>
      <c r="N62" s="33">
        <f t="shared" si="12"/>
        <v>0</v>
      </c>
      <c r="O62" s="38">
        <f t="shared" si="13"/>
        <v>0</v>
      </c>
      <c r="P62" s="33">
        <v>0</v>
      </c>
      <c r="Q62" s="33">
        <v>0</v>
      </c>
      <c r="R62" s="33">
        <v>0</v>
      </c>
      <c r="S62" s="33">
        <v>0</v>
      </c>
      <c r="T62" s="38">
        <f t="shared" si="14"/>
        <v>0</v>
      </c>
      <c r="U62" s="38">
        <f t="shared" si="15"/>
        <v>0</v>
      </c>
    </row>
    <row r="63" spans="1:21" ht="14" x14ac:dyDescent="0.3">
      <c r="A63" s="19" t="s">
        <v>0</v>
      </c>
      <c r="B63" s="14" t="s">
        <v>123</v>
      </c>
      <c r="C63" s="13" t="s">
        <v>0</v>
      </c>
      <c r="D63" s="34">
        <f>SUM(D59:D62)</f>
        <v>31336109</v>
      </c>
      <c r="E63" s="34">
        <f>SUM(E59:E62)</f>
        <v>37072818</v>
      </c>
      <c r="F63" s="34">
        <f>SUM(F59:F62)</f>
        <v>8107962</v>
      </c>
      <c r="G63" s="39">
        <f t="shared" si="8"/>
        <v>0.25874182400884549</v>
      </c>
      <c r="H63" s="34">
        <f>SUM(H59:H62)</f>
        <v>9237918</v>
      </c>
      <c r="I63" s="39">
        <f t="shared" si="9"/>
        <v>0.29480105522992661</v>
      </c>
      <c r="J63" s="34">
        <f>SUM(J59:J62)</f>
        <v>5456382</v>
      </c>
      <c r="K63" s="39">
        <f t="shared" si="10"/>
        <v>0.14718012534142941</v>
      </c>
      <c r="L63" s="34">
        <f>SUM(L59:L62)</f>
        <v>0</v>
      </c>
      <c r="M63" s="39">
        <f t="shared" si="11"/>
        <v>0</v>
      </c>
      <c r="N63" s="34">
        <f t="shared" si="12"/>
        <v>22802262</v>
      </c>
      <c r="O63" s="39">
        <f t="shared" si="13"/>
        <v>0.61506686651119968</v>
      </c>
      <c r="P63" s="34">
        <f>SUM(P59:P62)</f>
        <v>11463207</v>
      </c>
      <c r="Q63" s="34">
        <f>SUM(Q59:Q62)</f>
        <v>42346146</v>
      </c>
      <c r="R63" s="34">
        <f>SUM(R59:R62)</f>
        <v>43708348</v>
      </c>
      <c r="S63" s="34">
        <f>SUM(S59:S62)</f>
        <v>25209900</v>
      </c>
      <c r="T63" s="39">
        <f t="shared" si="14"/>
        <v>0.57677540226411672</v>
      </c>
      <c r="U63" s="39">
        <f t="shared" si="15"/>
        <v>-0.52400911891410495</v>
      </c>
    </row>
    <row r="64" spans="1:21" ht="13" x14ac:dyDescent="0.3">
      <c r="A64" s="18" t="s">
        <v>29</v>
      </c>
      <c r="B64" s="12" t="s">
        <v>124</v>
      </c>
      <c r="C64" s="11" t="s">
        <v>125</v>
      </c>
      <c r="D64" s="33">
        <v>20136419</v>
      </c>
      <c r="E64" s="33">
        <v>-3159000</v>
      </c>
      <c r="F64" s="33">
        <v>6900434</v>
      </c>
      <c r="G64" s="38">
        <f t="shared" si="8"/>
        <v>0.34268426774393201</v>
      </c>
      <c r="H64" s="33">
        <v>6684211</v>
      </c>
      <c r="I64" s="38">
        <f t="shared" si="9"/>
        <v>0.33194636047253484</v>
      </c>
      <c r="J64" s="33">
        <v>6701980</v>
      </c>
      <c r="K64" s="38">
        <f t="shared" si="10"/>
        <v>-2.121551123773346</v>
      </c>
      <c r="L64" s="33">
        <v>0</v>
      </c>
      <c r="M64" s="38">
        <f t="shared" si="11"/>
        <v>0</v>
      </c>
      <c r="N64" s="33">
        <f t="shared" si="12"/>
        <v>20286625</v>
      </c>
      <c r="O64" s="38">
        <f t="shared" si="13"/>
        <v>-6.4218502690724915</v>
      </c>
      <c r="P64" s="33">
        <v>4913922</v>
      </c>
      <c r="Q64" s="33">
        <v>22421000</v>
      </c>
      <c r="R64" s="33">
        <v>22421000</v>
      </c>
      <c r="S64" s="33">
        <v>14569097</v>
      </c>
      <c r="T64" s="38">
        <f t="shared" si="14"/>
        <v>0.64979693144819584</v>
      </c>
      <c r="U64" s="38">
        <f t="shared" si="15"/>
        <v>0.36387594267878076</v>
      </c>
    </row>
    <row r="65" spans="1:21" ht="13" x14ac:dyDescent="0.3">
      <c r="A65" s="18" t="s">
        <v>29</v>
      </c>
      <c r="B65" s="12" t="s">
        <v>126</v>
      </c>
      <c r="C65" s="11" t="s">
        <v>127</v>
      </c>
      <c r="D65" s="33">
        <v>23864202</v>
      </c>
      <c r="E65" s="33">
        <v>23864202</v>
      </c>
      <c r="F65" s="33">
        <v>2379252</v>
      </c>
      <c r="G65" s="38">
        <f t="shared" si="8"/>
        <v>9.9699625405450396E-2</v>
      </c>
      <c r="H65" s="33">
        <v>4640153</v>
      </c>
      <c r="I65" s="38">
        <f t="shared" si="9"/>
        <v>0.19443989788554422</v>
      </c>
      <c r="J65" s="33">
        <v>4599720</v>
      </c>
      <c r="K65" s="38">
        <f t="shared" si="10"/>
        <v>0.19274560280708317</v>
      </c>
      <c r="L65" s="33">
        <v>0</v>
      </c>
      <c r="M65" s="38">
        <f t="shared" si="11"/>
        <v>0</v>
      </c>
      <c r="N65" s="33">
        <f t="shared" si="12"/>
        <v>11619125</v>
      </c>
      <c r="O65" s="38">
        <f t="shared" si="13"/>
        <v>0.48688512609807777</v>
      </c>
      <c r="P65" s="33">
        <v>23611407</v>
      </c>
      <c r="Q65" s="33">
        <v>28571830</v>
      </c>
      <c r="R65" s="33">
        <v>25900729</v>
      </c>
      <c r="S65" s="33">
        <v>25896063</v>
      </c>
      <c r="T65" s="38">
        <f t="shared" si="14"/>
        <v>0.99981985063045908</v>
      </c>
      <c r="U65" s="38">
        <f t="shared" si="15"/>
        <v>-0.80519077071518863</v>
      </c>
    </row>
    <row r="66" spans="1:21" ht="13" x14ac:dyDescent="0.3">
      <c r="A66" s="18" t="s">
        <v>29</v>
      </c>
      <c r="B66" s="12" t="s">
        <v>128</v>
      </c>
      <c r="C66" s="11" t="s">
        <v>129</v>
      </c>
      <c r="D66" s="33">
        <v>5938100</v>
      </c>
      <c r="E66" s="33">
        <v>5938100</v>
      </c>
      <c r="F66" s="33">
        <v>1555088</v>
      </c>
      <c r="G66" s="38">
        <f t="shared" si="8"/>
        <v>0.26188309391893028</v>
      </c>
      <c r="H66" s="33">
        <v>1462452</v>
      </c>
      <c r="I66" s="38">
        <f t="shared" si="9"/>
        <v>0.24628281773631297</v>
      </c>
      <c r="J66" s="33">
        <v>1465733</v>
      </c>
      <c r="K66" s="38">
        <f t="shared" si="10"/>
        <v>0.24683535137501894</v>
      </c>
      <c r="L66" s="33">
        <v>0</v>
      </c>
      <c r="M66" s="38">
        <f t="shared" si="11"/>
        <v>0</v>
      </c>
      <c r="N66" s="33">
        <f t="shared" si="12"/>
        <v>4483273</v>
      </c>
      <c r="O66" s="38">
        <f t="shared" si="13"/>
        <v>0.75500126303026216</v>
      </c>
      <c r="P66" s="33">
        <v>1511025</v>
      </c>
      <c r="Q66" s="33">
        <v>7385000</v>
      </c>
      <c r="R66" s="33">
        <v>7385000</v>
      </c>
      <c r="S66" s="33">
        <v>4551901</v>
      </c>
      <c r="T66" s="38">
        <f t="shared" si="14"/>
        <v>0.61637115775220042</v>
      </c>
      <c r="U66" s="38">
        <f t="shared" si="15"/>
        <v>-2.9974355156268118E-2</v>
      </c>
    </row>
    <row r="67" spans="1:21" ht="13" x14ac:dyDescent="0.3">
      <c r="A67" s="18" t="s">
        <v>29</v>
      </c>
      <c r="B67" s="12" t="s">
        <v>130</v>
      </c>
      <c r="C67" s="11" t="s">
        <v>131</v>
      </c>
      <c r="D67" s="33">
        <v>206351492</v>
      </c>
      <c r="E67" s="33">
        <v>206351492</v>
      </c>
      <c r="F67" s="33">
        <v>55082958</v>
      </c>
      <c r="G67" s="38">
        <f t="shared" si="8"/>
        <v>0.26693753200485704</v>
      </c>
      <c r="H67" s="33">
        <v>55004649</v>
      </c>
      <c r="I67" s="38">
        <f t="shared" si="9"/>
        <v>0.26655803874681944</v>
      </c>
      <c r="J67" s="33">
        <v>56898536</v>
      </c>
      <c r="K67" s="38">
        <f t="shared" si="10"/>
        <v>0.27573600485524963</v>
      </c>
      <c r="L67" s="33">
        <v>0</v>
      </c>
      <c r="M67" s="38">
        <f t="shared" si="11"/>
        <v>0</v>
      </c>
      <c r="N67" s="33">
        <f t="shared" si="12"/>
        <v>166986143</v>
      </c>
      <c r="O67" s="38">
        <f t="shared" si="13"/>
        <v>0.80923157560692605</v>
      </c>
      <c r="P67" s="33">
        <v>51192891</v>
      </c>
      <c r="Q67" s="33">
        <v>194671218</v>
      </c>
      <c r="R67" s="33">
        <v>194671218</v>
      </c>
      <c r="S67" s="33">
        <v>151868944</v>
      </c>
      <c r="T67" s="38">
        <f t="shared" si="14"/>
        <v>0.78013044537482679</v>
      </c>
      <c r="U67" s="38">
        <f t="shared" si="15"/>
        <v>0.11145385401265973</v>
      </c>
    </row>
    <row r="68" spans="1:21" ht="13" x14ac:dyDescent="0.3">
      <c r="A68" s="18" t="s">
        <v>29</v>
      </c>
      <c r="B68" s="12" t="s">
        <v>132</v>
      </c>
      <c r="C68" s="11" t="s">
        <v>133</v>
      </c>
      <c r="D68" s="33">
        <v>58009346</v>
      </c>
      <c r="E68" s="33">
        <v>35416764</v>
      </c>
      <c r="F68" s="33">
        <v>6111423</v>
      </c>
      <c r="G68" s="38">
        <f t="shared" si="8"/>
        <v>0.1053523858034876</v>
      </c>
      <c r="H68" s="33">
        <v>9382113</v>
      </c>
      <c r="I68" s="38">
        <f t="shared" si="9"/>
        <v>0.16173450740161766</v>
      </c>
      <c r="J68" s="33">
        <v>9275121</v>
      </c>
      <c r="K68" s="38">
        <f t="shared" si="10"/>
        <v>0.26188504969002813</v>
      </c>
      <c r="L68" s="33">
        <v>0</v>
      </c>
      <c r="M68" s="38">
        <f t="shared" si="11"/>
        <v>0</v>
      </c>
      <c r="N68" s="33">
        <f t="shared" si="12"/>
        <v>24768657</v>
      </c>
      <c r="O68" s="38">
        <f t="shared" si="13"/>
        <v>0.69934839332018028</v>
      </c>
      <c r="P68" s="33">
        <v>-3201211</v>
      </c>
      <c r="Q68" s="33">
        <v>46992895</v>
      </c>
      <c r="R68" s="33">
        <v>46992895</v>
      </c>
      <c r="S68" s="33">
        <v>11616232</v>
      </c>
      <c r="T68" s="38">
        <f t="shared" si="14"/>
        <v>0.24719124029281447</v>
      </c>
      <c r="U68" s="38">
        <f t="shared" si="15"/>
        <v>-3.8973788356968662</v>
      </c>
    </row>
    <row r="69" spans="1:21" ht="13" x14ac:dyDescent="0.3">
      <c r="A69" s="18" t="s">
        <v>44</v>
      </c>
      <c r="B69" s="12" t="s">
        <v>134</v>
      </c>
      <c r="C69" s="11" t="s">
        <v>135</v>
      </c>
      <c r="D69" s="33">
        <v>0</v>
      </c>
      <c r="E69" s="33">
        <v>0</v>
      </c>
      <c r="F69" s="33">
        <v>0</v>
      </c>
      <c r="G69" s="38">
        <f t="shared" si="8"/>
        <v>0</v>
      </c>
      <c r="H69" s="33">
        <v>0</v>
      </c>
      <c r="I69" s="38">
        <f t="shared" si="9"/>
        <v>0</v>
      </c>
      <c r="J69" s="33">
        <v>0</v>
      </c>
      <c r="K69" s="38">
        <f t="shared" si="10"/>
        <v>0</v>
      </c>
      <c r="L69" s="33">
        <v>0</v>
      </c>
      <c r="M69" s="38">
        <f t="shared" si="11"/>
        <v>0</v>
      </c>
      <c r="N69" s="33">
        <f t="shared" si="12"/>
        <v>0</v>
      </c>
      <c r="O69" s="38">
        <f t="shared" si="13"/>
        <v>0</v>
      </c>
      <c r="P69" s="33">
        <v>0</v>
      </c>
      <c r="Q69" s="33">
        <v>0</v>
      </c>
      <c r="R69" s="33">
        <v>0</v>
      </c>
      <c r="S69" s="33">
        <v>0</v>
      </c>
      <c r="T69" s="38">
        <f t="shared" si="14"/>
        <v>0</v>
      </c>
      <c r="U69" s="38">
        <f t="shared" si="15"/>
        <v>0</v>
      </c>
    </row>
    <row r="70" spans="1:21" ht="14" x14ac:dyDescent="0.3">
      <c r="A70" s="19" t="s">
        <v>0</v>
      </c>
      <c r="B70" s="14" t="s">
        <v>136</v>
      </c>
      <c r="C70" s="13" t="s">
        <v>0</v>
      </c>
      <c r="D70" s="34">
        <f>SUM(D64:D69)</f>
        <v>314299559</v>
      </c>
      <c r="E70" s="34">
        <f>SUM(E64:E69)</f>
        <v>268411558</v>
      </c>
      <c r="F70" s="34">
        <f>SUM(F64:F69)</f>
        <v>72029155</v>
      </c>
      <c r="G70" s="39">
        <f t="shared" si="8"/>
        <v>0.22917357959130957</v>
      </c>
      <c r="H70" s="34">
        <f>SUM(H64:H69)</f>
        <v>77173578</v>
      </c>
      <c r="I70" s="39">
        <f t="shared" si="9"/>
        <v>0.2455414771994637</v>
      </c>
      <c r="J70" s="34">
        <f>SUM(J64:J69)</f>
        <v>78941090</v>
      </c>
      <c r="K70" s="39">
        <f t="shared" si="10"/>
        <v>0.29410465997891194</v>
      </c>
      <c r="L70" s="34">
        <f>SUM(L64:L69)</f>
        <v>0</v>
      </c>
      <c r="M70" s="39">
        <f t="shared" si="11"/>
        <v>0</v>
      </c>
      <c r="N70" s="34">
        <f t="shared" si="12"/>
        <v>228143823</v>
      </c>
      <c r="O70" s="39">
        <f t="shared" si="13"/>
        <v>0.84997764142481524</v>
      </c>
      <c r="P70" s="34">
        <f>SUM(P64:P69)</f>
        <v>78028034</v>
      </c>
      <c r="Q70" s="34">
        <f>SUM(Q64:Q69)</f>
        <v>300041943</v>
      </c>
      <c r="R70" s="34">
        <f>SUM(R64:R69)</f>
        <v>297370842</v>
      </c>
      <c r="S70" s="34">
        <f>SUM(S64:S69)</f>
        <v>208502237</v>
      </c>
      <c r="T70" s="39">
        <f t="shared" si="14"/>
        <v>0.70115225688468807</v>
      </c>
      <c r="U70" s="39">
        <f t="shared" si="15"/>
        <v>1.1701640464246488E-2</v>
      </c>
    </row>
    <row r="71" spans="1:21" ht="13" x14ac:dyDescent="0.3">
      <c r="A71" s="18" t="s">
        <v>29</v>
      </c>
      <c r="B71" s="12" t="s">
        <v>137</v>
      </c>
      <c r="C71" s="11" t="s">
        <v>138</v>
      </c>
      <c r="D71" s="33">
        <v>78436539</v>
      </c>
      <c r="E71" s="33">
        <v>78437473</v>
      </c>
      <c r="F71" s="33">
        <v>26447704</v>
      </c>
      <c r="G71" s="38">
        <f t="shared" si="8"/>
        <v>0.33718601479853666</v>
      </c>
      <c r="H71" s="33">
        <v>9291853</v>
      </c>
      <c r="I71" s="38">
        <f t="shared" si="9"/>
        <v>0.11846332230441733</v>
      </c>
      <c r="J71" s="33">
        <v>27103253</v>
      </c>
      <c r="K71" s="38">
        <f t="shared" si="10"/>
        <v>0.34553959942080237</v>
      </c>
      <c r="L71" s="33">
        <v>0</v>
      </c>
      <c r="M71" s="38">
        <f t="shared" si="11"/>
        <v>0</v>
      </c>
      <c r="N71" s="33">
        <f t="shared" si="12"/>
        <v>62842810</v>
      </c>
      <c r="O71" s="38">
        <f t="shared" si="13"/>
        <v>0.80118351084563877</v>
      </c>
      <c r="P71" s="33">
        <v>17379244</v>
      </c>
      <c r="Q71" s="33">
        <v>69600132</v>
      </c>
      <c r="R71" s="33">
        <v>75232372</v>
      </c>
      <c r="S71" s="33">
        <v>51725070</v>
      </c>
      <c r="T71" s="38">
        <f t="shared" si="14"/>
        <v>0.6875374074341295</v>
      </c>
      <c r="U71" s="38">
        <f t="shared" si="15"/>
        <v>0.55951852681278891</v>
      </c>
    </row>
    <row r="72" spans="1:21" ht="13" x14ac:dyDescent="0.3">
      <c r="A72" s="18" t="s">
        <v>29</v>
      </c>
      <c r="B72" s="12" t="s">
        <v>139</v>
      </c>
      <c r="C72" s="11" t="s">
        <v>140</v>
      </c>
      <c r="D72" s="33">
        <v>61586842</v>
      </c>
      <c r="E72" s="33">
        <v>64379521</v>
      </c>
      <c r="F72" s="33">
        <v>16047393</v>
      </c>
      <c r="G72" s="38">
        <f t="shared" si="8"/>
        <v>0.26056528438331034</v>
      </c>
      <c r="H72" s="33">
        <v>16117245</v>
      </c>
      <c r="I72" s="38">
        <f t="shared" si="9"/>
        <v>0.26169948769251716</v>
      </c>
      <c r="J72" s="33">
        <v>16170718</v>
      </c>
      <c r="K72" s="38">
        <f t="shared" si="10"/>
        <v>0.25117797940745784</v>
      </c>
      <c r="L72" s="33">
        <v>0</v>
      </c>
      <c r="M72" s="38">
        <f t="shared" si="11"/>
        <v>0</v>
      </c>
      <c r="N72" s="33">
        <f t="shared" si="12"/>
        <v>48335356</v>
      </c>
      <c r="O72" s="38">
        <f t="shared" si="13"/>
        <v>0.75078775438543566</v>
      </c>
      <c r="P72" s="33">
        <v>15603321</v>
      </c>
      <c r="Q72" s="33">
        <v>57930984</v>
      </c>
      <c r="R72" s="33">
        <v>57930984</v>
      </c>
      <c r="S72" s="33">
        <v>47284175</v>
      </c>
      <c r="T72" s="38">
        <f t="shared" si="14"/>
        <v>0.81621563686886456</v>
      </c>
      <c r="U72" s="38">
        <f t="shared" si="15"/>
        <v>3.6363861257484809E-2</v>
      </c>
    </row>
    <row r="73" spans="1:21" ht="13" x14ac:dyDescent="0.3">
      <c r="A73" s="18" t="s">
        <v>29</v>
      </c>
      <c r="B73" s="12" t="s">
        <v>141</v>
      </c>
      <c r="C73" s="11" t="s">
        <v>142</v>
      </c>
      <c r="D73" s="33">
        <v>36707928</v>
      </c>
      <c r="E73" s="33">
        <v>33009849</v>
      </c>
      <c r="F73" s="33">
        <v>7442740</v>
      </c>
      <c r="G73" s="38">
        <f t="shared" si="8"/>
        <v>0.20275565539956383</v>
      </c>
      <c r="H73" s="33">
        <v>7223505</v>
      </c>
      <c r="I73" s="38">
        <f t="shared" si="9"/>
        <v>0.19678323984944071</v>
      </c>
      <c r="J73" s="33">
        <v>7136300</v>
      </c>
      <c r="K73" s="38">
        <f t="shared" si="10"/>
        <v>0.21618699316073817</v>
      </c>
      <c r="L73" s="33">
        <v>0</v>
      </c>
      <c r="M73" s="38">
        <f t="shared" si="11"/>
        <v>0</v>
      </c>
      <c r="N73" s="33">
        <f t="shared" si="12"/>
        <v>21802545</v>
      </c>
      <c r="O73" s="38">
        <f t="shared" si="13"/>
        <v>0.66048605675233474</v>
      </c>
      <c r="P73" s="33">
        <v>6389527</v>
      </c>
      <c r="Q73" s="33">
        <v>33867992</v>
      </c>
      <c r="R73" s="33">
        <v>33867992</v>
      </c>
      <c r="S73" s="33">
        <v>18908225</v>
      </c>
      <c r="T73" s="38">
        <f t="shared" si="14"/>
        <v>0.5582918821995706</v>
      </c>
      <c r="U73" s="38">
        <f t="shared" si="15"/>
        <v>0.11687453547030957</v>
      </c>
    </row>
    <row r="74" spans="1:21" ht="13" x14ac:dyDescent="0.3">
      <c r="A74" s="18" t="s">
        <v>29</v>
      </c>
      <c r="B74" s="12" t="s">
        <v>143</v>
      </c>
      <c r="C74" s="11" t="s">
        <v>144</v>
      </c>
      <c r="D74" s="33">
        <v>64290294</v>
      </c>
      <c r="E74" s="33">
        <v>46460554</v>
      </c>
      <c r="F74" s="33">
        <v>11209156</v>
      </c>
      <c r="G74" s="38">
        <f t="shared" si="8"/>
        <v>0.1743522280361636</v>
      </c>
      <c r="H74" s="33">
        <v>11401153</v>
      </c>
      <c r="I74" s="38">
        <f t="shared" si="9"/>
        <v>0.17733863528451121</v>
      </c>
      <c r="J74" s="33">
        <v>12645816</v>
      </c>
      <c r="K74" s="38">
        <f t="shared" si="10"/>
        <v>0.2721839261753099</v>
      </c>
      <c r="L74" s="33">
        <v>0</v>
      </c>
      <c r="M74" s="38">
        <f t="shared" si="11"/>
        <v>0</v>
      </c>
      <c r="N74" s="33">
        <f t="shared" si="12"/>
        <v>35256125</v>
      </c>
      <c r="O74" s="38">
        <f t="shared" si="13"/>
        <v>0.75883996131427967</v>
      </c>
      <c r="P74" s="33">
        <v>10648576</v>
      </c>
      <c r="Q74" s="33">
        <v>56074175</v>
      </c>
      <c r="R74" s="33">
        <v>56074175</v>
      </c>
      <c r="S74" s="33">
        <v>34089788</v>
      </c>
      <c r="T74" s="38">
        <f t="shared" si="14"/>
        <v>0.60794096391074859</v>
      </c>
      <c r="U74" s="38">
        <f t="shared" si="15"/>
        <v>0.18755935065871721</v>
      </c>
    </row>
    <row r="75" spans="1:21" ht="13" x14ac:dyDescent="0.3">
      <c r="A75" s="18" t="s">
        <v>29</v>
      </c>
      <c r="B75" s="12" t="s">
        <v>145</v>
      </c>
      <c r="C75" s="11" t="s">
        <v>146</v>
      </c>
      <c r="D75" s="33">
        <v>10843844</v>
      </c>
      <c r="E75" s="33">
        <v>12785018</v>
      </c>
      <c r="F75" s="33">
        <v>3077495</v>
      </c>
      <c r="G75" s="38">
        <f t="shared" si="8"/>
        <v>0.2838011133321357</v>
      </c>
      <c r="H75" s="33">
        <v>3161917</v>
      </c>
      <c r="I75" s="38">
        <f t="shared" si="9"/>
        <v>0.29158635996607846</v>
      </c>
      <c r="J75" s="33">
        <v>2829291</v>
      </c>
      <c r="K75" s="38">
        <f t="shared" si="10"/>
        <v>0.22129738104396882</v>
      </c>
      <c r="L75" s="33">
        <v>0</v>
      </c>
      <c r="M75" s="38">
        <f t="shared" si="11"/>
        <v>0</v>
      </c>
      <c r="N75" s="33">
        <f t="shared" si="12"/>
        <v>9068703</v>
      </c>
      <c r="O75" s="38">
        <f t="shared" si="13"/>
        <v>0.70932266188440252</v>
      </c>
      <c r="P75" s="33">
        <v>2938230</v>
      </c>
      <c r="Q75" s="33">
        <v>13711238</v>
      </c>
      <c r="R75" s="33">
        <v>13358385</v>
      </c>
      <c r="S75" s="33">
        <v>8877764</v>
      </c>
      <c r="T75" s="38">
        <f t="shared" si="14"/>
        <v>0.66458363043137325</v>
      </c>
      <c r="U75" s="38">
        <f t="shared" si="15"/>
        <v>-3.7076403140666292E-2</v>
      </c>
    </row>
    <row r="76" spans="1:21" ht="13" x14ac:dyDescent="0.3">
      <c r="A76" s="18" t="s">
        <v>29</v>
      </c>
      <c r="B76" s="12" t="s">
        <v>147</v>
      </c>
      <c r="C76" s="11" t="s">
        <v>148</v>
      </c>
      <c r="D76" s="33">
        <v>60525716</v>
      </c>
      <c r="E76" s="33">
        <v>60525716</v>
      </c>
      <c r="F76" s="33">
        <v>3488244</v>
      </c>
      <c r="G76" s="38">
        <f t="shared" si="8"/>
        <v>5.7632428503613241E-2</v>
      </c>
      <c r="H76" s="33">
        <v>3511304</v>
      </c>
      <c r="I76" s="38">
        <f t="shared" si="9"/>
        <v>5.8013423583456659E-2</v>
      </c>
      <c r="J76" s="33">
        <v>11132542</v>
      </c>
      <c r="K76" s="38">
        <f t="shared" si="10"/>
        <v>0.18393077745664338</v>
      </c>
      <c r="L76" s="33">
        <v>0</v>
      </c>
      <c r="M76" s="38">
        <f t="shared" si="11"/>
        <v>0</v>
      </c>
      <c r="N76" s="33">
        <f t="shared" si="12"/>
        <v>18132090</v>
      </c>
      <c r="O76" s="38">
        <f t="shared" si="13"/>
        <v>0.29957662954371328</v>
      </c>
      <c r="P76" s="33">
        <v>11083632</v>
      </c>
      <c r="Q76" s="33">
        <v>26472335</v>
      </c>
      <c r="R76" s="33">
        <v>28741971</v>
      </c>
      <c r="S76" s="33">
        <v>18391422</v>
      </c>
      <c r="T76" s="38">
        <f t="shared" si="14"/>
        <v>0.63988033388524401</v>
      </c>
      <c r="U76" s="38">
        <f t="shared" si="15"/>
        <v>4.4128134171181888E-3</v>
      </c>
    </row>
    <row r="77" spans="1:21" ht="13" x14ac:dyDescent="0.3">
      <c r="A77" s="18" t="s">
        <v>44</v>
      </c>
      <c r="B77" s="12" t="s">
        <v>149</v>
      </c>
      <c r="C77" s="11" t="s">
        <v>150</v>
      </c>
      <c r="D77" s="33">
        <v>0</v>
      </c>
      <c r="E77" s="33">
        <v>0</v>
      </c>
      <c r="F77" s="33">
        <v>0</v>
      </c>
      <c r="G77" s="38">
        <f t="shared" si="8"/>
        <v>0</v>
      </c>
      <c r="H77" s="33">
        <v>0</v>
      </c>
      <c r="I77" s="38">
        <f t="shared" si="9"/>
        <v>0</v>
      </c>
      <c r="J77" s="33">
        <v>0</v>
      </c>
      <c r="K77" s="38">
        <f t="shared" si="10"/>
        <v>0</v>
      </c>
      <c r="L77" s="33">
        <v>0</v>
      </c>
      <c r="M77" s="38">
        <f t="shared" si="11"/>
        <v>0</v>
      </c>
      <c r="N77" s="33">
        <f t="shared" si="12"/>
        <v>0</v>
      </c>
      <c r="O77" s="38">
        <f t="shared" si="13"/>
        <v>0</v>
      </c>
      <c r="P77" s="33">
        <v>0</v>
      </c>
      <c r="Q77" s="33">
        <v>0</v>
      </c>
      <c r="R77" s="33">
        <v>0</v>
      </c>
      <c r="S77" s="33">
        <v>0</v>
      </c>
      <c r="T77" s="38">
        <f t="shared" si="14"/>
        <v>0</v>
      </c>
      <c r="U77" s="38">
        <f t="shared" si="15"/>
        <v>0</v>
      </c>
    </row>
    <row r="78" spans="1:21" ht="14" x14ac:dyDescent="0.3">
      <c r="A78" s="19" t="s">
        <v>0</v>
      </c>
      <c r="B78" s="14" t="s">
        <v>151</v>
      </c>
      <c r="C78" s="13" t="s">
        <v>0</v>
      </c>
      <c r="D78" s="34">
        <f>SUM(D71:D77)</f>
        <v>312391163</v>
      </c>
      <c r="E78" s="34">
        <f>SUM(E71:E77)</f>
        <v>295598131</v>
      </c>
      <c r="F78" s="34">
        <f>SUM(F71:F77)</f>
        <v>67712732</v>
      </c>
      <c r="G78" s="39">
        <f t="shared" si="8"/>
        <v>0.21675623391433771</v>
      </c>
      <c r="H78" s="34">
        <f>SUM(H71:H77)</f>
        <v>50706977</v>
      </c>
      <c r="I78" s="39">
        <f t="shared" si="9"/>
        <v>0.16231885855234643</v>
      </c>
      <c r="J78" s="34">
        <f>SUM(J71:J77)</f>
        <v>77017920</v>
      </c>
      <c r="K78" s="39">
        <f t="shared" si="10"/>
        <v>0.26054941463753706</v>
      </c>
      <c r="L78" s="34">
        <f>SUM(L71:L77)</f>
        <v>0</v>
      </c>
      <c r="M78" s="39">
        <f t="shared" si="11"/>
        <v>0</v>
      </c>
      <c r="N78" s="34">
        <f t="shared" si="12"/>
        <v>195437629</v>
      </c>
      <c r="O78" s="39">
        <f t="shared" si="13"/>
        <v>0.66115989414019671</v>
      </c>
      <c r="P78" s="34">
        <f>SUM(P71:P77)</f>
        <v>64042530</v>
      </c>
      <c r="Q78" s="34">
        <f>SUM(Q71:Q77)</f>
        <v>257656856</v>
      </c>
      <c r="R78" s="34">
        <f>SUM(R71:R77)</f>
        <v>265205879</v>
      </c>
      <c r="S78" s="34">
        <f>SUM(S71:S77)</f>
        <v>179276444</v>
      </c>
      <c r="T78" s="39">
        <f t="shared" si="14"/>
        <v>0.67598970534133596</v>
      </c>
      <c r="U78" s="39">
        <f t="shared" si="15"/>
        <v>0.20260583084397199</v>
      </c>
    </row>
    <row r="79" spans="1:21" ht="13" x14ac:dyDescent="0.3">
      <c r="A79" s="18" t="s">
        <v>29</v>
      </c>
      <c r="B79" s="12" t="s">
        <v>152</v>
      </c>
      <c r="C79" s="11" t="s">
        <v>153</v>
      </c>
      <c r="D79" s="33">
        <v>81068300</v>
      </c>
      <c r="E79" s="33">
        <v>91817789</v>
      </c>
      <c r="F79" s="33">
        <v>14592072</v>
      </c>
      <c r="G79" s="38">
        <f t="shared" si="8"/>
        <v>0.1799972615683319</v>
      </c>
      <c r="H79" s="33">
        <v>14726034</v>
      </c>
      <c r="I79" s="38">
        <f t="shared" si="9"/>
        <v>0.18164972005087068</v>
      </c>
      <c r="J79" s="33">
        <v>14810158</v>
      </c>
      <c r="K79" s="38">
        <f t="shared" si="10"/>
        <v>0.16129944056919079</v>
      </c>
      <c r="L79" s="33">
        <v>0</v>
      </c>
      <c r="M79" s="38">
        <f t="shared" si="11"/>
        <v>0</v>
      </c>
      <c r="N79" s="33">
        <f t="shared" si="12"/>
        <v>44128264</v>
      </c>
      <c r="O79" s="38">
        <f t="shared" si="13"/>
        <v>0.48060691158659896</v>
      </c>
      <c r="P79" s="33">
        <v>13638642</v>
      </c>
      <c r="Q79" s="33">
        <v>74366745</v>
      </c>
      <c r="R79" s="33">
        <v>74366745</v>
      </c>
      <c r="S79" s="33">
        <v>40580462</v>
      </c>
      <c r="T79" s="38">
        <f t="shared" si="14"/>
        <v>0.54568022306206898</v>
      </c>
      <c r="U79" s="38">
        <f t="shared" si="15"/>
        <v>8.5896821692365011E-2</v>
      </c>
    </row>
    <row r="80" spans="1:21" ht="13" x14ac:dyDescent="0.3">
      <c r="A80" s="18" t="s">
        <v>29</v>
      </c>
      <c r="B80" s="12" t="s">
        <v>154</v>
      </c>
      <c r="C80" s="11" t="s">
        <v>155</v>
      </c>
      <c r="D80" s="33">
        <v>64142651</v>
      </c>
      <c r="E80" s="33">
        <v>65842651</v>
      </c>
      <c r="F80" s="33">
        <v>13860144</v>
      </c>
      <c r="G80" s="38">
        <f t="shared" si="8"/>
        <v>0.21608311761233567</v>
      </c>
      <c r="H80" s="33">
        <v>15410422</v>
      </c>
      <c r="I80" s="38">
        <f t="shared" si="9"/>
        <v>0.2402523400537343</v>
      </c>
      <c r="J80" s="33">
        <v>18406643</v>
      </c>
      <c r="K80" s="38">
        <f t="shared" si="10"/>
        <v>0.2795550106267744</v>
      </c>
      <c r="L80" s="33">
        <v>0</v>
      </c>
      <c r="M80" s="38">
        <f t="shared" si="11"/>
        <v>0</v>
      </c>
      <c r="N80" s="33">
        <f t="shared" si="12"/>
        <v>47677209</v>
      </c>
      <c r="O80" s="38">
        <f t="shared" si="13"/>
        <v>0.72410828355012624</v>
      </c>
      <c r="P80" s="33">
        <v>16339114</v>
      </c>
      <c r="Q80" s="33">
        <v>62574143</v>
      </c>
      <c r="R80" s="33">
        <v>63574143</v>
      </c>
      <c r="S80" s="33">
        <v>51080851</v>
      </c>
      <c r="T80" s="38">
        <f t="shared" si="14"/>
        <v>0.80348469660062893</v>
      </c>
      <c r="U80" s="38">
        <f t="shared" si="15"/>
        <v>0.12653862382011649</v>
      </c>
    </row>
    <row r="81" spans="1:21" ht="13" x14ac:dyDescent="0.3">
      <c r="A81" s="18" t="s">
        <v>29</v>
      </c>
      <c r="B81" s="12" t="s">
        <v>156</v>
      </c>
      <c r="C81" s="11" t="s">
        <v>157</v>
      </c>
      <c r="D81" s="33">
        <v>104400400</v>
      </c>
      <c r="E81" s="33">
        <v>90374580</v>
      </c>
      <c r="F81" s="33">
        <v>22670124</v>
      </c>
      <c r="G81" s="38">
        <f t="shared" si="8"/>
        <v>0.21714594963237688</v>
      </c>
      <c r="H81" s="33">
        <v>21394887</v>
      </c>
      <c r="I81" s="38">
        <f t="shared" si="9"/>
        <v>0.20493108263953011</v>
      </c>
      <c r="J81" s="33">
        <v>16495385</v>
      </c>
      <c r="K81" s="38">
        <f t="shared" si="10"/>
        <v>0.18252239733783548</v>
      </c>
      <c r="L81" s="33">
        <v>0</v>
      </c>
      <c r="M81" s="38">
        <f t="shared" si="11"/>
        <v>0</v>
      </c>
      <c r="N81" s="33">
        <f t="shared" si="12"/>
        <v>60560396</v>
      </c>
      <c r="O81" s="38">
        <f t="shared" si="13"/>
        <v>0.67010431473097853</v>
      </c>
      <c r="P81" s="33">
        <v>12720580</v>
      </c>
      <c r="Q81" s="33">
        <v>59410290</v>
      </c>
      <c r="R81" s="33">
        <v>61470290</v>
      </c>
      <c r="S81" s="33">
        <v>36735823</v>
      </c>
      <c r="T81" s="38">
        <f t="shared" si="14"/>
        <v>0.59761915878386129</v>
      </c>
      <c r="U81" s="38">
        <f t="shared" si="15"/>
        <v>0.29674786841480505</v>
      </c>
    </row>
    <row r="82" spans="1:21" ht="13" x14ac:dyDescent="0.3">
      <c r="A82" s="18" t="s">
        <v>29</v>
      </c>
      <c r="B82" s="12" t="s">
        <v>158</v>
      </c>
      <c r="C82" s="11" t="s">
        <v>159</v>
      </c>
      <c r="D82" s="33">
        <v>0</v>
      </c>
      <c r="E82" s="33">
        <v>32922840</v>
      </c>
      <c r="F82" s="33">
        <v>8601469</v>
      </c>
      <c r="G82" s="38">
        <f t="shared" si="8"/>
        <v>0</v>
      </c>
      <c r="H82" s="33">
        <v>7895803</v>
      </c>
      <c r="I82" s="38">
        <f t="shared" si="9"/>
        <v>0</v>
      </c>
      <c r="J82" s="33">
        <v>8132542</v>
      </c>
      <c r="K82" s="38">
        <f t="shared" si="10"/>
        <v>0.24701824022471938</v>
      </c>
      <c r="L82" s="33">
        <v>0</v>
      </c>
      <c r="M82" s="38">
        <f t="shared" si="11"/>
        <v>0</v>
      </c>
      <c r="N82" s="33">
        <f t="shared" si="12"/>
        <v>24629814</v>
      </c>
      <c r="O82" s="38">
        <f t="shared" si="13"/>
        <v>0.74810721067805819</v>
      </c>
      <c r="P82" s="33">
        <v>8061023</v>
      </c>
      <c r="Q82" s="33">
        <v>0</v>
      </c>
      <c r="R82" s="33">
        <v>0</v>
      </c>
      <c r="S82" s="33">
        <v>13433431</v>
      </c>
      <c r="T82" s="38">
        <f t="shared" si="14"/>
        <v>0</v>
      </c>
      <c r="U82" s="38">
        <f t="shared" si="15"/>
        <v>8.8721989752418295E-3</v>
      </c>
    </row>
    <row r="83" spans="1:21" ht="13" x14ac:dyDescent="0.3">
      <c r="A83" s="18" t="s">
        <v>44</v>
      </c>
      <c r="B83" s="12" t="s">
        <v>160</v>
      </c>
      <c r="C83" s="11" t="s">
        <v>161</v>
      </c>
      <c r="D83" s="33">
        <v>0</v>
      </c>
      <c r="E83" s="33">
        <v>0</v>
      </c>
      <c r="F83" s="33">
        <v>0</v>
      </c>
      <c r="G83" s="38">
        <f t="shared" si="8"/>
        <v>0</v>
      </c>
      <c r="H83" s="33">
        <v>0</v>
      </c>
      <c r="I83" s="38">
        <f t="shared" si="9"/>
        <v>0</v>
      </c>
      <c r="J83" s="33">
        <v>0</v>
      </c>
      <c r="K83" s="38">
        <f t="shared" si="10"/>
        <v>0</v>
      </c>
      <c r="L83" s="33">
        <v>0</v>
      </c>
      <c r="M83" s="38">
        <f t="shared" si="11"/>
        <v>0</v>
      </c>
      <c r="N83" s="33">
        <f t="shared" si="12"/>
        <v>0</v>
      </c>
      <c r="O83" s="38">
        <f t="shared" si="13"/>
        <v>0</v>
      </c>
      <c r="P83" s="33">
        <v>0</v>
      </c>
      <c r="Q83" s="33">
        <v>0</v>
      </c>
      <c r="R83" s="33">
        <v>0</v>
      </c>
      <c r="S83" s="33">
        <v>0</v>
      </c>
      <c r="T83" s="38">
        <f t="shared" si="14"/>
        <v>0</v>
      </c>
      <c r="U83" s="38">
        <f t="shared" si="15"/>
        <v>0</v>
      </c>
    </row>
    <row r="84" spans="1:21" ht="14" x14ac:dyDescent="0.3">
      <c r="A84" s="19" t="s">
        <v>0</v>
      </c>
      <c r="B84" s="14" t="s">
        <v>162</v>
      </c>
      <c r="C84" s="13" t="s">
        <v>0</v>
      </c>
      <c r="D84" s="34">
        <f>SUM(D79:D83)</f>
        <v>249611351</v>
      </c>
      <c r="E84" s="34">
        <f>SUM(E79:E83)</f>
        <v>280957860</v>
      </c>
      <c r="F84" s="34">
        <f>SUM(F79:F83)</f>
        <v>59723809</v>
      </c>
      <c r="G84" s="39">
        <f t="shared" si="8"/>
        <v>0.23926719983178971</v>
      </c>
      <c r="H84" s="34">
        <f>SUM(H79:H83)</f>
        <v>59427146</v>
      </c>
      <c r="I84" s="39">
        <f t="shared" si="9"/>
        <v>0.23807870019500835</v>
      </c>
      <c r="J84" s="34">
        <f>SUM(J79:J83)</f>
        <v>57844728</v>
      </c>
      <c r="K84" s="39">
        <f t="shared" si="10"/>
        <v>0.20588399982830166</v>
      </c>
      <c r="L84" s="34">
        <f>SUM(L79:L83)</f>
        <v>0</v>
      </c>
      <c r="M84" s="39">
        <f t="shared" si="11"/>
        <v>0</v>
      </c>
      <c r="N84" s="34">
        <f t="shared" si="12"/>
        <v>176995683</v>
      </c>
      <c r="O84" s="39">
        <f t="shared" si="13"/>
        <v>0.62997234887822684</v>
      </c>
      <c r="P84" s="34">
        <f>SUM(P79:P83)</f>
        <v>50759359</v>
      </c>
      <c r="Q84" s="34">
        <f>SUM(Q79:Q83)</f>
        <v>196351178</v>
      </c>
      <c r="R84" s="34">
        <f>SUM(R79:R83)</f>
        <v>199411178</v>
      </c>
      <c r="S84" s="34">
        <f>SUM(S79:S83)</f>
        <v>141830567</v>
      </c>
      <c r="T84" s="39">
        <f t="shared" si="14"/>
        <v>0.71124682388667304</v>
      </c>
      <c r="U84" s="39">
        <f t="shared" si="15"/>
        <v>0.13958744041665305</v>
      </c>
    </row>
    <row r="85" spans="1:21" ht="14" x14ac:dyDescent="0.3">
      <c r="A85" s="19" t="s">
        <v>0</v>
      </c>
      <c r="B85" s="14" t="s">
        <v>163</v>
      </c>
      <c r="C85" s="13" t="s">
        <v>0</v>
      </c>
      <c r="D85" s="34">
        <f>SUM(D57,D59:D62,D64:D69,D71:D77,D79:D83)</f>
        <v>1465299598</v>
      </c>
      <c r="E85" s="34">
        <f>SUM(E57,E59:E62,E64:E69,E71:E77,E79:E83)</f>
        <v>1430705238</v>
      </c>
      <c r="F85" s="34">
        <f>SUM(F57,F59:F62,F64:F69,F71:F77,F79:F83)</f>
        <v>318857088</v>
      </c>
      <c r="G85" s="39">
        <f t="shared" si="8"/>
        <v>0.21760538830093912</v>
      </c>
      <c r="H85" s="34">
        <f>SUM(H57,H59:H62,H64:H69,H71:H77,H79:H83)</f>
        <v>347320551</v>
      </c>
      <c r="I85" s="39">
        <f t="shared" si="9"/>
        <v>0.23703040079589238</v>
      </c>
      <c r="J85" s="34">
        <f>SUM(J57,J59:J62,J64:J69,J71:J77,J79:J83)</f>
        <v>412446380</v>
      </c>
      <c r="K85" s="39">
        <f t="shared" si="10"/>
        <v>0.28828186900088781</v>
      </c>
      <c r="L85" s="34">
        <f>SUM(L57,L59:L62,L64:L69,L71:L77,L79:L83)</f>
        <v>0</v>
      </c>
      <c r="M85" s="39">
        <f t="shared" si="11"/>
        <v>0</v>
      </c>
      <c r="N85" s="34">
        <f t="shared" si="12"/>
        <v>1078624019</v>
      </c>
      <c r="O85" s="39">
        <f t="shared" si="13"/>
        <v>0.75391072203511422</v>
      </c>
      <c r="P85" s="34">
        <f>SUM(P57,P59:P62,P64:P69,P71:P77,P79:P83)</f>
        <v>356107684</v>
      </c>
      <c r="Q85" s="34">
        <f>SUM(Q57,Q59:Q62,Q64:Q69,Q71:Q77,Q79:Q83)</f>
        <v>1280746595</v>
      </c>
      <c r="R85" s="34">
        <f>SUM(R57,R59:R62,R64:R69,R71:R77,R79:R83)</f>
        <v>1285782407</v>
      </c>
      <c r="S85" s="34">
        <f>SUM(S57,S59:S62,S64:S69,S71:S77,S79:S83)</f>
        <v>940933998</v>
      </c>
      <c r="T85" s="39">
        <f t="shared" si="14"/>
        <v>0.73179878094256734</v>
      </c>
      <c r="U85" s="39">
        <f t="shared" si="15"/>
        <v>0.15820690912134316</v>
      </c>
    </row>
    <row r="86" spans="1:21" ht="14.5" customHeight="1" x14ac:dyDescent="0.3">
      <c r="A86" s="17" t="s">
        <v>0</v>
      </c>
      <c r="B86" s="15" t="s">
        <v>618</v>
      </c>
      <c r="C86" s="10"/>
      <c r="D86" s="35"/>
      <c r="E86" s="35"/>
      <c r="F86" s="35"/>
      <c r="G86" s="40"/>
      <c r="H86" s="35"/>
      <c r="I86" s="40"/>
      <c r="J86" s="35"/>
      <c r="K86" s="40"/>
      <c r="L86" s="35"/>
      <c r="M86" s="40"/>
      <c r="N86" s="35"/>
      <c r="O86" s="40"/>
      <c r="P86" s="35"/>
      <c r="Q86" s="35"/>
      <c r="R86" s="35"/>
      <c r="S86" s="35"/>
      <c r="T86" s="40"/>
      <c r="U86" s="40"/>
    </row>
    <row r="87" spans="1:21" ht="14.5" customHeight="1" x14ac:dyDescent="0.3">
      <c r="A87" s="17" t="s">
        <v>0</v>
      </c>
      <c r="B87" s="9" t="s">
        <v>164</v>
      </c>
      <c r="C87" s="10"/>
      <c r="D87" s="35"/>
      <c r="E87" s="35"/>
      <c r="F87" s="35"/>
      <c r="G87" s="40"/>
      <c r="H87" s="35"/>
      <c r="I87" s="40"/>
      <c r="J87" s="35"/>
      <c r="K87" s="40"/>
      <c r="L87" s="35"/>
      <c r="M87" s="40"/>
      <c r="N87" s="35"/>
      <c r="O87" s="40"/>
      <c r="P87" s="35"/>
      <c r="Q87" s="35"/>
      <c r="R87" s="35"/>
      <c r="S87" s="35"/>
      <c r="T87" s="40"/>
      <c r="U87" s="40"/>
    </row>
    <row r="88" spans="1:21" ht="13" x14ac:dyDescent="0.3">
      <c r="A88" s="18" t="s">
        <v>23</v>
      </c>
      <c r="B88" s="12" t="s">
        <v>165</v>
      </c>
      <c r="C88" s="11" t="s">
        <v>166</v>
      </c>
      <c r="D88" s="33">
        <v>3129314148</v>
      </c>
      <c r="E88" s="33">
        <v>3189074912</v>
      </c>
      <c r="F88" s="33">
        <v>705002986</v>
      </c>
      <c r="G88" s="38">
        <f t="shared" ref="G88:G99" si="16">IF(($D88      =0),0,($F88      /$D88      ))</f>
        <v>0.22528993659859298</v>
      </c>
      <c r="H88" s="33">
        <v>850940891</v>
      </c>
      <c r="I88" s="38">
        <f t="shared" ref="I88:I99" si="17">IF(($D88      =0),0,($H88      /$D88      ))</f>
        <v>0.27192568427297442</v>
      </c>
      <c r="J88" s="33">
        <v>800972850</v>
      </c>
      <c r="K88" s="38">
        <f t="shared" ref="K88:K99" si="18">IF(($E88      =0),0,($J88      /$E88      ))</f>
        <v>0.2511615036028354</v>
      </c>
      <c r="L88" s="33">
        <v>0</v>
      </c>
      <c r="M88" s="38">
        <f t="shared" ref="M88:M99" si="19">IF(($E88      =0),0,($L88      /$E88      ))</f>
        <v>0</v>
      </c>
      <c r="N88" s="33">
        <f t="shared" ref="N88:N99" si="20">$F88      +$H88      +$J88</f>
        <v>2356916727</v>
      </c>
      <c r="O88" s="38">
        <f t="shared" ref="O88:O99" si="21">IF(($E88      =0),0,($N88      /$E88      ))</f>
        <v>0.73905969349646938</v>
      </c>
      <c r="P88" s="33">
        <v>512647887</v>
      </c>
      <c r="Q88" s="33">
        <v>3070250231</v>
      </c>
      <c r="R88" s="33">
        <v>2972615438</v>
      </c>
      <c r="S88" s="33">
        <v>1447963978</v>
      </c>
      <c r="T88" s="38">
        <f t="shared" ref="T88:T99" si="22">IF(($R88      =0),0,($S88      /$R88      ))</f>
        <v>0.48710100858999844</v>
      </c>
      <c r="U88" s="38">
        <f t="shared" ref="U88:U99" si="23">IF(($P88      =0),0,(($J88      /$P88      )-1))</f>
        <v>0.56242300087740338</v>
      </c>
    </row>
    <row r="89" spans="1:21" ht="13" x14ac:dyDescent="0.3">
      <c r="A89" s="18" t="s">
        <v>23</v>
      </c>
      <c r="B89" s="12" t="s">
        <v>167</v>
      </c>
      <c r="C89" s="11" t="s">
        <v>168</v>
      </c>
      <c r="D89" s="33">
        <v>0</v>
      </c>
      <c r="E89" s="33">
        <v>0</v>
      </c>
      <c r="F89" s="33">
        <v>0</v>
      </c>
      <c r="G89" s="38">
        <f t="shared" si="16"/>
        <v>0</v>
      </c>
      <c r="H89" s="33">
        <v>0</v>
      </c>
      <c r="I89" s="38">
        <f t="shared" si="17"/>
        <v>0</v>
      </c>
      <c r="J89" s="33">
        <v>0</v>
      </c>
      <c r="K89" s="38">
        <f t="shared" si="18"/>
        <v>0</v>
      </c>
      <c r="L89" s="33">
        <v>0</v>
      </c>
      <c r="M89" s="38">
        <f t="shared" si="19"/>
        <v>0</v>
      </c>
      <c r="N89" s="33">
        <f t="shared" si="20"/>
        <v>0</v>
      </c>
      <c r="O89" s="38">
        <f t="shared" si="21"/>
        <v>0</v>
      </c>
      <c r="P89" s="33">
        <v>0</v>
      </c>
      <c r="Q89" s="33">
        <v>0</v>
      </c>
      <c r="R89" s="33">
        <v>0</v>
      </c>
      <c r="S89" s="33">
        <v>0</v>
      </c>
      <c r="T89" s="38">
        <f t="shared" si="22"/>
        <v>0</v>
      </c>
      <c r="U89" s="38">
        <f t="shared" si="23"/>
        <v>0</v>
      </c>
    </row>
    <row r="90" spans="1:21" ht="13" x14ac:dyDescent="0.3">
      <c r="A90" s="18" t="s">
        <v>23</v>
      </c>
      <c r="B90" s="12" t="s">
        <v>169</v>
      </c>
      <c r="C90" s="11" t="s">
        <v>170</v>
      </c>
      <c r="D90" s="33">
        <v>1506022648</v>
      </c>
      <c r="E90" s="33">
        <v>1505810275</v>
      </c>
      <c r="F90" s="33">
        <v>327564724</v>
      </c>
      <c r="G90" s="38">
        <f t="shared" si="16"/>
        <v>0.21750318591490397</v>
      </c>
      <c r="H90" s="33">
        <v>348227853</v>
      </c>
      <c r="I90" s="38">
        <f t="shared" si="17"/>
        <v>0.23122351676613034</v>
      </c>
      <c r="J90" s="33">
        <v>294891994</v>
      </c>
      <c r="K90" s="38">
        <f t="shared" si="18"/>
        <v>0.19583608831464508</v>
      </c>
      <c r="L90" s="33">
        <v>0</v>
      </c>
      <c r="M90" s="38">
        <f t="shared" si="19"/>
        <v>0</v>
      </c>
      <c r="N90" s="33">
        <f t="shared" si="20"/>
        <v>970684571</v>
      </c>
      <c r="O90" s="38">
        <f t="shared" si="21"/>
        <v>0.64462607747845257</v>
      </c>
      <c r="P90" s="33">
        <v>348391188</v>
      </c>
      <c r="Q90" s="33">
        <v>1366169773</v>
      </c>
      <c r="R90" s="33">
        <v>1340465077</v>
      </c>
      <c r="S90" s="33">
        <v>1029100504</v>
      </c>
      <c r="T90" s="38">
        <f t="shared" si="22"/>
        <v>0.76771899668073185</v>
      </c>
      <c r="U90" s="38">
        <f t="shared" si="23"/>
        <v>-0.15356069798183303</v>
      </c>
    </row>
    <row r="91" spans="1:21" ht="14" x14ac:dyDescent="0.3">
      <c r="A91" s="19" t="s">
        <v>0</v>
      </c>
      <c r="B91" s="14" t="s">
        <v>28</v>
      </c>
      <c r="C91" s="13" t="s">
        <v>0</v>
      </c>
      <c r="D91" s="34">
        <f>SUM(D88:D90)</f>
        <v>4635336796</v>
      </c>
      <c r="E91" s="34">
        <f>SUM(E88:E90)</f>
        <v>4694885187</v>
      </c>
      <c r="F91" s="34">
        <f>SUM(F88:F90)</f>
        <v>1032567710</v>
      </c>
      <c r="G91" s="39">
        <f t="shared" si="16"/>
        <v>0.22276001840708534</v>
      </c>
      <c r="H91" s="34">
        <f>SUM(H88:H90)</f>
        <v>1199168744</v>
      </c>
      <c r="I91" s="39">
        <f t="shared" si="17"/>
        <v>0.25870153492078635</v>
      </c>
      <c r="J91" s="34">
        <f>SUM(J88:J90)</f>
        <v>1095864844</v>
      </c>
      <c r="K91" s="39">
        <f t="shared" si="18"/>
        <v>0.23341675043181412</v>
      </c>
      <c r="L91" s="34">
        <f>SUM(L88:L90)</f>
        <v>0</v>
      </c>
      <c r="M91" s="39">
        <f t="shared" si="19"/>
        <v>0</v>
      </c>
      <c r="N91" s="34">
        <f t="shared" si="20"/>
        <v>3327601298</v>
      </c>
      <c r="O91" s="39">
        <f t="shared" si="21"/>
        <v>0.70877160259723304</v>
      </c>
      <c r="P91" s="34">
        <f>SUM(P88:P90)</f>
        <v>861039075</v>
      </c>
      <c r="Q91" s="34">
        <f>SUM(Q88:Q90)</f>
        <v>4436420004</v>
      </c>
      <c r="R91" s="34">
        <f>SUM(R88:R90)</f>
        <v>4313080515</v>
      </c>
      <c r="S91" s="34">
        <f>SUM(S88:S90)</f>
        <v>2477064482</v>
      </c>
      <c r="T91" s="39">
        <f t="shared" si="22"/>
        <v>0.57431445422483607</v>
      </c>
      <c r="U91" s="39">
        <f t="shared" si="23"/>
        <v>0.27272370769003729</v>
      </c>
    </row>
    <row r="92" spans="1:21" ht="13" x14ac:dyDescent="0.3">
      <c r="A92" s="18" t="s">
        <v>29</v>
      </c>
      <c r="B92" s="12" t="s">
        <v>171</v>
      </c>
      <c r="C92" s="11" t="s">
        <v>172</v>
      </c>
      <c r="D92" s="33">
        <v>340137587</v>
      </c>
      <c r="E92" s="33">
        <v>334124833</v>
      </c>
      <c r="F92" s="33">
        <v>91161923</v>
      </c>
      <c r="G92" s="38">
        <f t="shared" si="16"/>
        <v>0.26801484600406716</v>
      </c>
      <c r="H92" s="33">
        <v>72222087</v>
      </c>
      <c r="I92" s="38">
        <f t="shared" si="17"/>
        <v>0.2123319790588154</v>
      </c>
      <c r="J92" s="33">
        <v>80357915</v>
      </c>
      <c r="K92" s="38">
        <f t="shared" si="18"/>
        <v>0.24050267164667763</v>
      </c>
      <c r="L92" s="33">
        <v>0</v>
      </c>
      <c r="M92" s="38">
        <f t="shared" si="19"/>
        <v>0</v>
      </c>
      <c r="N92" s="33">
        <f t="shared" si="20"/>
        <v>243741925</v>
      </c>
      <c r="O92" s="38">
        <f t="shared" si="21"/>
        <v>0.7294935931924581</v>
      </c>
      <c r="P92" s="33">
        <v>81305734</v>
      </c>
      <c r="Q92" s="33">
        <v>354841597</v>
      </c>
      <c r="R92" s="33">
        <v>354841597</v>
      </c>
      <c r="S92" s="33">
        <v>242811168</v>
      </c>
      <c r="T92" s="38">
        <f t="shared" si="22"/>
        <v>0.68428045091906176</v>
      </c>
      <c r="U92" s="38">
        <f t="shared" si="23"/>
        <v>-1.1657468094439682E-2</v>
      </c>
    </row>
    <row r="93" spans="1:21" ht="13" x14ac:dyDescent="0.3">
      <c r="A93" s="18" t="s">
        <v>29</v>
      </c>
      <c r="B93" s="12" t="s">
        <v>173</v>
      </c>
      <c r="C93" s="11" t="s">
        <v>174</v>
      </c>
      <c r="D93" s="33">
        <v>71668110</v>
      </c>
      <c r="E93" s="33">
        <v>70854561</v>
      </c>
      <c r="F93" s="33">
        <v>19964519</v>
      </c>
      <c r="G93" s="38">
        <f t="shared" si="16"/>
        <v>0.27856907346935755</v>
      </c>
      <c r="H93" s="33">
        <v>18906967</v>
      </c>
      <c r="I93" s="38">
        <f t="shared" si="17"/>
        <v>0.26381283111833143</v>
      </c>
      <c r="J93" s="33">
        <v>18197541</v>
      </c>
      <c r="K93" s="38">
        <f t="shared" si="18"/>
        <v>0.25682949330530747</v>
      </c>
      <c r="L93" s="33">
        <v>0</v>
      </c>
      <c r="M93" s="38">
        <f t="shared" si="19"/>
        <v>0</v>
      </c>
      <c r="N93" s="33">
        <f t="shared" si="20"/>
        <v>57069027</v>
      </c>
      <c r="O93" s="38">
        <f t="shared" si="21"/>
        <v>0.8054390034256228</v>
      </c>
      <c r="P93" s="33">
        <v>13688160</v>
      </c>
      <c r="Q93" s="33">
        <v>62548223</v>
      </c>
      <c r="R93" s="33">
        <v>64048379</v>
      </c>
      <c r="S93" s="33">
        <v>52649831</v>
      </c>
      <c r="T93" s="38">
        <f t="shared" si="22"/>
        <v>0.8220322172400335</v>
      </c>
      <c r="U93" s="38">
        <f t="shared" si="23"/>
        <v>0.32943660798821761</v>
      </c>
    </row>
    <row r="94" spans="1:21" ht="13" x14ac:dyDescent="0.3">
      <c r="A94" s="18" t="s">
        <v>29</v>
      </c>
      <c r="B94" s="12" t="s">
        <v>175</v>
      </c>
      <c r="C94" s="11" t="s">
        <v>176</v>
      </c>
      <c r="D94" s="33">
        <v>37145320</v>
      </c>
      <c r="E94" s="33">
        <v>37435326</v>
      </c>
      <c r="F94" s="33">
        <v>9321303</v>
      </c>
      <c r="G94" s="38">
        <f t="shared" si="16"/>
        <v>0.25094151833932243</v>
      </c>
      <c r="H94" s="33">
        <v>9400747</v>
      </c>
      <c r="I94" s="38">
        <f t="shared" si="17"/>
        <v>0.25308025344780982</v>
      </c>
      <c r="J94" s="33">
        <v>9426367</v>
      </c>
      <c r="K94" s="38">
        <f t="shared" si="18"/>
        <v>0.25180405801728561</v>
      </c>
      <c r="L94" s="33">
        <v>0</v>
      </c>
      <c r="M94" s="38">
        <f t="shared" si="19"/>
        <v>0</v>
      </c>
      <c r="N94" s="33">
        <f t="shared" si="20"/>
        <v>28148417</v>
      </c>
      <c r="O94" s="38">
        <f t="shared" si="21"/>
        <v>0.75192124679240135</v>
      </c>
      <c r="P94" s="33">
        <v>8962508</v>
      </c>
      <c r="Q94" s="33">
        <v>35790821</v>
      </c>
      <c r="R94" s="33">
        <v>35750992</v>
      </c>
      <c r="S94" s="33">
        <v>26421921</v>
      </c>
      <c r="T94" s="38">
        <f t="shared" si="22"/>
        <v>0.7390542058245545</v>
      </c>
      <c r="U94" s="38">
        <f t="shared" si="23"/>
        <v>5.1755490762183998E-2</v>
      </c>
    </row>
    <row r="95" spans="1:21" ht="13" x14ac:dyDescent="0.3">
      <c r="A95" s="18" t="s">
        <v>44</v>
      </c>
      <c r="B95" s="12" t="s">
        <v>177</v>
      </c>
      <c r="C95" s="11" t="s">
        <v>178</v>
      </c>
      <c r="D95" s="33">
        <v>0</v>
      </c>
      <c r="E95" s="33">
        <v>0</v>
      </c>
      <c r="F95" s="33">
        <v>0</v>
      </c>
      <c r="G95" s="38">
        <f t="shared" si="16"/>
        <v>0</v>
      </c>
      <c r="H95" s="33">
        <v>0</v>
      </c>
      <c r="I95" s="38">
        <f t="shared" si="17"/>
        <v>0</v>
      </c>
      <c r="J95" s="33">
        <v>0</v>
      </c>
      <c r="K95" s="38">
        <f t="shared" si="18"/>
        <v>0</v>
      </c>
      <c r="L95" s="33">
        <v>0</v>
      </c>
      <c r="M95" s="38">
        <f t="shared" si="19"/>
        <v>0</v>
      </c>
      <c r="N95" s="33">
        <f t="shared" si="20"/>
        <v>0</v>
      </c>
      <c r="O95" s="38">
        <f t="shared" si="21"/>
        <v>0</v>
      </c>
      <c r="P95" s="33">
        <v>0</v>
      </c>
      <c r="Q95" s="33">
        <v>0</v>
      </c>
      <c r="R95" s="33">
        <v>0</v>
      </c>
      <c r="S95" s="33">
        <v>0</v>
      </c>
      <c r="T95" s="38">
        <f t="shared" si="22"/>
        <v>0</v>
      </c>
      <c r="U95" s="38">
        <f t="shared" si="23"/>
        <v>0</v>
      </c>
    </row>
    <row r="96" spans="1:21" ht="14" x14ac:dyDescent="0.3">
      <c r="A96" s="19" t="s">
        <v>0</v>
      </c>
      <c r="B96" s="14" t="s">
        <v>179</v>
      </c>
      <c r="C96" s="13" t="s">
        <v>0</v>
      </c>
      <c r="D96" s="34">
        <f>SUM(D92:D95)</f>
        <v>448951017</v>
      </c>
      <c r="E96" s="34">
        <f>SUM(E92:E95)</f>
        <v>442414720</v>
      </c>
      <c r="F96" s="34">
        <f>SUM(F92:F95)</f>
        <v>120447745</v>
      </c>
      <c r="G96" s="39">
        <f t="shared" si="16"/>
        <v>0.26828705234896483</v>
      </c>
      <c r="H96" s="34">
        <f>SUM(H92:H95)</f>
        <v>100529801</v>
      </c>
      <c r="I96" s="39">
        <f t="shared" si="17"/>
        <v>0.22392153529746878</v>
      </c>
      <c r="J96" s="34">
        <f>SUM(J92:J95)</f>
        <v>107981823</v>
      </c>
      <c r="K96" s="39">
        <f t="shared" si="18"/>
        <v>0.24407375731078748</v>
      </c>
      <c r="L96" s="34">
        <f>SUM(L92:L95)</f>
        <v>0</v>
      </c>
      <c r="M96" s="39">
        <f t="shared" si="19"/>
        <v>0</v>
      </c>
      <c r="N96" s="34">
        <f t="shared" si="20"/>
        <v>328959369</v>
      </c>
      <c r="O96" s="39">
        <f t="shared" si="21"/>
        <v>0.74355430352769458</v>
      </c>
      <c r="P96" s="34">
        <f>SUM(P92:P95)</f>
        <v>103956402</v>
      </c>
      <c r="Q96" s="34">
        <f>SUM(Q92:Q95)</f>
        <v>453180641</v>
      </c>
      <c r="R96" s="34">
        <f>SUM(R92:R95)</f>
        <v>454640968</v>
      </c>
      <c r="S96" s="34">
        <f>SUM(S92:S95)</f>
        <v>321882920</v>
      </c>
      <c r="T96" s="39">
        <f t="shared" si="22"/>
        <v>0.70799365357677135</v>
      </c>
      <c r="U96" s="39">
        <f t="shared" si="23"/>
        <v>3.8722203948535983E-2</v>
      </c>
    </row>
    <row r="97" spans="1:21" ht="13" x14ac:dyDescent="0.3">
      <c r="A97" s="18" t="s">
        <v>29</v>
      </c>
      <c r="B97" s="12" t="s">
        <v>180</v>
      </c>
      <c r="C97" s="11" t="s">
        <v>181</v>
      </c>
      <c r="D97" s="33">
        <v>310343134</v>
      </c>
      <c r="E97" s="33">
        <v>301738129</v>
      </c>
      <c r="F97" s="33">
        <v>82006236</v>
      </c>
      <c r="G97" s="38">
        <f t="shared" si="16"/>
        <v>0.26424375800754785</v>
      </c>
      <c r="H97" s="33">
        <v>80282313</v>
      </c>
      <c r="I97" s="38">
        <f t="shared" si="17"/>
        <v>0.25868886469387786</v>
      </c>
      <c r="J97" s="33">
        <v>75123018</v>
      </c>
      <c r="K97" s="38">
        <f t="shared" si="18"/>
        <v>0.24896760064419965</v>
      </c>
      <c r="L97" s="33">
        <v>0</v>
      </c>
      <c r="M97" s="38">
        <f t="shared" si="19"/>
        <v>0</v>
      </c>
      <c r="N97" s="33">
        <f t="shared" si="20"/>
        <v>237411567</v>
      </c>
      <c r="O97" s="38">
        <f t="shared" si="21"/>
        <v>0.78681328006776363</v>
      </c>
      <c r="P97" s="33">
        <v>68611130</v>
      </c>
      <c r="Q97" s="33">
        <v>315362963</v>
      </c>
      <c r="R97" s="33">
        <v>304022722</v>
      </c>
      <c r="S97" s="33">
        <v>229243257</v>
      </c>
      <c r="T97" s="38">
        <f t="shared" si="22"/>
        <v>0.75403330215561981</v>
      </c>
      <c r="U97" s="38">
        <f t="shared" si="23"/>
        <v>9.4910082372932747E-2</v>
      </c>
    </row>
    <row r="98" spans="1:21" ht="13" x14ac:dyDescent="0.3">
      <c r="A98" s="18" t="s">
        <v>29</v>
      </c>
      <c r="B98" s="12" t="s">
        <v>182</v>
      </c>
      <c r="C98" s="11" t="s">
        <v>183</v>
      </c>
      <c r="D98" s="33">
        <v>97527372</v>
      </c>
      <c r="E98" s="33">
        <v>73845276</v>
      </c>
      <c r="F98" s="33">
        <v>36932972</v>
      </c>
      <c r="G98" s="38">
        <f t="shared" si="16"/>
        <v>0.37869339901827764</v>
      </c>
      <c r="H98" s="33">
        <v>31518958</v>
      </c>
      <c r="I98" s="38">
        <f t="shared" si="17"/>
        <v>0.32318063486833215</v>
      </c>
      <c r="J98" s="33">
        <v>28959469</v>
      </c>
      <c r="K98" s="38">
        <f t="shared" si="18"/>
        <v>0.39216413789285587</v>
      </c>
      <c r="L98" s="33">
        <v>0</v>
      </c>
      <c r="M98" s="38">
        <f t="shared" si="19"/>
        <v>0</v>
      </c>
      <c r="N98" s="33">
        <f t="shared" si="20"/>
        <v>97411399</v>
      </c>
      <c r="O98" s="38">
        <f t="shared" si="21"/>
        <v>1.3191283759302355</v>
      </c>
      <c r="P98" s="33">
        <v>24159212</v>
      </c>
      <c r="Q98" s="33">
        <v>126836715</v>
      </c>
      <c r="R98" s="33">
        <v>127043075</v>
      </c>
      <c r="S98" s="33">
        <v>248740650</v>
      </c>
      <c r="T98" s="38">
        <f t="shared" si="22"/>
        <v>1.9579237199666333</v>
      </c>
      <c r="U98" s="38">
        <f t="shared" si="23"/>
        <v>0.19869261464322596</v>
      </c>
    </row>
    <row r="99" spans="1:21" ht="13" x14ac:dyDescent="0.3">
      <c r="A99" s="18" t="s">
        <v>29</v>
      </c>
      <c r="B99" s="12" t="s">
        <v>184</v>
      </c>
      <c r="C99" s="11" t="s">
        <v>185</v>
      </c>
      <c r="D99" s="33">
        <v>94304328</v>
      </c>
      <c r="E99" s="33">
        <v>104304328</v>
      </c>
      <c r="F99" s="33">
        <v>27189421</v>
      </c>
      <c r="G99" s="38">
        <f t="shared" si="16"/>
        <v>0.28831572820284557</v>
      </c>
      <c r="H99" s="33">
        <v>28050620</v>
      </c>
      <c r="I99" s="38">
        <f t="shared" si="17"/>
        <v>0.2974478541430251</v>
      </c>
      <c r="J99" s="33">
        <v>26630928</v>
      </c>
      <c r="K99" s="38">
        <f t="shared" si="18"/>
        <v>0.25531949163221684</v>
      </c>
      <c r="L99" s="33">
        <v>0</v>
      </c>
      <c r="M99" s="38">
        <f t="shared" si="19"/>
        <v>0</v>
      </c>
      <c r="N99" s="33">
        <f t="shared" si="20"/>
        <v>81870969</v>
      </c>
      <c r="O99" s="38">
        <f t="shared" si="21"/>
        <v>0.78492398704682709</v>
      </c>
      <c r="P99" s="33">
        <v>31151048</v>
      </c>
      <c r="Q99" s="33">
        <v>87416091</v>
      </c>
      <c r="R99" s="33">
        <v>96981943</v>
      </c>
      <c r="S99" s="33">
        <v>72183358</v>
      </c>
      <c r="T99" s="38">
        <f t="shared" si="22"/>
        <v>0.74429688421482754</v>
      </c>
      <c r="U99" s="38">
        <f t="shared" si="23"/>
        <v>-0.14510330438963082</v>
      </c>
    </row>
    <row r="100" spans="1:21" ht="13" x14ac:dyDescent="0.3">
      <c r="A100" s="18" t="s">
        <v>44</v>
      </c>
      <c r="B100" s="12" t="s">
        <v>186</v>
      </c>
      <c r="C100" s="11" t="s">
        <v>187</v>
      </c>
      <c r="D100" s="33">
        <v>0</v>
      </c>
      <c r="E100" s="33">
        <v>0</v>
      </c>
      <c r="F100" s="33">
        <v>0</v>
      </c>
      <c r="G100" s="38">
        <f>IF(($D100     =0),0,($F100     /$D100     ))</f>
        <v>0</v>
      </c>
      <c r="H100" s="33">
        <v>0</v>
      </c>
      <c r="I100" s="38">
        <f>IF(($D100     =0),0,($H100     /$D100     ))</f>
        <v>0</v>
      </c>
      <c r="J100" s="33">
        <v>0</v>
      </c>
      <c r="K100" s="38">
        <f>IF(($E100     =0),0,($J100     /$E100     ))</f>
        <v>0</v>
      </c>
      <c r="L100" s="33">
        <v>0</v>
      </c>
      <c r="M100" s="38">
        <f>IF(($E100     =0),0,($L100     /$E100     ))</f>
        <v>0</v>
      </c>
      <c r="N100" s="33">
        <f>$F100     +$H100     +$J100</f>
        <v>0</v>
      </c>
      <c r="O100" s="38">
        <f>IF(($E100     =0),0,($N100     /$E100     ))</f>
        <v>0</v>
      </c>
      <c r="P100" s="33">
        <v>0</v>
      </c>
      <c r="Q100" s="33">
        <v>0</v>
      </c>
      <c r="R100" s="33">
        <v>0</v>
      </c>
      <c r="S100" s="33">
        <v>0</v>
      </c>
      <c r="T100" s="38">
        <f>IF(($R100     =0),0,($S100     /$R100     ))</f>
        <v>0</v>
      </c>
      <c r="U100" s="38">
        <f>IF(($P100     =0),0,(($J100     /$P100     )-1))</f>
        <v>0</v>
      </c>
    </row>
    <row r="101" spans="1:21" ht="14" x14ac:dyDescent="0.3">
      <c r="A101" s="19" t="s">
        <v>0</v>
      </c>
      <c r="B101" s="14" t="s">
        <v>188</v>
      </c>
      <c r="C101" s="13" t="s">
        <v>0</v>
      </c>
      <c r="D101" s="34">
        <f>SUM(D97:D100)</f>
        <v>502174834</v>
      </c>
      <c r="E101" s="34">
        <f>SUM(E97:E100)</f>
        <v>479887733</v>
      </c>
      <c r="F101" s="34">
        <f>SUM(F97:F100)</f>
        <v>146128629</v>
      </c>
      <c r="G101" s="39">
        <f>IF(($D101     =0),0,($F101     /$D101     ))</f>
        <v>0.29099154140408395</v>
      </c>
      <c r="H101" s="34">
        <f>SUM(H97:H100)</f>
        <v>139851891</v>
      </c>
      <c r="I101" s="39">
        <f>IF(($D101     =0),0,($H101     /$D101     ))</f>
        <v>0.27849243237864046</v>
      </c>
      <c r="J101" s="34">
        <f>SUM(J97:J100)</f>
        <v>130713415</v>
      </c>
      <c r="K101" s="39">
        <f>IF(($E101     =0),0,($J101     /$E101     ))</f>
        <v>0.27238332220507083</v>
      </c>
      <c r="L101" s="34">
        <f>SUM(L97:L100)</f>
        <v>0</v>
      </c>
      <c r="M101" s="39">
        <f>IF(($E101     =0),0,($L101     /$E101     ))</f>
        <v>0</v>
      </c>
      <c r="N101" s="34">
        <f>$F101     +$H101     +$J101</f>
        <v>416693935</v>
      </c>
      <c r="O101" s="39">
        <f>IF(($E101     =0),0,($N101     /$E101     ))</f>
        <v>0.8683154545231937</v>
      </c>
      <c r="P101" s="34">
        <f>SUM(P97:P100)</f>
        <v>123921390</v>
      </c>
      <c r="Q101" s="34">
        <f>SUM(Q97:Q100)</f>
        <v>529615769</v>
      </c>
      <c r="R101" s="34">
        <f>SUM(R97:R100)</f>
        <v>528047740</v>
      </c>
      <c r="S101" s="34">
        <f>SUM(S97:S100)</f>
        <v>550167265</v>
      </c>
      <c r="T101" s="39">
        <f>IF(($R101     =0),0,($S101     /$R101     ))</f>
        <v>1.0418892522861665</v>
      </c>
      <c r="U101" s="39">
        <f>IF(($P101     =0),0,(($J101     /$P101     )-1))</f>
        <v>5.4809141504949199E-2</v>
      </c>
    </row>
    <row r="102" spans="1:21" ht="14" x14ac:dyDescent="0.3">
      <c r="A102" s="19" t="s">
        <v>0</v>
      </c>
      <c r="B102" s="14" t="s">
        <v>189</v>
      </c>
      <c r="C102" s="13" t="s">
        <v>0</v>
      </c>
      <c r="D102" s="34">
        <f>SUM(D88:D90,D92:D95,D97:D100)</f>
        <v>5586462647</v>
      </c>
      <c r="E102" s="34">
        <f>SUM(E88:E90,E92:E95,E97:E100)</f>
        <v>5617187640</v>
      </c>
      <c r="F102" s="34">
        <f>SUM(F88:F90,F92:F95,F97:F100)</f>
        <v>1299144084</v>
      </c>
      <c r="G102" s="39">
        <f>IF(($D102     =0),0,($F102     /$D102     ))</f>
        <v>0.23255218303440309</v>
      </c>
      <c r="H102" s="34">
        <f>SUM(H88:H90,H92:H95,H97:H100)</f>
        <v>1439550436</v>
      </c>
      <c r="I102" s="39">
        <f>IF(($D102     =0),0,($H102     /$D102     ))</f>
        <v>0.25768550278825486</v>
      </c>
      <c r="J102" s="34">
        <f>SUM(J88:J90,J92:J95,J97:J100)</f>
        <v>1334560082</v>
      </c>
      <c r="K102" s="39">
        <f>IF(($E102     =0),0,($J102     /$E102     ))</f>
        <v>0.23758509907993744</v>
      </c>
      <c r="L102" s="34">
        <f>SUM(L88:L90,L92:L95,L97:L100)</f>
        <v>0</v>
      </c>
      <c r="M102" s="39">
        <f>IF(($E102     =0),0,($L102     /$E102     ))</f>
        <v>0</v>
      </c>
      <c r="N102" s="34">
        <f>$F102     +$H102     +$J102</f>
        <v>4073254602</v>
      </c>
      <c r="O102" s="39">
        <f>IF(($E102     =0),0,($N102     /$E102     ))</f>
        <v>0.72514127407714657</v>
      </c>
      <c r="P102" s="34">
        <f>SUM(P88:P90,P92:P95,P97:P100)</f>
        <v>1088916867</v>
      </c>
      <c r="Q102" s="34">
        <f>SUM(Q88:Q90,Q92:Q95,Q97:Q100)</f>
        <v>5419216414</v>
      </c>
      <c r="R102" s="34">
        <f>SUM(R88:R90,R92:R95,R97:R100)</f>
        <v>5295769223</v>
      </c>
      <c r="S102" s="34">
        <f>SUM(S88:S90,S92:S95,S97:S100)</f>
        <v>3349114667</v>
      </c>
      <c r="T102" s="39">
        <f>IF(($R102     =0),0,($S102     /$R102     ))</f>
        <v>0.63241325782371616</v>
      </c>
      <c r="U102" s="39">
        <f>IF(($P102     =0),0,(($J102     /$P102     )-1))</f>
        <v>0.22558491143291293</v>
      </c>
    </row>
    <row r="103" spans="1:21" ht="14.5" customHeight="1" x14ac:dyDescent="0.3">
      <c r="A103" s="17" t="s">
        <v>0</v>
      </c>
      <c r="B103" s="15" t="s">
        <v>618</v>
      </c>
      <c r="C103" s="10"/>
      <c r="D103" s="35"/>
      <c r="E103" s="35"/>
      <c r="F103" s="35"/>
      <c r="G103" s="40"/>
      <c r="H103" s="35"/>
      <c r="I103" s="40"/>
      <c r="J103" s="35"/>
      <c r="K103" s="40"/>
      <c r="L103" s="35"/>
      <c r="M103" s="40"/>
      <c r="N103" s="35"/>
      <c r="O103" s="40"/>
      <c r="P103" s="35"/>
      <c r="Q103" s="35"/>
      <c r="R103" s="35"/>
      <c r="S103" s="35"/>
      <c r="T103" s="40"/>
      <c r="U103" s="40"/>
    </row>
    <row r="104" spans="1:21" ht="28.9" customHeight="1" x14ac:dyDescent="0.3">
      <c r="A104" s="17" t="s">
        <v>0</v>
      </c>
      <c r="B104" s="9" t="s">
        <v>190</v>
      </c>
      <c r="C104" s="10"/>
      <c r="D104" s="35"/>
      <c r="E104" s="35"/>
      <c r="F104" s="35"/>
      <c r="G104" s="40"/>
      <c r="H104" s="35"/>
      <c r="I104" s="40"/>
      <c r="J104" s="35"/>
      <c r="K104" s="40"/>
      <c r="L104" s="35"/>
      <c r="M104" s="40"/>
      <c r="N104" s="35"/>
      <c r="O104" s="40"/>
      <c r="P104" s="35"/>
      <c r="Q104" s="35"/>
      <c r="R104" s="35"/>
      <c r="S104" s="35"/>
      <c r="T104" s="40"/>
      <c r="U104" s="40"/>
    </row>
    <row r="105" spans="1:21" ht="13" x14ac:dyDescent="0.3">
      <c r="A105" s="18" t="s">
        <v>23</v>
      </c>
      <c r="B105" s="12" t="s">
        <v>191</v>
      </c>
      <c r="C105" s="11" t="s">
        <v>192</v>
      </c>
      <c r="D105" s="33">
        <v>1879099440</v>
      </c>
      <c r="E105" s="33">
        <v>1898799250</v>
      </c>
      <c r="F105" s="33">
        <v>577893744</v>
      </c>
      <c r="G105" s="38">
        <f t="shared" ref="G105:G136" si="24">IF(($D105     =0),0,($F105     /$D105     ))</f>
        <v>0.30753760641852995</v>
      </c>
      <c r="H105" s="33">
        <v>194691632</v>
      </c>
      <c r="I105" s="38">
        <f t="shared" ref="I105:I136" si="25">IF(($D105     =0),0,($H105     /$D105     ))</f>
        <v>0.10360900964347049</v>
      </c>
      <c r="J105" s="33">
        <v>385493322</v>
      </c>
      <c r="K105" s="38">
        <f t="shared" ref="K105:K136" si="26">IF(($E105     =0),0,($J105     /$E105     ))</f>
        <v>0.20301952510250887</v>
      </c>
      <c r="L105" s="33">
        <v>0</v>
      </c>
      <c r="M105" s="38">
        <f t="shared" ref="M105:M136" si="27">IF(($E105     =0),0,($L105     /$E105     ))</f>
        <v>0</v>
      </c>
      <c r="N105" s="33">
        <f t="shared" ref="N105:N136" si="28">$F105     +$H105     +$J105</f>
        <v>1158078698</v>
      </c>
      <c r="O105" s="38">
        <f t="shared" ref="O105:O136" si="29">IF(($E105     =0),0,($N105     /$E105     ))</f>
        <v>0.60990054530514481</v>
      </c>
      <c r="P105" s="33">
        <v>167721602</v>
      </c>
      <c r="Q105" s="33">
        <v>1675224290</v>
      </c>
      <c r="R105" s="33">
        <v>1675224290</v>
      </c>
      <c r="S105" s="33">
        <v>696638722</v>
      </c>
      <c r="T105" s="38">
        <f t="shared" ref="T105:T136" si="30">IF(($R105     =0),0,($S105     /$R105     ))</f>
        <v>0.41584803071354703</v>
      </c>
      <c r="U105" s="38">
        <f t="shared" ref="U105:U136" si="31">IF(($P105     =0),0,(($J105     /$P105     )-1))</f>
        <v>1.2984118766048991</v>
      </c>
    </row>
    <row r="106" spans="1:21" ht="14" x14ac:dyDescent="0.3">
      <c r="A106" s="19" t="s">
        <v>0</v>
      </c>
      <c r="B106" s="14" t="s">
        <v>28</v>
      </c>
      <c r="C106" s="13" t="s">
        <v>0</v>
      </c>
      <c r="D106" s="34">
        <f>D105</f>
        <v>1879099440</v>
      </c>
      <c r="E106" s="34">
        <f>E105</f>
        <v>1898799250</v>
      </c>
      <c r="F106" s="34">
        <f>F105</f>
        <v>577893744</v>
      </c>
      <c r="G106" s="39">
        <f t="shared" si="24"/>
        <v>0.30753760641852995</v>
      </c>
      <c r="H106" s="34">
        <f>H105</f>
        <v>194691632</v>
      </c>
      <c r="I106" s="39">
        <f t="shared" si="25"/>
        <v>0.10360900964347049</v>
      </c>
      <c r="J106" s="34">
        <f>J105</f>
        <v>385493322</v>
      </c>
      <c r="K106" s="39">
        <f t="shared" si="26"/>
        <v>0.20301952510250887</v>
      </c>
      <c r="L106" s="34">
        <f>L105</f>
        <v>0</v>
      </c>
      <c r="M106" s="39">
        <f t="shared" si="27"/>
        <v>0</v>
      </c>
      <c r="N106" s="34">
        <f t="shared" si="28"/>
        <v>1158078698</v>
      </c>
      <c r="O106" s="39">
        <f t="shared" si="29"/>
        <v>0.60990054530514481</v>
      </c>
      <c r="P106" s="34">
        <f>P105</f>
        <v>167721602</v>
      </c>
      <c r="Q106" s="34">
        <f>Q105</f>
        <v>1675224290</v>
      </c>
      <c r="R106" s="34">
        <f>R105</f>
        <v>1675224290</v>
      </c>
      <c r="S106" s="34">
        <f>S105</f>
        <v>696638722</v>
      </c>
      <c r="T106" s="39">
        <f t="shared" si="30"/>
        <v>0.41584803071354703</v>
      </c>
      <c r="U106" s="39">
        <f t="shared" si="31"/>
        <v>1.2984118766048991</v>
      </c>
    </row>
    <row r="107" spans="1:21" ht="13" x14ac:dyDescent="0.3">
      <c r="A107" s="18" t="s">
        <v>29</v>
      </c>
      <c r="B107" s="12" t="s">
        <v>193</v>
      </c>
      <c r="C107" s="11" t="s">
        <v>194</v>
      </c>
      <c r="D107" s="33">
        <v>0</v>
      </c>
      <c r="E107" s="33">
        <v>0</v>
      </c>
      <c r="F107" s="33">
        <v>45</v>
      </c>
      <c r="G107" s="38">
        <f t="shared" si="24"/>
        <v>0</v>
      </c>
      <c r="H107" s="33">
        <v>3581</v>
      </c>
      <c r="I107" s="38">
        <f t="shared" si="25"/>
        <v>0</v>
      </c>
      <c r="J107" s="33">
        <v>3692</v>
      </c>
      <c r="K107" s="38">
        <f t="shared" si="26"/>
        <v>0</v>
      </c>
      <c r="L107" s="33">
        <v>0</v>
      </c>
      <c r="M107" s="38">
        <f t="shared" si="27"/>
        <v>0</v>
      </c>
      <c r="N107" s="33">
        <f t="shared" si="28"/>
        <v>7318</v>
      </c>
      <c r="O107" s="38">
        <f t="shared" si="29"/>
        <v>0</v>
      </c>
      <c r="P107" s="33">
        <v>0</v>
      </c>
      <c r="Q107" s="33">
        <v>0</v>
      </c>
      <c r="R107" s="33">
        <v>0</v>
      </c>
      <c r="S107" s="33">
        <v>0</v>
      </c>
      <c r="T107" s="38">
        <f t="shared" si="30"/>
        <v>0</v>
      </c>
      <c r="U107" s="38">
        <f t="shared" si="31"/>
        <v>0</v>
      </c>
    </row>
    <row r="108" spans="1:21" ht="13" x14ac:dyDescent="0.3">
      <c r="A108" s="18" t="s">
        <v>29</v>
      </c>
      <c r="B108" s="12" t="s">
        <v>195</v>
      </c>
      <c r="C108" s="11" t="s">
        <v>196</v>
      </c>
      <c r="D108" s="33">
        <v>0</v>
      </c>
      <c r="E108" s="33">
        <v>0</v>
      </c>
      <c r="F108" s="33">
        <v>0</v>
      </c>
      <c r="G108" s="38">
        <f t="shared" si="24"/>
        <v>0</v>
      </c>
      <c r="H108" s="33">
        <v>0</v>
      </c>
      <c r="I108" s="38">
        <f t="shared" si="25"/>
        <v>0</v>
      </c>
      <c r="J108" s="33">
        <v>0</v>
      </c>
      <c r="K108" s="38">
        <f t="shared" si="26"/>
        <v>0</v>
      </c>
      <c r="L108" s="33">
        <v>0</v>
      </c>
      <c r="M108" s="38">
        <f t="shared" si="27"/>
        <v>0</v>
      </c>
      <c r="N108" s="33">
        <f t="shared" si="28"/>
        <v>0</v>
      </c>
      <c r="O108" s="38">
        <f t="shared" si="29"/>
        <v>0</v>
      </c>
      <c r="P108" s="33">
        <v>0</v>
      </c>
      <c r="Q108" s="33">
        <v>0</v>
      </c>
      <c r="R108" s="33">
        <v>0</v>
      </c>
      <c r="S108" s="33">
        <v>0</v>
      </c>
      <c r="T108" s="38">
        <f t="shared" si="30"/>
        <v>0</v>
      </c>
      <c r="U108" s="38">
        <f t="shared" si="31"/>
        <v>0</v>
      </c>
    </row>
    <row r="109" spans="1:21" ht="13" x14ac:dyDescent="0.3">
      <c r="A109" s="18" t="s">
        <v>29</v>
      </c>
      <c r="B109" s="12" t="s">
        <v>197</v>
      </c>
      <c r="C109" s="11" t="s">
        <v>198</v>
      </c>
      <c r="D109" s="33">
        <v>0</v>
      </c>
      <c r="E109" s="33">
        <v>0</v>
      </c>
      <c r="F109" s="33">
        <v>0</v>
      </c>
      <c r="G109" s="38">
        <f t="shared" si="24"/>
        <v>0</v>
      </c>
      <c r="H109" s="33">
        <v>0</v>
      </c>
      <c r="I109" s="38">
        <f t="shared" si="25"/>
        <v>0</v>
      </c>
      <c r="J109" s="33">
        <v>0</v>
      </c>
      <c r="K109" s="38">
        <f t="shared" si="26"/>
        <v>0</v>
      </c>
      <c r="L109" s="33">
        <v>0</v>
      </c>
      <c r="M109" s="38">
        <f t="shared" si="27"/>
        <v>0</v>
      </c>
      <c r="N109" s="33">
        <f t="shared" si="28"/>
        <v>0</v>
      </c>
      <c r="O109" s="38">
        <f t="shared" si="29"/>
        <v>0</v>
      </c>
      <c r="P109" s="33">
        <v>0</v>
      </c>
      <c r="Q109" s="33">
        <v>0</v>
      </c>
      <c r="R109" s="33">
        <v>0</v>
      </c>
      <c r="S109" s="33">
        <v>0</v>
      </c>
      <c r="T109" s="38">
        <f t="shared" si="30"/>
        <v>0</v>
      </c>
      <c r="U109" s="38">
        <f t="shared" si="31"/>
        <v>0</v>
      </c>
    </row>
    <row r="110" spans="1:21" ht="13" x14ac:dyDescent="0.3">
      <c r="A110" s="18" t="s">
        <v>29</v>
      </c>
      <c r="B110" s="12" t="s">
        <v>199</v>
      </c>
      <c r="C110" s="11" t="s">
        <v>200</v>
      </c>
      <c r="D110" s="33">
        <v>0</v>
      </c>
      <c r="E110" s="33">
        <v>0</v>
      </c>
      <c r="F110" s="33">
        <v>0</v>
      </c>
      <c r="G110" s="38">
        <f t="shared" si="24"/>
        <v>0</v>
      </c>
      <c r="H110" s="33">
        <v>0</v>
      </c>
      <c r="I110" s="38">
        <f t="shared" si="25"/>
        <v>0</v>
      </c>
      <c r="J110" s="33">
        <v>0</v>
      </c>
      <c r="K110" s="38">
        <f t="shared" si="26"/>
        <v>0</v>
      </c>
      <c r="L110" s="33">
        <v>0</v>
      </c>
      <c r="M110" s="38">
        <f t="shared" si="27"/>
        <v>0</v>
      </c>
      <c r="N110" s="33">
        <f t="shared" si="28"/>
        <v>0</v>
      </c>
      <c r="O110" s="38">
        <f t="shared" si="29"/>
        <v>0</v>
      </c>
      <c r="P110" s="33">
        <v>0</v>
      </c>
      <c r="Q110" s="33">
        <v>0</v>
      </c>
      <c r="R110" s="33">
        <v>0</v>
      </c>
      <c r="S110" s="33">
        <v>0</v>
      </c>
      <c r="T110" s="38">
        <f t="shared" si="30"/>
        <v>0</v>
      </c>
      <c r="U110" s="38">
        <f t="shared" si="31"/>
        <v>0</v>
      </c>
    </row>
    <row r="111" spans="1:21" ht="13" x14ac:dyDescent="0.3">
      <c r="A111" s="18" t="s">
        <v>44</v>
      </c>
      <c r="B111" s="12" t="s">
        <v>201</v>
      </c>
      <c r="C111" s="11" t="s">
        <v>202</v>
      </c>
      <c r="D111" s="33">
        <v>142297327</v>
      </c>
      <c r="E111" s="33">
        <v>158637649</v>
      </c>
      <c r="F111" s="33">
        <v>23592020</v>
      </c>
      <c r="G111" s="38">
        <f t="shared" si="24"/>
        <v>0.16579383813724063</v>
      </c>
      <c r="H111" s="33">
        <v>25633366</v>
      </c>
      <c r="I111" s="38">
        <f t="shared" si="25"/>
        <v>0.18013947654828399</v>
      </c>
      <c r="J111" s="33">
        <v>28160357</v>
      </c>
      <c r="K111" s="38">
        <f t="shared" si="26"/>
        <v>0.17751370609381636</v>
      </c>
      <c r="L111" s="33">
        <v>0</v>
      </c>
      <c r="M111" s="38">
        <f t="shared" si="27"/>
        <v>0</v>
      </c>
      <c r="N111" s="33">
        <f t="shared" si="28"/>
        <v>77385743</v>
      </c>
      <c r="O111" s="38">
        <f t="shared" si="29"/>
        <v>0.48781448469398331</v>
      </c>
      <c r="P111" s="33">
        <v>26797946</v>
      </c>
      <c r="Q111" s="33">
        <v>108815587</v>
      </c>
      <c r="R111" s="33">
        <v>108815587</v>
      </c>
      <c r="S111" s="33">
        <v>79840344</v>
      </c>
      <c r="T111" s="38">
        <f t="shared" si="30"/>
        <v>0.73372157611942124</v>
      </c>
      <c r="U111" s="38">
        <f t="shared" si="31"/>
        <v>5.0840127821736747E-2</v>
      </c>
    </row>
    <row r="112" spans="1:21" ht="14" x14ac:dyDescent="0.3">
      <c r="A112" s="19" t="s">
        <v>0</v>
      </c>
      <c r="B112" s="14" t="s">
        <v>203</v>
      </c>
      <c r="C112" s="13" t="s">
        <v>0</v>
      </c>
      <c r="D112" s="34">
        <f>SUM(D107:D111)</f>
        <v>142297327</v>
      </c>
      <c r="E112" s="34">
        <f>SUM(E107:E111)</f>
        <v>158637649</v>
      </c>
      <c r="F112" s="34">
        <f>SUM(F107:F111)</f>
        <v>23592065</v>
      </c>
      <c r="G112" s="39">
        <f t="shared" si="24"/>
        <v>0.16579415437649087</v>
      </c>
      <c r="H112" s="34">
        <f>SUM(H107:H111)</f>
        <v>25636947</v>
      </c>
      <c r="I112" s="39">
        <f t="shared" si="25"/>
        <v>0.18016464216506331</v>
      </c>
      <c r="J112" s="34">
        <f>SUM(J107:J111)</f>
        <v>28164049</v>
      </c>
      <c r="K112" s="39">
        <f t="shared" si="26"/>
        <v>0.17753697925767925</v>
      </c>
      <c r="L112" s="34">
        <f>SUM(L107:L111)</f>
        <v>0</v>
      </c>
      <c r="M112" s="39">
        <f t="shared" si="27"/>
        <v>0</v>
      </c>
      <c r="N112" s="34">
        <f t="shared" si="28"/>
        <v>77393061</v>
      </c>
      <c r="O112" s="39">
        <f t="shared" si="29"/>
        <v>0.48786061497923483</v>
      </c>
      <c r="P112" s="34">
        <f>SUM(P107:P111)</f>
        <v>26797946</v>
      </c>
      <c r="Q112" s="34">
        <f>SUM(Q107:Q111)</f>
        <v>108815587</v>
      </c>
      <c r="R112" s="34">
        <f>SUM(R107:R111)</f>
        <v>108815587</v>
      </c>
      <c r="S112" s="34">
        <f>SUM(S107:S111)</f>
        <v>79840344</v>
      </c>
      <c r="T112" s="39">
        <f t="shared" si="30"/>
        <v>0.73372157611942124</v>
      </c>
      <c r="U112" s="39">
        <f t="shared" si="31"/>
        <v>5.0977899574840446E-2</v>
      </c>
    </row>
    <row r="113" spans="1:21" ht="13" x14ac:dyDescent="0.3">
      <c r="A113" s="18" t="s">
        <v>29</v>
      </c>
      <c r="B113" s="12" t="s">
        <v>204</v>
      </c>
      <c r="C113" s="11" t="s">
        <v>205</v>
      </c>
      <c r="D113" s="33">
        <v>0</v>
      </c>
      <c r="E113" s="33">
        <v>0</v>
      </c>
      <c r="F113" s="33">
        <v>0</v>
      </c>
      <c r="G113" s="38">
        <f t="shared" si="24"/>
        <v>0</v>
      </c>
      <c r="H113" s="33">
        <v>0</v>
      </c>
      <c r="I113" s="38">
        <f t="shared" si="25"/>
        <v>0</v>
      </c>
      <c r="J113" s="33">
        <v>0</v>
      </c>
      <c r="K113" s="38">
        <f t="shared" si="26"/>
        <v>0</v>
      </c>
      <c r="L113" s="33">
        <v>0</v>
      </c>
      <c r="M113" s="38">
        <f t="shared" si="27"/>
        <v>0</v>
      </c>
      <c r="N113" s="33">
        <f t="shared" si="28"/>
        <v>0</v>
      </c>
      <c r="O113" s="38">
        <f t="shared" si="29"/>
        <v>0</v>
      </c>
      <c r="P113" s="33">
        <v>0</v>
      </c>
      <c r="Q113" s="33">
        <v>0</v>
      </c>
      <c r="R113" s="33">
        <v>0</v>
      </c>
      <c r="S113" s="33">
        <v>0</v>
      </c>
      <c r="T113" s="38">
        <f t="shared" si="30"/>
        <v>0</v>
      </c>
      <c r="U113" s="38">
        <f t="shared" si="31"/>
        <v>0</v>
      </c>
    </row>
    <row r="114" spans="1:21" ht="13" x14ac:dyDescent="0.3">
      <c r="A114" s="18" t="s">
        <v>29</v>
      </c>
      <c r="B114" s="12" t="s">
        <v>206</v>
      </c>
      <c r="C114" s="11" t="s">
        <v>207</v>
      </c>
      <c r="D114" s="33">
        <v>0</v>
      </c>
      <c r="E114" s="33">
        <v>0</v>
      </c>
      <c r="F114" s="33">
        <v>0</v>
      </c>
      <c r="G114" s="38">
        <f t="shared" si="24"/>
        <v>0</v>
      </c>
      <c r="H114" s="33">
        <v>0</v>
      </c>
      <c r="I114" s="38">
        <f t="shared" si="25"/>
        <v>0</v>
      </c>
      <c r="J114" s="33">
        <v>0</v>
      </c>
      <c r="K114" s="38">
        <f t="shared" si="26"/>
        <v>0</v>
      </c>
      <c r="L114" s="33">
        <v>0</v>
      </c>
      <c r="M114" s="38">
        <f t="shared" si="27"/>
        <v>0</v>
      </c>
      <c r="N114" s="33">
        <f t="shared" si="28"/>
        <v>0</v>
      </c>
      <c r="O114" s="38">
        <f t="shared" si="29"/>
        <v>0</v>
      </c>
      <c r="P114" s="33">
        <v>0</v>
      </c>
      <c r="Q114" s="33">
        <v>0</v>
      </c>
      <c r="R114" s="33">
        <v>0</v>
      </c>
      <c r="S114" s="33">
        <v>0</v>
      </c>
      <c r="T114" s="38">
        <f t="shared" si="30"/>
        <v>0</v>
      </c>
      <c r="U114" s="38">
        <f t="shared" si="31"/>
        <v>0</v>
      </c>
    </row>
    <row r="115" spans="1:21" ht="13" x14ac:dyDescent="0.3">
      <c r="A115" s="18" t="s">
        <v>29</v>
      </c>
      <c r="B115" s="12" t="s">
        <v>208</v>
      </c>
      <c r="C115" s="11" t="s">
        <v>209</v>
      </c>
      <c r="D115" s="33">
        <v>0</v>
      </c>
      <c r="E115" s="33">
        <v>0</v>
      </c>
      <c r="F115" s="33">
        <v>0</v>
      </c>
      <c r="G115" s="38">
        <f t="shared" si="24"/>
        <v>0</v>
      </c>
      <c r="H115" s="33">
        <v>0</v>
      </c>
      <c r="I115" s="38">
        <f t="shared" si="25"/>
        <v>0</v>
      </c>
      <c r="J115" s="33">
        <v>0</v>
      </c>
      <c r="K115" s="38">
        <f t="shared" si="26"/>
        <v>0</v>
      </c>
      <c r="L115" s="33">
        <v>0</v>
      </c>
      <c r="M115" s="38">
        <f t="shared" si="27"/>
        <v>0</v>
      </c>
      <c r="N115" s="33">
        <f t="shared" si="28"/>
        <v>0</v>
      </c>
      <c r="O115" s="38">
        <f t="shared" si="29"/>
        <v>0</v>
      </c>
      <c r="P115" s="33">
        <v>0</v>
      </c>
      <c r="Q115" s="33">
        <v>0</v>
      </c>
      <c r="R115" s="33">
        <v>0</v>
      </c>
      <c r="S115" s="33">
        <v>0</v>
      </c>
      <c r="T115" s="38">
        <f t="shared" si="30"/>
        <v>0</v>
      </c>
      <c r="U115" s="38">
        <f t="shared" si="31"/>
        <v>0</v>
      </c>
    </row>
    <row r="116" spans="1:21" ht="13" x14ac:dyDescent="0.3">
      <c r="A116" s="18" t="s">
        <v>29</v>
      </c>
      <c r="B116" s="12" t="s">
        <v>210</v>
      </c>
      <c r="C116" s="11" t="s">
        <v>211</v>
      </c>
      <c r="D116" s="33">
        <v>0</v>
      </c>
      <c r="E116" s="33">
        <v>0</v>
      </c>
      <c r="F116" s="33">
        <v>0</v>
      </c>
      <c r="G116" s="38">
        <f t="shared" si="24"/>
        <v>0</v>
      </c>
      <c r="H116" s="33">
        <v>0</v>
      </c>
      <c r="I116" s="38">
        <f t="shared" si="25"/>
        <v>0</v>
      </c>
      <c r="J116" s="33">
        <v>0</v>
      </c>
      <c r="K116" s="38">
        <f t="shared" si="26"/>
        <v>0</v>
      </c>
      <c r="L116" s="33">
        <v>0</v>
      </c>
      <c r="M116" s="38">
        <f t="shared" si="27"/>
        <v>0</v>
      </c>
      <c r="N116" s="33">
        <f t="shared" si="28"/>
        <v>0</v>
      </c>
      <c r="O116" s="38">
        <f t="shared" si="29"/>
        <v>0</v>
      </c>
      <c r="P116" s="33">
        <v>0</v>
      </c>
      <c r="Q116" s="33">
        <v>0</v>
      </c>
      <c r="R116" s="33">
        <v>0</v>
      </c>
      <c r="S116" s="33">
        <v>0</v>
      </c>
      <c r="T116" s="38">
        <f t="shared" si="30"/>
        <v>0</v>
      </c>
      <c r="U116" s="38">
        <f t="shared" si="31"/>
        <v>0</v>
      </c>
    </row>
    <row r="117" spans="1:21" ht="13" x14ac:dyDescent="0.3">
      <c r="A117" s="18" t="s">
        <v>29</v>
      </c>
      <c r="B117" s="12" t="s">
        <v>212</v>
      </c>
      <c r="C117" s="11" t="s">
        <v>213</v>
      </c>
      <c r="D117" s="33">
        <v>200138650</v>
      </c>
      <c r="E117" s="33">
        <v>180612496</v>
      </c>
      <c r="F117" s="33">
        <v>60077817</v>
      </c>
      <c r="G117" s="38">
        <f t="shared" si="24"/>
        <v>0.30018098453247288</v>
      </c>
      <c r="H117" s="33">
        <v>227503791</v>
      </c>
      <c r="I117" s="38">
        <f t="shared" si="25"/>
        <v>1.1367309162922803</v>
      </c>
      <c r="J117" s="33">
        <v>-124678463</v>
      </c>
      <c r="K117" s="38">
        <f t="shared" si="26"/>
        <v>-0.69030917439953876</v>
      </c>
      <c r="L117" s="33">
        <v>0</v>
      </c>
      <c r="M117" s="38">
        <f t="shared" si="27"/>
        <v>0</v>
      </c>
      <c r="N117" s="33">
        <f t="shared" si="28"/>
        <v>162903145</v>
      </c>
      <c r="O117" s="38">
        <f t="shared" si="29"/>
        <v>0.90194836242116938</v>
      </c>
      <c r="P117" s="33">
        <v>311063865</v>
      </c>
      <c r="Q117" s="33">
        <v>193067653</v>
      </c>
      <c r="R117" s="33">
        <v>193067653</v>
      </c>
      <c r="S117" s="33">
        <v>635920105</v>
      </c>
      <c r="T117" s="38">
        <f t="shared" si="30"/>
        <v>3.2937682471335581</v>
      </c>
      <c r="U117" s="38">
        <f t="shared" si="31"/>
        <v>-1.4008130709749909</v>
      </c>
    </row>
    <row r="118" spans="1:21" ht="13" x14ac:dyDescent="0.3">
      <c r="A118" s="18" t="s">
        <v>29</v>
      </c>
      <c r="B118" s="12" t="s">
        <v>214</v>
      </c>
      <c r="C118" s="11" t="s">
        <v>215</v>
      </c>
      <c r="D118" s="33">
        <v>0</v>
      </c>
      <c r="E118" s="33">
        <v>0</v>
      </c>
      <c r="F118" s="33">
        <v>0</v>
      </c>
      <c r="G118" s="38">
        <f t="shared" si="24"/>
        <v>0</v>
      </c>
      <c r="H118" s="33">
        <v>0</v>
      </c>
      <c r="I118" s="38">
        <f t="shared" si="25"/>
        <v>0</v>
      </c>
      <c r="J118" s="33">
        <v>0</v>
      </c>
      <c r="K118" s="38">
        <f t="shared" si="26"/>
        <v>0</v>
      </c>
      <c r="L118" s="33">
        <v>0</v>
      </c>
      <c r="M118" s="38">
        <f t="shared" si="27"/>
        <v>0</v>
      </c>
      <c r="N118" s="33">
        <f t="shared" si="28"/>
        <v>0</v>
      </c>
      <c r="O118" s="38">
        <f t="shared" si="29"/>
        <v>0</v>
      </c>
      <c r="P118" s="33">
        <v>0</v>
      </c>
      <c r="Q118" s="33">
        <v>0</v>
      </c>
      <c r="R118" s="33">
        <v>0</v>
      </c>
      <c r="S118" s="33">
        <v>0</v>
      </c>
      <c r="T118" s="38">
        <f t="shared" si="30"/>
        <v>0</v>
      </c>
      <c r="U118" s="38">
        <f t="shared" si="31"/>
        <v>0</v>
      </c>
    </row>
    <row r="119" spans="1:21" ht="13" x14ac:dyDescent="0.3">
      <c r="A119" s="18" t="s">
        <v>29</v>
      </c>
      <c r="B119" s="12" t="s">
        <v>216</v>
      </c>
      <c r="C119" s="11" t="s">
        <v>217</v>
      </c>
      <c r="D119" s="33">
        <v>0</v>
      </c>
      <c r="E119" s="33">
        <v>0</v>
      </c>
      <c r="F119" s="33">
        <v>0</v>
      </c>
      <c r="G119" s="38">
        <f t="shared" si="24"/>
        <v>0</v>
      </c>
      <c r="H119" s="33">
        <v>0</v>
      </c>
      <c r="I119" s="38">
        <f t="shared" si="25"/>
        <v>0</v>
      </c>
      <c r="J119" s="33">
        <v>0</v>
      </c>
      <c r="K119" s="38">
        <f t="shared" si="26"/>
        <v>0</v>
      </c>
      <c r="L119" s="33">
        <v>0</v>
      </c>
      <c r="M119" s="38">
        <f t="shared" si="27"/>
        <v>0</v>
      </c>
      <c r="N119" s="33">
        <f t="shared" si="28"/>
        <v>0</v>
      </c>
      <c r="O119" s="38">
        <f t="shared" si="29"/>
        <v>0</v>
      </c>
      <c r="P119" s="33">
        <v>0</v>
      </c>
      <c r="Q119" s="33">
        <v>0</v>
      </c>
      <c r="R119" s="33">
        <v>0</v>
      </c>
      <c r="S119" s="33">
        <v>0</v>
      </c>
      <c r="T119" s="38">
        <f t="shared" si="30"/>
        <v>0</v>
      </c>
      <c r="U119" s="38">
        <f t="shared" si="31"/>
        <v>0</v>
      </c>
    </row>
    <row r="120" spans="1:21" ht="13" x14ac:dyDescent="0.3">
      <c r="A120" s="18" t="s">
        <v>44</v>
      </c>
      <c r="B120" s="12" t="s">
        <v>218</v>
      </c>
      <c r="C120" s="11" t="s">
        <v>219</v>
      </c>
      <c r="D120" s="33">
        <v>31231648</v>
      </c>
      <c r="E120" s="33">
        <v>26231648</v>
      </c>
      <c r="F120" s="33">
        <v>5879118</v>
      </c>
      <c r="G120" s="38">
        <f t="shared" si="24"/>
        <v>0.18824232394012638</v>
      </c>
      <c r="H120" s="33">
        <v>5615233</v>
      </c>
      <c r="I120" s="38">
        <f t="shared" si="25"/>
        <v>0.17979304198100593</v>
      </c>
      <c r="J120" s="33">
        <v>5440931</v>
      </c>
      <c r="K120" s="38">
        <f t="shared" si="26"/>
        <v>0.20741857316780096</v>
      </c>
      <c r="L120" s="33">
        <v>0</v>
      </c>
      <c r="M120" s="38">
        <f t="shared" si="27"/>
        <v>0</v>
      </c>
      <c r="N120" s="33">
        <f t="shared" si="28"/>
        <v>16935282</v>
      </c>
      <c r="O120" s="38">
        <f t="shared" si="29"/>
        <v>0.6456049577975429</v>
      </c>
      <c r="P120" s="33">
        <v>4948430</v>
      </c>
      <c r="Q120" s="33">
        <v>29052690</v>
      </c>
      <c r="R120" s="33">
        <v>29052696</v>
      </c>
      <c r="S120" s="33">
        <v>14951421</v>
      </c>
      <c r="T120" s="38">
        <f t="shared" si="30"/>
        <v>0.51463110342668372</v>
      </c>
      <c r="U120" s="38">
        <f t="shared" si="31"/>
        <v>9.952671857538653E-2</v>
      </c>
    </row>
    <row r="121" spans="1:21" ht="14" x14ac:dyDescent="0.3">
      <c r="A121" s="19" t="s">
        <v>0</v>
      </c>
      <c r="B121" s="14" t="s">
        <v>220</v>
      </c>
      <c r="C121" s="13" t="s">
        <v>0</v>
      </c>
      <c r="D121" s="34">
        <f>SUM(D113:D120)</f>
        <v>231370298</v>
      </c>
      <c r="E121" s="34">
        <f>SUM(E113:E120)</f>
        <v>206844144</v>
      </c>
      <c r="F121" s="34">
        <f>SUM(F113:F120)</f>
        <v>65956935</v>
      </c>
      <c r="G121" s="39">
        <f t="shared" si="24"/>
        <v>0.28507088234808775</v>
      </c>
      <c r="H121" s="34">
        <f>SUM(H113:H120)</f>
        <v>233119024</v>
      </c>
      <c r="I121" s="39">
        <f t="shared" si="25"/>
        <v>1.0075581265837328</v>
      </c>
      <c r="J121" s="34">
        <f>SUM(J113:J120)</f>
        <v>-119237532</v>
      </c>
      <c r="K121" s="39">
        <f t="shared" si="26"/>
        <v>-0.57646075781579775</v>
      </c>
      <c r="L121" s="34">
        <f>SUM(L113:L120)</f>
        <v>0</v>
      </c>
      <c r="M121" s="39">
        <f t="shared" si="27"/>
        <v>0</v>
      </c>
      <c r="N121" s="34">
        <f t="shared" si="28"/>
        <v>179838427</v>
      </c>
      <c r="O121" s="39">
        <f t="shared" si="29"/>
        <v>0.86943929628483951</v>
      </c>
      <c r="P121" s="34">
        <f>SUM(P113:P120)</f>
        <v>316012295</v>
      </c>
      <c r="Q121" s="34">
        <f>SUM(Q113:Q120)</f>
        <v>222120343</v>
      </c>
      <c r="R121" s="34">
        <f>SUM(R113:R120)</f>
        <v>222120349</v>
      </c>
      <c r="S121" s="34">
        <f>SUM(S113:S120)</f>
        <v>650871526</v>
      </c>
      <c r="T121" s="39">
        <f t="shared" si="30"/>
        <v>2.930265187004546</v>
      </c>
      <c r="U121" s="39">
        <f t="shared" si="31"/>
        <v>-1.377319281200752</v>
      </c>
    </row>
    <row r="122" spans="1:21" ht="13" x14ac:dyDescent="0.3">
      <c r="A122" s="18" t="s">
        <v>29</v>
      </c>
      <c r="B122" s="12" t="s">
        <v>221</v>
      </c>
      <c r="C122" s="11" t="s">
        <v>222</v>
      </c>
      <c r="D122" s="33">
        <v>0</v>
      </c>
      <c r="E122" s="33">
        <v>0</v>
      </c>
      <c r="F122" s="33">
        <v>0</v>
      </c>
      <c r="G122" s="38">
        <f t="shared" si="24"/>
        <v>0</v>
      </c>
      <c r="H122" s="33">
        <v>0</v>
      </c>
      <c r="I122" s="38">
        <f t="shared" si="25"/>
        <v>0</v>
      </c>
      <c r="J122" s="33">
        <v>0</v>
      </c>
      <c r="K122" s="38">
        <f t="shared" si="26"/>
        <v>0</v>
      </c>
      <c r="L122" s="33">
        <v>0</v>
      </c>
      <c r="M122" s="38">
        <f t="shared" si="27"/>
        <v>0</v>
      </c>
      <c r="N122" s="33">
        <f t="shared" si="28"/>
        <v>0</v>
      </c>
      <c r="O122" s="38">
        <f t="shared" si="29"/>
        <v>0</v>
      </c>
      <c r="P122" s="33">
        <v>0</v>
      </c>
      <c r="Q122" s="33">
        <v>0</v>
      </c>
      <c r="R122" s="33">
        <v>0</v>
      </c>
      <c r="S122" s="33">
        <v>0</v>
      </c>
      <c r="T122" s="38">
        <f t="shared" si="30"/>
        <v>0</v>
      </c>
      <c r="U122" s="38">
        <f t="shared" si="31"/>
        <v>0</v>
      </c>
    </row>
    <row r="123" spans="1:21" ht="13" x14ac:dyDescent="0.3">
      <c r="A123" s="18" t="s">
        <v>29</v>
      </c>
      <c r="B123" s="12" t="s">
        <v>223</v>
      </c>
      <c r="C123" s="11" t="s">
        <v>224</v>
      </c>
      <c r="D123" s="33">
        <v>0</v>
      </c>
      <c r="E123" s="33">
        <v>0</v>
      </c>
      <c r="F123" s="33">
        <v>0</v>
      </c>
      <c r="G123" s="38">
        <f t="shared" si="24"/>
        <v>0</v>
      </c>
      <c r="H123" s="33">
        <v>0</v>
      </c>
      <c r="I123" s="38">
        <f t="shared" si="25"/>
        <v>0</v>
      </c>
      <c r="J123" s="33">
        <v>0</v>
      </c>
      <c r="K123" s="38">
        <f t="shared" si="26"/>
        <v>0</v>
      </c>
      <c r="L123" s="33">
        <v>0</v>
      </c>
      <c r="M123" s="38">
        <f t="shared" si="27"/>
        <v>0</v>
      </c>
      <c r="N123" s="33">
        <f t="shared" si="28"/>
        <v>0</v>
      </c>
      <c r="O123" s="38">
        <f t="shared" si="29"/>
        <v>0</v>
      </c>
      <c r="P123" s="33">
        <v>0</v>
      </c>
      <c r="Q123" s="33">
        <v>0</v>
      </c>
      <c r="R123" s="33">
        <v>0</v>
      </c>
      <c r="S123" s="33">
        <v>0</v>
      </c>
      <c r="T123" s="38">
        <f t="shared" si="30"/>
        <v>0</v>
      </c>
      <c r="U123" s="38">
        <f t="shared" si="31"/>
        <v>0</v>
      </c>
    </row>
    <row r="124" spans="1:21" ht="13" x14ac:dyDescent="0.3">
      <c r="A124" s="18" t="s">
        <v>29</v>
      </c>
      <c r="B124" s="12" t="s">
        <v>225</v>
      </c>
      <c r="C124" s="11" t="s">
        <v>226</v>
      </c>
      <c r="D124" s="33">
        <v>0</v>
      </c>
      <c r="E124" s="33">
        <v>0</v>
      </c>
      <c r="F124" s="33">
        <v>0</v>
      </c>
      <c r="G124" s="38">
        <f t="shared" si="24"/>
        <v>0</v>
      </c>
      <c r="H124" s="33">
        <v>0</v>
      </c>
      <c r="I124" s="38">
        <f t="shared" si="25"/>
        <v>0</v>
      </c>
      <c r="J124" s="33">
        <v>0</v>
      </c>
      <c r="K124" s="38">
        <f t="shared" si="26"/>
        <v>0</v>
      </c>
      <c r="L124" s="33">
        <v>0</v>
      </c>
      <c r="M124" s="38">
        <f t="shared" si="27"/>
        <v>0</v>
      </c>
      <c r="N124" s="33">
        <f t="shared" si="28"/>
        <v>0</v>
      </c>
      <c r="O124" s="38">
        <f t="shared" si="29"/>
        <v>0</v>
      </c>
      <c r="P124" s="33">
        <v>0</v>
      </c>
      <c r="Q124" s="33">
        <v>0</v>
      </c>
      <c r="R124" s="33">
        <v>0</v>
      </c>
      <c r="S124" s="33">
        <v>0</v>
      </c>
      <c r="T124" s="38">
        <f t="shared" si="30"/>
        <v>0</v>
      </c>
      <c r="U124" s="38">
        <f t="shared" si="31"/>
        <v>0</v>
      </c>
    </row>
    <row r="125" spans="1:21" ht="13" x14ac:dyDescent="0.3">
      <c r="A125" s="18" t="s">
        <v>44</v>
      </c>
      <c r="B125" s="12" t="s">
        <v>227</v>
      </c>
      <c r="C125" s="11" t="s">
        <v>228</v>
      </c>
      <c r="D125" s="33">
        <v>0</v>
      </c>
      <c r="E125" s="33">
        <v>0</v>
      </c>
      <c r="F125" s="33">
        <v>0</v>
      </c>
      <c r="G125" s="38">
        <f t="shared" si="24"/>
        <v>0</v>
      </c>
      <c r="H125" s="33">
        <v>0</v>
      </c>
      <c r="I125" s="38">
        <f t="shared" si="25"/>
        <v>0</v>
      </c>
      <c r="J125" s="33">
        <v>0</v>
      </c>
      <c r="K125" s="38">
        <f t="shared" si="26"/>
        <v>0</v>
      </c>
      <c r="L125" s="33">
        <v>0</v>
      </c>
      <c r="M125" s="38">
        <f t="shared" si="27"/>
        <v>0</v>
      </c>
      <c r="N125" s="33">
        <f t="shared" si="28"/>
        <v>0</v>
      </c>
      <c r="O125" s="38">
        <f t="shared" si="29"/>
        <v>0</v>
      </c>
      <c r="P125" s="33">
        <v>0</v>
      </c>
      <c r="Q125" s="33">
        <v>0</v>
      </c>
      <c r="R125" s="33">
        <v>0</v>
      </c>
      <c r="S125" s="33">
        <v>0</v>
      </c>
      <c r="T125" s="38">
        <f t="shared" si="30"/>
        <v>0</v>
      </c>
      <c r="U125" s="38">
        <f t="shared" si="31"/>
        <v>0</v>
      </c>
    </row>
    <row r="126" spans="1:21" ht="14" x14ac:dyDescent="0.3">
      <c r="A126" s="19" t="s">
        <v>0</v>
      </c>
      <c r="B126" s="14" t="s">
        <v>229</v>
      </c>
      <c r="C126" s="13" t="s">
        <v>0</v>
      </c>
      <c r="D126" s="34">
        <f>SUM(D122:D125)</f>
        <v>0</v>
      </c>
      <c r="E126" s="34">
        <f>SUM(E122:E125)</f>
        <v>0</v>
      </c>
      <c r="F126" s="34">
        <f>SUM(F122:F125)</f>
        <v>0</v>
      </c>
      <c r="G126" s="39">
        <f t="shared" si="24"/>
        <v>0</v>
      </c>
      <c r="H126" s="34">
        <f>SUM(H122:H125)</f>
        <v>0</v>
      </c>
      <c r="I126" s="39">
        <f t="shared" si="25"/>
        <v>0</v>
      </c>
      <c r="J126" s="34">
        <f>SUM(J122:J125)</f>
        <v>0</v>
      </c>
      <c r="K126" s="39">
        <f t="shared" si="26"/>
        <v>0</v>
      </c>
      <c r="L126" s="34">
        <f>SUM(L122:L125)</f>
        <v>0</v>
      </c>
      <c r="M126" s="39">
        <f t="shared" si="27"/>
        <v>0</v>
      </c>
      <c r="N126" s="34">
        <f t="shared" si="28"/>
        <v>0</v>
      </c>
      <c r="O126" s="39">
        <f t="shared" si="29"/>
        <v>0</v>
      </c>
      <c r="P126" s="34">
        <f>SUM(P122:P125)</f>
        <v>0</v>
      </c>
      <c r="Q126" s="34">
        <f>SUM(Q122:Q125)</f>
        <v>0</v>
      </c>
      <c r="R126" s="34">
        <f>SUM(R122:R125)</f>
        <v>0</v>
      </c>
      <c r="S126" s="34">
        <f>SUM(S122:S125)</f>
        <v>0</v>
      </c>
      <c r="T126" s="39">
        <f t="shared" si="30"/>
        <v>0</v>
      </c>
      <c r="U126" s="39">
        <f t="shared" si="31"/>
        <v>0</v>
      </c>
    </row>
    <row r="127" spans="1:21" ht="13" x14ac:dyDescent="0.3">
      <c r="A127" s="18" t="s">
        <v>29</v>
      </c>
      <c r="B127" s="12" t="s">
        <v>230</v>
      </c>
      <c r="C127" s="11" t="s">
        <v>231</v>
      </c>
      <c r="D127" s="33">
        <v>0</v>
      </c>
      <c r="E127" s="33">
        <v>0</v>
      </c>
      <c r="F127" s="33">
        <v>0</v>
      </c>
      <c r="G127" s="38">
        <f t="shared" si="24"/>
        <v>0</v>
      </c>
      <c r="H127" s="33">
        <v>0</v>
      </c>
      <c r="I127" s="38">
        <f t="shared" si="25"/>
        <v>0</v>
      </c>
      <c r="J127" s="33">
        <v>0</v>
      </c>
      <c r="K127" s="38">
        <f t="shared" si="26"/>
        <v>0</v>
      </c>
      <c r="L127" s="33">
        <v>0</v>
      </c>
      <c r="M127" s="38">
        <f t="shared" si="27"/>
        <v>0</v>
      </c>
      <c r="N127" s="33">
        <f t="shared" si="28"/>
        <v>0</v>
      </c>
      <c r="O127" s="38">
        <f t="shared" si="29"/>
        <v>0</v>
      </c>
      <c r="P127" s="33">
        <v>0</v>
      </c>
      <c r="Q127" s="33">
        <v>0</v>
      </c>
      <c r="R127" s="33">
        <v>0</v>
      </c>
      <c r="S127" s="33">
        <v>0</v>
      </c>
      <c r="T127" s="38">
        <f t="shared" si="30"/>
        <v>0</v>
      </c>
      <c r="U127" s="38">
        <f t="shared" si="31"/>
        <v>0</v>
      </c>
    </row>
    <row r="128" spans="1:21" ht="13" x14ac:dyDescent="0.3">
      <c r="A128" s="18" t="s">
        <v>29</v>
      </c>
      <c r="B128" s="12" t="s">
        <v>232</v>
      </c>
      <c r="C128" s="11" t="s">
        <v>233</v>
      </c>
      <c r="D128" s="33">
        <v>0</v>
      </c>
      <c r="E128" s="33">
        <v>0</v>
      </c>
      <c r="F128" s="33">
        <v>0</v>
      </c>
      <c r="G128" s="38">
        <f t="shared" si="24"/>
        <v>0</v>
      </c>
      <c r="H128" s="33">
        <v>0</v>
      </c>
      <c r="I128" s="38">
        <f t="shared" si="25"/>
        <v>0</v>
      </c>
      <c r="J128" s="33">
        <v>0</v>
      </c>
      <c r="K128" s="38">
        <f t="shared" si="26"/>
        <v>0</v>
      </c>
      <c r="L128" s="33">
        <v>0</v>
      </c>
      <c r="M128" s="38">
        <f t="shared" si="27"/>
        <v>0</v>
      </c>
      <c r="N128" s="33">
        <f t="shared" si="28"/>
        <v>0</v>
      </c>
      <c r="O128" s="38">
        <f t="shared" si="29"/>
        <v>0</v>
      </c>
      <c r="P128" s="33">
        <v>0</v>
      </c>
      <c r="Q128" s="33">
        <v>0</v>
      </c>
      <c r="R128" s="33">
        <v>0</v>
      </c>
      <c r="S128" s="33">
        <v>0</v>
      </c>
      <c r="T128" s="38">
        <f t="shared" si="30"/>
        <v>0</v>
      </c>
      <c r="U128" s="38">
        <f t="shared" si="31"/>
        <v>0</v>
      </c>
    </row>
    <row r="129" spans="1:21" ht="13" x14ac:dyDescent="0.3">
      <c r="A129" s="18" t="s">
        <v>29</v>
      </c>
      <c r="B129" s="12" t="s">
        <v>234</v>
      </c>
      <c r="C129" s="11" t="s">
        <v>235</v>
      </c>
      <c r="D129" s="33">
        <v>0</v>
      </c>
      <c r="E129" s="33">
        <v>0</v>
      </c>
      <c r="F129" s="33">
        <v>0</v>
      </c>
      <c r="G129" s="38">
        <f t="shared" si="24"/>
        <v>0</v>
      </c>
      <c r="H129" s="33">
        <v>0</v>
      </c>
      <c r="I129" s="38">
        <f t="shared" si="25"/>
        <v>0</v>
      </c>
      <c r="J129" s="33">
        <v>0</v>
      </c>
      <c r="K129" s="38">
        <f t="shared" si="26"/>
        <v>0</v>
      </c>
      <c r="L129" s="33">
        <v>0</v>
      </c>
      <c r="M129" s="38">
        <f t="shared" si="27"/>
        <v>0</v>
      </c>
      <c r="N129" s="33">
        <f t="shared" si="28"/>
        <v>0</v>
      </c>
      <c r="O129" s="38">
        <f t="shared" si="29"/>
        <v>0</v>
      </c>
      <c r="P129" s="33">
        <v>0</v>
      </c>
      <c r="Q129" s="33">
        <v>0</v>
      </c>
      <c r="R129" s="33">
        <v>0</v>
      </c>
      <c r="S129" s="33">
        <v>0</v>
      </c>
      <c r="T129" s="38">
        <f t="shared" si="30"/>
        <v>0</v>
      </c>
      <c r="U129" s="38">
        <f t="shared" si="31"/>
        <v>0</v>
      </c>
    </row>
    <row r="130" spans="1:21" ht="13" x14ac:dyDescent="0.3">
      <c r="A130" s="18" t="s">
        <v>29</v>
      </c>
      <c r="B130" s="12" t="s">
        <v>236</v>
      </c>
      <c r="C130" s="11" t="s">
        <v>237</v>
      </c>
      <c r="D130" s="33">
        <v>0</v>
      </c>
      <c r="E130" s="33">
        <v>0</v>
      </c>
      <c r="F130" s="33">
        <v>0</v>
      </c>
      <c r="G130" s="38">
        <f t="shared" si="24"/>
        <v>0</v>
      </c>
      <c r="H130" s="33">
        <v>0</v>
      </c>
      <c r="I130" s="38">
        <f t="shared" si="25"/>
        <v>0</v>
      </c>
      <c r="J130" s="33">
        <v>0</v>
      </c>
      <c r="K130" s="38">
        <f t="shared" si="26"/>
        <v>0</v>
      </c>
      <c r="L130" s="33">
        <v>0</v>
      </c>
      <c r="M130" s="38">
        <f t="shared" si="27"/>
        <v>0</v>
      </c>
      <c r="N130" s="33">
        <f t="shared" si="28"/>
        <v>0</v>
      </c>
      <c r="O130" s="38">
        <f t="shared" si="29"/>
        <v>0</v>
      </c>
      <c r="P130" s="33">
        <v>0</v>
      </c>
      <c r="Q130" s="33">
        <v>0</v>
      </c>
      <c r="R130" s="33">
        <v>0</v>
      </c>
      <c r="S130" s="33">
        <v>0</v>
      </c>
      <c r="T130" s="38">
        <f t="shared" si="30"/>
        <v>0</v>
      </c>
      <c r="U130" s="38">
        <f t="shared" si="31"/>
        <v>0</v>
      </c>
    </row>
    <row r="131" spans="1:21" ht="13" x14ac:dyDescent="0.3">
      <c r="A131" s="18" t="s">
        <v>44</v>
      </c>
      <c r="B131" s="12" t="s">
        <v>238</v>
      </c>
      <c r="C131" s="11" t="s">
        <v>239</v>
      </c>
      <c r="D131" s="33">
        <v>13090620</v>
      </c>
      <c r="E131" s="33">
        <v>13090620</v>
      </c>
      <c r="F131" s="33">
        <v>3833700</v>
      </c>
      <c r="G131" s="38">
        <f t="shared" si="24"/>
        <v>0.29285855062632632</v>
      </c>
      <c r="H131" s="33">
        <v>4044626</v>
      </c>
      <c r="I131" s="38">
        <f t="shared" si="25"/>
        <v>0.30897130922752319</v>
      </c>
      <c r="J131" s="33">
        <v>2915892</v>
      </c>
      <c r="K131" s="38">
        <f t="shared" si="26"/>
        <v>0.22274666898894016</v>
      </c>
      <c r="L131" s="33">
        <v>0</v>
      </c>
      <c r="M131" s="38">
        <f t="shared" si="27"/>
        <v>0</v>
      </c>
      <c r="N131" s="33">
        <f t="shared" si="28"/>
        <v>10794218</v>
      </c>
      <c r="O131" s="38">
        <f t="shared" si="29"/>
        <v>0.82457652884278976</v>
      </c>
      <c r="P131" s="33">
        <v>4130837</v>
      </c>
      <c r="Q131" s="33">
        <v>12599249</v>
      </c>
      <c r="R131" s="33">
        <v>12599249</v>
      </c>
      <c r="S131" s="33">
        <v>11891718</v>
      </c>
      <c r="T131" s="38">
        <f t="shared" si="30"/>
        <v>0.94384339892004676</v>
      </c>
      <c r="U131" s="38">
        <f t="shared" si="31"/>
        <v>-0.29411593824689763</v>
      </c>
    </row>
    <row r="132" spans="1:21" ht="14" x14ac:dyDescent="0.3">
      <c r="A132" s="19" t="s">
        <v>0</v>
      </c>
      <c r="B132" s="14" t="s">
        <v>240</v>
      </c>
      <c r="C132" s="13" t="s">
        <v>0</v>
      </c>
      <c r="D132" s="34">
        <f>SUM(D127:D131)</f>
        <v>13090620</v>
      </c>
      <c r="E132" s="34">
        <f>SUM(E127:E131)</f>
        <v>13090620</v>
      </c>
      <c r="F132" s="34">
        <f>SUM(F127:F131)</f>
        <v>3833700</v>
      </c>
      <c r="G132" s="39">
        <f t="shared" si="24"/>
        <v>0.29285855062632632</v>
      </c>
      <c r="H132" s="34">
        <f>SUM(H127:H131)</f>
        <v>4044626</v>
      </c>
      <c r="I132" s="39">
        <f t="shared" si="25"/>
        <v>0.30897130922752319</v>
      </c>
      <c r="J132" s="34">
        <f>SUM(J127:J131)</f>
        <v>2915892</v>
      </c>
      <c r="K132" s="39">
        <f t="shared" si="26"/>
        <v>0.22274666898894016</v>
      </c>
      <c r="L132" s="34">
        <f>SUM(L127:L131)</f>
        <v>0</v>
      </c>
      <c r="M132" s="39">
        <f t="shared" si="27"/>
        <v>0</v>
      </c>
      <c r="N132" s="34">
        <f t="shared" si="28"/>
        <v>10794218</v>
      </c>
      <c r="O132" s="39">
        <f t="shared" si="29"/>
        <v>0.82457652884278976</v>
      </c>
      <c r="P132" s="34">
        <f>SUM(P127:P131)</f>
        <v>4130837</v>
      </c>
      <c r="Q132" s="34">
        <f>SUM(Q127:Q131)</f>
        <v>12599249</v>
      </c>
      <c r="R132" s="34">
        <f>SUM(R127:R131)</f>
        <v>12599249</v>
      </c>
      <c r="S132" s="34">
        <f>SUM(S127:S131)</f>
        <v>11891718</v>
      </c>
      <c r="T132" s="39">
        <f t="shared" si="30"/>
        <v>0.94384339892004676</v>
      </c>
      <c r="U132" s="39">
        <f t="shared" si="31"/>
        <v>-0.29411593824689763</v>
      </c>
    </row>
    <row r="133" spans="1:21" ht="13" x14ac:dyDescent="0.3">
      <c r="A133" s="18" t="s">
        <v>29</v>
      </c>
      <c r="B133" s="12" t="s">
        <v>241</v>
      </c>
      <c r="C133" s="11" t="s">
        <v>242</v>
      </c>
      <c r="D133" s="33">
        <v>231907204</v>
      </c>
      <c r="E133" s="33">
        <v>232510319</v>
      </c>
      <c r="F133" s="33">
        <v>81410098</v>
      </c>
      <c r="G133" s="38">
        <f t="shared" si="24"/>
        <v>0.35104600717794004</v>
      </c>
      <c r="H133" s="33">
        <v>63084685</v>
      </c>
      <c r="I133" s="38">
        <f t="shared" si="25"/>
        <v>0.27202555122004746</v>
      </c>
      <c r="J133" s="33">
        <v>57504616</v>
      </c>
      <c r="K133" s="38">
        <f t="shared" si="26"/>
        <v>0.2473207049361108</v>
      </c>
      <c r="L133" s="33">
        <v>0</v>
      </c>
      <c r="M133" s="38">
        <f t="shared" si="27"/>
        <v>0</v>
      </c>
      <c r="N133" s="33">
        <f t="shared" si="28"/>
        <v>201999399</v>
      </c>
      <c r="O133" s="38">
        <f t="shared" si="29"/>
        <v>0.86877606064443103</v>
      </c>
      <c r="P133" s="33">
        <v>55133617</v>
      </c>
      <c r="Q133" s="33">
        <v>227307067</v>
      </c>
      <c r="R133" s="33">
        <v>242787879</v>
      </c>
      <c r="S133" s="33">
        <v>213451854</v>
      </c>
      <c r="T133" s="38">
        <f t="shared" si="30"/>
        <v>0.87917014176807406</v>
      </c>
      <c r="U133" s="38">
        <f t="shared" si="31"/>
        <v>4.3004597358450081E-2</v>
      </c>
    </row>
    <row r="134" spans="1:21" ht="13" x14ac:dyDescent="0.3">
      <c r="A134" s="18" t="s">
        <v>29</v>
      </c>
      <c r="B134" s="12" t="s">
        <v>243</v>
      </c>
      <c r="C134" s="11" t="s">
        <v>244</v>
      </c>
      <c r="D134" s="33">
        <v>0</v>
      </c>
      <c r="E134" s="33">
        <v>0</v>
      </c>
      <c r="F134" s="33">
        <v>0</v>
      </c>
      <c r="G134" s="38">
        <f t="shared" si="24"/>
        <v>0</v>
      </c>
      <c r="H134" s="33">
        <v>0</v>
      </c>
      <c r="I134" s="38">
        <f t="shared" si="25"/>
        <v>0</v>
      </c>
      <c r="J134" s="33">
        <v>0</v>
      </c>
      <c r="K134" s="38">
        <f t="shared" si="26"/>
        <v>0</v>
      </c>
      <c r="L134" s="33">
        <v>0</v>
      </c>
      <c r="M134" s="38">
        <f t="shared" si="27"/>
        <v>0</v>
      </c>
      <c r="N134" s="33">
        <f t="shared" si="28"/>
        <v>0</v>
      </c>
      <c r="O134" s="38">
        <f t="shared" si="29"/>
        <v>0</v>
      </c>
      <c r="P134" s="33">
        <v>0</v>
      </c>
      <c r="Q134" s="33">
        <v>0</v>
      </c>
      <c r="R134" s="33">
        <v>0</v>
      </c>
      <c r="S134" s="33">
        <v>0</v>
      </c>
      <c r="T134" s="38">
        <f t="shared" si="30"/>
        <v>0</v>
      </c>
      <c r="U134" s="38">
        <f t="shared" si="31"/>
        <v>0</v>
      </c>
    </row>
    <row r="135" spans="1:21" ht="13" x14ac:dyDescent="0.3">
      <c r="A135" s="18" t="s">
        <v>29</v>
      </c>
      <c r="B135" s="12" t="s">
        <v>245</v>
      </c>
      <c r="C135" s="11" t="s">
        <v>246</v>
      </c>
      <c r="D135" s="33">
        <v>0</v>
      </c>
      <c r="E135" s="33">
        <v>0</v>
      </c>
      <c r="F135" s="33">
        <v>0</v>
      </c>
      <c r="G135" s="38">
        <f t="shared" si="24"/>
        <v>0</v>
      </c>
      <c r="H135" s="33">
        <v>0</v>
      </c>
      <c r="I135" s="38">
        <f t="shared" si="25"/>
        <v>0</v>
      </c>
      <c r="J135" s="33">
        <v>0</v>
      </c>
      <c r="K135" s="38">
        <f t="shared" si="26"/>
        <v>0</v>
      </c>
      <c r="L135" s="33">
        <v>0</v>
      </c>
      <c r="M135" s="38">
        <f t="shared" si="27"/>
        <v>0</v>
      </c>
      <c r="N135" s="33">
        <f t="shared" si="28"/>
        <v>0</v>
      </c>
      <c r="O135" s="38">
        <f t="shared" si="29"/>
        <v>0</v>
      </c>
      <c r="P135" s="33">
        <v>0</v>
      </c>
      <c r="Q135" s="33">
        <v>0</v>
      </c>
      <c r="R135" s="33">
        <v>0</v>
      </c>
      <c r="S135" s="33">
        <v>0</v>
      </c>
      <c r="T135" s="38">
        <f t="shared" si="30"/>
        <v>0</v>
      </c>
      <c r="U135" s="38">
        <f t="shared" si="31"/>
        <v>0</v>
      </c>
    </row>
    <row r="136" spans="1:21" ht="13" x14ac:dyDescent="0.3">
      <c r="A136" s="18" t="s">
        <v>44</v>
      </c>
      <c r="B136" s="12" t="s">
        <v>247</v>
      </c>
      <c r="C136" s="11" t="s">
        <v>248</v>
      </c>
      <c r="D136" s="33">
        <v>0</v>
      </c>
      <c r="E136" s="33">
        <v>0</v>
      </c>
      <c r="F136" s="33">
        <v>0</v>
      </c>
      <c r="G136" s="38">
        <f t="shared" si="24"/>
        <v>0</v>
      </c>
      <c r="H136" s="33">
        <v>0</v>
      </c>
      <c r="I136" s="38">
        <f t="shared" si="25"/>
        <v>0</v>
      </c>
      <c r="J136" s="33">
        <v>0</v>
      </c>
      <c r="K136" s="38">
        <f t="shared" si="26"/>
        <v>0</v>
      </c>
      <c r="L136" s="33">
        <v>0</v>
      </c>
      <c r="M136" s="38">
        <f t="shared" si="27"/>
        <v>0</v>
      </c>
      <c r="N136" s="33">
        <f t="shared" si="28"/>
        <v>0</v>
      </c>
      <c r="O136" s="38">
        <f t="shared" si="29"/>
        <v>0</v>
      </c>
      <c r="P136" s="33">
        <v>475316</v>
      </c>
      <c r="Q136" s="33">
        <v>2</v>
      </c>
      <c r="R136" s="33">
        <v>0</v>
      </c>
      <c r="S136" s="33">
        <v>1297202</v>
      </c>
      <c r="T136" s="38">
        <f t="shared" si="30"/>
        <v>0</v>
      </c>
      <c r="U136" s="38">
        <f t="shared" si="31"/>
        <v>-1</v>
      </c>
    </row>
    <row r="137" spans="1:21" ht="14" x14ac:dyDescent="0.3">
      <c r="A137" s="19" t="s">
        <v>0</v>
      </c>
      <c r="B137" s="14" t="s">
        <v>249</v>
      </c>
      <c r="C137" s="13" t="s">
        <v>0</v>
      </c>
      <c r="D137" s="34">
        <f>SUM(D133:D136)</f>
        <v>231907204</v>
      </c>
      <c r="E137" s="34">
        <f>SUM(E133:E136)</f>
        <v>232510319</v>
      </c>
      <c r="F137" s="34">
        <f>SUM(F133:F136)</f>
        <v>81410098</v>
      </c>
      <c r="G137" s="39">
        <f t="shared" ref="G137:G170" si="32">IF(($D137     =0),0,($F137     /$D137     ))</f>
        <v>0.35104600717794004</v>
      </c>
      <c r="H137" s="34">
        <f>SUM(H133:H136)</f>
        <v>63084685</v>
      </c>
      <c r="I137" s="39">
        <f t="shared" ref="I137:I170" si="33">IF(($D137     =0),0,($H137     /$D137     ))</f>
        <v>0.27202555122004746</v>
      </c>
      <c r="J137" s="34">
        <f>SUM(J133:J136)</f>
        <v>57504616</v>
      </c>
      <c r="K137" s="39">
        <f t="shared" ref="K137:K170" si="34">IF(($E137     =0),0,($J137     /$E137     ))</f>
        <v>0.2473207049361108</v>
      </c>
      <c r="L137" s="34">
        <f>SUM(L133:L136)</f>
        <v>0</v>
      </c>
      <c r="M137" s="39">
        <f t="shared" ref="M137:M170" si="35">IF(($E137     =0),0,($L137     /$E137     ))</f>
        <v>0</v>
      </c>
      <c r="N137" s="34">
        <f t="shared" ref="N137:N170" si="36">$F137     +$H137     +$J137</f>
        <v>201999399</v>
      </c>
      <c r="O137" s="39">
        <f t="shared" ref="O137:O170" si="37">IF(($E137     =0),0,($N137     /$E137     ))</f>
        <v>0.86877606064443103</v>
      </c>
      <c r="P137" s="34">
        <f>SUM(P133:P136)</f>
        <v>55608933</v>
      </c>
      <c r="Q137" s="34">
        <f>SUM(Q133:Q136)</f>
        <v>227307069</v>
      </c>
      <c r="R137" s="34">
        <f>SUM(R133:R136)</f>
        <v>242787879</v>
      </c>
      <c r="S137" s="34">
        <f>SUM(S133:S136)</f>
        <v>214749056</v>
      </c>
      <c r="T137" s="39">
        <f t="shared" ref="T137:T170" si="38">IF(($R137     =0),0,($S137     /$R137     ))</f>
        <v>0.88451308559765451</v>
      </c>
      <c r="U137" s="39">
        <f t="shared" ref="U137:U170" si="39">IF(($P137     =0),0,(($J137     /$P137     )-1))</f>
        <v>3.4089540973569754E-2</v>
      </c>
    </row>
    <row r="138" spans="1:21" ht="13" x14ac:dyDescent="0.3">
      <c r="A138" s="18" t="s">
        <v>29</v>
      </c>
      <c r="B138" s="12" t="s">
        <v>250</v>
      </c>
      <c r="C138" s="11" t="s">
        <v>251</v>
      </c>
      <c r="D138" s="33">
        <v>0</v>
      </c>
      <c r="E138" s="33">
        <v>0</v>
      </c>
      <c r="F138" s="33">
        <v>0</v>
      </c>
      <c r="G138" s="38">
        <f t="shared" si="32"/>
        <v>0</v>
      </c>
      <c r="H138" s="33">
        <v>0</v>
      </c>
      <c r="I138" s="38">
        <f t="shared" si="33"/>
        <v>0</v>
      </c>
      <c r="J138" s="33">
        <v>0</v>
      </c>
      <c r="K138" s="38">
        <f t="shared" si="34"/>
        <v>0</v>
      </c>
      <c r="L138" s="33">
        <v>0</v>
      </c>
      <c r="M138" s="38">
        <f t="shared" si="35"/>
        <v>0</v>
      </c>
      <c r="N138" s="33">
        <f t="shared" si="36"/>
        <v>0</v>
      </c>
      <c r="O138" s="38">
        <f t="shared" si="37"/>
        <v>0</v>
      </c>
      <c r="P138" s="33">
        <v>0</v>
      </c>
      <c r="Q138" s="33">
        <v>0</v>
      </c>
      <c r="R138" s="33">
        <v>0</v>
      </c>
      <c r="S138" s="33">
        <v>0</v>
      </c>
      <c r="T138" s="38">
        <f t="shared" si="38"/>
        <v>0</v>
      </c>
      <c r="U138" s="38">
        <f t="shared" si="39"/>
        <v>0</v>
      </c>
    </row>
    <row r="139" spans="1:21" ht="13" x14ac:dyDescent="0.3">
      <c r="A139" s="18" t="s">
        <v>29</v>
      </c>
      <c r="B139" s="12" t="s">
        <v>252</v>
      </c>
      <c r="C139" s="11" t="s">
        <v>253</v>
      </c>
      <c r="D139" s="33">
        <v>0</v>
      </c>
      <c r="E139" s="33">
        <v>0</v>
      </c>
      <c r="F139" s="33">
        <v>0</v>
      </c>
      <c r="G139" s="38">
        <f t="shared" si="32"/>
        <v>0</v>
      </c>
      <c r="H139" s="33">
        <v>0</v>
      </c>
      <c r="I139" s="38">
        <f t="shared" si="33"/>
        <v>0</v>
      </c>
      <c r="J139" s="33">
        <v>0</v>
      </c>
      <c r="K139" s="38">
        <f t="shared" si="34"/>
        <v>0</v>
      </c>
      <c r="L139" s="33">
        <v>0</v>
      </c>
      <c r="M139" s="38">
        <f t="shared" si="35"/>
        <v>0</v>
      </c>
      <c r="N139" s="33">
        <f t="shared" si="36"/>
        <v>0</v>
      </c>
      <c r="O139" s="38">
        <f t="shared" si="37"/>
        <v>0</v>
      </c>
      <c r="P139" s="33">
        <v>0</v>
      </c>
      <c r="Q139" s="33">
        <v>0</v>
      </c>
      <c r="R139" s="33">
        <v>0</v>
      </c>
      <c r="S139" s="33">
        <v>0</v>
      </c>
      <c r="T139" s="38">
        <f t="shared" si="38"/>
        <v>0</v>
      </c>
      <c r="U139" s="38">
        <f t="shared" si="39"/>
        <v>0</v>
      </c>
    </row>
    <row r="140" spans="1:21" ht="13" x14ac:dyDescent="0.3">
      <c r="A140" s="18" t="s">
        <v>29</v>
      </c>
      <c r="B140" s="12" t="s">
        <v>254</v>
      </c>
      <c r="C140" s="11" t="s">
        <v>255</v>
      </c>
      <c r="D140" s="33">
        <v>27787073</v>
      </c>
      <c r="E140" s="33">
        <v>33287073</v>
      </c>
      <c r="F140" s="33">
        <v>8055397</v>
      </c>
      <c r="G140" s="38">
        <f t="shared" si="32"/>
        <v>0.28989728425156547</v>
      </c>
      <c r="H140" s="33">
        <v>8070021</v>
      </c>
      <c r="I140" s="38">
        <f t="shared" si="33"/>
        <v>0.29042357214090164</v>
      </c>
      <c r="J140" s="33">
        <v>7984254</v>
      </c>
      <c r="K140" s="38">
        <f t="shared" si="34"/>
        <v>0.2398605008016175</v>
      </c>
      <c r="L140" s="33">
        <v>0</v>
      </c>
      <c r="M140" s="38">
        <f t="shared" si="35"/>
        <v>0</v>
      </c>
      <c r="N140" s="33">
        <f t="shared" si="36"/>
        <v>24109672</v>
      </c>
      <c r="O140" s="38">
        <f t="shared" si="37"/>
        <v>0.7242953443218032</v>
      </c>
      <c r="P140" s="33">
        <v>7899288</v>
      </c>
      <c r="Q140" s="33">
        <v>26692673</v>
      </c>
      <c r="R140" s="33">
        <v>26692673</v>
      </c>
      <c r="S140" s="33">
        <v>23598753</v>
      </c>
      <c r="T140" s="38">
        <f t="shared" si="38"/>
        <v>0.88409103876558182</v>
      </c>
      <c r="U140" s="38">
        <f t="shared" si="39"/>
        <v>1.0756159289292855E-2</v>
      </c>
    </row>
    <row r="141" spans="1:21" ht="13" x14ac:dyDescent="0.3">
      <c r="A141" s="18" t="s">
        <v>29</v>
      </c>
      <c r="B141" s="12" t="s">
        <v>256</v>
      </c>
      <c r="C141" s="11" t="s">
        <v>257</v>
      </c>
      <c r="D141" s="33">
        <v>0</v>
      </c>
      <c r="E141" s="33">
        <v>0</v>
      </c>
      <c r="F141" s="33">
        <v>0</v>
      </c>
      <c r="G141" s="38">
        <f t="shared" si="32"/>
        <v>0</v>
      </c>
      <c r="H141" s="33">
        <v>0</v>
      </c>
      <c r="I141" s="38">
        <f t="shared" si="33"/>
        <v>0</v>
      </c>
      <c r="J141" s="33">
        <v>0</v>
      </c>
      <c r="K141" s="38">
        <f t="shared" si="34"/>
        <v>0</v>
      </c>
      <c r="L141" s="33">
        <v>0</v>
      </c>
      <c r="M141" s="38">
        <f t="shared" si="35"/>
        <v>0</v>
      </c>
      <c r="N141" s="33">
        <f t="shared" si="36"/>
        <v>0</v>
      </c>
      <c r="O141" s="38">
        <f t="shared" si="37"/>
        <v>0</v>
      </c>
      <c r="P141" s="33">
        <v>0</v>
      </c>
      <c r="Q141" s="33">
        <v>0</v>
      </c>
      <c r="R141" s="33">
        <v>0</v>
      </c>
      <c r="S141" s="33">
        <v>0</v>
      </c>
      <c r="T141" s="38">
        <f t="shared" si="38"/>
        <v>0</v>
      </c>
      <c r="U141" s="38">
        <f t="shared" si="39"/>
        <v>0</v>
      </c>
    </row>
    <row r="142" spans="1:21" ht="13" x14ac:dyDescent="0.3">
      <c r="A142" s="18" t="s">
        <v>29</v>
      </c>
      <c r="B142" s="12" t="s">
        <v>258</v>
      </c>
      <c r="C142" s="11" t="s">
        <v>259</v>
      </c>
      <c r="D142" s="33">
        <v>0</v>
      </c>
      <c r="E142" s="33">
        <v>0</v>
      </c>
      <c r="F142" s="33">
        <v>0</v>
      </c>
      <c r="G142" s="38">
        <f t="shared" si="32"/>
        <v>0</v>
      </c>
      <c r="H142" s="33">
        <v>0</v>
      </c>
      <c r="I142" s="38">
        <f t="shared" si="33"/>
        <v>0</v>
      </c>
      <c r="J142" s="33">
        <v>0</v>
      </c>
      <c r="K142" s="38">
        <f t="shared" si="34"/>
        <v>0</v>
      </c>
      <c r="L142" s="33">
        <v>0</v>
      </c>
      <c r="M142" s="38">
        <f t="shared" si="35"/>
        <v>0</v>
      </c>
      <c r="N142" s="33">
        <f t="shared" si="36"/>
        <v>0</v>
      </c>
      <c r="O142" s="38">
        <f t="shared" si="37"/>
        <v>0</v>
      </c>
      <c r="P142" s="33">
        <v>0</v>
      </c>
      <c r="Q142" s="33">
        <v>0</v>
      </c>
      <c r="R142" s="33">
        <v>0</v>
      </c>
      <c r="S142" s="33">
        <v>0</v>
      </c>
      <c r="T142" s="38">
        <f t="shared" si="38"/>
        <v>0</v>
      </c>
      <c r="U142" s="38">
        <f t="shared" si="39"/>
        <v>0</v>
      </c>
    </row>
    <row r="143" spans="1:21" ht="13" x14ac:dyDescent="0.3">
      <c r="A143" s="18" t="s">
        <v>44</v>
      </c>
      <c r="B143" s="12" t="s">
        <v>260</v>
      </c>
      <c r="C143" s="11" t="s">
        <v>261</v>
      </c>
      <c r="D143" s="33">
        <v>11000000</v>
      </c>
      <c r="E143" s="33">
        <v>12304629</v>
      </c>
      <c r="F143" s="33">
        <v>3096482</v>
      </c>
      <c r="G143" s="38">
        <f t="shared" si="32"/>
        <v>0.28149836363636366</v>
      </c>
      <c r="H143" s="33">
        <v>2940311</v>
      </c>
      <c r="I143" s="38">
        <f t="shared" si="33"/>
        <v>0.26730100000000001</v>
      </c>
      <c r="J143" s="33">
        <v>3199762</v>
      </c>
      <c r="K143" s="38">
        <f t="shared" si="34"/>
        <v>0.26004538617133438</v>
      </c>
      <c r="L143" s="33">
        <v>0</v>
      </c>
      <c r="M143" s="38">
        <f t="shared" si="35"/>
        <v>0</v>
      </c>
      <c r="N143" s="33">
        <f t="shared" si="36"/>
        <v>9236555</v>
      </c>
      <c r="O143" s="38">
        <f t="shared" si="37"/>
        <v>0.75065692756766578</v>
      </c>
      <c r="P143" s="33">
        <v>3236147</v>
      </c>
      <c r="Q143" s="33">
        <v>11139746</v>
      </c>
      <c r="R143" s="33">
        <v>11139746</v>
      </c>
      <c r="S143" s="33">
        <v>8293942</v>
      </c>
      <c r="T143" s="38">
        <f t="shared" si="38"/>
        <v>0.74453600647626972</v>
      </c>
      <c r="U143" s="38">
        <f t="shared" si="39"/>
        <v>-1.1243308786652806E-2</v>
      </c>
    </row>
    <row r="144" spans="1:21" ht="14" x14ac:dyDescent="0.3">
      <c r="A144" s="19" t="s">
        <v>0</v>
      </c>
      <c r="B144" s="14" t="s">
        <v>262</v>
      </c>
      <c r="C144" s="13" t="s">
        <v>0</v>
      </c>
      <c r="D144" s="34">
        <f>SUM(D138:D143)</f>
        <v>38787073</v>
      </c>
      <c r="E144" s="34">
        <f>SUM(E138:E143)</f>
        <v>45591702</v>
      </c>
      <c r="F144" s="34">
        <f>SUM(F138:F143)</f>
        <v>11151879</v>
      </c>
      <c r="G144" s="39">
        <f t="shared" si="32"/>
        <v>0.28751535337559503</v>
      </c>
      <c r="H144" s="34">
        <f>SUM(H138:H143)</f>
        <v>11010332</v>
      </c>
      <c r="I144" s="39">
        <f t="shared" si="33"/>
        <v>0.28386601896977376</v>
      </c>
      <c r="J144" s="34">
        <f>SUM(J138:J143)</f>
        <v>11184016</v>
      </c>
      <c r="K144" s="39">
        <f t="shared" si="34"/>
        <v>0.24530814839946094</v>
      </c>
      <c r="L144" s="34">
        <f>SUM(L138:L143)</f>
        <v>0</v>
      </c>
      <c r="M144" s="39">
        <f t="shared" si="35"/>
        <v>0</v>
      </c>
      <c r="N144" s="34">
        <f t="shared" si="36"/>
        <v>33346227</v>
      </c>
      <c r="O144" s="39">
        <f t="shared" si="37"/>
        <v>0.73141000526806388</v>
      </c>
      <c r="P144" s="34">
        <f>SUM(P138:P143)</f>
        <v>11135435</v>
      </c>
      <c r="Q144" s="34">
        <f>SUM(Q138:Q143)</f>
        <v>37832419</v>
      </c>
      <c r="R144" s="34">
        <f>SUM(R138:R143)</f>
        <v>37832419</v>
      </c>
      <c r="S144" s="34">
        <f>SUM(S138:S143)</f>
        <v>31892695</v>
      </c>
      <c r="T144" s="39">
        <f t="shared" si="38"/>
        <v>0.84299909556404518</v>
      </c>
      <c r="U144" s="39">
        <f t="shared" si="39"/>
        <v>4.3627393092411371E-3</v>
      </c>
    </row>
    <row r="145" spans="1:21" ht="13" x14ac:dyDescent="0.3">
      <c r="A145" s="18" t="s">
        <v>29</v>
      </c>
      <c r="B145" s="12" t="s">
        <v>263</v>
      </c>
      <c r="C145" s="11" t="s">
        <v>264</v>
      </c>
      <c r="D145" s="33">
        <v>0</v>
      </c>
      <c r="E145" s="33">
        <v>0</v>
      </c>
      <c r="F145" s="33">
        <v>0</v>
      </c>
      <c r="G145" s="38">
        <f t="shared" si="32"/>
        <v>0</v>
      </c>
      <c r="H145" s="33">
        <v>0</v>
      </c>
      <c r="I145" s="38">
        <f t="shared" si="33"/>
        <v>0</v>
      </c>
      <c r="J145" s="33">
        <v>0</v>
      </c>
      <c r="K145" s="38">
        <f t="shared" si="34"/>
        <v>0</v>
      </c>
      <c r="L145" s="33">
        <v>0</v>
      </c>
      <c r="M145" s="38">
        <f t="shared" si="35"/>
        <v>0</v>
      </c>
      <c r="N145" s="33">
        <f t="shared" si="36"/>
        <v>0</v>
      </c>
      <c r="O145" s="38">
        <f t="shared" si="37"/>
        <v>0</v>
      </c>
      <c r="P145" s="33">
        <v>0</v>
      </c>
      <c r="Q145" s="33">
        <v>0</v>
      </c>
      <c r="R145" s="33">
        <v>0</v>
      </c>
      <c r="S145" s="33">
        <v>0</v>
      </c>
      <c r="T145" s="38">
        <f t="shared" si="38"/>
        <v>0</v>
      </c>
      <c r="U145" s="38">
        <f t="shared" si="39"/>
        <v>0</v>
      </c>
    </row>
    <row r="146" spans="1:21" ht="13" x14ac:dyDescent="0.3">
      <c r="A146" s="18" t="s">
        <v>29</v>
      </c>
      <c r="B146" s="12" t="s">
        <v>265</v>
      </c>
      <c r="C146" s="11" t="s">
        <v>266</v>
      </c>
      <c r="D146" s="33">
        <v>0</v>
      </c>
      <c r="E146" s="33">
        <v>0</v>
      </c>
      <c r="F146" s="33">
        <v>0</v>
      </c>
      <c r="G146" s="38">
        <f t="shared" si="32"/>
        <v>0</v>
      </c>
      <c r="H146" s="33">
        <v>0</v>
      </c>
      <c r="I146" s="38">
        <f t="shared" si="33"/>
        <v>0</v>
      </c>
      <c r="J146" s="33">
        <v>0</v>
      </c>
      <c r="K146" s="38">
        <f t="shared" si="34"/>
        <v>0</v>
      </c>
      <c r="L146" s="33">
        <v>0</v>
      </c>
      <c r="M146" s="38">
        <f t="shared" si="35"/>
        <v>0</v>
      </c>
      <c r="N146" s="33">
        <f t="shared" si="36"/>
        <v>0</v>
      </c>
      <c r="O146" s="38">
        <f t="shared" si="37"/>
        <v>0</v>
      </c>
      <c r="P146" s="33">
        <v>0</v>
      </c>
      <c r="Q146" s="33">
        <v>0</v>
      </c>
      <c r="R146" s="33">
        <v>0</v>
      </c>
      <c r="S146" s="33">
        <v>0</v>
      </c>
      <c r="T146" s="38">
        <f t="shared" si="38"/>
        <v>0</v>
      </c>
      <c r="U146" s="38">
        <f t="shared" si="39"/>
        <v>0</v>
      </c>
    </row>
    <row r="147" spans="1:21" ht="13" x14ac:dyDescent="0.3">
      <c r="A147" s="18" t="s">
        <v>29</v>
      </c>
      <c r="B147" s="12" t="s">
        <v>267</v>
      </c>
      <c r="C147" s="11" t="s">
        <v>268</v>
      </c>
      <c r="D147" s="33">
        <v>0</v>
      </c>
      <c r="E147" s="33">
        <v>0</v>
      </c>
      <c r="F147" s="33">
        <v>0</v>
      </c>
      <c r="G147" s="38">
        <f t="shared" si="32"/>
        <v>0</v>
      </c>
      <c r="H147" s="33">
        <v>0</v>
      </c>
      <c r="I147" s="38">
        <f t="shared" si="33"/>
        <v>0</v>
      </c>
      <c r="J147" s="33">
        <v>0</v>
      </c>
      <c r="K147" s="38">
        <f t="shared" si="34"/>
        <v>0</v>
      </c>
      <c r="L147" s="33">
        <v>0</v>
      </c>
      <c r="M147" s="38">
        <f t="shared" si="35"/>
        <v>0</v>
      </c>
      <c r="N147" s="33">
        <f t="shared" si="36"/>
        <v>0</v>
      </c>
      <c r="O147" s="38">
        <f t="shared" si="37"/>
        <v>0</v>
      </c>
      <c r="P147" s="33">
        <v>0</v>
      </c>
      <c r="Q147" s="33">
        <v>0</v>
      </c>
      <c r="R147" s="33">
        <v>0</v>
      </c>
      <c r="S147" s="33">
        <v>0</v>
      </c>
      <c r="T147" s="38">
        <f t="shared" si="38"/>
        <v>0</v>
      </c>
      <c r="U147" s="38">
        <f t="shared" si="39"/>
        <v>0</v>
      </c>
    </row>
    <row r="148" spans="1:21" ht="13" x14ac:dyDescent="0.3">
      <c r="A148" s="18" t="s">
        <v>29</v>
      </c>
      <c r="B148" s="12" t="s">
        <v>269</v>
      </c>
      <c r="C148" s="11" t="s">
        <v>270</v>
      </c>
      <c r="D148" s="33">
        <v>0</v>
      </c>
      <c r="E148" s="33">
        <v>0</v>
      </c>
      <c r="F148" s="33">
        <v>0</v>
      </c>
      <c r="G148" s="38">
        <f t="shared" si="32"/>
        <v>0</v>
      </c>
      <c r="H148" s="33">
        <v>0</v>
      </c>
      <c r="I148" s="38">
        <f t="shared" si="33"/>
        <v>0</v>
      </c>
      <c r="J148" s="33">
        <v>0</v>
      </c>
      <c r="K148" s="38">
        <f t="shared" si="34"/>
        <v>0</v>
      </c>
      <c r="L148" s="33">
        <v>0</v>
      </c>
      <c r="M148" s="38">
        <f t="shared" si="35"/>
        <v>0</v>
      </c>
      <c r="N148" s="33">
        <f t="shared" si="36"/>
        <v>0</v>
      </c>
      <c r="O148" s="38">
        <f t="shared" si="37"/>
        <v>0</v>
      </c>
      <c r="P148" s="33">
        <v>0</v>
      </c>
      <c r="Q148" s="33">
        <v>116077000</v>
      </c>
      <c r="R148" s="33">
        <v>0</v>
      </c>
      <c r="S148" s="33">
        <v>0</v>
      </c>
      <c r="T148" s="38">
        <f t="shared" si="38"/>
        <v>0</v>
      </c>
      <c r="U148" s="38">
        <f t="shared" si="39"/>
        <v>0</v>
      </c>
    </row>
    <row r="149" spans="1:21" ht="13" x14ac:dyDescent="0.3">
      <c r="A149" s="18" t="s">
        <v>44</v>
      </c>
      <c r="B149" s="12" t="s">
        <v>271</v>
      </c>
      <c r="C149" s="11" t="s">
        <v>272</v>
      </c>
      <c r="D149" s="33">
        <v>705035</v>
      </c>
      <c r="E149" s="33">
        <v>705035</v>
      </c>
      <c r="F149" s="33">
        <v>138323</v>
      </c>
      <c r="G149" s="38">
        <f t="shared" si="32"/>
        <v>0.19619309679661293</v>
      </c>
      <c r="H149" s="33">
        <v>110002</v>
      </c>
      <c r="I149" s="38">
        <f t="shared" si="33"/>
        <v>0.15602345982823548</v>
      </c>
      <c r="J149" s="33">
        <v>114755</v>
      </c>
      <c r="K149" s="38">
        <f t="shared" si="34"/>
        <v>0.16276496911500848</v>
      </c>
      <c r="L149" s="33">
        <v>0</v>
      </c>
      <c r="M149" s="38">
        <f t="shared" si="35"/>
        <v>0</v>
      </c>
      <c r="N149" s="33">
        <f t="shared" si="36"/>
        <v>363080</v>
      </c>
      <c r="O149" s="38">
        <f t="shared" si="37"/>
        <v>0.51498152573985689</v>
      </c>
      <c r="P149" s="33">
        <v>121290</v>
      </c>
      <c r="Q149" s="33">
        <v>643595</v>
      </c>
      <c r="R149" s="33">
        <v>643595</v>
      </c>
      <c r="S149" s="33">
        <v>623661</v>
      </c>
      <c r="T149" s="38">
        <f t="shared" si="38"/>
        <v>0.96902710555551241</v>
      </c>
      <c r="U149" s="38">
        <f t="shared" si="39"/>
        <v>-5.3879132657267736E-2</v>
      </c>
    </row>
    <row r="150" spans="1:21" ht="14" x14ac:dyDescent="0.3">
      <c r="A150" s="19" t="s">
        <v>0</v>
      </c>
      <c r="B150" s="14" t="s">
        <v>273</v>
      </c>
      <c r="C150" s="13" t="s">
        <v>0</v>
      </c>
      <c r="D150" s="34">
        <f>SUM(D145:D149)</f>
        <v>705035</v>
      </c>
      <c r="E150" s="34">
        <f>SUM(E145:E149)</f>
        <v>705035</v>
      </c>
      <c r="F150" s="34">
        <f>SUM(F145:F149)</f>
        <v>138323</v>
      </c>
      <c r="G150" s="39">
        <f t="shared" si="32"/>
        <v>0.19619309679661293</v>
      </c>
      <c r="H150" s="34">
        <f>SUM(H145:H149)</f>
        <v>110002</v>
      </c>
      <c r="I150" s="39">
        <f t="shared" si="33"/>
        <v>0.15602345982823548</v>
      </c>
      <c r="J150" s="34">
        <f>SUM(J145:J149)</f>
        <v>114755</v>
      </c>
      <c r="K150" s="39">
        <f t="shared" si="34"/>
        <v>0.16276496911500848</v>
      </c>
      <c r="L150" s="34">
        <f>SUM(L145:L149)</f>
        <v>0</v>
      </c>
      <c r="M150" s="39">
        <f t="shared" si="35"/>
        <v>0</v>
      </c>
      <c r="N150" s="34">
        <f t="shared" si="36"/>
        <v>363080</v>
      </c>
      <c r="O150" s="39">
        <f t="shared" si="37"/>
        <v>0.51498152573985689</v>
      </c>
      <c r="P150" s="34">
        <f>SUM(P145:P149)</f>
        <v>121290</v>
      </c>
      <c r="Q150" s="34">
        <f>SUM(Q145:Q149)</f>
        <v>116720595</v>
      </c>
      <c r="R150" s="34">
        <f>SUM(R145:R149)</f>
        <v>643595</v>
      </c>
      <c r="S150" s="34">
        <f>SUM(S145:S149)</f>
        <v>623661</v>
      </c>
      <c r="T150" s="39">
        <f t="shared" si="38"/>
        <v>0.96902710555551241</v>
      </c>
      <c r="U150" s="39">
        <f t="shared" si="39"/>
        <v>-5.3879132657267736E-2</v>
      </c>
    </row>
    <row r="151" spans="1:21" ht="13" x14ac:dyDescent="0.3">
      <c r="A151" s="18" t="s">
        <v>29</v>
      </c>
      <c r="B151" s="12" t="s">
        <v>274</v>
      </c>
      <c r="C151" s="11" t="s">
        <v>275</v>
      </c>
      <c r="D151" s="33">
        <v>0</v>
      </c>
      <c r="E151" s="33">
        <v>0</v>
      </c>
      <c r="F151" s="33">
        <v>0</v>
      </c>
      <c r="G151" s="38">
        <f t="shared" si="32"/>
        <v>0</v>
      </c>
      <c r="H151" s="33">
        <v>0</v>
      </c>
      <c r="I151" s="38">
        <f t="shared" si="33"/>
        <v>0</v>
      </c>
      <c r="J151" s="33">
        <v>0</v>
      </c>
      <c r="K151" s="38">
        <f t="shared" si="34"/>
        <v>0</v>
      </c>
      <c r="L151" s="33">
        <v>0</v>
      </c>
      <c r="M151" s="38">
        <f t="shared" si="35"/>
        <v>0</v>
      </c>
      <c r="N151" s="33">
        <f t="shared" si="36"/>
        <v>0</v>
      </c>
      <c r="O151" s="38">
        <f t="shared" si="37"/>
        <v>0</v>
      </c>
      <c r="P151" s="33">
        <v>0</v>
      </c>
      <c r="Q151" s="33">
        <v>0</v>
      </c>
      <c r="R151" s="33">
        <v>0</v>
      </c>
      <c r="S151" s="33">
        <v>0</v>
      </c>
      <c r="T151" s="38">
        <f t="shared" si="38"/>
        <v>0</v>
      </c>
      <c r="U151" s="38">
        <f t="shared" si="39"/>
        <v>0</v>
      </c>
    </row>
    <row r="152" spans="1:21" ht="13" x14ac:dyDescent="0.3">
      <c r="A152" s="18" t="s">
        <v>29</v>
      </c>
      <c r="B152" s="12" t="s">
        <v>276</v>
      </c>
      <c r="C152" s="11" t="s">
        <v>277</v>
      </c>
      <c r="D152" s="33">
        <v>292573400</v>
      </c>
      <c r="E152" s="33">
        <v>291809699</v>
      </c>
      <c r="F152" s="33">
        <v>102009169</v>
      </c>
      <c r="G152" s="38">
        <f t="shared" si="32"/>
        <v>0.34866180247418255</v>
      </c>
      <c r="H152" s="33">
        <v>78560578</v>
      </c>
      <c r="I152" s="38">
        <f t="shared" si="33"/>
        <v>0.26851579125101599</v>
      </c>
      <c r="J152" s="33">
        <v>81152786</v>
      </c>
      <c r="K152" s="38">
        <f t="shared" si="34"/>
        <v>0.27810174328715509</v>
      </c>
      <c r="L152" s="33">
        <v>0</v>
      </c>
      <c r="M152" s="38">
        <f t="shared" si="35"/>
        <v>0</v>
      </c>
      <c r="N152" s="33">
        <f t="shared" si="36"/>
        <v>261722533</v>
      </c>
      <c r="O152" s="38">
        <f t="shared" si="37"/>
        <v>0.89689456483761354</v>
      </c>
      <c r="P152" s="33">
        <v>67259507</v>
      </c>
      <c r="Q152" s="33">
        <v>284226200</v>
      </c>
      <c r="R152" s="33">
        <v>307145400</v>
      </c>
      <c r="S152" s="33">
        <v>276716573</v>
      </c>
      <c r="T152" s="38">
        <f t="shared" si="38"/>
        <v>0.90093022067073114</v>
      </c>
      <c r="U152" s="38">
        <f t="shared" si="39"/>
        <v>0.20656230798718167</v>
      </c>
    </row>
    <row r="153" spans="1:21" ht="13" x14ac:dyDescent="0.3">
      <c r="A153" s="18" t="s">
        <v>29</v>
      </c>
      <c r="B153" s="12" t="s">
        <v>278</v>
      </c>
      <c r="C153" s="11" t="s">
        <v>279</v>
      </c>
      <c r="D153" s="33">
        <v>8290</v>
      </c>
      <c r="E153" s="33">
        <v>8290</v>
      </c>
      <c r="F153" s="33">
        <v>0</v>
      </c>
      <c r="G153" s="38">
        <f t="shared" si="32"/>
        <v>0</v>
      </c>
      <c r="H153" s="33">
        <v>0</v>
      </c>
      <c r="I153" s="38">
        <f t="shared" si="33"/>
        <v>0</v>
      </c>
      <c r="J153" s="33">
        <v>0</v>
      </c>
      <c r="K153" s="38">
        <f t="shared" si="34"/>
        <v>0</v>
      </c>
      <c r="L153" s="33">
        <v>0</v>
      </c>
      <c r="M153" s="38">
        <f t="shared" si="35"/>
        <v>0</v>
      </c>
      <c r="N153" s="33">
        <f t="shared" si="36"/>
        <v>0</v>
      </c>
      <c r="O153" s="38">
        <f t="shared" si="37"/>
        <v>0</v>
      </c>
      <c r="P153" s="33">
        <v>0</v>
      </c>
      <c r="Q153" s="33">
        <v>7910</v>
      </c>
      <c r="R153" s="33">
        <v>7910</v>
      </c>
      <c r="S153" s="33">
        <v>0</v>
      </c>
      <c r="T153" s="38">
        <f t="shared" si="38"/>
        <v>0</v>
      </c>
      <c r="U153" s="38">
        <f t="shared" si="39"/>
        <v>0</v>
      </c>
    </row>
    <row r="154" spans="1:21" ht="13" x14ac:dyDescent="0.3">
      <c r="A154" s="18" t="s">
        <v>29</v>
      </c>
      <c r="B154" s="12" t="s">
        <v>280</v>
      </c>
      <c r="C154" s="11" t="s">
        <v>281</v>
      </c>
      <c r="D154" s="33">
        <v>0</v>
      </c>
      <c r="E154" s="33">
        <v>0</v>
      </c>
      <c r="F154" s="33">
        <v>0</v>
      </c>
      <c r="G154" s="38">
        <f t="shared" si="32"/>
        <v>0</v>
      </c>
      <c r="H154" s="33">
        <v>0</v>
      </c>
      <c r="I154" s="38">
        <f t="shared" si="33"/>
        <v>0</v>
      </c>
      <c r="J154" s="33">
        <v>0</v>
      </c>
      <c r="K154" s="38">
        <f t="shared" si="34"/>
        <v>0</v>
      </c>
      <c r="L154" s="33">
        <v>0</v>
      </c>
      <c r="M154" s="38">
        <f t="shared" si="35"/>
        <v>0</v>
      </c>
      <c r="N154" s="33">
        <f t="shared" si="36"/>
        <v>0</v>
      </c>
      <c r="O154" s="38">
        <f t="shared" si="37"/>
        <v>0</v>
      </c>
      <c r="P154" s="33">
        <v>0</v>
      </c>
      <c r="Q154" s="33">
        <v>0</v>
      </c>
      <c r="R154" s="33">
        <v>0</v>
      </c>
      <c r="S154" s="33">
        <v>0</v>
      </c>
      <c r="T154" s="38">
        <f t="shared" si="38"/>
        <v>0</v>
      </c>
      <c r="U154" s="38">
        <f t="shared" si="39"/>
        <v>0</v>
      </c>
    </row>
    <row r="155" spans="1:21" ht="13" x14ac:dyDescent="0.3">
      <c r="A155" s="18" t="s">
        <v>29</v>
      </c>
      <c r="B155" s="12" t="s">
        <v>282</v>
      </c>
      <c r="C155" s="11" t="s">
        <v>283</v>
      </c>
      <c r="D155" s="33">
        <v>0</v>
      </c>
      <c r="E155" s="33">
        <v>0</v>
      </c>
      <c r="F155" s="33">
        <v>0</v>
      </c>
      <c r="G155" s="38">
        <f t="shared" si="32"/>
        <v>0</v>
      </c>
      <c r="H155" s="33">
        <v>0</v>
      </c>
      <c r="I155" s="38">
        <f t="shared" si="33"/>
        <v>0</v>
      </c>
      <c r="J155" s="33">
        <v>0</v>
      </c>
      <c r="K155" s="38">
        <f t="shared" si="34"/>
        <v>0</v>
      </c>
      <c r="L155" s="33">
        <v>0</v>
      </c>
      <c r="M155" s="38">
        <f t="shared" si="35"/>
        <v>0</v>
      </c>
      <c r="N155" s="33">
        <f t="shared" si="36"/>
        <v>0</v>
      </c>
      <c r="O155" s="38">
        <f t="shared" si="37"/>
        <v>0</v>
      </c>
      <c r="P155" s="33">
        <v>0</v>
      </c>
      <c r="Q155" s="33">
        <v>0</v>
      </c>
      <c r="R155" s="33">
        <v>0</v>
      </c>
      <c r="S155" s="33">
        <v>0</v>
      </c>
      <c r="T155" s="38">
        <f t="shared" si="38"/>
        <v>0</v>
      </c>
      <c r="U155" s="38">
        <f t="shared" si="39"/>
        <v>0</v>
      </c>
    </row>
    <row r="156" spans="1:21" ht="13" x14ac:dyDescent="0.3">
      <c r="A156" s="18" t="s">
        <v>44</v>
      </c>
      <c r="B156" s="12" t="s">
        <v>284</v>
      </c>
      <c r="C156" s="11" t="s">
        <v>285</v>
      </c>
      <c r="D156" s="33">
        <v>36227388</v>
      </c>
      <c r="E156" s="33">
        <v>39421066</v>
      </c>
      <c r="F156" s="33">
        <v>6569596</v>
      </c>
      <c r="G156" s="38">
        <f t="shared" si="32"/>
        <v>0.18134335271425034</v>
      </c>
      <c r="H156" s="33">
        <v>10490303</v>
      </c>
      <c r="I156" s="38">
        <f t="shared" si="33"/>
        <v>0.28956829567729253</v>
      </c>
      <c r="J156" s="33">
        <v>2373478</v>
      </c>
      <c r="K156" s="38">
        <f t="shared" si="34"/>
        <v>6.0208366765119946E-2</v>
      </c>
      <c r="L156" s="33">
        <v>0</v>
      </c>
      <c r="M156" s="38">
        <f t="shared" si="35"/>
        <v>0</v>
      </c>
      <c r="N156" s="33">
        <f t="shared" si="36"/>
        <v>19433377</v>
      </c>
      <c r="O156" s="38">
        <f t="shared" si="37"/>
        <v>0.49296934283816679</v>
      </c>
      <c r="P156" s="33">
        <v>4109390</v>
      </c>
      <c r="Q156" s="33">
        <v>26444047</v>
      </c>
      <c r="R156" s="33">
        <v>38063351</v>
      </c>
      <c r="S156" s="33">
        <v>17044924</v>
      </c>
      <c r="T156" s="38">
        <f t="shared" si="38"/>
        <v>0.44780408325057874</v>
      </c>
      <c r="U156" s="38">
        <f t="shared" si="39"/>
        <v>-0.4224257128186909</v>
      </c>
    </row>
    <row r="157" spans="1:21" ht="14" x14ac:dyDescent="0.3">
      <c r="A157" s="19" t="s">
        <v>0</v>
      </c>
      <c r="B157" s="14" t="s">
        <v>286</v>
      </c>
      <c r="C157" s="13" t="s">
        <v>0</v>
      </c>
      <c r="D157" s="34">
        <f>SUM(D151:D156)</f>
        <v>328809078</v>
      </c>
      <c r="E157" s="34">
        <f>SUM(E151:E156)</f>
        <v>331239055</v>
      </c>
      <c r="F157" s="34">
        <f>SUM(F151:F156)</f>
        <v>108578765</v>
      </c>
      <c r="G157" s="39">
        <f t="shared" si="32"/>
        <v>0.33021827031186773</v>
      </c>
      <c r="H157" s="34">
        <f>SUM(H151:H156)</f>
        <v>89050881</v>
      </c>
      <c r="I157" s="39">
        <f t="shared" si="33"/>
        <v>0.27082853533624152</v>
      </c>
      <c r="J157" s="34">
        <f>SUM(J151:J156)</f>
        <v>83526264</v>
      </c>
      <c r="K157" s="39">
        <f t="shared" si="34"/>
        <v>0.2521630910944363</v>
      </c>
      <c r="L157" s="34">
        <f>SUM(L151:L156)</f>
        <v>0</v>
      </c>
      <c r="M157" s="39">
        <f t="shared" si="35"/>
        <v>0</v>
      </c>
      <c r="N157" s="34">
        <f t="shared" si="36"/>
        <v>281155910</v>
      </c>
      <c r="O157" s="39">
        <f t="shared" si="37"/>
        <v>0.84880060414373537</v>
      </c>
      <c r="P157" s="34">
        <f>SUM(P151:P156)</f>
        <v>71368897</v>
      </c>
      <c r="Q157" s="34">
        <f>SUM(Q151:Q156)</f>
        <v>310678157</v>
      </c>
      <c r="R157" s="34">
        <f>SUM(R151:R156)</f>
        <v>345216661</v>
      </c>
      <c r="S157" s="34">
        <f>SUM(S151:S156)</f>
        <v>293761497</v>
      </c>
      <c r="T157" s="39">
        <f t="shared" si="38"/>
        <v>0.85094820206258814</v>
      </c>
      <c r="U157" s="39">
        <f t="shared" si="39"/>
        <v>0.17034545174489657</v>
      </c>
    </row>
    <row r="158" spans="1:21" ht="13" x14ac:dyDescent="0.3">
      <c r="A158" s="18" t="s">
        <v>29</v>
      </c>
      <c r="B158" s="12" t="s">
        <v>287</v>
      </c>
      <c r="C158" s="11" t="s">
        <v>288</v>
      </c>
      <c r="D158" s="33">
        <v>0</v>
      </c>
      <c r="E158" s="33">
        <v>0</v>
      </c>
      <c r="F158" s="33">
        <v>0</v>
      </c>
      <c r="G158" s="38">
        <f t="shared" si="32"/>
        <v>0</v>
      </c>
      <c r="H158" s="33">
        <v>0</v>
      </c>
      <c r="I158" s="38">
        <f t="shared" si="33"/>
        <v>0</v>
      </c>
      <c r="J158" s="33">
        <v>0</v>
      </c>
      <c r="K158" s="38">
        <f t="shared" si="34"/>
        <v>0</v>
      </c>
      <c r="L158" s="33">
        <v>0</v>
      </c>
      <c r="M158" s="38">
        <f t="shared" si="35"/>
        <v>0</v>
      </c>
      <c r="N158" s="33">
        <f t="shared" si="36"/>
        <v>0</v>
      </c>
      <c r="O158" s="38">
        <f t="shared" si="37"/>
        <v>0</v>
      </c>
      <c r="P158" s="33">
        <v>0</v>
      </c>
      <c r="Q158" s="33">
        <v>0</v>
      </c>
      <c r="R158" s="33">
        <v>0</v>
      </c>
      <c r="S158" s="33">
        <v>0</v>
      </c>
      <c r="T158" s="38">
        <f t="shared" si="38"/>
        <v>0</v>
      </c>
      <c r="U158" s="38">
        <f t="shared" si="39"/>
        <v>0</v>
      </c>
    </row>
    <row r="159" spans="1:21" ht="13" x14ac:dyDescent="0.3">
      <c r="A159" s="18" t="s">
        <v>29</v>
      </c>
      <c r="B159" s="12" t="s">
        <v>289</v>
      </c>
      <c r="C159" s="11" t="s">
        <v>290</v>
      </c>
      <c r="D159" s="33">
        <v>0</v>
      </c>
      <c r="E159" s="33">
        <v>0</v>
      </c>
      <c r="F159" s="33">
        <v>0</v>
      </c>
      <c r="G159" s="38">
        <f t="shared" si="32"/>
        <v>0</v>
      </c>
      <c r="H159" s="33">
        <v>0</v>
      </c>
      <c r="I159" s="38">
        <f t="shared" si="33"/>
        <v>0</v>
      </c>
      <c r="J159" s="33">
        <v>0</v>
      </c>
      <c r="K159" s="38">
        <f t="shared" si="34"/>
        <v>0</v>
      </c>
      <c r="L159" s="33">
        <v>0</v>
      </c>
      <c r="M159" s="38">
        <f t="shared" si="35"/>
        <v>0</v>
      </c>
      <c r="N159" s="33">
        <f t="shared" si="36"/>
        <v>0</v>
      </c>
      <c r="O159" s="38">
        <f t="shared" si="37"/>
        <v>0</v>
      </c>
      <c r="P159" s="33">
        <v>0</v>
      </c>
      <c r="Q159" s="33">
        <v>0</v>
      </c>
      <c r="R159" s="33">
        <v>0</v>
      </c>
      <c r="S159" s="33">
        <v>0</v>
      </c>
      <c r="T159" s="38">
        <f t="shared" si="38"/>
        <v>0</v>
      </c>
      <c r="U159" s="38">
        <f t="shared" si="39"/>
        <v>0</v>
      </c>
    </row>
    <row r="160" spans="1:21" ht="13" x14ac:dyDescent="0.3">
      <c r="A160" s="18" t="s">
        <v>29</v>
      </c>
      <c r="B160" s="12" t="s">
        <v>291</v>
      </c>
      <c r="C160" s="11" t="s">
        <v>292</v>
      </c>
      <c r="D160" s="33">
        <v>0</v>
      </c>
      <c r="E160" s="33">
        <v>0</v>
      </c>
      <c r="F160" s="33">
        <v>0</v>
      </c>
      <c r="G160" s="38">
        <f t="shared" si="32"/>
        <v>0</v>
      </c>
      <c r="H160" s="33">
        <v>0</v>
      </c>
      <c r="I160" s="38">
        <f t="shared" si="33"/>
        <v>0</v>
      </c>
      <c r="J160" s="33">
        <v>0</v>
      </c>
      <c r="K160" s="38">
        <f t="shared" si="34"/>
        <v>0</v>
      </c>
      <c r="L160" s="33">
        <v>0</v>
      </c>
      <c r="M160" s="38">
        <f t="shared" si="35"/>
        <v>0</v>
      </c>
      <c r="N160" s="33">
        <f t="shared" si="36"/>
        <v>0</v>
      </c>
      <c r="O160" s="38">
        <f t="shared" si="37"/>
        <v>0</v>
      </c>
      <c r="P160" s="33">
        <v>0</v>
      </c>
      <c r="Q160" s="33">
        <v>0</v>
      </c>
      <c r="R160" s="33">
        <v>0</v>
      </c>
      <c r="S160" s="33">
        <v>0</v>
      </c>
      <c r="T160" s="38">
        <f t="shared" si="38"/>
        <v>0</v>
      </c>
      <c r="U160" s="38">
        <f t="shared" si="39"/>
        <v>0</v>
      </c>
    </row>
    <row r="161" spans="1:21" ht="13" x14ac:dyDescent="0.3">
      <c r="A161" s="18" t="s">
        <v>29</v>
      </c>
      <c r="B161" s="12" t="s">
        <v>293</v>
      </c>
      <c r="C161" s="11" t="s">
        <v>294</v>
      </c>
      <c r="D161" s="33">
        <v>0</v>
      </c>
      <c r="E161" s="33">
        <v>0</v>
      </c>
      <c r="F161" s="33">
        <v>0</v>
      </c>
      <c r="G161" s="38">
        <f t="shared" si="32"/>
        <v>0</v>
      </c>
      <c r="H161" s="33">
        <v>0</v>
      </c>
      <c r="I161" s="38">
        <f t="shared" si="33"/>
        <v>0</v>
      </c>
      <c r="J161" s="33">
        <v>0</v>
      </c>
      <c r="K161" s="38">
        <f t="shared" si="34"/>
        <v>0</v>
      </c>
      <c r="L161" s="33">
        <v>0</v>
      </c>
      <c r="M161" s="38">
        <f t="shared" si="35"/>
        <v>0</v>
      </c>
      <c r="N161" s="33">
        <f t="shared" si="36"/>
        <v>0</v>
      </c>
      <c r="O161" s="38">
        <f t="shared" si="37"/>
        <v>0</v>
      </c>
      <c r="P161" s="33">
        <v>0</v>
      </c>
      <c r="Q161" s="33">
        <v>0</v>
      </c>
      <c r="R161" s="33">
        <v>0</v>
      </c>
      <c r="S161" s="33">
        <v>0</v>
      </c>
      <c r="T161" s="38">
        <f t="shared" si="38"/>
        <v>0</v>
      </c>
      <c r="U161" s="38">
        <f t="shared" si="39"/>
        <v>0</v>
      </c>
    </row>
    <row r="162" spans="1:21" ht="13" x14ac:dyDescent="0.3">
      <c r="A162" s="18" t="s">
        <v>44</v>
      </c>
      <c r="B162" s="12" t="s">
        <v>295</v>
      </c>
      <c r="C162" s="11" t="s">
        <v>296</v>
      </c>
      <c r="D162" s="33">
        <v>196942729</v>
      </c>
      <c r="E162" s="33">
        <v>212463329</v>
      </c>
      <c r="F162" s="33">
        <v>66501289</v>
      </c>
      <c r="G162" s="38">
        <f t="shared" si="32"/>
        <v>0.33766816037163777</v>
      </c>
      <c r="H162" s="33">
        <v>58044271</v>
      </c>
      <c r="I162" s="38">
        <f t="shared" si="33"/>
        <v>0.29472665121848696</v>
      </c>
      <c r="J162" s="33">
        <v>58822997</v>
      </c>
      <c r="K162" s="38">
        <f t="shared" si="34"/>
        <v>0.27686188142142876</v>
      </c>
      <c r="L162" s="33">
        <v>0</v>
      </c>
      <c r="M162" s="38">
        <f t="shared" si="35"/>
        <v>0</v>
      </c>
      <c r="N162" s="33">
        <f t="shared" si="36"/>
        <v>183368557</v>
      </c>
      <c r="O162" s="38">
        <f t="shared" si="37"/>
        <v>0.86305979419158962</v>
      </c>
      <c r="P162" s="33">
        <v>92316745</v>
      </c>
      <c r="Q162" s="33">
        <v>176484924</v>
      </c>
      <c r="R162" s="33">
        <v>182759075</v>
      </c>
      <c r="S162" s="33">
        <v>166137143</v>
      </c>
      <c r="T162" s="38">
        <f t="shared" si="38"/>
        <v>0.90905003212562774</v>
      </c>
      <c r="U162" s="38">
        <f t="shared" si="39"/>
        <v>-0.36281335525857195</v>
      </c>
    </row>
    <row r="163" spans="1:21" ht="14" x14ac:dyDescent="0.3">
      <c r="A163" s="19" t="s">
        <v>0</v>
      </c>
      <c r="B163" s="14" t="s">
        <v>297</v>
      </c>
      <c r="C163" s="13" t="s">
        <v>0</v>
      </c>
      <c r="D163" s="34">
        <f>SUM(D158:D162)</f>
        <v>196942729</v>
      </c>
      <c r="E163" s="34">
        <f>SUM(E158:E162)</f>
        <v>212463329</v>
      </c>
      <c r="F163" s="34">
        <f>SUM(F158:F162)</f>
        <v>66501289</v>
      </c>
      <c r="G163" s="39">
        <f t="shared" si="32"/>
        <v>0.33766816037163777</v>
      </c>
      <c r="H163" s="34">
        <f>SUM(H158:H162)</f>
        <v>58044271</v>
      </c>
      <c r="I163" s="39">
        <f t="shared" si="33"/>
        <v>0.29472665121848696</v>
      </c>
      <c r="J163" s="34">
        <f>SUM(J158:J162)</f>
        <v>58822997</v>
      </c>
      <c r="K163" s="39">
        <f t="shared" si="34"/>
        <v>0.27686188142142876</v>
      </c>
      <c r="L163" s="34">
        <f>SUM(L158:L162)</f>
        <v>0</v>
      </c>
      <c r="M163" s="39">
        <f t="shared" si="35"/>
        <v>0</v>
      </c>
      <c r="N163" s="34">
        <f t="shared" si="36"/>
        <v>183368557</v>
      </c>
      <c r="O163" s="39">
        <f t="shared" si="37"/>
        <v>0.86305979419158962</v>
      </c>
      <c r="P163" s="34">
        <f>SUM(P158:P162)</f>
        <v>92316745</v>
      </c>
      <c r="Q163" s="34">
        <f>SUM(Q158:Q162)</f>
        <v>176484924</v>
      </c>
      <c r="R163" s="34">
        <f>SUM(R158:R162)</f>
        <v>182759075</v>
      </c>
      <c r="S163" s="34">
        <f>SUM(S158:S162)</f>
        <v>166137143</v>
      </c>
      <c r="T163" s="39">
        <f t="shared" si="38"/>
        <v>0.90905003212562774</v>
      </c>
      <c r="U163" s="39">
        <f t="shared" si="39"/>
        <v>-0.36281335525857195</v>
      </c>
    </row>
    <row r="164" spans="1:21" ht="13" x14ac:dyDescent="0.3">
      <c r="A164" s="18" t="s">
        <v>29</v>
      </c>
      <c r="B164" s="12" t="s">
        <v>298</v>
      </c>
      <c r="C164" s="11" t="s">
        <v>299</v>
      </c>
      <c r="D164" s="33">
        <v>0</v>
      </c>
      <c r="E164" s="33">
        <v>0</v>
      </c>
      <c r="F164" s="33">
        <v>0</v>
      </c>
      <c r="G164" s="38">
        <f t="shared" si="32"/>
        <v>0</v>
      </c>
      <c r="H164" s="33">
        <v>0</v>
      </c>
      <c r="I164" s="38">
        <f t="shared" si="33"/>
        <v>0</v>
      </c>
      <c r="J164" s="33">
        <v>0</v>
      </c>
      <c r="K164" s="38">
        <f t="shared" si="34"/>
        <v>0</v>
      </c>
      <c r="L164" s="33">
        <v>0</v>
      </c>
      <c r="M164" s="38">
        <f t="shared" si="35"/>
        <v>0</v>
      </c>
      <c r="N164" s="33">
        <f t="shared" si="36"/>
        <v>0</v>
      </c>
      <c r="O164" s="38">
        <f t="shared" si="37"/>
        <v>0</v>
      </c>
      <c r="P164" s="33">
        <v>0</v>
      </c>
      <c r="Q164" s="33">
        <v>0</v>
      </c>
      <c r="R164" s="33">
        <v>0</v>
      </c>
      <c r="S164" s="33">
        <v>0</v>
      </c>
      <c r="T164" s="38">
        <f t="shared" si="38"/>
        <v>0</v>
      </c>
      <c r="U164" s="38">
        <f t="shared" si="39"/>
        <v>0</v>
      </c>
    </row>
    <row r="165" spans="1:21" ht="13" x14ac:dyDescent="0.3">
      <c r="A165" s="18" t="s">
        <v>29</v>
      </c>
      <c r="B165" s="12" t="s">
        <v>300</v>
      </c>
      <c r="C165" s="11" t="s">
        <v>301</v>
      </c>
      <c r="D165" s="33">
        <v>0</v>
      </c>
      <c r="E165" s="33">
        <v>0</v>
      </c>
      <c r="F165" s="33">
        <v>0</v>
      </c>
      <c r="G165" s="38">
        <f t="shared" si="32"/>
        <v>0</v>
      </c>
      <c r="H165" s="33">
        <v>0</v>
      </c>
      <c r="I165" s="38">
        <f t="shared" si="33"/>
        <v>0</v>
      </c>
      <c r="J165" s="33">
        <v>0</v>
      </c>
      <c r="K165" s="38">
        <f t="shared" si="34"/>
        <v>0</v>
      </c>
      <c r="L165" s="33">
        <v>0</v>
      </c>
      <c r="M165" s="38">
        <f t="shared" si="35"/>
        <v>0</v>
      </c>
      <c r="N165" s="33">
        <f t="shared" si="36"/>
        <v>0</v>
      </c>
      <c r="O165" s="38">
        <f t="shared" si="37"/>
        <v>0</v>
      </c>
      <c r="P165" s="33">
        <v>0</v>
      </c>
      <c r="Q165" s="33">
        <v>0</v>
      </c>
      <c r="R165" s="33">
        <v>0</v>
      </c>
      <c r="S165" s="33">
        <v>0</v>
      </c>
      <c r="T165" s="38">
        <f t="shared" si="38"/>
        <v>0</v>
      </c>
      <c r="U165" s="38">
        <f t="shared" si="39"/>
        <v>0</v>
      </c>
    </row>
    <row r="166" spans="1:21" ht="13" x14ac:dyDescent="0.3">
      <c r="A166" s="18" t="s">
        <v>29</v>
      </c>
      <c r="B166" s="12" t="s">
        <v>302</v>
      </c>
      <c r="C166" s="11" t="s">
        <v>303</v>
      </c>
      <c r="D166" s="33">
        <v>0</v>
      </c>
      <c r="E166" s="33">
        <v>0</v>
      </c>
      <c r="F166" s="33">
        <v>0</v>
      </c>
      <c r="G166" s="38">
        <f t="shared" si="32"/>
        <v>0</v>
      </c>
      <c r="H166" s="33">
        <v>0</v>
      </c>
      <c r="I166" s="38">
        <f t="shared" si="33"/>
        <v>0</v>
      </c>
      <c r="J166" s="33">
        <v>0</v>
      </c>
      <c r="K166" s="38">
        <f t="shared" si="34"/>
        <v>0</v>
      </c>
      <c r="L166" s="33">
        <v>0</v>
      </c>
      <c r="M166" s="38">
        <f t="shared" si="35"/>
        <v>0</v>
      </c>
      <c r="N166" s="33">
        <f t="shared" si="36"/>
        <v>0</v>
      </c>
      <c r="O166" s="38">
        <f t="shared" si="37"/>
        <v>0</v>
      </c>
      <c r="P166" s="33">
        <v>0</v>
      </c>
      <c r="Q166" s="33">
        <v>0</v>
      </c>
      <c r="R166" s="33">
        <v>0</v>
      </c>
      <c r="S166" s="33">
        <v>0</v>
      </c>
      <c r="T166" s="38">
        <f t="shared" si="38"/>
        <v>0</v>
      </c>
      <c r="U166" s="38">
        <f t="shared" si="39"/>
        <v>0</v>
      </c>
    </row>
    <row r="167" spans="1:21" ht="13" x14ac:dyDescent="0.3">
      <c r="A167" s="18" t="s">
        <v>29</v>
      </c>
      <c r="B167" s="12" t="s">
        <v>304</v>
      </c>
      <c r="C167" s="11" t="s">
        <v>305</v>
      </c>
      <c r="D167" s="33">
        <v>0</v>
      </c>
      <c r="E167" s="33">
        <v>0</v>
      </c>
      <c r="F167" s="33">
        <v>0</v>
      </c>
      <c r="G167" s="38">
        <f t="shared" si="32"/>
        <v>0</v>
      </c>
      <c r="H167" s="33">
        <v>0</v>
      </c>
      <c r="I167" s="38">
        <f t="shared" si="33"/>
        <v>0</v>
      </c>
      <c r="J167" s="33">
        <v>0</v>
      </c>
      <c r="K167" s="38">
        <f t="shared" si="34"/>
        <v>0</v>
      </c>
      <c r="L167" s="33">
        <v>0</v>
      </c>
      <c r="M167" s="38">
        <f t="shared" si="35"/>
        <v>0</v>
      </c>
      <c r="N167" s="33">
        <f t="shared" si="36"/>
        <v>0</v>
      </c>
      <c r="O167" s="38">
        <f t="shared" si="37"/>
        <v>0</v>
      </c>
      <c r="P167" s="33">
        <v>0</v>
      </c>
      <c r="Q167" s="33">
        <v>0</v>
      </c>
      <c r="R167" s="33">
        <v>0</v>
      </c>
      <c r="S167" s="33">
        <v>0</v>
      </c>
      <c r="T167" s="38">
        <f t="shared" si="38"/>
        <v>0</v>
      </c>
      <c r="U167" s="38">
        <f t="shared" si="39"/>
        <v>0</v>
      </c>
    </row>
    <row r="168" spans="1:21" ht="13" x14ac:dyDescent="0.3">
      <c r="A168" s="18" t="s">
        <v>44</v>
      </c>
      <c r="B168" s="12" t="s">
        <v>306</v>
      </c>
      <c r="C168" s="11" t="s">
        <v>307</v>
      </c>
      <c r="D168" s="33">
        <v>14351690</v>
      </c>
      <c r="E168" s="33">
        <v>12406304</v>
      </c>
      <c r="F168" s="33">
        <v>3288318</v>
      </c>
      <c r="G168" s="38">
        <f t="shared" si="32"/>
        <v>0.2291240961865815</v>
      </c>
      <c r="H168" s="33">
        <v>2978435</v>
      </c>
      <c r="I168" s="38">
        <f t="shared" si="33"/>
        <v>0.20753200494157831</v>
      </c>
      <c r="J168" s="33">
        <v>2929922</v>
      </c>
      <c r="K168" s="38">
        <f t="shared" si="34"/>
        <v>0.23616396954322577</v>
      </c>
      <c r="L168" s="33">
        <v>0</v>
      </c>
      <c r="M168" s="38">
        <f t="shared" si="35"/>
        <v>0</v>
      </c>
      <c r="N168" s="33">
        <f t="shared" si="36"/>
        <v>9196675</v>
      </c>
      <c r="O168" s="38">
        <f t="shared" si="37"/>
        <v>0.74129047619661748</v>
      </c>
      <c r="P168" s="33">
        <v>4583159</v>
      </c>
      <c r="Q168" s="33">
        <v>20510037</v>
      </c>
      <c r="R168" s="33">
        <v>19391911</v>
      </c>
      <c r="S168" s="33">
        <v>12833383</v>
      </c>
      <c r="T168" s="38">
        <f t="shared" si="38"/>
        <v>0.66179052698828911</v>
      </c>
      <c r="U168" s="38">
        <f t="shared" si="39"/>
        <v>-0.36071997502159536</v>
      </c>
    </row>
    <row r="169" spans="1:21" ht="14" x14ac:dyDescent="0.3">
      <c r="A169" s="19" t="s">
        <v>0</v>
      </c>
      <c r="B169" s="14" t="s">
        <v>308</v>
      </c>
      <c r="C169" s="13" t="s">
        <v>0</v>
      </c>
      <c r="D169" s="34">
        <f>SUM(D164:D168)</f>
        <v>14351690</v>
      </c>
      <c r="E169" s="34">
        <f>SUM(E164:E168)</f>
        <v>12406304</v>
      </c>
      <c r="F169" s="34">
        <f>SUM(F164:F168)</f>
        <v>3288318</v>
      </c>
      <c r="G169" s="39">
        <f t="shared" si="32"/>
        <v>0.2291240961865815</v>
      </c>
      <c r="H169" s="34">
        <f>SUM(H164:H168)</f>
        <v>2978435</v>
      </c>
      <c r="I169" s="39">
        <f t="shared" si="33"/>
        <v>0.20753200494157831</v>
      </c>
      <c r="J169" s="34">
        <f>SUM(J164:J168)</f>
        <v>2929922</v>
      </c>
      <c r="K169" s="39">
        <f t="shared" si="34"/>
        <v>0.23616396954322577</v>
      </c>
      <c r="L169" s="34">
        <f>SUM(L164:L168)</f>
        <v>0</v>
      </c>
      <c r="M169" s="39">
        <f t="shared" si="35"/>
        <v>0</v>
      </c>
      <c r="N169" s="34">
        <f t="shared" si="36"/>
        <v>9196675</v>
      </c>
      <c r="O169" s="39">
        <f t="shared" si="37"/>
        <v>0.74129047619661748</v>
      </c>
      <c r="P169" s="34">
        <f>SUM(P164:P168)</f>
        <v>4583159</v>
      </c>
      <c r="Q169" s="34">
        <f>SUM(Q164:Q168)</f>
        <v>20510037</v>
      </c>
      <c r="R169" s="34">
        <f>SUM(R164:R168)</f>
        <v>19391911</v>
      </c>
      <c r="S169" s="34">
        <f>SUM(S164:S168)</f>
        <v>12833383</v>
      </c>
      <c r="T169" s="39">
        <f t="shared" si="38"/>
        <v>0.66179052698828911</v>
      </c>
      <c r="U169" s="39">
        <f t="shared" si="39"/>
        <v>-0.36071997502159536</v>
      </c>
    </row>
    <row r="170" spans="1:21" ht="14" x14ac:dyDescent="0.3">
      <c r="A170" s="19" t="s">
        <v>0</v>
      </c>
      <c r="B170" s="14" t="s">
        <v>309</v>
      </c>
      <c r="C170" s="13" t="s">
        <v>0</v>
      </c>
      <c r="D170" s="34">
        <f>SUM(D105,D107:D111,D113:D120,D122:D125,D127:D131,D133:D136,D138:D143,D145:D149,D151:D156,D158:D162,D164:D168)</f>
        <v>3077360494</v>
      </c>
      <c r="E170" s="34">
        <f>SUM(E105,E107:E111,E113:E120,E122:E125,E127:E131,E133:E136,E138:E143,E145:E149,E151:E156,E158:E162,E164:E168)</f>
        <v>3112287407</v>
      </c>
      <c r="F170" s="34">
        <f>SUM(F105,F107:F111,F113:F120,F122:F125,F127:F131,F133:F136,F138:F143,F145:F149,F151:F156,F158:F162,F164:F168)</f>
        <v>942345116</v>
      </c>
      <c r="G170" s="39">
        <f t="shared" si="32"/>
        <v>0.30621863049106912</v>
      </c>
      <c r="H170" s="34">
        <f>SUM(H105,H107:H111,H113:H120,H122:H125,H127:H131,H133:H136,H138:H143,H145:H149,H151:H156,H158:H162,H164:H168)</f>
        <v>681770835</v>
      </c>
      <c r="I170" s="39">
        <f t="shared" si="33"/>
        <v>0.22154402655433583</v>
      </c>
      <c r="J170" s="34">
        <f>SUM(J105,J107:J111,J113:J120,J122:J125,J127:J131,J133:J136,J138:J143,J145:J149,J151:J156,J158:J162,J164:J168)</f>
        <v>511418301</v>
      </c>
      <c r="K170" s="39">
        <f t="shared" si="34"/>
        <v>0.16432232442599734</v>
      </c>
      <c r="L170" s="34">
        <f>SUM(L105,L107:L111,L113:L120,L122:L125,L127:L131,L133:L136,L138:L143,L145:L149,L151:L156,L158:L162,L164:L168)</f>
        <v>0</v>
      </c>
      <c r="M170" s="39">
        <f t="shared" si="35"/>
        <v>0</v>
      </c>
      <c r="N170" s="34">
        <f t="shared" si="36"/>
        <v>2135534252</v>
      </c>
      <c r="O170" s="39">
        <f t="shared" si="37"/>
        <v>0.68616228925287037</v>
      </c>
      <c r="P170" s="34">
        <f>SUM(P105,P107:P111,P113:P120,P122:P125,P127:P131,P133:P136,P138:P143,P145:P149,P151:P156,P158:P162,P164:P168)</f>
        <v>749797139</v>
      </c>
      <c r="Q170" s="34">
        <f>SUM(Q105,Q107:Q111,Q113:Q120,Q122:Q125,Q127:Q131,Q133:Q136,Q138:Q143,Q145:Q149,Q151:Q156,Q158:Q162,Q164:Q168)</f>
        <v>2908292670</v>
      </c>
      <c r="R170" s="34">
        <f>SUM(R105,R107:R111,R113:R120,R122:R125,R127:R131,R133:R136,R138:R143,R145:R149,R151:R156,R158:R162,R164:R168)</f>
        <v>2847391015</v>
      </c>
      <c r="S170" s="34">
        <f>SUM(S105,S107:S111,S113:S120,S122:S125,S127:S131,S133:S136,S138:S143,S145:S149,S151:S156,S158:S162,S164:S168)</f>
        <v>2159239745</v>
      </c>
      <c r="T170" s="39">
        <f t="shared" si="38"/>
        <v>0.75832217409732894</v>
      </c>
      <c r="U170" s="39">
        <f t="shared" si="39"/>
        <v>-0.31792444329398806</v>
      </c>
    </row>
    <row r="171" spans="1:21" ht="14.5" customHeight="1" x14ac:dyDescent="0.3">
      <c r="A171" s="17" t="s">
        <v>0</v>
      </c>
      <c r="B171" s="15" t="s">
        <v>618</v>
      </c>
      <c r="C171" s="10"/>
      <c r="D171" s="35"/>
      <c r="E171" s="35"/>
      <c r="F171" s="35"/>
      <c r="G171" s="40"/>
      <c r="H171" s="35"/>
      <c r="I171" s="40"/>
      <c r="J171" s="35"/>
      <c r="K171" s="40"/>
      <c r="L171" s="35"/>
      <c r="M171" s="40"/>
      <c r="N171" s="35"/>
      <c r="O171" s="40"/>
      <c r="P171" s="35"/>
      <c r="Q171" s="35"/>
      <c r="R171" s="35"/>
      <c r="S171" s="35"/>
      <c r="T171" s="40"/>
      <c r="U171" s="40"/>
    </row>
    <row r="172" spans="1:21" ht="14.5" customHeight="1" x14ac:dyDescent="0.3">
      <c r="A172" s="17" t="s">
        <v>0</v>
      </c>
      <c r="B172" s="9" t="s">
        <v>310</v>
      </c>
      <c r="C172" s="10"/>
      <c r="D172" s="35"/>
      <c r="E172" s="35"/>
      <c r="F172" s="35"/>
      <c r="G172" s="40"/>
      <c r="H172" s="35"/>
      <c r="I172" s="40"/>
      <c r="J172" s="35"/>
      <c r="K172" s="40"/>
      <c r="L172" s="35"/>
      <c r="M172" s="40"/>
      <c r="N172" s="35"/>
      <c r="O172" s="40"/>
      <c r="P172" s="35"/>
      <c r="Q172" s="35"/>
      <c r="R172" s="35"/>
      <c r="S172" s="35"/>
      <c r="T172" s="40"/>
      <c r="U172" s="40"/>
    </row>
    <row r="173" spans="1:21" ht="13" x14ac:dyDescent="0.3">
      <c r="A173" s="18" t="s">
        <v>29</v>
      </c>
      <c r="B173" s="12" t="s">
        <v>311</v>
      </c>
      <c r="C173" s="11" t="s">
        <v>312</v>
      </c>
      <c r="D173" s="33">
        <v>0</v>
      </c>
      <c r="E173" s="33">
        <v>0</v>
      </c>
      <c r="F173" s="33">
        <v>0</v>
      </c>
      <c r="G173" s="38">
        <f t="shared" ref="G173:G205" si="40">IF(($D173     =0),0,($F173     /$D173     ))</f>
        <v>0</v>
      </c>
      <c r="H173" s="33">
        <v>0</v>
      </c>
      <c r="I173" s="38">
        <f t="shared" ref="I173:I205" si="41">IF(($D173     =0),0,($H173     /$D173     ))</f>
        <v>0</v>
      </c>
      <c r="J173" s="33">
        <v>0</v>
      </c>
      <c r="K173" s="38">
        <f t="shared" ref="K173:K205" si="42">IF(($E173     =0),0,($J173     /$E173     ))</f>
        <v>0</v>
      </c>
      <c r="L173" s="33">
        <v>0</v>
      </c>
      <c r="M173" s="38">
        <f t="shared" ref="M173:M205" si="43">IF(($E173     =0),0,($L173     /$E173     ))</f>
        <v>0</v>
      </c>
      <c r="N173" s="33">
        <f t="shared" ref="N173:N205" si="44">$F173     +$H173     +$J173</f>
        <v>0</v>
      </c>
      <c r="O173" s="38">
        <f t="shared" ref="O173:O205" si="45">IF(($E173     =0),0,($N173     /$E173     ))</f>
        <v>0</v>
      </c>
      <c r="P173" s="33">
        <v>0</v>
      </c>
      <c r="Q173" s="33">
        <v>0</v>
      </c>
      <c r="R173" s="33">
        <v>0</v>
      </c>
      <c r="S173" s="33">
        <v>3355</v>
      </c>
      <c r="T173" s="38">
        <f t="shared" ref="T173:T205" si="46">IF(($R173     =0),0,($S173     /$R173     ))</f>
        <v>0</v>
      </c>
      <c r="U173" s="38">
        <f t="shared" ref="U173:U205" si="47">IF(($P173     =0),0,(($J173     /$P173     )-1))</f>
        <v>0</v>
      </c>
    </row>
    <row r="174" spans="1:21" ht="13" x14ac:dyDescent="0.3">
      <c r="A174" s="18" t="s">
        <v>29</v>
      </c>
      <c r="B174" s="12" t="s">
        <v>313</v>
      </c>
      <c r="C174" s="11" t="s">
        <v>314</v>
      </c>
      <c r="D174" s="33">
        <v>0</v>
      </c>
      <c r="E174" s="33">
        <v>0</v>
      </c>
      <c r="F174" s="33">
        <v>-195447</v>
      </c>
      <c r="G174" s="38">
        <f t="shared" si="40"/>
        <v>0</v>
      </c>
      <c r="H174" s="33">
        <v>-2</v>
      </c>
      <c r="I174" s="38">
        <f t="shared" si="41"/>
        <v>0</v>
      </c>
      <c r="J174" s="33">
        <v>234</v>
      </c>
      <c r="K174" s="38">
        <f t="shared" si="42"/>
        <v>0</v>
      </c>
      <c r="L174" s="33">
        <v>0</v>
      </c>
      <c r="M174" s="38">
        <f t="shared" si="43"/>
        <v>0</v>
      </c>
      <c r="N174" s="33">
        <f t="shared" si="44"/>
        <v>-195215</v>
      </c>
      <c r="O174" s="38">
        <f t="shared" si="45"/>
        <v>0</v>
      </c>
      <c r="P174" s="33">
        <v>663763</v>
      </c>
      <c r="Q174" s="33">
        <v>0</v>
      </c>
      <c r="R174" s="33">
        <v>0</v>
      </c>
      <c r="S174" s="33">
        <v>1114276</v>
      </c>
      <c r="T174" s="38">
        <f t="shared" si="46"/>
        <v>0</v>
      </c>
      <c r="U174" s="38">
        <f t="shared" si="47"/>
        <v>-0.99964746453176812</v>
      </c>
    </row>
    <row r="175" spans="1:21" ht="13" x14ac:dyDescent="0.3">
      <c r="A175" s="18" t="s">
        <v>29</v>
      </c>
      <c r="B175" s="12" t="s">
        <v>315</v>
      </c>
      <c r="C175" s="11" t="s">
        <v>316</v>
      </c>
      <c r="D175" s="33">
        <v>0</v>
      </c>
      <c r="E175" s="33">
        <v>0</v>
      </c>
      <c r="F175" s="33">
        <v>0</v>
      </c>
      <c r="G175" s="38">
        <f t="shared" si="40"/>
        <v>0</v>
      </c>
      <c r="H175" s="33">
        <v>0</v>
      </c>
      <c r="I175" s="38">
        <f t="shared" si="41"/>
        <v>0</v>
      </c>
      <c r="J175" s="33">
        <v>0</v>
      </c>
      <c r="K175" s="38">
        <f t="shared" si="42"/>
        <v>0</v>
      </c>
      <c r="L175" s="33">
        <v>0</v>
      </c>
      <c r="M175" s="38">
        <f t="shared" si="43"/>
        <v>0</v>
      </c>
      <c r="N175" s="33">
        <f t="shared" si="44"/>
        <v>0</v>
      </c>
      <c r="O175" s="38">
        <f t="shared" si="45"/>
        <v>0</v>
      </c>
      <c r="P175" s="33">
        <v>0</v>
      </c>
      <c r="Q175" s="33">
        <v>0</v>
      </c>
      <c r="R175" s="33">
        <v>0</v>
      </c>
      <c r="S175" s="33">
        <v>0</v>
      </c>
      <c r="T175" s="38">
        <f t="shared" si="46"/>
        <v>0</v>
      </c>
      <c r="U175" s="38">
        <f t="shared" si="47"/>
        <v>0</v>
      </c>
    </row>
    <row r="176" spans="1:21" ht="13" x14ac:dyDescent="0.3">
      <c r="A176" s="18" t="s">
        <v>29</v>
      </c>
      <c r="B176" s="12" t="s">
        <v>317</v>
      </c>
      <c r="C176" s="11" t="s">
        <v>318</v>
      </c>
      <c r="D176" s="33">
        <v>0</v>
      </c>
      <c r="E176" s="33">
        <v>0</v>
      </c>
      <c r="F176" s="33">
        <v>2491149</v>
      </c>
      <c r="G176" s="38">
        <f t="shared" si="40"/>
        <v>0</v>
      </c>
      <c r="H176" s="33">
        <v>0</v>
      </c>
      <c r="I176" s="38">
        <f t="shared" si="41"/>
        <v>0</v>
      </c>
      <c r="J176" s="33">
        <v>0</v>
      </c>
      <c r="K176" s="38">
        <f t="shared" si="42"/>
        <v>0</v>
      </c>
      <c r="L176" s="33">
        <v>0</v>
      </c>
      <c r="M176" s="38">
        <f t="shared" si="43"/>
        <v>0</v>
      </c>
      <c r="N176" s="33">
        <f t="shared" si="44"/>
        <v>2491149</v>
      </c>
      <c r="O176" s="38">
        <f t="shared" si="45"/>
        <v>0</v>
      </c>
      <c r="P176" s="33">
        <v>0</v>
      </c>
      <c r="Q176" s="33">
        <v>0</v>
      </c>
      <c r="R176" s="33">
        <v>0</v>
      </c>
      <c r="S176" s="33">
        <v>0</v>
      </c>
      <c r="T176" s="38">
        <f t="shared" si="46"/>
        <v>0</v>
      </c>
      <c r="U176" s="38">
        <f t="shared" si="47"/>
        <v>0</v>
      </c>
    </row>
    <row r="177" spans="1:21" ht="13" x14ac:dyDescent="0.3">
      <c r="A177" s="18" t="s">
        <v>29</v>
      </c>
      <c r="B177" s="12" t="s">
        <v>319</v>
      </c>
      <c r="C177" s="11" t="s">
        <v>320</v>
      </c>
      <c r="D177" s="33">
        <v>0</v>
      </c>
      <c r="E177" s="33">
        <v>0</v>
      </c>
      <c r="F177" s="33">
        <v>80037</v>
      </c>
      <c r="G177" s="38">
        <f t="shared" si="40"/>
        <v>0</v>
      </c>
      <c r="H177" s="33">
        <v>119941</v>
      </c>
      <c r="I177" s="38">
        <f t="shared" si="41"/>
        <v>0</v>
      </c>
      <c r="J177" s="33">
        <v>119328</v>
      </c>
      <c r="K177" s="38">
        <f t="shared" si="42"/>
        <v>0</v>
      </c>
      <c r="L177" s="33">
        <v>0</v>
      </c>
      <c r="M177" s="38">
        <f t="shared" si="43"/>
        <v>0</v>
      </c>
      <c r="N177" s="33">
        <f t="shared" si="44"/>
        <v>319306</v>
      </c>
      <c r="O177" s="38">
        <f t="shared" si="45"/>
        <v>0</v>
      </c>
      <c r="P177" s="33">
        <v>36648</v>
      </c>
      <c r="Q177" s="33">
        <v>0</v>
      </c>
      <c r="R177" s="33">
        <v>0</v>
      </c>
      <c r="S177" s="33">
        <v>187388</v>
      </c>
      <c r="T177" s="38">
        <f t="shared" si="46"/>
        <v>0</v>
      </c>
      <c r="U177" s="38">
        <f t="shared" si="47"/>
        <v>2.2560576293385726</v>
      </c>
    </row>
    <row r="178" spans="1:21" ht="13" x14ac:dyDescent="0.3">
      <c r="A178" s="18" t="s">
        <v>44</v>
      </c>
      <c r="B178" s="12" t="s">
        <v>321</v>
      </c>
      <c r="C178" s="11" t="s">
        <v>322</v>
      </c>
      <c r="D178" s="33">
        <v>43725228</v>
      </c>
      <c r="E178" s="33">
        <v>43725228</v>
      </c>
      <c r="F178" s="33">
        <v>0</v>
      </c>
      <c r="G178" s="38">
        <f t="shared" si="40"/>
        <v>0</v>
      </c>
      <c r="H178" s="33">
        <v>1261968</v>
      </c>
      <c r="I178" s="38">
        <f t="shared" si="41"/>
        <v>2.8861324633916146E-2</v>
      </c>
      <c r="J178" s="33">
        <v>5341699</v>
      </c>
      <c r="K178" s="38">
        <f t="shared" si="42"/>
        <v>0.12216514914456249</v>
      </c>
      <c r="L178" s="33">
        <v>0</v>
      </c>
      <c r="M178" s="38">
        <f t="shared" si="43"/>
        <v>0</v>
      </c>
      <c r="N178" s="33">
        <f t="shared" si="44"/>
        <v>6603667</v>
      </c>
      <c r="O178" s="38">
        <f t="shared" si="45"/>
        <v>0.15102647377847864</v>
      </c>
      <c r="P178" s="33">
        <v>0</v>
      </c>
      <c r="Q178" s="33">
        <v>43725228</v>
      </c>
      <c r="R178" s="33">
        <v>43725228</v>
      </c>
      <c r="S178" s="33">
        <v>0</v>
      </c>
      <c r="T178" s="38">
        <f t="shared" si="46"/>
        <v>0</v>
      </c>
      <c r="U178" s="38">
        <f t="shared" si="47"/>
        <v>0</v>
      </c>
    </row>
    <row r="179" spans="1:21" ht="14" x14ac:dyDescent="0.3">
      <c r="A179" s="19" t="s">
        <v>0</v>
      </c>
      <c r="B179" s="14" t="s">
        <v>323</v>
      </c>
      <c r="C179" s="13" t="s">
        <v>0</v>
      </c>
      <c r="D179" s="34">
        <f>SUM(D173:D178)</f>
        <v>43725228</v>
      </c>
      <c r="E179" s="34">
        <f>SUM(E173:E178)</f>
        <v>43725228</v>
      </c>
      <c r="F179" s="34">
        <f>SUM(F173:F178)</f>
        <v>2375739</v>
      </c>
      <c r="G179" s="39">
        <f t="shared" si="40"/>
        <v>5.4333370199922112E-2</v>
      </c>
      <c r="H179" s="34">
        <f>SUM(H173:H178)</f>
        <v>1381907</v>
      </c>
      <c r="I179" s="39">
        <f t="shared" si="41"/>
        <v>3.1604340633741235E-2</v>
      </c>
      <c r="J179" s="34">
        <f>SUM(J173:J178)</f>
        <v>5461261</v>
      </c>
      <c r="K179" s="39">
        <f t="shared" si="42"/>
        <v>0.1248995431195922</v>
      </c>
      <c r="L179" s="34">
        <f>SUM(L173:L178)</f>
        <v>0</v>
      </c>
      <c r="M179" s="39">
        <f t="shared" si="43"/>
        <v>0</v>
      </c>
      <c r="N179" s="34">
        <f t="shared" si="44"/>
        <v>9218907</v>
      </c>
      <c r="O179" s="39">
        <f t="shared" si="45"/>
        <v>0.21083725395325553</v>
      </c>
      <c r="P179" s="34">
        <f>SUM(P173:P178)</f>
        <v>700411</v>
      </c>
      <c r="Q179" s="34">
        <f>SUM(Q173:Q178)</f>
        <v>43725228</v>
      </c>
      <c r="R179" s="34">
        <f>SUM(R173:R178)</f>
        <v>43725228</v>
      </c>
      <c r="S179" s="34">
        <f>SUM(S173:S178)</f>
        <v>1305019</v>
      </c>
      <c r="T179" s="39">
        <f t="shared" si="46"/>
        <v>2.9845904977327961E-2</v>
      </c>
      <c r="U179" s="39">
        <f t="shared" si="47"/>
        <v>6.7972233445791117</v>
      </c>
    </row>
    <row r="180" spans="1:21" ht="13" x14ac:dyDescent="0.3">
      <c r="A180" s="18" t="s">
        <v>29</v>
      </c>
      <c r="B180" s="12" t="s">
        <v>324</v>
      </c>
      <c r="C180" s="11" t="s">
        <v>325</v>
      </c>
      <c r="D180" s="33">
        <v>0</v>
      </c>
      <c r="E180" s="33">
        <v>0</v>
      </c>
      <c r="F180" s="33">
        <v>263791</v>
      </c>
      <c r="G180" s="38">
        <f t="shared" si="40"/>
        <v>0</v>
      </c>
      <c r="H180" s="33">
        <v>260441</v>
      </c>
      <c r="I180" s="38">
        <f t="shared" si="41"/>
        <v>0</v>
      </c>
      <c r="J180" s="33">
        <v>261212</v>
      </c>
      <c r="K180" s="38">
        <f t="shared" si="42"/>
        <v>0</v>
      </c>
      <c r="L180" s="33">
        <v>0</v>
      </c>
      <c r="M180" s="38">
        <f t="shared" si="43"/>
        <v>0</v>
      </c>
      <c r="N180" s="33">
        <f t="shared" si="44"/>
        <v>785444</v>
      </c>
      <c r="O180" s="38">
        <f t="shared" si="45"/>
        <v>0</v>
      </c>
      <c r="P180" s="33">
        <v>260313</v>
      </c>
      <c r="Q180" s="33">
        <v>0</v>
      </c>
      <c r="R180" s="33">
        <v>0</v>
      </c>
      <c r="S180" s="33">
        <v>790290</v>
      </c>
      <c r="T180" s="38">
        <f t="shared" si="46"/>
        <v>0</v>
      </c>
      <c r="U180" s="38">
        <f t="shared" si="47"/>
        <v>3.4535347831263774E-3</v>
      </c>
    </row>
    <row r="181" spans="1:21" ht="13" x14ac:dyDescent="0.3">
      <c r="A181" s="18" t="s">
        <v>29</v>
      </c>
      <c r="B181" s="12" t="s">
        <v>326</v>
      </c>
      <c r="C181" s="11" t="s">
        <v>327</v>
      </c>
      <c r="D181" s="33">
        <v>0</v>
      </c>
      <c r="E181" s="33">
        <v>0</v>
      </c>
      <c r="F181" s="33">
        <v>0</v>
      </c>
      <c r="G181" s="38">
        <f t="shared" si="40"/>
        <v>0</v>
      </c>
      <c r="H181" s="33">
        <v>0</v>
      </c>
      <c r="I181" s="38">
        <f t="shared" si="41"/>
        <v>0</v>
      </c>
      <c r="J181" s="33">
        <v>0</v>
      </c>
      <c r="K181" s="38">
        <f t="shared" si="42"/>
        <v>0</v>
      </c>
      <c r="L181" s="33">
        <v>0</v>
      </c>
      <c r="M181" s="38">
        <f t="shared" si="43"/>
        <v>0</v>
      </c>
      <c r="N181" s="33">
        <f t="shared" si="44"/>
        <v>0</v>
      </c>
      <c r="O181" s="38">
        <f t="shared" si="45"/>
        <v>0</v>
      </c>
      <c r="P181" s="33">
        <v>0</v>
      </c>
      <c r="Q181" s="33">
        <v>0</v>
      </c>
      <c r="R181" s="33">
        <v>0</v>
      </c>
      <c r="S181" s="33">
        <v>0</v>
      </c>
      <c r="T181" s="38">
        <f t="shared" si="46"/>
        <v>0</v>
      </c>
      <c r="U181" s="38">
        <f t="shared" si="47"/>
        <v>0</v>
      </c>
    </row>
    <row r="182" spans="1:21" ht="13" x14ac:dyDescent="0.3">
      <c r="A182" s="18" t="s">
        <v>29</v>
      </c>
      <c r="B182" s="12" t="s">
        <v>328</v>
      </c>
      <c r="C182" s="11" t="s">
        <v>329</v>
      </c>
      <c r="D182" s="33">
        <v>0</v>
      </c>
      <c r="E182" s="33">
        <v>0</v>
      </c>
      <c r="F182" s="33">
        <v>24415</v>
      </c>
      <c r="G182" s="38">
        <f t="shared" si="40"/>
        <v>0</v>
      </c>
      <c r="H182" s="33">
        <v>16428</v>
      </c>
      <c r="I182" s="38">
        <f t="shared" si="41"/>
        <v>0</v>
      </c>
      <c r="J182" s="33">
        <v>27660</v>
      </c>
      <c r="K182" s="38">
        <f t="shared" si="42"/>
        <v>0</v>
      </c>
      <c r="L182" s="33">
        <v>0</v>
      </c>
      <c r="M182" s="38">
        <f t="shared" si="43"/>
        <v>0</v>
      </c>
      <c r="N182" s="33">
        <f t="shared" si="44"/>
        <v>68503</v>
      </c>
      <c r="O182" s="38">
        <f t="shared" si="45"/>
        <v>0</v>
      </c>
      <c r="P182" s="33">
        <v>13376</v>
      </c>
      <c r="Q182" s="33">
        <v>0</v>
      </c>
      <c r="R182" s="33">
        <v>0</v>
      </c>
      <c r="S182" s="33">
        <v>45914</v>
      </c>
      <c r="T182" s="38">
        <f t="shared" si="46"/>
        <v>0</v>
      </c>
      <c r="U182" s="38">
        <f t="shared" si="47"/>
        <v>1.0678827751196174</v>
      </c>
    </row>
    <row r="183" spans="1:21" ht="13" x14ac:dyDescent="0.3">
      <c r="A183" s="18" t="s">
        <v>29</v>
      </c>
      <c r="B183" s="12" t="s">
        <v>330</v>
      </c>
      <c r="C183" s="11" t="s">
        <v>331</v>
      </c>
      <c r="D183" s="33">
        <v>0</v>
      </c>
      <c r="E183" s="33">
        <v>0</v>
      </c>
      <c r="F183" s="33">
        <v>0</v>
      </c>
      <c r="G183" s="38">
        <f t="shared" si="40"/>
        <v>0</v>
      </c>
      <c r="H183" s="33">
        <v>0</v>
      </c>
      <c r="I183" s="38">
        <f t="shared" si="41"/>
        <v>0</v>
      </c>
      <c r="J183" s="33">
        <v>0</v>
      </c>
      <c r="K183" s="38">
        <f t="shared" si="42"/>
        <v>0</v>
      </c>
      <c r="L183" s="33">
        <v>0</v>
      </c>
      <c r="M183" s="38">
        <f t="shared" si="43"/>
        <v>0</v>
      </c>
      <c r="N183" s="33">
        <f t="shared" si="44"/>
        <v>0</v>
      </c>
      <c r="O183" s="38">
        <f t="shared" si="45"/>
        <v>0</v>
      </c>
      <c r="P183" s="33">
        <v>0</v>
      </c>
      <c r="Q183" s="33">
        <v>0</v>
      </c>
      <c r="R183" s="33">
        <v>0</v>
      </c>
      <c r="S183" s="33">
        <v>0</v>
      </c>
      <c r="T183" s="38">
        <f t="shared" si="46"/>
        <v>0</v>
      </c>
      <c r="U183" s="38">
        <f t="shared" si="47"/>
        <v>0</v>
      </c>
    </row>
    <row r="184" spans="1:21" ht="13" x14ac:dyDescent="0.3">
      <c r="A184" s="18" t="s">
        <v>44</v>
      </c>
      <c r="B184" s="12" t="s">
        <v>332</v>
      </c>
      <c r="C184" s="11" t="s">
        <v>333</v>
      </c>
      <c r="D184" s="33">
        <v>4000</v>
      </c>
      <c r="E184" s="33">
        <v>467</v>
      </c>
      <c r="F184" s="33">
        <v>0</v>
      </c>
      <c r="G184" s="38">
        <f t="shared" si="40"/>
        <v>0</v>
      </c>
      <c r="H184" s="33">
        <v>0</v>
      </c>
      <c r="I184" s="38">
        <f t="shared" si="41"/>
        <v>0</v>
      </c>
      <c r="J184" s="33">
        <v>119</v>
      </c>
      <c r="K184" s="38">
        <f t="shared" si="42"/>
        <v>0.25481798715203424</v>
      </c>
      <c r="L184" s="33">
        <v>0</v>
      </c>
      <c r="M184" s="38">
        <f t="shared" si="43"/>
        <v>0</v>
      </c>
      <c r="N184" s="33">
        <f t="shared" si="44"/>
        <v>119</v>
      </c>
      <c r="O184" s="38">
        <f t="shared" si="45"/>
        <v>0.25481798715203424</v>
      </c>
      <c r="P184" s="33">
        <v>0</v>
      </c>
      <c r="Q184" s="33">
        <v>0</v>
      </c>
      <c r="R184" s="33">
        <v>0</v>
      </c>
      <c r="S184" s="33">
        <v>0</v>
      </c>
      <c r="T184" s="38">
        <f t="shared" si="46"/>
        <v>0</v>
      </c>
      <c r="U184" s="38">
        <f t="shared" si="47"/>
        <v>0</v>
      </c>
    </row>
    <row r="185" spans="1:21" ht="14" x14ac:dyDescent="0.3">
      <c r="A185" s="19" t="s">
        <v>0</v>
      </c>
      <c r="B185" s="14" t="s">
        <v>334</v>
      </c>
      <c r="C185" s="13" t="s">
        <v>0</v>
      </c>
      <c r="D185" s="34">
        <f>SUM(D180:D184)</f>
        <v>4000</v>
      </c>
      <c r="E185" s="34">
        <f>SUM(E180:E184)</f>
        <v>467</v>
      </c>
      <c r="F185" s="34">
        <f>SUM(F180:F184)</f>
        <v>288206</v>
      </c>
      <c r="G185" s="39">
        <f t="shared" si="40"/>
        <v>72.051500000000004</v>
      </c>
      <c r="H185" s="34">
        <f>SUM(H180:H184)</f>
        <v>276869</v>
      </c>
      <c r="I185" s="39">
        <f t="shared" si="41"/>
        <v>69.217250000000007</v>
      </c>
      <c r="J185" s="34">
        <f>SUM(J180:J184)</f>
        <v>288991</v>
      </c>
      <c r="K185" s="39">
        <f t="shared" si="42"/>
        <v>618.82441113490358</v>
      </c>
      <c r="L185" s="34">
        <f>SUM(L180:L184)</f>
        <v>0</v>
      </c>
      <c r="M185" s="39">
        <f t="shared" si="43"/>
        <v>0</v>
      </c>
      <c r="N185" s="34">
        <f t="shared" si="44"/>
        <v>854066</v>
      </c>
      <c r="O185" s="39">
        <f t="shared" si="45"/>
        <v>1828.8351177730192</v>
      </c>
      <c r="P185" s="34">
        <f>SUM(P180:P184)</f>
        <v>273689</v>
      </c>
      <c r="Q185" s="34">
        <f>SUM(Q180:Q184)</f>
        <v>0</v>
      </c>
      <c r="R185" s="34">
        <f>SUM(R180:R184)</f>
        <v>0</v>
      </c>
      <c r="S185" s="34">
        <f>SUM(S180:S184)</f>
        <v>836204</v>
      </c>
      <c r="T185" s="39">
        <f t="shared" si="46"/>
        <v>0</v>
      </c>
      <c r="U185" s="39">
        <f t="shared" si="47"/>
        <v>5.5910175418083963E-2</v>
      </c>
    </row>
    <row r="186" spans="1:21" ht="13" x14ac:dyDescent="0.3">
      <c r="A186" s="18" t="s">
        <v>29</v>
      </c>
      <c r="B186" s="12" t="s">
        <v>335</v>
      </c>
      <c r="C186" s="11" t="s">
        <v>336</v>
      </c>
      <c r="D186" s="33">
        <v>0</v>
      </c>
      <c r="E186" s="33">
        <v>0</v>
      </c>
      <c r="F186" s="33">
        <v>226126</v>
      </c>
      <c r="G186" s="38">
        <f t="shared" si="40"/>
        <v>0</v>
      </c>
      <c r="H186" s="33">
        <v>401658</v>
      </c>
      <c r="I186" s="38">
        <f t="shared" si="41"/>
        <v>0</v>
      </c>
      <c r="J186" s="33">
        <v>465569</v>
      </c>
      <c r="K186" s="38">
        <f t="shared" si="42"/>
        <v>0</v>
      </c>
      <c r="L186" s="33">
        <v>0</v>
      </c>
      <c r="M186" s="38">
        <f t="shared" si="43"/>
        <v>0</v>
      </c>
      <c r="N186" s="33">
        <f t="shared" si="44"/>
        <v>1093353</v>
      </c>
      <c r="O186" s="38">
        <f t="shared" si="45"/>
        <v>0</v>
      </c>
      <c r="P186" s="33">
        <v>215824</v>
      </c>
      <c r="Q186" s="33">
        <v>0</v>
      </c>
      <c r="R186" s="33">
        <v>0</v>
      </c>
      <c r="S186" s="33">
        <v>636885</v>
      </c>
      <c r="T186" s="38">
        <f t="shared" si="46"/>
        <v>0</v>
      </c>
      <c r="U186" s="38">
        <f t="shared" si="47"/>
        <v>1.1571697308918378</v>
      </c>
    </row>
    <row r="187" spans="1:21" ht="13" x14ac:dyDescent="0.3">
      <c r="A187" s="18" t="s">
        <v>29</v>
      </c>
      <c r="B187" s="12" t="s">
        <v>337</v>
      </c>
      <c r="C187" s="11" t="s">
        <v>338</v>
      </c>
      <c r="D187" s="33">
        <v>283566</v>
      </c>
      <c r="E187" s="33">
        <v>283566</v>
      </c>
      <c r="F187" s="33">
        <v>260986</v>
      </c>
      <c r="G187" s="38">
        <f t="shared" si="40"/>
        <v>0.92037127159109344</v>
      </c>
      <c r="H187" s="33">
        <v>276972</v>
      </c>
      <c r="I187" s="38">
        <f t="shared" si="41"/>
        <v>0.97674615433444067</v>
      </c>
      <c r="J187" s="33">
        <v>280152</v>
      </c>
      <c r="K187" s="38">
        <f t="shared" si="42"/>
        <v>0.98796047481009708</v>
      </c>
      <c r="L187" s="33">
        <v>0</v>
      </c>
      <c r="M187" s="38">
        <f t="shared" si="43"/>
        <v>0</v>
      </c>
      <c r="N187" s="33">
        <f t="shared" si="44"/>
        <v>818110</v>
      </c>
      <c r="O187" s="38">
        <f t="shared" si="45"/>
        <v>2.8850779007356313</v>
      </c>
      <c r="P187" s="33">
        <v>273020</v>
      </c>
      <c r="Q187" s="33">
        <v>272922</v>
      </c>
      <c r="R187" s="33">
        <v>272922</v>
      </c>
      <c r="S187" s="33">
        <v>735084</v>
      </c>
      <c r="T187" s="38">
        <f t="shared" si="46"/>
        <v>2.6933849231648601</v>
      </c>
      <c r="U187" s="38">
        <f t="shared" si="47"/>
        <v>2.6122628378873358E-2</v>
      </c>
    </row>
    <row r="188" spans="1:21" ht="13" x14ac:dyDescent="0.3">
      <c r="A188" s="18" t="s">
        <v>29</v>
      </c>
      <c r="B188" s="12" t="s">
        <v>339</v>
      </c>
      <c r="C188" s="11" t="s">
        <v>340</v>
      </c>
      <c r="D188" s="33">
        <v>131985900</v>
      </c>
      <c r="E188" s="33">
        <v>131985900</v>
      </c>
      <c r="F188" s="33">
        <v>38071752</v>
      </c>
      <c r="G188" s="38">
        <f t="shared" si="40"/>
        <v>0.28845317568012946</v>
      </c>
      <c r="H188" s="33">
        <v>33376502</v>
      </c>
      <c r="I188" s="38">
        <f t="shared" si="41"/>
        <v>0.25287929998583181</v>
      </c>
      <c r="J188" s="33">
        <v>33642768</v>
      </c>
      <c r="K188" s="38">
        <f t="shared" si="42"/>
        <v>0.2548966821455928</v>
      </c>
      <c r="L188" s="33">
        <v>0</v>
      </c>
      <c r="M188" s="38">
        <f t="shared" si="43"/>
        <v>0</v>
      </c>
      <c r="N188" s="33">
        <f t="shared" si="44"/>
        <v>105091022</v>
      </c>
      <c r="O188" s="38">
        <f t="shared" si="45"/>
        <v>0.79622915781155412</v>
      </c>
      <c r="P188" s="33">
        <v>28061395</v>
      </c>
      <c r="Q188" s="33">
        <v>126898124</v>
      </c>
      <c r="R188" s="33">
        <v>126898124</v>
      </c>
      <c r="S188" s="33">
        <v>83472224</v>
      </c>
      <c r="T188" s="38">
        <f t="shared" si="46"/>
        <v>0.65778926723928555</v>
      </c>
      <c r="U188" s="38">
        <f t="shared" si="47"/>
        <v>0.1988986292377839</v>
      </c>
    </row>
    <row r="189" spans="1:21" ht="13" x14ac:dyDescent="0.3">
      <c r="A189" s="18" t="s">
        <v>29</v>
      </c>
      <c r="B189" s="12" t="s">
        <v>341</v>
      </c>
      <c r="C189" s="11" t="s">
        <v>342</v>
      </c>
      <c r="D189" s="33">
        <v>0</v>
      </c>
      <c r="E189" s="33">
        <v>0</v>
      </c>
      <c r="F189" s="33">
        <v>0</v>
      </c>
      <c r="G189" s="38">
        <f t="shared" si="40"/>
        <v>0</v>
      </c>
      <c r="H189" s="33">
        <v>0</v>
      </c>
      <c r="I189" s="38">
        <f t="shared" si="41"/>
        <v>0</v>
      </c>
      <c r="J189" s="33">
        <v>0</v>
      </c>
      <c r="K189" s="38">
        <f t="shared" si="42"/>
        <v>0</v>
      </c>
      <c r="L189" s="33">
        <v>0</v>
      </c>
      <c r="M189" s="38">
        <f t="shared" si="43"/>
        <v>0</v>
      </c>
      <c r="N189" s="33">
        <f t="shared" si="44"/>
        <v>0</v>
      </c>
      <c r="O189" s="38">
        <f t="shared" si="45"/>
        <v>0</v>
      </c>
      <c r="P189" s="33">
        <v>0</v>
      </c>
      <c r="Q189" s="33">
        <v>0</v>
      </c>
      <c r="R189" s="33">
        <v>0</v>
      </c>
      <c r="S189" s="33">
        <v>0</v>
      </c>
      <c r="T189" s="38">
        <f t="shared" si="46"/>
        <v>0</v>
      </c>
      <c r="U189" s="38">
        <f t="shared" si="47"/>
        <v>0</v>
      </c>
    </row>
    <row r="190" spans="1:21" ht="13" x14ac:dyDescent="0.3">
      <c r="A190" s="18" t="s">
        <v>44</v>
      </c>
      <c r="B190" s="12" t="s">
        <v>343</v>
      </c>
      <c r="C190" s="11" t="s">
        <v>344</v>
      </c>
      <c r="D190" s="33">
        <v>34901000</v>
      </c>
      <c r="E190" s="33">
        <v>6839000</v>
      </c>
      <c r="F190" s="33">
        <v>2083332</v>
      </c>
      <c r="G190" s="38">
        <f t="shared" si="40"/>
        <v>5.969261625741383E-2</v>
      </c>
      <c r="H190" s="33">
        <v>1651179</v>
      </c>
      <c r="I190" s="38">
        <f t="shared" si="41"/>
        <v>4.7310363599896849E-2</v>
      </c>
      <c r="J190" s="33">
        <v>1249998</v>
      </c>
      <c r="K190" s="38">
        <f t="shared" si="42"/>
        <v>0.18277496710045329</v>
      </c>
      <c r="L190" s="33">
        <v>0</v>
      </c>
      <c r="M190" s="38">
        <f t="shared" si="43"/>
        <v>0</v>
      </c>
      <c r="N190" s="33">
        <f t="shared" si="44"/>
        <v>4984509</v>
      </c>
      <c r="O190" s="38">
        <f t="shared" si="45"/>
        <v>0.72883594092703607</v>
      </c>
      <c r="P190" s="33">
        <v>0</v>
      </c>
      <c r="Q190" s="33">
        <v>0</v>
      </c>
      <c r="R190" s="33">
        <v>0</v>
      </c>
      <c r="S190" s="33">
        <v>0</v>
      </c>
      <c r="T190" s="38">
        <f t="shared" si="46"/>
        <v>0</v>
      </c>
      <c r="U190" s="38">
        <f t="shared" si="47"/>
        <v>0</v>
      </c>
    </row>
    <row r="191" spans="1:21" ht="14" x14ac:dyDescent="0.3">
      <c r="A191" s="19" t="s">
        <v>0</v>
      </c>
      <c r="B191" s="14" t="s">
        <v>345</v>
      </c>
      <c r="C191" s="13" t="s">
        <v>0</v>
      </c>
      <c r="D191" s="34">
        <f>SUM(D186:D190)</f>
        <v>167170466</v>
      </c>
      <c r="E191" s="34">
        <f>SUM(E186:E190)</f>
        <v>139108466</v>
      </c>
      <c r="F191" s="34">
        <f>SUM(F186:F190)</f>
        <v>40642196</v>
      </c>
      <c r="G191" s="39">
        <f t="shared" si="40"/>
        <v>0.24311827903859526</v>
      </c>
      <c r="H191" s="34">
        <f>SUM(H186:H190)</f>
        <v>35706311</v>
      </c>
      <c r="I191" s="39">
        <f t="shared" si="41"/>
        <v>0.21359222029087363</v>
      </c>
      <c r="J191" s="34">
        <f>SUM(J186:J190)</f>
        <v>35638487</v>
      </c>
      <c r="K191" s="39">
        <f t="shared" si="42"/>
        <v>0.25619207820176809</v>
      </c>
      <c r="L191" s="34">
        <f>SUM(L186:L190)</f>
        <v>0</v>
      </c>
      <c r="M191" s="39">
        <f t="shared" si="43"/>
        <v>0</v>
      </c>
      <c r="N191" s="34">
        <f t="shared" si="44"/>
        <v>111986994</v>
      </c>
      <c r="O191" s="39">
        <f t="shared" si="45"/>
        <v>0.80503363468906342</v>
      </c>
      <c r="P191" s="34">
        <f>SUM(P186:P190)</f>
        <v>28550239</v>
      </c>
      <c r="Q191" s="34">
        <f>SUM(Q186:Q190)</f>
        <v>127171046</v>
      </c>
      <c r="R191" s="34">
        <f>SUM(R186:R190)</f>
        <v>127171046</v>
      </c>
      <c r="S191" s="34">
        <f>SUM(S186:S190)</f>
        <v>84844193</v>
      </c>
      <c r="T191" s="39">
        <f t="shared" si="46"/>
        <v>0.66716596008811624</v>
      </c>
      <c r="U191" s="39">
        <f t="shared" si="47"/>
        <v>0.24827280780381566</v>
      </c>
    </row>
    <row r="192" spans="1:21" ht="13" x14ac:dyDescent="0.3">
      <c r="A192" s="18" t="s">
        <v>29</v>
      </c>
      <c r="B192" s="12" t="s">
        <v>346</v>
      </c>
      <c r="C192" s="11" t="s">
        <v>347</v>
      </c>
      <c r="D192" s="33">
        <v>24615288</v>
      </c>
      <c r="E192" s="33">
        <v>26615288</v>
      </c>
      <c r="F192" s="33">
        <v>7109723</v>
      </c>
      <c r="G192" s="38">
        <f t="shared" si="40"/>
        <v>0.2888336305469999</v>
      </c>
      <c r="H192" s="33">
        <v>7160949</v>
      </c>
      <c r="I192" s="38">
        <f t="shared" si="41"/>
        <v>0.29091469496517774</v>
      </c>
      <c r="J192" s="33">
        <v>6721877</v>
      </c>
      <c r="K192" s="38">
        <f t="shared" si="42"/>
        <v>0.2525569890508042</v>
      </c>
      <c r="L192" s="33">
        <v>0</v>
      </c>
      <c r="M192" s="38">
        <f t="shared" si="43"/>
        <v>0</v>
      </c>
      <c r="N192" s="33">
        <f t="shared" si="44"/>
        <v>20992549</v>
      </c>
      <c r="O192" s="38">
        <f t="shared" si="45"/>
        <v>0.78874025334612197</v>
      </c>
      <c r="P192" s="33">
        <v>6645124</v>
      </c>
      <c r="Q192" s="33">
        <v>25072500</v>
      </c>
      <c r="R192" s="33">
        <v>24235620</v>
      </c>
      <c r="S192" s="33">
        <v>18594026</v>
      </c>
      <c r="T192" s="38">
        <f t="shared" si="46"/>
        <v>0.76721891166803247</v>
      </c>
      <c r="U192" s="38">
        <f t="shared" si="47"/>
        <v>1.155027355396232E-2</v>
      </c>
    </row>
    <row r="193" spans="1:21" ht="13" x14ac:dyDescent="0.3">
      <c r="A193" s="18" t="s">
        <v>29</v>
      </c>
      <c r="B193" s="12" t="s">
        <v>348</v>
      </c>
      <c r="C193" s="11" t="s">
        <v>349</v>
      </c>
      <c r="D193" s="33">
        <v>29347764</v>
      </c>
      <c r="E193" s="33">
        <v>29347765</v>
      </c>
      <c r="F193" s="33">
        <v>8489507</v>
      </c>
      <c r="G193" s="38">
        <f t="shared" si="40"/>
        <v>0.28927270234284286</v>
      </c>
      <c r="H193" s="33">
        <v>5479103</v>
      </c>
      <c r="I193" s="38">
        <f t="shared" si="41"/>
        <v>0.18669575644672623</v>
      </c>
      <c r="J193" s="33">
        <v>4702033</v>
      </c>
      <c r="K193" s="38">
        <f t="shared" si="42"/>
        <v>0.16021775423102919</v>
      </c>
      <c r="L193" s="33">
        <v>0</v>
      </c>
      <c r="M193" s="38">
        <f t="shared" si="43"/>
        <v>0</v>
      </c>
      <c r="N193" s="33">
        <f t="shared" si="44"/>
        <v>18670643</v>
      </c>
      <c r="O193" s="38">
        <f t="shared" si="45"/>
        <v>0.63618619680237998</v>
      </c>
      <c r="P193" s="33">
        <v>10411633</v>
      </c>
      <c r="Q193" s="33">
        <v>61083250</v>
      </c>
      <c r="R193" s="33">
        <v>61654250</v>
      </c>
      <c r="S193" s="33">
        <v>26830754</v>
      </c>
      <c r="T193" s="38">
        <f t="shared" si="46"/>
        <v>0.43518093237692457</v>
      </c>
      <c r="U193" s="38">
        <f t="shared" si="47"/>
        <v>-0.54838659795250178</v>
      </c>
    </row>
    <row r="194" spans="1:21" ht="13" x14ac:dyDescent="0.3">
      <c r="A194" s="18" t="s">
        <v>29</v>
      </c>
      <c r="B194" s="12" t="s">
        <v>350</v>
      </c>
      <c r="C194" s="11" t="s">
        <v>351</v>
      </c>
      <c r="D194" s="33">
        <v>32423059</v>
      </c>
      <c r="E194" s="33">
        <v>31263059</v>
      </c>
      <c r="F194" s="33">
        <v>5676220</v>
      </c>
      <c r="G194" s="38">
        <f t="shared" si="40"/>
        <v>0.17506738028635732</v>
      </c>
      <c r="H194" s="33">
        <v>5175876</v>
      </c>
      <c r="I194" s="38">
        <f t="shared" si="41"/>
        <v>0.15963564696347746</v>
      </c>
      <c r="J194" s="33">
        <v>4715054</v>
      </c>
      <c r="K194" s="38">
        <f t="shared" si="42"/>
        <v>0.15081870267397698</v>
      </c>
      <c r="L194" s="33">
        <v>0</v>
      </c>
      <c r="M194" s="38">
        <f t="shared" si="43"/>
        <v>0</v>
      </c>
      <c r="N194" s="33">
        <f t="shared" si="44"/>
        <v>15567150</v>
      </c>
      <c r="O194" s="38">
        <f t="shared" si="45"/>
        <v>0.4979407165498424</v>
      </c>
      <c r="P194" s="33">
        <v>4708582</v>
      </c>
      <c r="Q194" s="33">
        <v>21026964</v>
      </c>
      <c r="R194" s="33">
        <v>21026964</v>
      </c>
      <c r="S194" s="33">
        <v>16347053</v>
      </c>
      <c r="T194" s="38">
        <f t="shared" si="46"/>
        <v>0.77743287143117756</v>
      </c>
      <c r="U194" s="38">
        <f t="shared" si="47"/>
        <v>1.374511477128415E-3</v>
      </c>
    </row>
    <row r="195" spans="1:21" ht="13" x14ac:dyDescent="0.3">
      <c r="A195" s="18" t="s">
        <v>29</v>
      </c>
      <c r="B195" s="12" t="s">
        <v>352</v>
      </c>
      <c r="C195" s="11" t="s">
        <v>353</v>
      </c>
      <c r="D195" s="33">
        <v>24670126</v>
      </c>
      <c r="E195" s="33">
        <v>24670126</v>
      </c>
      <c r="F195" s="33">
        <v>6697418</v>
      </c>
      <c r="G195" s="38">
        <f t="shared" si="40"/>
        <v>0.27147887286834288</v>
      </c>
      <c r="H195" s="33">
        <v>6368854</v>
      </c>
      <c r="I195" s="38">
        <f t="shared" si="41"/>
        <v>0.25816057850697643</v>
      </c>
      <c r="J195" s="33">
        <v>6093067</v>
      </c>
      <c r="K195" s="38">
        <f t="shared" si="42"/>
        <v>0.24698159223021399</v>
      </c>
      <c r="L195" s="33">
        <v>0</v>
      </c>
      <c r="M195" s="38">
        <f t="shared" si="43"/>
        <v>0</v>
      </c>
      <c r="N195" s="33">
        <f t="shared" si="44"/>
        <v>19159339</v>
      </c>
      <c r="O195" s="38">
        <f t="shared" si="45"/>
        <v>0.7766210436055333</v>
      </c>
      <c r="P195" s="33">
        <v>5609456</v>
      </c>
      <c r="Q195" s="33">
        <v>23659920</v>
      </c>
      <c r="R195" s="33">
        <v>23366972</v>
      </c>
      <c r="S195" s="33">
        <v>16934817</v>
      </c>
      <c r="T195" s="38">
        <f t="shared" si="46"/>
        <v>0.72473305484339179</v>
      </c>
      <c r="U195" s="38">
        <f t="shared" si="47"/>
        <v>8.6213529440287928E-2</v>
      </c>
    </row>
    <row r="196" spans="1:21" ht="13" x14ac:dyDescent="0.3">
      <c r="A196" s="18" t="s">
        <v>29</v>
      </c>
      <c r="B196" s="12" t="s">
        <v>354</v>
      </c>
      <c r="C196" s="11" t="s">
        <v>355</v>
      </c>
      <c r="D196" s="33">
        <v>31185567</v>
      </c>
      <c r="E196" s="33">
        <v>31185567</v>
      </c>
      <c r="F196" s="33">
        <v>7689827</v>
      </c>
      <c r="G196" s="38">
        <f t="shared" si="40"/>
        <v>0.24658288239556458</v>
      </c>
      <c r="H196" s="33">
        <v>7649275</v>
      </c>
      <c r="I196" s="38">
        <f t="shared" si="41"/>
        <v>0.24528253727116778</v>
      </c>
      <c r="J196" s="33">
        <v>6735572</v>
      </c>
      <c r="K196" s="38">
        <f t="shared" si="42"/>
        <v>0.2159836311457797</v>
      </c>
      <c r="L196" s="33">
        <v>0</v>
      </c>
      <c r="M196" s="38">
        <f t="shared" si="43"/>
        <v>0</v>
      </c>
      <c r="N196" s="33">
        <f t="shared" si="44"/>
        <v>22074674</v>
      </c>
      <c r="O196" s="38">
        <f t="shared" si="45"/>
        <v>0.70784905081251204</v>
      </c>
      <c r="P196" s="33">
        <v>6819212</v>
      </c>
      <c r="Q196" s="33">
        <v>31328484</v>
      </c>
      <c r="R196" s="33">
        <v>31328484</v>
      </c>
      <c r="S196" s="33">
        <v>21513349</v>
      </c>
      <c r="T196" s="38">
        <f t="shared" si="46"/>
        <v>0.68670252285428179</v>
      </c>
      <c r="U196" s="38">
        <f t="shared" si="47"/>
        <v>-1.226534678786928E-2</v>
      </c>
    </row>
    <row r="197" spans="1:21" ht="13" x14ac:dyDescent="0.3">
      <c r="A197" s="18" t="s">
        <v>44</v>
      </c>
      <c r="B197" s="12" t="s">
        <v>356</v>
      </c>
      <c r="C197" s="11" t="s">
        <v>357</v>
      </c>
      <c r="D197" s="33">
        <v>0</v>
      </c>
      <c r="E197" s="33">
        <v>0</v>
      </c>
      <c r="F197" s="33">
        <v>0</v>
      </c>
      <c r="G197" s="38">
        <f t="shared" si="40"/>
        <v>0</v>
      </c>
      <c r="H197" s="33">
        <v>0</v>
      </c>
      <c r="I197" s="38">
        <f t="shared" si="41"/>
        <v>0</v>
      </c>
      <c r="J197" s="33">
        <v>0</v>
      </c>
      <c r="K197" s="38">
        <f t="shared" si="42"/>
        <v>0</v>
      </c>
      <c r="L197" s="33">
        <v>0</v>
      </c>
      <c r="M197" s="38">
        <f t="shared" si="43"/>
        <v>0</v>
      </c>
      <c r="N197" s="33">
        <f t="shared" si="44"/>
        <v>0</v>
      </c>
      <c r="O197" s="38">
        <f t="shared" si="45"/>
        <v>0</v>
      </c>
      <c r="P197" s="33">
        <v>0</v>
      </c>
      <c r="Q197" s="33">
        <v>0</v>
      </c>
      <c r="R197" s="33">
        <v>0</v>
      </c>
      <c r="S197" s="33">
        <v>0</v>
      </c>
      <c r="T197" s="38">
        <f t="shared" si="46"/>
        <v>0</v>
      </c>
      <c r="U197" s="38">
        <f t="shared" si="47"/>
        <v>0</v>
      </c>
    </row>
    <row r="198" spans="1:21" ht="14" x14ac:dyDescent="0.3">
      <c r="A198" s="19" t="s">
        <v>0</v>
      </c>
      <c r="B198" s="14" t="s">
        <v>358</v>
      </c>
      <c r="C198" s="13" t="s">
        <v>0</v>
      </c>
      <c r="D198" s="34">
        <f>SUM(D192:D197)</f>
        <v>142241804</v>
      </c>
      <c r="E198" s="34">
        <f>SUM(E192:E197)</f>
        <v>143081805</v>
      </c>
      <c r="F198" s="34">
        <f>SUM(F192:F197)</f>
        <v>35662695</v>
      </c>
      <c r="G198" s="39">
        <f t="shared" si="40"/>
        <v>0.2507188041568989</v>
      </c>
      <c r="H198" s="34">
        <f>SUM(H192:H197)</f>
        <v>31834057</v>
      </c>
      <c r="I198" s="39">
        <f t="shared" si="41"/>
        <v>0.22380239918779432</v>
      </c>
      <c r="J198" s="34">
        <f>SUM(J192:J197)</f>
        <v>28967603</v>
      </c>
      <c r="K198" s="39">
        <f t="shared" si="42"/>
        <v>0.20245483344300835</v>
      </c>
      <c r="L198" s="34">
        <f>SUM(L192:L197)</f>
        <v>0</v>
      </c>
      <c r="M198" s="39">
        <f t="shared" si="43"/>
        <v>0</v>
      </c>
      <c r="N198" s="34">
        <f t="shared" si="44"/>
        <v>96464355</v>
      </c>
      <c r="O198" s="39">
        <f t="shared" si="45"/>
        <v>0.67419022984788313</v>
      </c>
      <c r="P198" s="34">
        <f>SUM(P192:P197)</f>
        <v>34194007</v>
      </c>
      <c r="Q198" s="34">
        <f>SUM(Q192:Q197)</f>
        <v>162171118</v>
      </c>
      <c r="R198" s="34">
        <f>SUM(R192:R197)</f>
        <v>161612290</v>
      </c>
      <c r="S198" s="34">
        <f>SUM(S192:S197)</f>
        <v>100219999</v>
      </c>
      <c r="T198" s="39">
        <f t="shared" si="46"/>
        <v>0.62012609932078799</v>
      </c>
      <c r="U198" s="39">
        <f t="shared" si="47"/>
        <v>-0.15284561414519215</v>
      </c>
    </row>
    <row r="199" spans="1:21" ht="13" x14ac:dyDescent="0.3">
      <c r="A199" s="18" t="s">
        <v>29</v>
      </c>
      <c r="B199" s="12" t="s">
        <v>359</v>
      </c>
      <c r="C199" s="11" t="s">
        <v>360</v>
      </c>
      <c r="D199" s="33">
        <v>0</v>
      </c>
      <c r="E199" s="33">
        <v>0</v>
      </c>
      <c r="F199" s="33">
        <v>0</v>
      </c>
      <c r="G199" s="38">
        <f t="shared" si="40"/>
        <v>0</v>
      </c>
      <c r="H199" s="33">
        <v>0</v>
      </c>
      <c r="I199" s="38">
        <f t="shared" si="41"/>
        <v>0</v>
      </c>
      <c r="J199" s="33">
        <v>0</v>
      </c>
      <c r="K199" s="38">
        <f t="shared" si="42"/>
        <v>0</v>
      </c>
      <c r="L199" s="33">
        <v>0</v>
      </c>
      <c r="M199" s="38">
        <f t="shared" si="43"/>
        <v>0</v>
      </c>
      <c r="N199" s="33">
        <f t="shared" si="44"/>
        <v>0</v>
      </c>
      <c r="O199" s="38">
        <f t="shared" si="45"/>
        <v>0</v>
      </c>
      <c r="P199" s="33">
        <v>0</v>
      </c>
      <c r="Q199" s="33">
        <v>0</v>
      </c>
      <c r="R199" s="33">
        <v>0</v>
      </c>
      <c r="S199" s="33">
        <v>0</v>
      </c>
      <c r="T199" s="38">
        <f t="shared" si="46"/>
        <v>0</v>
      </c>
      <c r="U199" s="38">
        <f t="shared" si="47"/>
        <v>0</v>
      </c>
    </row>
    <row r="200" spans="1:21" ht="13" x14ac:dyDescent="0.3">
      <c r="A200" s="18" t="s">
        <v>29</v>
      </c>
      <c r="B200" s="12" t="s">
        <v>361</v>
      </c>
      <c r="C200" s="11" t="s">
        <v>362</v>
      </c>
      <c r="D200" s="33">
        <v>0</v>
      </c>
      <c r="E200" s="33">
        <v>0</v>
      </c>
      <c r="F200" s="33">
        <v>0</v>
      </c>
      <c r="G200" s="38">
        <f t="shared" si="40"/>
        <v>0</v>
      </c>
      <c r="H200" s="33">
        <v>0</v>
      </c>
      <c r="I200" s="38">
        <f t="shared" si="41"/>
        <v>0</v>
      </c>
      <c r="J200" s="33">
        <v>0</v>
      </c>
      <c r="K200" s="38">
        <f t="shared" si="42"/>
        <v>0</v>
      </c>
      <c r="L200" s="33">
        <v>0</v>
      </c>
      <c r="M200" s="38">
        <f t="shared" si="43"/>
        <v>0</v>
      </c>
      <c r="N200" s="33">
        <f t="shared" si="44"/>
        <v>0</v>
      </c>
      <c r="O200" s="38">
        <f t="shared" si="45"/>
        <v>0</v>
      </c>
      <c r="P200" s="33">
        <v>0</v>
      </c>
      <c r="Q200" s="33">
        <v>0</v>
      </c>
      <c r="R200" s="33">
        <v>0</v>
      </c>
      <c r="S200" s="33">
        <v>0</v>
      </c>
      <c r="T200" s="38">
        <f t="shared" si="46"/>
        <v>0</v>
      </c>
      <c r="U200" s="38">
        <f t="shared" si="47"/>
        <v>0</v>
      </c>
    </row>
    <row r="201" spans="1:21" ht="13" x14ac:dyDescent="0.3">
      <c r="A201" s="18" t="s">
        <v>29</v>
      </c>
      <c r="B201" s="12" t="s">
        <v>363</v>
      </c>
      <c r="C201" s="11" t="s">
        <v>364</v>
      </c>
      <c r="D201" s="33">
        <v>0</v>
      </c>
      <c r="E201" s="33">
        <v>0</v>
      </c>
      <c r="F201" s="33">
        <v>0</v>
      </c>
      <c r="G201" s="38">
        <f t="shared" si="40"/>
        <v>0</v>
      </c>
      <c r="H201" s="33">
        <v>0</v>
      </c>
      <c r="I201" s="38">
        <f t="shared" si="41"/>
        <v>0</v>
      </c>
      <c r="J201" s="33">
        <v>0</v>
      </c>
      <c r="K201" s="38">
        <f t="shared" si="42"/>
        <v>0</v>
      </c>
      <c r="L201" s="33">
        <v>0</v>
      </c>
      <c r="M201" s="38">
        <f t="shared" si="43"/>
        <v>0</v>
      </c>
      <c r="N201" s="33">
        <f t="shared" si="44"/>
        <v>0</v>
      </c>
      <c r="O201" s="38">
        <f t="shared" si="45"/>
        <v>0</v>
      </c>
      <c r="P201" s="33">
        <v>0</v>
      </c>
      <c r="Q201" s="33">
        <v>0</v>
      </c>
      <c r="R201" s="33">
        <v>0</v>
      </c>
      <c r="S201" s="33">
        <v>0</v>
      </c>
      <c r="T201" s="38">
        <f t="shared" si="46"/>
        <v>0</v>
      </c>
      <c r="U201" s="38">
        <f t="shared" si="47"/>
        <v>0</v>
      </c>
    </row>
    <row r="202" spans="1:21" ht="13" x14ac:dyDescent="0.3">
      <c r="A202" s="18" t="s">
        <v>29</v>
      </c>
      <c r="B202" s="12" t="s">
        <v>365</v>
      </c>
      <c r="C202" s="11" t="s">
        <v>366</v>
      </c>
      <c r="D202" s="33">
        <v>0</v>
      </c>
      <c r="E202" s="33">
        <v>0</v>
      </c>
      <c r="F202" s="33">
        <v>0</v>
      </c>
      <c r="G202" s="38">
        <f t="shared" si="40"/>
        <v>0</v>
      </c>
      <c r="H202" s="33">
        <v>0</v>
      </c>
      <c r="I202" s="38">
        <f t="shared" si="41"/>
        <v>0</v>
      </c>
      <c r="J202" s="33">
        <v>0</v>
      </c>
      <c r="K202" s="38">
        <f t="shared" si="42"/>
        <v>0</v>
      </c>
      <c r="L202" s="33">
        <v>0</v>
      </c>
      <c r="M202" s="38">
        <f t="shared" si="43"/>
        <v>0</v>
      </c>
      <c r="N202" s="33">
        <f t="shared" si="44"/>
        <v>0</v>
      </c>
      <c r="O202" s="38">
        <f t="shared" si="45"/>
        <v>0</v>
      </c>
      <c r="P202" s="33">
        <v>0</v>
      </c>
      <c r="Q202" s="33">
        <v>0</v>
      </c>
      <c r="R202" s="33">
        <v>0</v>
      </c>
      <c r="S202" s="33">
        <v>0</v>
      </c>
      <c r="T202" s="38">
        <f t="shared" si="46"/>
        <v>0</v>
      </c>
      <c r="U202" s="38">
        <f t="shared" si="47"/>
        <v>0</v>
      </c>
    </row>
    <row r="203" spans="1:21" ht="13" x14ac:dyDescent="0.3">
      <c r="A203" s="18" t="s">
        <v>44</v>
      </c>
      <c r="B203" s="12" t="s">
        <v>367</v>
      </c>
      <c r="C203" s="11" t="s">
        <v>368</v>
      </c>
      <c r="D203" s="33">
        <v>0</v>
      </c>
      <c r="E203" s="33">
        <v>0</v>
      </c>
      <c r="F203" s="33">
        <v>0</v>
      </c>
      <c r="G203" s="38">
        <f t="shared" si="40"/>
        <v>0</v>
      </c>
      <c r="H203" s="33">
        <v>0</v>
      </c>
      <c r="I203" s="38">
        <f t="shared" si="41"/>
        <v>0</v>
      </c>
      <c r="J203" s="33">
        <v>0</v>
      </c>
      <c r="K203" s="38">
        <f t="shared" si="42"/>
        <v>0</v>
      </c>
      <c r="L203" s="33">
        <v>0</v>
      </c>
      <c r="M203" s="38">
        <f t="shared" si="43"/>
        <v>0</v>
      </c>
      <c r="N203" s="33">
        <f t="shared" si="44"/>
        <v>0</v>
      </c>
      <c r="O203" s="38">
        <f t="shared" si="45"/>
        <v>0</v>
      </c>
      <c r="P203" s="33">
        <v>0</v>
      </c>
      <c r="Q203" s="33">
        <v>0</v>
      </c>
      <c r="R203" s="33">
        <v>0</v>
      </c>
      <c r="S203" s="33">
        <v>0</v>
      </c>
      <c r="T203" s="38">
        <f t="shared" si="46"/>
        <v>0</v>
      </c>
      <c r="U203" s="38">
        <f t="shared" si="47"/>
        <v>0</v>
      </c>
    </row>
    <row r="204" spans="1:21" ht="14" x14ac:dyDescent="0.3">
      <c r="A204" s="19" t="s">
        <v>0</v>
      </c>
      <c r="B204" s="14" t="s">
        <v>369</v>
      </c>
      <c r="C204" s="13" t="s">
        <v>0</v>
      </c>
      <c r="D204" s="34">
        <f>SUM(D199:D203)</f>
        <v>0</v>
      </c>
      <c r="E204" s="34">
        <f>SUM(E199:E203)</f>
        <v>0</v>
      </c>
      <c r="F204" s="34">
        <f>SUM(F199:F203)</f>
        <v>0</v>
      </c>
      <c r="G204" s="39">
        <f t="shared" si="40"/>
        <v>0</v>
      </c>
      <c r="H204" s="34">
        <f>SUM(H199:H203)</f>
        <v>0</v>
      </c>
      <c r="I204" s="39">
        <f t="shared" si="41"/>
        <v>0</v>
      </c>
      <c r="J204" s="34">
        <f>SUM(J199:J203)</f>
        <v>0</v>
      </c>
      <c r="K204" s="39">
        <f t="shared" si="42"/>
        <v>0</v>
      </c>
      <c r="L204" s="34">
        <f>SUM(L199:L203)</f>
        <v>0</v>
      </c>
      <c r="M204" s="39">
        <f t="shared" si="43"/>
        <v>0</v>
      </c>
      <c r="N204" s="34">
        <f t="shared" si="44"/>
        <v>0</v>
      </c>
      <c r="O204" s="39">
        <f t="shared" si="45"/>
        <v>0</v>
      </c>
      <c r="P204" s="34">
        <f>SUM(P199:P203)</f>
        <v>0</v>
      </c>
      <c r="Q204" s="34">
        <f>SUM(Q199:Q203)</f>
        <v>0</v>
      </c>
      <c r="R204" s="34">
        <f>SUM(R199:R203)</f>
        <v>0</v>
      </c>
      <c r="S204" s="34">
        <f>SUM(S199:S203)</f>
        <v>0</v>
      </c>
      <c r="T204" s="39">
        <f t="shared" si="46"/>
        <v>0</v>
      </c>
      <c r="U204" s="39">
        <f t="shared" si="47"/>
        <v>0</v>
      </c>
    </row>
    <row r="205" spans="1:21" ht="14" x14ac:dyDescent="0.3">
      <c r="A205" s="19" t="s">
        <v>0</v>
      </c>
      <c r="B205" s="14" t="s">
        <v>370</v>
      </c>
      <c r="C205" s="13" t="s">
        <v>0</v>
      </c>
      <c r="D205" s="34">
        <f>SUM(D173:D178,D180:D184,D186:D190,D192:D197,D199:D203)</f>
        <v>353141498</v>
      </c>
      <c r="E205" s="34">
        <f>SUM(E173:E178,E180:E184,E186:E190,E192:E197,E199:E203)</f>
        <v>325915966</v>
      </c>
      <c r="F205" s="34">
        <f>SUM(F173:F178,F180:F184,F186:F190,F192:F197,F199:F203)</f>
        <v>78968836</v>
      </c>
      <c r="G205" s="39">
        <f t="shared" si="40"/>
        <v>0.22361811468557569</v>
      </c>
      <c r="H205" s="34">
        <f>SUM(H173:H178,H180:H184,H186:H190,H192:H197,H199:H203)</f>
        <v>69199144</v>
      </c>
      <c r="I205" s="39">
        <f t="shared" si="41"/>
        <v>0.19595302277389104</v>
      </c>
      <c r="J205" s="34">
        <f>SUM(J173:J178,J180:J184,J186:J190,J192:J197,J199:J203)</f>
        <v>70356342</v>
      </c>
      <c r="K205" s="39">
        <f t="shared" si="42"/>
        <v>0.21587264614093807</v>
      </c>
      <c r="L205" s="34">
        <f>SUM(L173:L178,L180:L184,L186:L190,L192:L197,L199:L203)</f>
        <v>0</v>
      </c>
      <c r="M205" s="39">
        <f t="shared" si="43"/>
        <v>0</v>
      </c>
      <c r="N205" s="34">
        <f t="shared" si="44"/>
        <v>218524322</v>
      </c>
      <c r="O205" s="39">
        <f t="shared" si="45"/>
        <v>0.67049284109020912</v>
      </c>
      <c r="P205" s="34">
        <f>SUM(P173:P178,P180:P184,P186:P190,P192:P197,P199:P203)</f>
        <v>63718346</v>
      </c>
      <c r="Q205" s="34">
        <f>SUM(Q173:Q178,Q180:Q184,Q186:Q190,Q192:Q197,Q199:Q203)</f>
        <v>333067392</v>
      </c>
      <c r="R205" s="34">
        <f>SUM(R173:R178,R180:R184,R186:R190,R192:R197,R199:R203)</f>
        <v>332508564</v>
      </c>
      <c r="S205" s="34">
        <f>SUM(S173:S178,S180:S184,S186:S190,S192:S197,S199:S203)</f>
        <v>187205415</v>
      </c>
      <c r="T205" s="39">
        <f t="shared" si="46"/>
        <v>0.56300930342353528</v>
      </c>
      <c r="U205" s="39">
        <f t="shared" si="47"/>
        <v>0.1041771548809507</v>
      </c>
    </row>
    <row r="206" spans="1:21" ht="14.5" customHeight="1" x14ac:dyDescent="0.3">
      <c r="A206" s="17" t="s">
        <v>0</v>
      </c>
      <c r="B206" s="15" t="s">
        <v>618</v>
      </c>
      <c r="C206" s="10"/>
      <c r="D206" s="35"/>
      <c r="E206" s="35"/>
      <c r="F206" s="35"/>
      <c r="G206" s="40"/>
      <c r="H206" s="35"/>
      <c r="I206" s="40"/>
      <c r="J206" s="35"/>
      <c r="K206" s="40"/>
      <c r="L206" s="35"/>
      <c r="M206" s="40"/>
      <c r="N206" s="35"/>
      <c r="O206" s="40"/>
      <c r="P206" s="35"/>
      <c r="Q206" s="35"/>
      <c r="R206" s="35"/>
      <c r="S206" s="35"/>
      <c r="T206" s="40"/>
      <c r="U206" s="40"/>
    </row>
    <row r="207" spans="1:21" ht="14.5" customHeight="1" x14ac:dyDescent="0.3">
      <c r="A207" s="17" t="s">
        <v>0</v>
      </c>
      <c r="B207" s="9" t="s">
        <v>371</v>
      </c>
      <c r="C207" s="10"/>
      <c r="D207" s="35"/>
      <c r="E207" s="35"/>
      <c r="F207" s="35"/>
      <c r="G207" s="40"/>
      <c r="H207" s="35"/>
      <c r="I207" s="40"/>
      <c r="J207" s="35"/>
      <c r="K207" s="40"/>
      <c r="L207" s="35"/>
      <c r="M207" s="40"/>
      <c r="N207" s="35"/>
      <c r="O207" s="40"/>
      <c r="P207" s="35"/>
      <c r="Q207" s="35"/>
      <c r="R207" s="35"/>
      <c r="S207" s="35"/>
      <c r="T207" s="40"/>
      <c r="U207" s="40"/>
    </row>
    <row r="208" spans="1:21" ht="13" x14ac:dyDescent="0.3">
      <c r="A208" s="18" t="s">
        <v>29</v>
      </c>
      <c r="B208" s="12" t="s">
        <v>372</v>
      </c>
      <c r="C208" s="11" t="s">
        <v>373</v>
      </c>
      <c r="D208" s="33">
        <v>12892516</v>
      </c>
      <c r="E208" s="33">
        <v>12892516</v>
      </c>
      <c r="F208" s="33">
        <v>706902</v>
      </c>
      <c r="G208" s="38">
        <f t="shared" ref="G208:G231" si="48">IF(($D208     =0),0,($F208     /$D208     ))</f>
        <v>5.4830414792581994E-2</v>
      </c>
      <c r="H208" s="33">
        <v>1392418</v>
      </c>
      <c r="I208" s="38">
        <f t="shared" ref="I208:I231" si="49">IF(($D208     =0),0,($H208     /$D208     ))</f>
        <v>0.10800203777137062</v>
      </c>
      <c r="J208" s="33">
        <v>-1424910</v>
      </c>
      <c r="K208" s="38">
        <f t="shared" ref="K208:K231" si="50">IF(($E208     =0),0,($J208     /$E208     ))</f>
        <v>-0.11052225958067456</v>
      </c>
      <c r="L208" s="33">
        <v>0</v>
      </c>
      <c r="M208" s="38">
        <f t="shared" ref="M208:M231" si="51">IF(($E208     =0),0,($L208     /$E208     ))</f>
        <v>0</v>
      </c>
      <c r="N208" s="33">
        <f t="shared" ref="N208:N231" si="52">$F208     +$H208     +$J208</f>
        <v>674410</v>
      </c>
      <c r="O208" s="38">
        <f t="shared" ref="O208:O231" si="53">IF(($E208     =0),0,($N208     /$E208     ))</f>
        <v>5.2310192983278048E-2</v>
      </c>
      <c r="P208" s="33">
        <v>698290</v>
      </c>
      <c r="Q208" s="33">
        <v>12194228</v>
      </c>
      <c r="R208" s="33">
        <v>12194228</v>
      </c>
      <c r="S208" s="33">
        <v>2791008</v>
      </c>
      <c r="T208" s="38">
        <f t="shared" ref="T208:T231" si="54">IF(($R208     =0),0,($S208     /$R208     ))</f>
        <v>0.22887943377801367</v>
      </c>
      <c r="U208" s="38">
        <f t="shared" ref="U208:U231" si="55">IF(($P208     =0),0,(($J208     /$P208     )-1))</f>
        <v>-3.040570536596543</v>
      </c>
    </row>
    <row r="209" spans="1:21" ht="13" x14ac:dyDescent="0.3">
      <c r="A209" s="18" t="s">
        <v>29</v>
      </c>
      <c r="B209" s="12" t="s">
        <v>374</v>
      </c>
      <c r="C209" s="11" t="s">
        <v>375</v>
      </c>
      <c r="D209" s="33">
        <v>65192793</v>
      </c>
      <c r="E209" s="33">
        <v>60681318</v>
      </c>
      <c r="F209" s="33">
        <v>13219171</v>
      </c>
      <c r="G209" s="38">
        <f t="shared" si="48"/>
        <v>0.2027704350694102</v>
      </c>
      <c r="H209" s="33">
        <v>13296384</v>
      </c>
      <c r="I209" s="38">
        <f t="shared" si="49"/>
        <v>0.20395481445318656</v>
      </c>
      <c r="J209" s="33">
        <v>13684933</v>
      </c>
      <c r="K209" s="38">
        <f t="shared" si="50"/>
        <v>0.22552135403519086</v>
      </c>
      <c r="L209" s="33">
        <v>0</v>
      </c>
      <c r="M209" s="38">
        <f t="shared" si="51"/>
        <v>0</v>
      </c>
      <c r="N209" s="33">
        <f t="shared" si="52"/>
        <v>40200488</v>
      </c>
      <c r="O209" s="38">
        <f t="shared" si="53"/>
        <v>0.66248541272620343</v>
      </c>
      <c r="P209" s="33">
        <v>13648568</v>
      </c>
      <c r="Q209" s="33">
        <v>36249340</v>
      </c>
      <c r="R209" s="33">
        <v>61502635</v>
      </c>
      <c r="S209" s="33">
        <v>40455176</v>
      </c>
      <c r="T209" s="38">
        <f t="shared" si="54"/>
        <v>0.65777955692467482</v>
      </c>
      <c r="U209" s="38">
        <f t="shared" si="55"/>
        <v>2.664382080229899E-3</v>
      </c>
    </row>
    <row r="210" spans="1:21" ht="13" x14ac:dyDescent="0.3">
      <c r="A210" s="18" t="s">
        <v>29</v>
      </c>
      <c r="B210" s="12" t="s">
        <v>376</v>
      </c>
      <c r="C210" s="11" t="s">
        <v>377</v>
      </c>
      <c r="D210" s="33">
        <v>13908072</v>
      </c>
      <c r="E210" s="33">
        <v>13247319</v>
      </c>
      <c r="F210" s="33">
        <v>2854427</v>
      </c>
      <c r="G210" s="38">
        <f t="shared" si="48"/>
        <v>0.20523527632011107</v>
      </c>
      <c r="H210" s="33">
        <v>2787833</v>
      </c>
      <c r="I210" s="38">
        <f t="shared" si="49"/>
        <v>0.20044712164274101</v>
      </c>
      <c r="J210" s="33">
        <v>2870048</v>
      </c>
      <c r="K210" s="38">
        <f t="shared" si="50"/>
        <v>0.21665123335521699</v>
      </c>
      <c r="L210" s="33">
        <v>0</v>
      </c>
      <c r="M210" s="38">
        <f t="shared" si="51"/>
        <v>0</v>
      </c>
      <c r="N210" s="33">
        <f t="shared" si="52"/>
        <v>8512308</v>
      </c>
      <c r="O210" s="38">
        <f t="shared" si="53"/>
        <v>0.64256835666144974</v>
      </c>
      <c r="P210" s="33">
        <v>2744534</v>
      </c>
      <c r="Q210" s="33">
        <v>21282480</v>
      </c>
      <c r="R210" s="33">
        <v>12784335</v>
      </c>
      <c r="S210" s="33">
        <v>8235373</v>
      </c>
      <c r="T210" s="38">
        <f t="shared" si="54"/>
        <v>0.64417687740504292</v>
      </c>
      <c r="U210" s="38">
        <f t="shared" si="55"/>
        <v>4.5732353834931461E-2</v>
      </c>
    </row>
    <row r="211" spans="1:21" ht="13" x14ac:dyDescent="0.3">
      <c r="A211" s="18" t="s">
        <v>29</v>
      </c>
      <c r="B211" s="12" t="s">
        <v>378</v>
      </c>
      <c r="C211" s="11" t="s">
        <v>379</v>
      </c>
      <c r="D211" s="33">
        <v>14033112</v>
      </c>
      <c r="E211" s="33">
        <v>14033112</v>
      </c>
      <c r="F211" s="33">
        <v>4809807</v>
      </c>
      <c r="G211" s="38">
        <f t="shared" si="48"/>
        <v>0.34274699724480218</v>
      </c>
      <c r="H211" s="33">
        <v>4810641</v>
      </c>
      <c r="I211" s="38">
        <f t="shared" si="49"/>
        <v>0.34280642811088519</v>
      </c>
      <c r="J211" s="33">
        <v>4807646</v>
      </c>
      <c r="K211" s="38">
        <f t="shared" si="50"/>
        <v>0.34259300431721773</v>
      </c>
      <c r="L211" s="33">
        <v>0</v>
      </c>
      <c r="M211" s="38">
        <f t="shared" si="51"/>
        <v>0</v>
      </c>
      <c r="N211" s="33">
        <f t="shared" si="52"/>
        <v>14428094</v>
      </c>
      <c r="O211" s="38">
        <f t="shared" si="53"/>
        <v>1.028146429672905</v>
      </c>
      <c r="P211" s="33">
        <v>4407873</v>
      </c>
      <c r="Q211" s="33">
        <v>14734214</v>
      </c>
      <c r="R211" s="33">
        <v>14734214</v>
      </c>
      <c r="S211" s="33">
        <v>14700877</v>
      </c>
      <c r="T211" s="38">
        <f t="shared" si="54"/>
        <v>0.99773744293384092</v>
      </c>
      <c r="U211" s="38">
        <f t="shared" si="55"/>
        <v>9.0695217398504946E-2</v>
      </c>
    </row>
    <row r="212" spans="1:21" ht="13" x14ac:dyDescent="0.3">
      <c r="A212" s="18" t="s">
        <v>29</v>
      </c>
      <c r="B212" s="12" t="s">
        <v>380</v>
      </c>
      <c r="C212" s="11" t="s">
        <v>381</v>
      </c>
      <c r="D212" s="33">
        <v>71214132</v>
      </c>
      <c r="E212" s="33">
        <v>42655812</v>
      </c>
      <c r="F212" s="33">
        <v>10599068</v>
      </c>
      <c r="G212" s="38">
        <f t="shared" si="48"/>
        <v>0.14883377361111416</v>
      </c>
      <c r="H212" s="33">
        <v>7502015</v>
      </c>
      <c r="I212" s="38">
        <f t="shared" si="49"/>
        <v>0.10534447011163459</v>
      </c>
      <c r="J212" s="33">
        <v>10146089</v>
      </c>
      <c r="K212" s="38">
        <f t="shared" si="50"/>
        <v>0.23785947387427533</v>
      </c>
      <c r="L212" s="33">
        <v>0</v>
      </c>
      <c r="M212" s="38">
        <f t="shared" si="51"/>
        <v>0</v>
      </c>
      <c r="N212" s="33">
        <f t="shared" si="52"/>
        <v>28247172</v>
      </c>
      <c r="O212" s="38">
        <f t="shared" si="53"/>
        <v>0.66221156451083385</v>
      </c>
      <c r="P212" s="33">
        <v>10991662</v>
      </c>
      <c r="Q212" s="33">
        <v>78415407</v>
      </c>
      <c r="R212" s="33">
        <v>74700139</v>
      </c>
      <c r="S212" s="33">
        <v>30482549</v>
      </c>
      <c r="T212" s="38">
        <f t="shared" si="54"/>
        <v>0.40806549235470635</v>
      </c>
      <c r="U212" s="38">
        <f t="shared" si="55"/>
        <v>-7.6928584594395333E-2</v>
      </c>
    </row>
    <row r="213" spans="1:21" ht="13" x14ac:dyDescent="0.3">
      <c r="A213" s="18" t="s">
        <v>29</v>
      </c>
      <c r="B213" s="12" t="s">
        <v>382</v>
      </c>
      <c r="C213" s="11" t="s">
        <v>383</v>
      </c>
      <c r="D213" s="33">
        <v>22997700</v>
      </c>
      <c r="E213" s="33">
        <v>22997700</v>
      </c>
      <c r="F213" s="33">
        <v>5492974</v>
      </c>
      <c r="G213" s="38">
        <f t="shared" si="48"/>
        <v>0.23884884140587972</v>
      </c>
      <c r="H213" s="33">
        <v>5817274</v>
      </c>
      <c r="I213" s="38">
        <f t="shared" si="49"/>
        <v>0.25295025154689382</v>
      </c>
      <c r="J213" s="33">
        <v>5761205</v>
      </c>
      <c r="K213" s="38">
        <f t="shared" si="50"/>
        <v>0.25051222513555704</v>
      </c>
      <c r="L213" s="33">
        <v>0</v>
      </c>
      <c r="M213" s="38">
        <f t="shared" si="51"/>
        <v>0</v>
      </c>
      <c r="N213" s="33">
        <f t="shared" si="52"/>
        <v>17071453</v>
      </c>
      <c r="O213" s="38">
        <f t="shared" si="53"/>
        <v>0.74231131808833062</v>
      </c>
      <c r="P213" s="33">
        <v>5151987</v>
      </c>
      <c r="Q213" s="33">
        <v>20411928</v>
      </c>
      <c r="R213" s="33">
        <v>21602604</v>
      </c>
      <c r="S213" s="33">
        <v>15933247</v>
      </c>
      <c r="T213" s="38">
        <f t="shared" si="54"/>
        <v>0.73756140694890304</v>
      </c>
      <c r="U213" s="38">
        <f t="shared" si="55"/>
        <v>0.11824913378081114</v>
      </c>
    </row>
    <row r="214" spans="1:21" ht="13" x14ac:dyDescent="0.3">
      <c r="A214" s="18" t="s">
        <v>29</v>
      </c>
      <c r="B214" s="12" t="s">
        <v>384</v>
      </c>
      <c r="C214" s="11" t="s">
        <v>385</v>
      </c>
      <c r="D214" s="33">
        <v>172618060</v>
      </c>
      <c r="E214" s="33">
        <v>172618060</v>
      </c>
      <c r="F214" s="33">
        <v>32596850</v>
      </c>
      <c r="G214" s="38">
        <f t="shared" si="48"/>
        <v>0.18883800455178329</v>
      </c>
      <c r="H214" s="33">
        <v>33508297</v>
      </c>
      <c r="I214" s="38">
        <f t="shared" si="49"/>
        <v>0.19411814152007037</v>
      </c>
      <c r="J214" s="33">
        <v>33366162</v>
      </c>
      <c r="K214" s="38">
        <f t="shared" si="50"/>
        <v>0.19329473405042322</v>
      </c>
      <c r="L214" s="33">
        <v>0</v>
      </c>
      <c r="M214" s="38">
        <f t="shared" si="51"/>
        <v>0</v>
      </c>
      <c r="N214" s="33">
        <f t="shared" si="52"/>
        <v>99471309</v>
      </c>
      <c r="O214" s="38">
        <f t="shared" si="53"/>
        <v>0.57625088012227688</v>
      </c>
      <c r="P214" s="33">
        <v>30665451</v>
      </c>
      <c r="Q214" s="33">
        <v>163538076</v>
      </c>
      <c r="R214" s="33">
        <v>163538076</v>
      </c>
      <c r="S214" s="33">
        <v>95218130</v>
      </c>
      <c r="T214" s="38">
        <f t="shared" si="54"/>
        <v>0.58223829171134434</v>
      </c>
      <c r="U214" s="38">
        <f t="shared" si="55"/>
        <v>8.807015425926723E-2</v>
      </c>
    </row>
    <row r="215" spans="1:21" ht="13" x14ac:dyDescent="0.3">
      <c r="A215" s="18" t="s">
        <v>44</v>
      </c>
      <c r="B215" s="12" t="s">
        <v>386</v>
      </c>
      <c r="C215" s="11" t="s">
        <v>387</v>
      </c>
      <c r="D215" s="33">
        <v>0</v>
      </c>
      <c r="E215" s="33">
        <v>0</v>
      </c>
      <c r="F215" s="33">
        <v>0</v>
      </c>
      <c r="G215" s="38">
        <f t="shared" si="48"/>
        <v>0</v>
      </c>
      <c r="H215" s="33">
        <v>0</v>
      </c>
      <c r="I215" s="38">
        <f t="shared" si="49"/>
        <v>0</v>
      </c>
      <c r="J215" s="33">
        <v>0</v>
      </c>
      <c r="K215" s="38">
        <f t="shared" si="50"/>
        <v>0</v>
      </c>
      <c r="L215" s="33">
        <v>0</v>
      </c>
      <c r="M215" s="38">
        <f t="shared" si="51"/>
        <v>0</v>
      </c>
      <c r="N215" s="33">
        <f t="shared" si="52"/>
        <v>0</v>
      </c>
      <c r="O215" s="38">
        <f t="shared" si="53"/>
        <v>0</v>
      </c>
      <c r="P215" s="33">
        <v>0</v>
      </c>
      <c r="Q215" s="33">
        <v>0</v>
      </c>
      <c r="R215" s="33">
        <v>0</v>
      </c>
      <c r="S215" s="33">
        <v>0</v>
      </c>
      <c r="T215" s="38">
        <f t="shared" si="54"/>
        <v>0</v>
      </c>
      <c r="U215" s="38">
        <f t="shared" si="55"/>
        <v>0</v>
      </c>
    </row>
    <row r="216" spans="1:21" ht="14" x14ac:dyDescent="0.3">
      <c r="A216" s="19" t="s">
        <v>0</v>
      </c>
      <c r="B216" s="14" t="s">
        <v>388</v>
      </c>
      <c r="C216" s="13" t="s">
        <v>0</v>
      </c>
      <c r="D216" s="34">
        <f>SUM(D208:D215)</f>
        <v>372856385</v>
      </c>
      <c r="E216" s="34">
        <f>SUM(E208:E215)</f>
        <v>339125837</v>
      </c>
      <c r="F216" s="34">
        <f>SUM(F208:F215)</f>
        <v>70279199</v>
      </c>
      <c r="G216" s="39">
        <f t="shared" si="48"/>
        <v>0.18848865629590869</v>
      </c>
      <c r="H216" s="34">
        <f>SUM(H208:H215)</f>
        <v>69114862</v>
      </c>
      <c r="I216" s="39">
        <f t="shared" si="49"/>
        <v>0.18536590703683403</v>
      </c>
      <c r="J216" s="34">
        <f>SUM(J208:J215)</f>
        <v>69211173</v>
      </c>
      <c r="K216" s="39">
        <f t="shared" si="50"/>
        <v>0.20408699499944027</v>
      </c>
      <c r="L216" s="34">
        <f>SUM(L208:L215)</f>
        <v>0</v>
      </c>
      <c r="M216" s="39">
        <f t="shared" si="51"/>
        <v>0</v>
      </c>
      <c r="N216" s="34">
        <f t="shared" si="52"/>
        <v>208605234</v>
      </c>
      <c r="O216" s="39">
        <f t="shared" si="53"/>
        <v>0.6151263373070569</v>
      </c>
      <c r="P216" s="34">
        <f>SUM(P208:P215)</f>
        <v>68308365</v>
      </c>
      <c r="Q216" s="34">
        <f>SUM(Q208:Q215)</f>
        <v>346825673</v>
      </c>
      <c r="R216" s="34">
        <f>SUM(R208:R215)</f>
        <v>361056231</v>
      </c>
      <c r="S216" s="34">
        <f>SUM(S208:S215)</f>
        <v>207816360</v>
      </c>
      <c r="T216" s="39">
        <f t="shared" si="54"/>
        <v>0.57557893246827807</v>
      </c>
      <c r="U216" s="39">
        <f t="shared" si="55"/>
        <v>1.3216653626536123E-2</v>
      </c>
    </row>
    <row r="217" spans="1:21" ht="13" x14ac:dyDescent="0.3">
      <c r="A217" s="18" t="s">
        <v>29</v>
      </c>
      <c r="B217" s="12" t="s">
        <v>389</v>
      </c>
      <c r="C217" s="11" t="s">
        <v>390</v>
      </c>
      <c r="D217" s="33">
        <v>14154720</v>
      </c>
      <c r="E217" s="33">
        <v>14154720</v>
      </c>
      <c r="F217" s="33">
        <v>14360145</v>
      </c>
      <c r="G217" s="38">
        <f t="shared" si="48"/>
        <v>1.0145128268167791</v>
      </c>
      <c r="H217" s="33">
        <v>9804359</v>
      </c>
      <c r="I217" s="38">
        <f t="shared" si="49"/>
        <v>0.6926565131631004</v>
      </c>
      <c r="J217" s="33">
        <v>9918424</v>
      </c>
      <c r="K217" s="38">
        <f t="shared" si="50"/>
        <v>0.70071495585924692</v>
      </c>
      <c r="L217" s="33">
        <v>0</v>
      </c>
      <c r="M217" s="38">
        <f t="shared" si="51"/>
        <v>0</v>
      </c>
      <c r="N217" s="33">
        <f t="shared" si="52"/>
        <v>34082928</v>
      </c>
      <c r="O217" s="38">
        <f t="shared" si="53"/>
        <v>2.4078842958391267</v>
      </c>
      <c r="P217" s="33">
        <v>9363653</v>
      </c>
      <c r="Q217" s="33">
        <v>41314698</v>
      </c>
      <c r="R217" s="33">
        <v>40083408</v>
      </c>
      <c r="S217" s="33">
        <v>38333632</v>
      </c>
      <c r="T217" s="38">
        <f t="shared" si="54"/>
        <v>0.95634662601543263</v>
      </c>
      <c r="U217" s="38">
        <f t="shared" si="55"/>
        <v>5.9247283084924218E-2</v>
      </c>
    </row>
    <row r="218" spans="1:21" ht="13" x14ac:dyDescent="0.3">
      <c r="A218" s="18" t="s">
        <v>29</v>
      </c>
      <c r="B218" s="12" t="s">
        <v>391</v>
      </c>
      <c r="C218" s="11" t="s">
        <v>392</v>
      </c>
      <c r="D218" s="33">
        <v>162162962</v>
      </c>
      <c r="E218" s="33">
        <v>205960250</v>
      </c>
      <c r="F218" s="33">
        <v>45085860</v>
      </c>
      <c r="G218" s="38">
        <f t="shared" si="48"/>
        <v>0.27802809867274131</v>
      </c>
      <c r="H218" s="33">
        <v>49233377</v>
      </c>
      <c r="I218" s="38">
        <f t="shared" si="49"/>
        <v>0.3036043273555894</v>
      </c>
      <c r="J218" s="33">
        <v>46276882</v>
      </c>
      <c r="K218" s="38">
        <f t="shared" si="50"/>
        <v>0.22468841439064091</v>
      </c>
      <c r="L218" s="33">
        <v>0</v>
      </c>
      <c r="M218" s="38">
        <f t="shared" si="51"/>
        <v>0</v>
      </c>
      <c r="N218" s="33">
        <f t="shared" si="52"/>
        <v>140596119</v>
      </c>
      <c r="O218" s="38">
        <f t="shared" si="53"/>
        <v>0.6826371544994726</v>
      </c>
      <c r="P218" s="33">
        <v>35169763</v>
      </c>
      <c r="Q218" s="33">
        <v>184068081</v>
      </c>
      <c r="R218" s="33">
        <v>184068081</v>
      </c>
      <c r="S218" s="33">
        <v>104352342</v>
      </c>
      <c r="T218" s="38">
        <f t="shared" si="54"/>
        <v>0.5669225290614075</v>
      </c>
      <c r="U218" s="38">
        <f t="shared" si="55"/>
        <v>0.31581443980728552</v>
      </c>
    </row>
    <row r="219" spans="1:21" ht="13" x14ac:dyDescent="0.3">
      <c r="A219" s="18" t="s">
        <v>29</v>
      </c>
      <c r="B219" s="12" t="s">
        <v>393</v>
      </c>
      <c r="C219" s="11" t="s">
        <v>394</v>
      </c>
      <c r="D219" s="33">
        <v>110538402</v>
      </c>
      <c r="E219" s="33">
        <v>110538402</v>
      </c>
      <c r="F219" s="33">
        <v>34651750</v>
      </c>
      <c r="G219" s="38">
        <f t="shared" si="48"/>
        <v>0.31348155367760788</v>
      </c>
      <c r="H219" s="33">
        <v>30930638</v>
      </c>
      <c r="I219" s="38">
        <f t="shared" si="49"/>
        <v>0.27981803102237718</v>
      </c>
      <c r="J219" s="33">
        <v>28675971</v>
      </c>
      <c r="K219" s="38">
        <f t="shared" si="50"/>
        <v>0.25942089338327867</v>
      </c>
      <c r="L219" s="33">
        <v>0</v>
      </c>
      <c r="M219" s="38">
        <f t="shared" si="51"/>
        <v>0</v>
      </c>
      <c r="N219" s="33">
        <f t="shared" si="52"/>
        <v>94258359</v>
      </c>
      <c r="O219" s="38">
        <f t="shared" si="53"/>
        <v>0.85272047808326379</v>
      </c>
      <c r="P219" s="33">
        <v>28426291</v>
      </c>
      <c r="Q219" s="33">
        <v>105429223</v>
      </c>
      <c r="R219" s="33">
        <v>106389223</v>
      </c>
      <c r="S219" s="33">
        <v>90215728</v>
      </c>
      <c r="T219" s="38">
        <f t="shared" si="54"/>
        <v>0.84797807010960125</v>
      </c>
      <c r="U219" s="38">
        <f t="shared" si="55"/>
        <v>8.7834181392147936E-3</v>
      </c>
    </row>
    <row r="220" spans="1:21" ht="13" x14ac:dyDescent="0.3">
      <c r="A220" s="18" t="s">
        <v>29</v>
      </c>
      <c r="B220" s="12" t="s">
        <v>395</v>
      </c>
      <c r="C220" s="11" t="s">
        <v>396</v>
      </c>
      <c r="D220" s="33">
        <v>13096992</v>
      </c>
      <c r="E220" s="33">
        <v>13096992</v>
      </c>
      <c r="F220" s="33">
        <v>3368161</v>
      </c>
      <c r="G220" s="38">
        <f t="shared" si="48"/>
        <v>0.25717057779374075</v>
      </c>
      <c r="H220" s="33">
        <v>3342485</v>
      </c>
      <c r="I220" s="38">
        <f t="shared" si="49"/>
        <v>0.25521012763846845</v>
      </c>
      <c r="J220" s="33">
        <v>3336502</v>
      </c>
      <c r="K220" s="38">
        <f t="shared" si="50"/>
        <v>0.25475330518641226</v>
      </c>
      <c r="L220" s="33">
        <v>0</v>
      </c>
      <c r="M220" s="38">
        <f t="shared" si="51"/>
        <v>0</v>
      </c>
      <c r="N220" s="33">
        <f t="shared" si="52"/>
        <v>10047148</v>
      </c>
      <c r="O220" s="38">
        <f t="shared" si="53"/>
        <v>0.76713401061862141</v>
      </c>
      <c r="P220" s="33">
        <v>3192443</v>
      </c>
      <c r="Q220" s="33">
        <v>13733004</v>
      </c>
      <c r="R220" s="33">
        <v>12533004</v>
      </c>
      <c r="S220" s="33">
        <v>9604246</v>
      </c>
      <c r="T220" s="38">
        <f t="shared" si="54"/>
        <v>0.76631635958944877</v>
      </c>
      <c r="U220" s="38">
        <f t="shared" si="55"/>
        <v>4.5125003014932386E-2</v>
      </c>
    </row>
    <row r="221" spans="1:21" ht="13" x14ac:dyDescent="0.3">
      <c r="A221" s="18" t="s">
        <v>29</v>
      </c>
      <c r="B221" s="12" t="s">
        <v>397</v>
      </c>
      <c r="C221" s="11" t="s">
        <v>398</v>
      </c>
      <c r="D221" s="33">
        <v>2300088</v>
      </c>
      <c r="E221" s="33">
        <v>2625107</v>
      </c>
      <c r="F221" s="33">
        <v>645264</v>
      </c>
      <c r="G221" s="38">
        <f t="shared" si="48"/>
        <v>0.28053883155774911</v>
      </c>
      <c r="H221" s="33">
        <v>667290</v>
      </c>
      <c r="I221" s="38">
        <f t="shared" si="49"/>
        <v>0.29011498690484888</v>
      </c>
      <c r="J221" s="33">
        <v>685443</v>
      </c>
      <c r="K221" s="38">
        <f t="shared" si="50"/>
        <v>0.2611104994958301</v>
      </c>
      <c r="L221" s="33">
        <v>0</v>
      </c>
      <c r="M221" s="38">
        <f t="shared" si="51"/>
        <v>0</v>
      </c>
      <c r="N221" s="33">
        <f t="shared" si="52"/>
        <v>1997997</v>
      </c>
      <c r="O221" s="38">
        <f t="shared" si="53"/>
        <v>0.76111068996425668</v>
      </c>
      <c r="P221" s="33">
        <v>1706041</v>
      </c>
      <c r="Q221" s="33">
        <v>1859421</v>
      </c>
      <c r="R221" s="33">
        <v>2100529</v>
      </c>
      <c r="S221" s="33">
        <v>2756306</v>
      </c>
      <c r="T221" s="38">
        <f t="shared" si="54"/>
        <v>1.3121961182159352</v>
      </c>
      <c r="U221" s="38">
        <f t="shared" si="55"/>
        <v>-0.59822595119343558</v>
      </c>
    </row>
    <row r="222" spans="1:21" ht="13" x14ac:dyDescent="0.3">
      <c r="A222" s="18" t="s">
        <v>29</v>
      </c>
      <c r="B222" s="12" t="s">
        <v>399</v>
      </c>
      <c r="C222" s="11" t="s">
        <v>400</v>
      </c>
      <c r="D222" s="33">
        <v>9200000</v>
      </c>
      <c r="E222" s="33">
        <v>9200000</v>
      </c>
      <c r="F222" s="33">
        <v>1938532</v>
      </c>
      <c r="G222" s="38">
        <f t="shared" si="48"/>
        <v>0.21071000000000001</v>
      </c>
      <c r="H222" s="33">
        <v>2126042</v>
      </c>
      <c r="I222" s="38">
        <f t="shared" si="49"/>
        <v>0.23109152173913045</v>
      </c>
      <c r="J222" s="33">
        <v>1761226</v>
      </c>
      <c r="K222" s="38">
        <f t="shared" si="50"/>
        <v>0.19143760869565218</v>
      </c>
      <c r="L222" s="33">
        <v>0</v>
      </c>
      <c r="M222" s="38">
        <f t="shared" si="51"/>
        <v>0</v>
      </c>
      <c r="N222" s="33">
        <f t="shared" si="52"/>
        <v>5825800</v>
      </c>
      <c r="O222" s="38">
        <f t="shared" si="53"/>
        <v>0.63323913043478264</v>
      </c>
      <c r="P222" s="33">
        <v>1863436</v>
      </c>
      <c r="Q222" s="33">
        <v>9000000</v>
      </c>
      <c r="R222" s="33">
        <v>7000000</v>
      </c>
      <c r="S222" s="33">
        <v>5577550</v>
      </c>
      <c r="T222" s="38">
        <f t="shared" si="54"/>
        <v>0.79679285714285719</v>
      </c>
      <c r="U222" s="38">
        <f t="shared" si="55"/>
        <v>-5.4850287318695123E-2</v>
      </c>
    </row>
    <row r="223" spans="1:21" ht="13" x14ac:dyDescent="0.3">
      <c r="A223" s="18" t="s">
        <v>44</v>
      </c>
      <c r="B223" s="12" t="s">
        <v>401</v>
      </c>
      <c r="C223" s="11" t="s">
        <v>402</v>
      </c>
      <c r="D223" s="33">
        <v>0</v>
      </c>
      <c r="E223" s="33">
        <v>0</v>
      </c>
      <c r="F223" s="33">
        <v>0</v>
      </c>
      <c r="G223" s="38">
        <f t="shared" si="48"/>
        <v>0</v>
      </c>
      <c r="H223" s="33">
        <v>0</v>
      </c>
      <c r="I223" s="38">
        <f t="shared" si="49"/>
        <v>0</v>
      </c>
      <c r="J223" s="33">
        <v>0</v>
      </c>
      <c r="K223" s="38">
        <f t="shared" si="50"/>
        <v>0</v>
      </c>
      <c r="L223" s="33">
        <v>0</v>
      </c>
      <c r="M223" s="38">
        <f t="shared" si="51"/>
        <v>0</v>
      </c>
      <c r="N223" s="33">
        <f t="shared" si="52"/>
        <v>0</v>
      </c>
      <c r="O223" s="38">
        <f t="shared" si="53"/>
        <v>0</v>
      </c>
      <c r="P223" s="33">
        <v>0</v>
      </c>
      <c r="Q223" s="33">
        <v>0</v>
      </c>
      <c r="R223" s="33">
        <v>0</v>
      </c>
      <c r="S223" s="33">
        <v>0</v>
      </c>
      <c r="T223" s="38">
        <f t="shared" si="54"/>
        <v>0</v>
      </c>
      <c r="U223" s="38">
        <f t="shared" si="55"/>
        <v>0</v>
      </c>
    </row>
    <row r="224" spans="1:21" ht="14" x14ac:dyDescent="0.3">
      <c r="A224" s="19" t="s">
        <v>0</v>
      </c>
      <c r="B224" s="14" t="s">
        <v>403</v>
      </c>
      <c r="C224" s="13" t="s">
        <v>0</v>
      </c>
      <c r="D224" s="34">
        <f>SUM(D217:D223)</f>
        <v>311453164</v>
      </c>
      <c r="E224" s="34">
        <f>SUM(E217:E223)</f>
        <v>355575471</v>
      </c>
      <c r="F224" s="34">
        <f>SUM(F217:F223)</f>
        <v>100049712</v>
      </c>
      <c r="G224" s="39">
        <f t="shared" si="48"/>
        <v>0.32123517614995234</v>
      </c>
      <c r="H224" s="34">
        <f>SUM(H217:H223)</f>
        <v>96104191</v>
      </c>
      <c r="I224" s="39">
        <f t="shared" si="49"/>
        <v>0.30856707238331349</v>
      </c>
      <c r="J224" s="34">
        <f>SUM(J217:J223)</f>
        <v>90654448</v>
      </c>
      <c r="K224" s="39">
        <f t="shared" si="50"/>
        <v>0.25495135461692181</v>
      </c>
      <c r="L224" s="34">
        <f>SUM(L217:L223)</f>
        <v>0</v>
      </c>
      <c r="M224" s="39">
        <f t="shared" si="51"/>
        <v>0</v>
      </c>
      <c r="N224" s="34">
        <f t="shared" si="52"/>
        <v>286808351</v>
      </c>
      <c r="O224" s="39">
        <f t="shared" si="53"/>
        <v>0.80660330757179821</v>
      </c>
      <c r="P224" s="34">
        <f>SUM(P217:P223)</f>
        <v>79721627</v>
      </c>
      <c r="Q224" s="34">
        <f>SUM(Q217:Q223)</f>
        <v>355404427</v>
      </c>
      <c r="R224" s="34">
        <f>SUM(R217:R223)</f>
        <v>352174245</v>
      </c>
      <c r="S224" s="34">
        <f>SUM(S217:S223)</f>
        <v>250839804</v>
      </c>
      <c r="T224" s="39">
        <f t="shared" si="54"/>
        <v>0.71226050048038014</v>
      </c>
      <c r="U224" s="39">
        <f t="shared" si="55"/>
        <v>0.13713745455797088</v>
      </c>
    </row>
    <row r="225" spans="1:21" ht="13" x14ac:dyDescent="0.3">
      <c r="A225" s="18" t="s">
        <v>29</v>
      </c>
      <c r="B225" s="12" t="s">
        <v>404</v>
      </c>
      <c r="C225" s="11" t="s">
        <v>405</v>
      </c>
      <c r="D225" s="33">
        <v>20439538</v>
      </c>
      <c r="E225" s="33">
        <v>20439538</v>
      </c>
      <c r="F225" s="33">
        <v>4609908</v>
      </c>
      <c r="G225" s="38">
        <f t="shared" si="48"/>
        <v>0.22553875728502279</v>
      </c>
      <c r="H225" s="33">
        <v>4683052</v>
      </c>
      <c r="I225" s="38">
        <f t="shared" si="49"/>
        <v>0.22911731175137129</v>
      </c>
      <c r="J225" s="33">
        <v>4726189</v>
      </c>
      <c r="K225" s="38">
        <f t="shared" si="50"/>
        <v>0.23122778019738019</v>
      </c>
      <c r="L225" s="33">
        <v>0</v>
      </c>
      <c r="M225" s="38">
        <f t="shared" si="51"/>
        <v>0</v>
      </c>
      <c r="N225" s="33">
        <f t="shared" si="52"/>
        <v>14019149</v>
      </c>
      <c r="O225" s="38">
        <f t="shared" si="53"/>
        <v>0.68588384923377421</v>
      </c>
      <c r="P225" s="33">
        <v>10088467</v>
      </c>
      <c r="Q225" s="33">
        <v>17251284</v>
      </c>
      <c r="R225" s="33">
        <v>19020721</v>
      </c>
      <c r="S225" s="33">
        <v>29632253</v>
      </c>
      <c r="T225" s="38">
        <f t="shared" si="54"/>
        <v>1.5578932575689428</v>
      </c>
      <c r="U225" s="38">
        <f t="shared" si="55"/>
        <v>-0.53152555289123704</v>
      </c>
    </row>
    <row r="226" spans="1:21" ht="13" x14ac:dyDescent="0.3">
      <c r="A226" s="18" t="s">
        <v>29</v>
      </c>
      <c r="B226" s="12" t="s">
        <v>406</v>
      </c>
      <c r="C226" s="11" t="s">
        <v>407</v>
      </c>
      <c r="D226" s="33">
        <v>126382649</v>
      </c>
      <c r="E226" s="33">
        <v>123731295</v>
      </c>
      <c r="F226" s="33">
        <v>47103378</v>
      </c>
      <c r="G226" s="38">
        <f t="shared" si="48"/>
        <v>0.37270446831669118</v>
      </c>
      <c r="H226" s="33">
        <v>42579066</v>
      </c>
      <c r="I226" s="38">
        <f t="shared" si="49"/>
        <v>0.3369059466382921</v>
      </c>
      <c r="J226" s="33">
        <v>28108809</v>
      </c>
      <c r="K226" s="38">
        <f t="shared" si="50"/>
        <v>0.22717622894030165</v>
      </c>
      <c r="L226" s="33">
        <v>0</v>
      </c>
      <c r="M226" s="38">
        <f t="shared" si="51"/>
        <v>0</v>
      </c>
      <c r="N226" s="33">
        <f t="shared" si="52"/>
        <v>117791253</v>
      </c>
      <c r="O226" s="38">
        <f t="shared" si="53"/>
        <v>0.95199240418521447</v>
      </c>
      <c r="P226" s="33">
        <v>72628279</v>
      </c>
      <c r="Q226" s="33">
        <v>113053387</v>
      </c>
      <c r="R226" s="33">
        <v>120829157</v>
      </c>
      <c r="S226" s="33">
        <v>118727447</v>
      </c>
      <c r="T226" s="38">
        <f t="shared" si="54"/>
        <v>0.9826059367442247</v>
      </c>
      <c r="U226" s="38">
        <f t="shared" si="55"/>
        <v>-0.61297707467362672</v>
      </c>
    </row>
    <row r="227" spans="1:21" ht="13" x14ac:dyDescent="0.3">
      <c r="A227" s="18" t="s">
        <v>29</v>
      </c>
      <c r="B227" s="12" t="s">
        <v>408</v>
      </c>
      <c r="C227" s="11" t="s">
        <v>409</v>
      </c>
      <c r="D227" s="33">
        <v>5138700</v>
      </c>
      <c r="E227" s="33">
        <v>5138700</v>
      </c>
      <c r="F227" s="33">
        <v>723563</v>
      </c>
      <c r="G227" s="38">
        <f t="shared" si="48"/>
        <v>0.1408066242434857</v>
      </c>
      <c r="H227" s="33">
        <v>581168</v>
      </c>
      <c r="I227" s="38">
        <f t="shared" si="49"/>
        <v>0.11309630840484948</v>
      </c>
      <c r="J227" s="33">
        <v>523971</v>
      </c>
      <c r="K227" s="38">
        <f t="shared" si="50"/>
        <v>0.10196567225173682</v>
      </c>
      <c r="L227" s="33">
        <v>0</v>
      </c>
      <c r="M227" s="38">
        <f t="shared" si="51"/>
        <v>0</v>
      </c>
      <c r="N227" s="33">
        <f t="shared" si="52"/>
        <v>1828702</v>
      </c>
      <c r="O227" s="38">
        <f t="shared" si="53"/>
        <v>0.35586860490007199</v>
      </c>
      <c r="P227" s="33">
        <v>971814</v>
      </c>
      <c r="Q227" s="33">
        <v>5138700</v>
      </c>
      <c r="R227" s="33">
        <v>5138525</v>
      </c>
      <c r="S227" s="33">
        <v>2925327</v>
      </c>
      <c r="T227" s="38">
        <f t="shared" si="54"/>
        <v>0.56929313373001011</v>
      </c>
      <c r="U227" s="38">
        <f t="shared" si="55"/>
        <v>-0.46083201106384553</v>
      </c>
    </row>
    <row r="228" spans="1:21" ht="13" x14ac:dyDescent="0.3">
      <c r="A228" s="18" t="s">
        <v>29</v>
      </c>
      <c r="B228" s="12" t="s">
        <v>410</v>
      </c>
      <c r="C228" s="11" t="s">
        <v>411</v>
      </c>
      <c r="D228" s="33">
        <v>191514953</v>
      </c>
      <c r="E228" s="33">
        <v>191514953</v>
      </c>
      <c r="F228" s="33">
        <v>6044554</v>
      </c>
      <c r="G228" s="38">
        <f t="shared" si="48"/>
        <v>3.1561786196402118E-2</v>
      </c>
      <c r="H228" s="33">
        <v>6453435</v>
      </c>
      <c r="I228" s="38">
        <f t="shared" si="49"/>
        <v>3.369676831448247E-2</v>
      </c>
      <c r="J228" s="33">
        <v>172059873</v>
      </c>
      <c r="K228" s="38">
        <f t="shared" si="50"/>
        <v>0.89841482508156945</v>
      </c>
      <c r="L228" s="33">
        <v>0</v>
      </c>
      <c r="M228" s="38">
        <f t="shared" si="51"/>
        <v>0</v>
      </c>
      <c r="N228" s="33">
        <f t="shared" si="52"/>
        <v>184557862</v>
      </c>
      <c r="O228" s="38">
        <f t="shared" si="53"/>
        <v>0.96367337959245403</v>
      </c>
      <c r="P228" s="33">
        <v>58989513</v>
      </c>
      <c r="Q228" s="33">
        <v>191510862</v>
      </c>
      <c r="R228" s="33">
        <v>190085108</v>
      </c>
      <c r="S228" s="33">
        <v>183859736</v>
      </c>
      <c r="T228" s="38">
        <f t="shared" si="54"/>
        <v>0.96724955434173199</v>
      </c>
      <c r="U228" s="38">
        <f t="shared" si="55"/>
        <v>1.9167874805136975</v>
      </c>
    </row>
    <row r="229" spans="1:21" ht="13" x14ac:dyDescent="0.3">
      <c r="A229" s="18" t="s">
        <v>44</v>
      </c>
      <c r="B229" s="12" t="s">
        <v>412</v>
      </c>
      <c r="C229" s="11" t="s">
        <v>413</v>
      </c>
      <c r="D229" s="33">
        <v>0</v>
      </c>
      <c r="E229" s="33">
        <v>0</v>
      </c>
      <c r="F229" s="33">
        <v>0</v>
      </c>
      <c r="G229" s="38">
        <f t="shared" si="48"/>
        <v>0</v>
      </c>
      <c r="H229" s="33">
        <v>0</v>
      </c>
      <c r="I229" s="38">
        <f t="shared" si="49"/>
        <v>0</v>
      </c>
      <c r="J229" s="33">
        <v>0</v>
      </c>
      <c r="K229" s="38">
        <f t="shared" si="50"/>
        <v>0</v>
      </c>
      <c r="L229" s="33">
        <v>0</v>
      </c>
      <c r="M229" s="38">
        <f t="shared" si="51"/>
        <v>0</v>
      </c>
      <c r="N229" s="33">
        <f t="shared" si="52"/>
        <v>0</v>
      </c>
      <c r="O229" s="38">
        <f t="shared" si="53"/>
        <v>0</v>
      </c>
      <c r="P229" s="33">
        <v>0</v>
      </c>
      <c r="Q229" s="33">
        <v>0</v>
      </c>
      <c r="R229" s="33">
        <v>0</v>
      </c>
      <c r="S229" s="33">
        <v>0</v>
      </c>
      <c r="T229" s="38">
        <f t="shared" si="54"/>
        <v>0</v>
      </c>
      <c r="U229" s="38">
        <f t="shared" si="55"/>
        <v>0</v>
      </c>
    </row>
    <row r="230" spans="1:21" ht="14" x14ac:dyDescent="0.3">
      <c r="A230" s="19" t="s">
        <v>0</v>
      </c>
      <c r="B230" s="14" t="s">
        <v>414</v>
      </c>
      <c r="C230" s="13" t="s">
        <v>0</v>
      </c>
      <c r="D230" s="34">
        <f>SUM(D225:D229)</f>
        <v>343475840</v>
      </c>
      <c r="E230" s="34">
        <f>SUM(E225:E229)</f>
        <v>340824486</v>
      </c>
      <c r="F230" s="34">
        <f>SUM(F225:F229)</f>
        <v>58481403</v>
      </c>
      <c r="G230" s="39">
        <f t="shared" si="48"/>
        <v>0.17026351256612401</v>
      </c>
      <c r="H230" s="34">
        <f>SUM(H225:H229)</f>
        <v>54296721</v>
      </c>
      <c r="I230" s="39">
        <f t="shared" si="49"/>
        <v>0.15808017530432417</v>
      </c>
      <c r="J230" s="34">
        <f>SUM(J225:J229)</f>
        <v>205418842</v>
      </c>
      <c r="K230" s="39">
        <f t="shared" si="50"/>
        <v>0.60271151410171864</v>
      </c>
      <c r="L230" s="34">
        <f>SUM(L225:L229)</f>
        <v>0</v>
      </c>
      <c r="M230" s="39">
        <f t="shared" si="51"/>
        <v>0</v>
      </c>
      <c r="N230" s="34">
        <f t="shared" si="52"/>
        <v>318196966</v>
      </c>
      <c r="O230" s="39">
        <f t="shared" si="53"/>
        <v>0.93360946490211971</v>
      </c>
      <c r="P230" s="34">
        <f>SUM(P225:P229)</f>
        <v>142678073</v>
      </c>
      <c r="Q230" s="34">
        <f>SUM(Q225:Q229)</f>
        <v>326954233</v>
      </c>
      <c r="R230" s="34">
        <f>SUM(R225:R229)</f>
        <v>335073511</v>
      </c>
      <c r="S230" s="34">
        <f>SUM(S225:S229)</f>
        <v>335144763</v>
      </c>
      <c r="T230" s="39">
        <f t="shared" si="54"/>
        <v>1.0002126458751912</v>
      </c>
      <c r="U230" s="39">
        <f t="shared" si="55"/>
        <v>0.43973658797592541</v>
      </c>
    </row>
    <row r="231" spans="1:21" ht="14" x14ac:dyDescent="0.3">
      <c r="A231" s="19" t="s">
        <v>0</v>
      </c>
      <c r="B231" s="14" t="s">
        <v>415</v>
      </c>
      <c r="C231" s="13" t="s">
        <v>0</v>
      </c>
      <c r="D231" s="34">
        <f>SUM(D208:D215,D217:D223,D225:D229)</f>
        <v>1027785389</v>
      </c>
      <c r="E231" s="34">
        <f>SUM(E208:E215,E217:E223,E225:E229)</f>
        <v>1035525794</v>
      </c>
      <c r="F231" s="34">
        <f>SUM(F208:F215,F217:F223,F225:F229)</f>
        <v>228810314</v>
      </c>
      <c r="G231" s="39">
        <f t="shared" si="48"/>
        <v>0.22262460280995491</v>
      </c>
      <c r="H231" s="34">
        <f>SUM(H208:H215,H217:H223,H225:H229)</f>
        <v>219515774</v>
      </c>
      <c r="I231" s="39">
        <f t="shared" si="49"/>
        <v>0.2135813335637913</v>
      </c>
      <c r="J231" s="34">
        <f>SUM(J208:J215,J217:J223,J225:J229)</f>
        <v>365284463</v>
      </c>
      <c r="K231" s="39">
        <f t="shared" si="50"/>
        <v>0.35275264519388688</v>
      </c>
      <c r="L231" s="34">
        <f>SUM(L208:L215,L217:L223,L225:L229)</f>
        <v>0</v>
      </c>
      <c r="M231" s="39">
        <f t="shared" si="51"/>
        <v>0</v>
      </c>
      <c r="N231" s="34">
        <f t="shared" si="52"/>
        <v>813610551</v>
      </c>
      <c r="O231" s="39">
        <f t="shared" si="53"/>
        <v>0.78569800551003943</v>
      </c>
      <c r="P231" s="34">
        <f>SUM(P208:P215,P217:P223,P225:P229)</f>
        <v>290708065</v>
      </c>
      <c r="Q231" s="34">
        <f>SUM(Q208:Q215,Q217:Q223,Q225:Q229)</f>
        <v>1029184333</v>
      </c>
      <c r="R231" s="34">
        <f>SUM(R208:R215,R217:R223,R225:R229)</f>
        <v>1048303987</v>
      </c>
      <c r="S231" s="34">
        <f>SUM(S208:S215,S217:S223,S225:S229)</f>
        <v>793800927</v>
      </c>
      <c r="T231" s="39">
        <f t="shared" si="54"/>
        <v>0.75722398926638823</v>
      </c>
      <c r="U231" s="39">
        <f t="shared" si="55"/>
        <v>0.25653363968419662</v>
      </c>
    </row>
    <row r="232" spans="1:21" ht="14.5" customHeight="1" x14ac:dyDescent="0.3">
      <c r="A232" s="17" t="s">
        <v>0</v>
      </c>
      <c r="B232" s="15" t="s">
        <v>618</v>
      </c>
      <c r="C232" s="10"/>
      <c r="D232" s="35"/>
      <c r="E232" s="35"/>
      <c r="F232" s="35"/>
      <c r="G232" s="40"/>
      <c r="H232" s="35"/>
      <c r="I232" s="40"/>
      <c r="J232" s="35"/>
      <c r="K232" s="40"/>
      <c r="L232" s="35"/>
      <c r="M232" s="40"/>
      <c r="N232" s="35"/>
      <c r="O232" s="40"/>
      <c r="P232" s="35"/>
      <c r="Q232" s="35"/>
      <c r="R232" s="35"/>
      <c r="S232" s="35"/>
      <c r="T232" s="40"/>
      <c r="U232" s="40"/>
    </row>
    <row r="233" spans="1:21" ht="14.5" customHeight="1" x14ac:dyDescent="0.3">
      <c r="A233" s="17" t="s">
        <v>0</v>
      </c>
      <c r="B233" s="9" t="s">
        <v>416</v>
      </c>
      <c r="C233" s="10"/>
      <c r="D233" s="35"/>
      <c r="E233" s="35"/>
      <c r="F233" s="35"/>
      <c r="G233" s="40"/>
      <c r="H233" s="35"/>
      <c r="I233" s="40"/>
      <c r="J233" s="35"/>
      <c r="K233" s="40"/>
      <c r="L233" s="35"/>
      <c r="M233" s="40"/>
      <c r="N233" s="35"/>
      <c r="O233" s="40"/>
      <c r="P233" s="35"/>
      <c r="Q233" s="35"/>
      <c r="R233" s="35"/>
      <c r="S233" s="35"/>
      <c r="T233" s="40"/>
      <c r="U233" s="40"/>
    </row>
    <row r="234" spans="1:21" ht="13" x14ac:dyDescent="0.3">
      <c r="A234" s="18" t="s">
        <v>29</v>
      </c>
      <c r="B234" s="12" t="s">
        <v>417</v>
      </c>
      <c r="C234" s="11" t="s">
        <v>418</v>
      </c>
      <c r="D234" s="33">
        <v>0</v>
      </c>
      <c r="E234" s="33">
        <v>0</v>
      </c>
      <c r="F234" s="33">
        <v>0</v>
      </c>
      <c r="G234" s="38">
        <f t="shared" ref="G234:G260" si="56">IF(($D234     =0),0,($F234     /$D234     ))</f>
        <v>0</v>
      </c>
      <c r="H234" s="33">
        <v>0</v>
      </c>
      <c r="I234" s="38">
        <f t="shared" ref="I234:I260" si="57">IF(($D234     =0),0,($H234     /$D234     ))</f>
        <v>0</v>
      </c>
      <c r="J234" s="33">
        <v>0</v>
      </c>
      <c r="K234" s="38">
        <f t="shared" ref="K234:K260" si="58">IF(($E234     =0),0,($J234     /$E234     ))</f>
        <v>0</v>
      </c>
      <c r="L234" s="33">
        <v>0</v>
      </c>
      <c r="M234" s="38">
        <f t="shared" ref="M234:M260" si="59">IF(($E234     =0),0,($L234     /$E234     ))</f>
        <v>0</v>
      </c>
      <c r="N234" s="33">
        <f t="shared" ref="N234:N260" si="60">$F234     +$H234     +$J234</f>
        <v>0</v>
      </c>
      <c r="O234" s="38">
        <f t="shared" ref="O234:O260" si="61">IF(($E234     =0),0,($N234     /$E234     ))</f>
        <v>0</v>
      </c>
      <c r="P234" s="33">
        <v>0</v>
      </c>
      <c r="Q234" s="33">
        <v>0</v>
      </c>
      <c r="R234" s="33">
        <v>0</v>
      </c>
      <c r="S234" s="33">
        <v>0</v>
      </c>
      <c r="T234" s="38">
        <f t="shared" ref="T234:T260" si="62">IF(($R234     =0),0,($S234     /$R234     ))</f>
        <v>0</v>
      </c>
      <c r="U234" s="38">
        <f t="shared" ref="U234:U260" si="63">IF(($P234     =0),0,(($J234     /$P234     )-1))</f>
        <v>0</v>
      </c>
    </row>
    <row r="235" spans="1:21" ht="13" x14ac:dyDescent="0.3">
      <c r="A235" s="18" t="s">
        <v>29</v>
      </c>
      <c r="B235" s="12" t="s">
        <v>419</v>
      </c>
      <c r="C235" s="11" t="s">
        <v>420</v>
      </c>
      <c r="D235" s="33">
        <v>78516206</v>
      </c>
      <c r="E235" s="33">
        <v>78516206</v>
      </c>
      <c r="F235" s="33">
        <v>15532742</v>
      </c>
      <c r="G235" s="38">
        <f t="shared" si="56"/>
        <v>0.19782848396928399</v>
      </c>
      <c r="H235" s="33">
        <v>16698682</v>
      </c>
      <c r="I235" s="38">
        <f t="shared" si="57"/>
        <v>0.21267815716923458</v>
      </c>
      <c r="J235" s="33">
        <v>14968540</v>
      </c>
      <c r="K235" s="38">
        <f t="shared" si="58"/>
        <v>0.19064268082438929</v>
      </c>
      <c r="L235" s="33">
        <v>0</v>
      </c>
      <c r="M235" s="38">
        <f t="shared" si="59"/>
        <v>0</v>
      </c>
      <c r="N235" s="33">
        <f t="shared" si="60"/>
        <v>47199964</v>
      </c>
      <c r="O235" s="38">
        <f t="shared" si="61"/>
        <v>0.60114932196290793</v>
      </c>
      <c r="P235" s="33">
        <v>9860905</v>
      </c>
      <c r="Q235" s="33">
        <v>68818982</v>
      </c>
      <c r="R235" s="33">
        <v>81036877</v>
      </c>
      <c r="S235" s="33">
        <v>50379342</v>
      </c>
      <c r="T235" s="38">
        <f t="shared" si="62"/>
        <v>0.62168415004442978</v>
      </c>
      <c r="U235" s="38">
        <f t="shared" si="63"/>
        <v>0.51796817837713682</v>
      </c>
    </row>
    <row r="236" spans="1:21" ht="13" x14ac:dyDescent="0.3">
      <c r="A236" s="18" t="s">
        <v>29</v>
      </c>
      <c r="B236" s="12" t="s">
        <v>421</v>
      </c>
      <c r="C236" s="11" t="s">
        <v>422</v>
      </c>
      <c r="D236" s="33">
        <v>478967596</v>
      </c>
      <c r="E236" s="33">
        <v>478967596</v>
      </c>
      <c r="F236" s="33">
        <v>81336226</v>
      </c>
      <c r="G236" s="38">
        <f t="shared" si="56"/>
        <v>0.16981571755430402</v>
      </c>
      <c r="H236" s="33">
        <v>40410983</v>
      </c>
      <c r="I236" s="38">
        <f t="shared" si="57"/>
        <v>8.437101661466051E-2</v>
      </c>
      <c r="J236" s="33">
        <v>101203306</v>
      </c>
      <c r="K236" s="38">
        <f t="shared" si="58"/>
        <v>0.21129468223983988</v>
      </c>
      <c r="L236" s="33">
        <v>0</v>
      </c>
      <c r="M236" s="38">
        <f t="shared" si="59"/>
        <v>0</v>
      </c>
      <c r="N236" s="33">
        <f t="shared" si="60"/>
        <v>222950515</v>
      </c>
      <c r="O236" s="38">
        <f t="shared" si="61"/>
        <v>0.46548141640880442</v>
      </c>
      <c r="P236" s="33">
        <v>38384023</v>
      </c>
      <c r="Q236" s="33">
        <v>464231016</v>
      </c>
      <c r="R236" s="33">
        <v>467831017</v>
      </c>
      <c r="S236" s="33">
        <v>193191556</v>
      </c>
      <c r="T236" s="38">
        <f t="shared" si="62"/>
        <v>0.41295157648771286</v>
      </c>
      <c r="U236" s="38">
        <f t="shared" si="63"/>
        <v>1.6365997644384489</v>
      </c>
    </row>
    <row r="237" spans="1:21" ht="13" x14ac:dyDescent="0.3">
      <c r="A237" s="18" t="s">
        <v>29</v>
      </c>
      <c r="B237" s="12" t="s">
        <v>423</v>
      </c>
      <c r="C237" s="11" t="s">
        <v>424</v>
      </c>
      <c r="D237" s="33">
        <v>5283991</v>
      </c>
      <c r="E237" s="33">
        <v>5283991</v>
      </c>
      <c r="F237" s="33">
        <v>915828</v>
      </c>
      <c r="G237" s="38">
        <f t="shared" si="56"/>
        <v>0.17332126417323573</v>
      </c>
      <c r="H237" s="33">
        <v>589111</v>
      </c>
      <c r="I237" s="38">
        <f t="shared" si="57"/>
        <v>0.11148978111431303</v>
      </c>
      <c r="J237" s="33">
        <v>919914</v>
      </c>
      <c r="K237" s="38">
        <f t="shared" si="58"/>
        <v>0.17409454331016083</v>
      </c>
      <c r="L237" s="33">
        <v>0</v>
      </c>
      <c r="M237" s="38">
        <f t="shared" si="59"/>
        <v>0</v>
      </c>
      <c r="N237" s="33">
        <f t="shared" si="60"/>
        <v>2424853</v>
      </c>
      <c r="O237" s="38">
        <f t="shared" si="61"/>
        <v>0.45890558859770958</v>
      </c>
      <c r="P237" s="33">
        <v>589608</v>
      </c>
      <c r="Q237" s="33">
        <v>5085651</v>
      </c>
      <c r="R237" s="33">
        <v>5085651</v>
      </c>
      <c r="S237" s="33">
        <v>2010445</v>
      </c>
      <c r="T237" s="38">
        <f t="shared" si="62"/>
        <v>0.39531713835652504</v>
      </c>
      <c r="U237" s="38">
        <f t="shared" si="63"/>
        <v>0.56021288720641516</v>
      </c>
    </row>
    <row r="238" spans="1:21" ht="13" x14ac:dyDescent="0.3">
      <c r="A238" s="18" t="s">
        <v>29</v>
      </c>
      <c r="B238" s="12" t="s">
        <v>425</v>
      </c>
      <c r="C238" s="11" t="s">
        <v>426</v>
      </c>
      <c r="D238" s="33">
        <v>23175536</v>
      </c>
      <c r="E238" s="33">
        <v>25707025</v>
      </c>
      <c r="F238" s="33">
        <v>1674033</v>
      </c>
      <c r="G238" s="38">
        <f t="shared" si="56"/>
        <v>7.2232763030809735E-2</v>
      </c>
      <c r="H238" s="33">
        <v>1413677</v>
      </c>
      <c r="I238" s="38">
        <f t="shared" si="57"/>
        <v>6.0998675499889195E-2</v>
      </c>
      <c r="J238" s="33">
        <v>8263922</v>
      </c>
      <c r="K238" s="38">
        <f t="shared" si="58"/>
        <v>0.3214655138041061</v>
      </c>
      <c r="L238" s="33">
        <v>0</v>
      </c>
      <c r="M238" s="38">
        <f t="shared" si="59"/>
        <v>0</v>
      </c>
      <c r="N238" s="33">
        <f t="shared" si="60"/>
        <v>11351632</v>
      </c>
      <c r="O238" s="38">
        <f t="shared" si="61"/>
        <v>0.44157703973913748</v>
      </c>
      <c r="P238" s="33">
        <v>670085</v>
      </c>
      <c r="Q238" s="33">
        <v>21490398</v>
      </c>
      <c r="R238" s="33">
        <v>17840753</v>
      </c>
      <c r="S238" s="33">
        <v>21196373</v>
      </c>
      <c r="T238" s="38">
        <f t="shared" si="62"/>
        <v>1.1880873525910034</v>
      </c>
      <c r="U238" s="38">
        <f t="shared" si="63"/>
        <v>11.332647350709239</v>
      </c>
    </row>
    <row r="239" spans="1:21" ht="13" x14ac:dyDescent="0.3">
      <c r="A239" s="18" t="s">
        <v>44</v>
      </c>
      <c r="B239" s="12" t="s">
        <v>427</v>
      </c>
      <c r="C239" s="11" t="s">
        <v>428</v>
      </c>
      <c r="D239" s="33">
        <v>0</v>
      </c>
      <c r="E239" s="33">
        <v>0</v>
      </c>
      <c r="F239" s="33">
        <v>0</v>
      </c>
      <c r="G239" s="38">
        <f t="shared" si="56"/>
        <v>0</v>
      </c>
      <c r="H239" s="33">
        <v>0</v>
      </c>
      <c r="I239" s="38">
        <f t="shared" si="57"/>
        <v>0</v>
      </c>
      <c r="J239" s="33">
        <v>0</v>
      </c>
      <c r="K239" s="38">
        <f t="shared" si="58"/>
        <v>0</v>
      </c>
      <c r="L239" s="33">
        <v>0</v>
      </c>
      <c r="M239" s="38">
        <f t="shared" si="59"/>
        <v>0</v>
      </c>
      <c r="N239" s="33">
        <f t="shared" si="60"/>
        <v>0</v>
      </c>
      <c r="O239" s="38">
        <f t="shared" si="61"/>
        <v>0</v>
      </c>
      <c r="P239" s="33">
        <v>0</v>
      </c>
      <c r="Q239" s="33">
        <v>0</v>
      </c>
      <c r="R239" s="33">
        <v>0</v>
      </c>
      <c r="S239" s="33">
        <v>0</v>
      </c>
      <c r="T239" s="38">
        <f t="shared" si="62"/>
        <v>0</v>
      </c>
      <c r="U239" s="38">
        <f t="shared" si="63"/>
        <v>0</v>
      </c>
    </row>
    <row r="240" spans="1:21" ht="14" x14ac:dyDescent="0.3">
      <c r="A240" s="19" t="s">
        <v>0</v>
      </c>
      <c r="B240" s="14" t="s">
        <v>429</v>
      </c>
      <c r="C240" s="13" t="s">
        <v>0</v>
      </c>
      <c r="D240" s="34">
        <f>SUM(D234:D239)</f>
        <v>585943329</v>
      </c>
      <c r="E240" s="34">
        <f>SUM(E234:E239)</f>
        <v>588474818</v>
      </c>
      <c r="F240" s="34">
        <f>SUM(F234:F239)</f>
        <v>99458829</v>
      </c>
      <c r="G240" s="39">
        <f t="shared" si="56"/>
        <v>0.16974137954559765</v>
      </c>
      <c r="H240" s="34">
        <f>SUM(H234:H239)</f>
        <v>59112453</v>
      </c>
      <c r="I240" s="39">
        <f t="shared" si="57"/>
        <v>0.10088424950734443</v>
      </c>
      <c r="J240" s="34">
        <f>SUM(J234:J239)</f>
        <v>125355682</v>
      </c>
      <c r="K240" s="39">
        <f t="shared" si="58"/>
        <v>0.21301792050513876</v>
      </c>
      <c r="L240" s="34">
        <f>SUM(L234:L239)</f>
        <v>0</v>
      </c>
      <c r="M240" s="39">
        <f t="shared" si="59"/>
        <v>0</v>
      </c>
      <c r="N240" s="34">
        <f t="shared" si="60"/>
        <v>283926964</v>
      </c>
      <c r="O240" s="39">
        <f t="shared" si="61"/>
        <v>0.48247937773269339</v>
      </c>
      <c r="P240" s="34">
        <f>SUM(P234:P239)</f>
        <v>49504621</v>
      </c>
      <c r="Q240" s="34">
        <f>SUM(Q234:Q239)</f>
        <v>559626047</v>
      </c>
      <c r="R240" s="34">
        <f>SUM(R234:R239)</f>
        <v>571794298</v>
      </c>
      <c r="S240" s="34">
        <f>SUM(S234:S239)</f>
        <v>266777716</v>
      </c>
      <c r="T240" s="39">
        <f t="shared" si="62"/>
        <v>0.46656239303736463</v>
      </c>
      <c r="U240" s="39">
        <f t="shared" si="63"/>
        <v>1.5322016302276107</v>
      </c>
    </row>
    <row r="241" spans="1:21" ht="13" x14ac:dyDescent="0.3">
      <c r="A241" s="18" t="s">
        <v>29</v>
      </c>
      <c r="B241" s="12" t="s">
        <v>430</v>
      </c>
      <c r="C241" s="11" t="s">
        <v>431</v>
      </c>
      <c r="D241" s="33">
        <v>0</v>
      </c>
      <c r="E241" s="33">
        <v>0</v>
      </c>
      <c r="F241" s="33">
        <v>0</v>
      </c>
      <c r="G241" s="38">
        <f t="shared" si="56"/>
        <v>0</v>
      </c>
      <c r="H241" s="33">
        <v>0</v>
      </c>
      <c r="I241" s="38">
        <f t="shared" si="57"/>
        <v>0</v>
      </c>
      <c r="J241" s="33">
        <v>0</v>
      </c>
      <c r="K241" s="38">
        <f t="shared" si="58"/>
        <v>0</v>
      </c>
      <c r="L241" s="33">
        <v>0</v>
      </c>
      <c r="M241" s="38">
        <f t="shared" si="59"/>
        <v>0</v>
      </c>
      <c r="N241" s="33">
        <f t="shared" si="60"/>
        <v>0</v>
      </c>
      <c r="O241" s="38">
        <f t="shared" si="61"/>
        <v>0</v>
      </c>
      <c r="P241" s="33">
        <v>0</v>
      </c>
      <c r="Q241" s="33">
        <v>0</v>
      </c>
      <c r="R241" s="33">
        <v>0</v>
      </c>
      <c r="S241" s="33">
        <v>0</v>
      </c>
      <c r="T241" s="38">
        <f t="shared" si="62"/>
        <v>0</v>
      </c>
      <c r="U241" s="38">
        <f t="shared" si="63"/>
        <v>0</v>
      </c>
    </row>
    <row r="242" spans="1:21" ht="13" x14ac:dyDescent="0.3">
      <c r="A242" s="18" t="s">
        <v>29</v>
      </c>
      <c r="B242" s="12" t="s">
        <v>432</v>
      </c>
      <c r="C242" s="11" t="s">
        <v>433</v>
      </c>
      <c r="D242" s="33">
        <v>12507371</v>
      </c>
      <c r="E242" s="33">
        <v>12507371</v>
      </c>
      <c r="F242" s="33">
        <v>3199267</v>
      </c>
      <c r="G242" s="38">
        <f t="shared" si="56"/>
        <v>0.25579052544295677</v>
      </c>
      <c r="H242" s="33">
        <v>2901502</v>
      </c>
      <c r="I242" s="38">
        <f t="shared" si="57"/>
        <v>0.23198336404988706</v>
      </c>
      <c r="J242" s="33">
        <v>3200568</v>
      </c>
      <c r="K242" s="38">
        <f t="shared" si="58"/>
        <v>0.25589454410523205</v>
      </c>
      <c r="L242" s="33">
        <v>0</v>
      </c>
      <c r="M242" s="38">
        <f t="shared" si="59"/>
        <v>0</v>
      </c>
      <c r="N242" s="33">
        <f t="shared" si="60"/>
        <v>9301337</v>
      </c>
      <c r="O242" s="38">
        <f t="shared" si="61"/>
        <v>0.74366843359807588</v>
      </c>
      <c r="P242" s="33">
        <v>3079206</v>
      </c>
      <c r="Q242" s="33">
        <v>12996434</v>
      </c>
      <c r="R242" s="33">
        <v>12996434</v>
      </c>
      <c r="S242" s="33">
        <v>9237618</v>
      </c>
      <c r="T242" s="38">
        <f t="shared" si="62"/>
        <v>0.71078097268835438</v>
      </c>
      <c r="U242" s="38">
        <f t="shared" si="63"/>
        <v>3.9413407222511188E-2</v>
      </c>
    </row>
    <row r="243" spans="1:21" ht="13" x14ac:dyDescent="0.3">
      <c r="A243" s="18" t="s">
        <v>29</v>
      </c>
      <c r="B243" s="12" t="s">
        <v>434</v>
      </c>
      <c r="C243" s="11" t="s">
        <v>435</v>
      </c>
      <c r="D243" s="33">
        <v>54150544</v>
      </c>
      <c r="E243" s="33">
        <v>49337604</v>
      </c>
      <c r="F243" s="33">
        <v>12303699</v>
      </c>
      <c r="G243" s="38">
        <f t="shared" si="56"/>
        <v>0.22721284203534503</v>
      </c>
      <c r="H243" s="33">
        <v>12343782</v>
      </c>
      <c r="I243" s="38">
        <f t="shared" si="57"/>
        <v>0.22795305620567727</v>
      </c>
      <c r="J243" s="33">
        <v>12242671</v>
      </c>
      <c r="K243" s="38">
        <f t="shared" si="58"/>
        <v>0.24814076905720836</v>
      </c>
      <c r="L243" s="33">
        <v>0</v>
      </c>
      <c r="M243" s="38">
        <f t="shared" si="59"/>
        <v>0</v>
      </c>
      <c r="N243" s="33">
        <f t="shared" si="60"/>
        <v>36890152</v>
      </c>
      <c r="O243" s="38">
        <f t="shared" si="61"/>
        <v>0.74770862403451943</v>
      </c>
      <c r="P243" s="33">
        <v>8324920</v>
      </c>
      <c r="Q243" s="33">
        <v>52713540</v>
      </c>
      <c r="R243" s="33">
        <v>52713540</v>
      </c>
      <c r="S243" s="33">
        <v>31736456</v>
      </c>
      <c r="T243" s="38">
        <f t="shared" si="62"/>
        <v>0.6020551076630406</v>
      </c>
      <c r="U243" s="38">
        <f t="shared" si="63"/>
        <v>0.47060524305338669</v>
      </c>
    </row>
    <row r="244" spans="1:21" ht="13" x14ac:dyDescent="0.3">
      <c r="A244" s="18" t="s">
        <v>29</v>
      </c>
      <c r="B244" s="12" t="s">
        <v>436</v>
      </c>
      <c r="C244" s="11" t="s">
        <v>437</v>
      </c>
      <c r="D244" s="33">
        <v>37342502</v>
      </c>
      <c r="E244" s="33">
        <v>37342502</v>
      </c>
      <c r="F244" s="33">
        <v>-404987</v>
      </c>
      <c r="G244" s="38">
        <f t="shared" si="56"/>
        <v>-1.0845202605867171E-2</v>
      </c>
      <c r="H244" s="33">
        <v>665232</v>
      </c>
      <c r="I244" s="38">
        <f t="shared" si="57"/>
        <v>1.7814339274856303E-2</v>
      </c>
      <c r="J244" s="33">
        <v>-7492</v>
      </c>
      <c r="K244" s="38">
        <f t="shared" si="58"/>
        <v>-2.0062929902233117E-4</v>
      </c>
      <c r="L244" s="33">
        <v>0</v>
      </c>
      <c r="M244" s="38">
        <f t="shared" si="59"/>
        <v>0</v>
      </c>
      <c r="N244" s="33">
        <f t="shared" si="60"/>
        <v>252753</v>
      </c>
      <c r="O244" s="38">
        <f t="shared" si="61"/>
        <v>6.7685073699668011E-3</v>
      </c>
      <c r="P244" s="33">
        <v>0</v>
      </c>
      <c r="Q244" s="33">
        <v>22450170</v>
      </c>
      <c r="R244" s="33">
        <v>22190906</v>
      </c>
      <c r="S244" s="33">
        <v>0</v>
      </c>
      <c r="T244" s="38">
        <f t="shared" si="62"/>
        <v>0</v>
      </c>
      <c r="U244" s="38">
        <f t="shared" si="63"/>
        <v>0</v>
      </c>
    </row>
    <row r="245" spans="1:21" ht="13" x14ac:dyDescent="0.3">
      <c r="A245" s="18" t="s">
        <v>29</v>
      </c>
      <c r="B245" s="12" t="s">
        <v>438</v>
      </c>
      <c r="C245" s="11" t="s">
        <v>439</v>
      </c>
      <c r="D245" s="33">
        <v>4386377</v>
      </c>
      <c r="E245" s="33">
        <v>596990</v>
      </c>
      <c r="F245" s="33">
        <v>38105</v>
      </c>
      <c r="G245" s="38">
        <f t="shared" si="56"/>
        <v>8.6871237925969427E-3</v>
      </c>
      <c r="H245" s="33">
        <v>40503</v>
      </c>
      <c r="I245" s="38">
        <f t="shared" si="57"/>
        <v>9.2338164275437336E-3</v>
      </c>
      <c r="J245" s="33">
        <v>34398</v>
      </c>
      <c r="K245" s="38">
        <f t="shared" si="58"/>
        <v>5.7619055595571116E-2</v>
      </c>
      <c r="L245" s="33">
        <v>0</v>
      </c>
      <c r="M245" s="38">
        <f t="shared" si="59"/>
        <v>0</v>
      </c>
      <c r="N245" s="33">
        <f t="shared" si="60"/>
        <v>113006</v>
      </c>
      <c r="O245" s="38">
        <f t="shared" si="61"/>
        <v>0.18929295298078694</v>
      </c>
      <c r="P245" s="33">
        <v>58026</v>
      </c>
      <c r="Q245" s="33">
        <v>4414223</v>
      </c>
      <c r="R245" s="33">
        <v>4414223</v>
      </c>
      <c r="S245" s="33">
        <v>173546</v>
      </c>
      <c r="T245" s="38">
        <f t="shared" si="62"/>
        <v>3.9315186387275859E-2</v>
      </c>
      <c r="U245" s="38">
        <f t="shared" si="63"/>
        <v>-0.40719677385999375</v>
      </c>
    </row>
    <row r="246" spans="1:21" ht="13" x14ac:dyDescent="0.3">
      <c r="A246" s="18" t="s">
        <v>44</v>
      </c>
      <c r="B246" s="12" t="s">
        <v>440</v>
      </c>
      <c r="C246" s="11" t="s">
        <v>441</v>
      </c>
      <c r="D246" s="33">
        <v>0</v>
      </c>
      <c r="E246" s="33">
        <v>0</v>
      </c>
      <c r="F246" s="33">
        <v>0</v>
      </c>
      <c r="G246" s="38">
        <f t="shared" si="56"/>
        <v>0</v>
      </c>
      <c r="H246" s="33">
        <v>0</v>
      </c>
      <c r="I246" s="38">
        <f t="shared" si="57"/>
        <v>0</v>
      </c>
      <c r="J246" s="33">
        <v>0</v>
      </c>
      <c r="K246" s="38">
        <f t="shared" si="58"/>
        <v>0</v>
      </c>
      <c r="L246" s="33">
        <v>0</v>
      </c>
      <c r="M246" s="38">
        <f t="shared" si="59"/>
        <v>0</v>
      </c>
      <c r="N246" s="33">
        <f t="shared" si="60"/>
        <v>0</v>
      </c>
      <c r="O246" s="38">
        <f t="shared" si="61"/>
        <v>0</v>
      </c>
      <c r="P246" s="33">
        <v>0</v>
      </c>
      <c r="Q246" s="33">
        <v>0</v>
      </c>
      <c r="R246" s="33">
        <v>0</v>
      </c>
      <c r="S246" s="33">
        <v>0</v>
      </c>
      <c r="T246" s="38">
        <f t="shared" si="62"/>
        <v>0</v>
      </c>
      <c r="U246" s="38">
        <f t="shared" si="63"/>
        <v>0</v>
      </c>
    </row>
    <row r="247" spans="1:21" ht="14" x14ac:dyDescent="0.3">
      <c r="A247" s="19" t="s">
        <v>0</v>
      </c>
      <c r="B247" s="14" t="s">
        <v>442</v>
      </c>
      <c r="C247" s="13" t="s">
        <v>0</v>
      </c>
      <c r="D247" s="34">
        <f>SUM(D241:D246)</f>
        <v>108386794</v>
      </c>
      <c r="E247" s="34">
        <f>SUM(E241:E246)</f>
        <v>99784467</v>
      </c>
      <c r="F247" s="34">
        <f>SUM(F241:F246)</f>
        <v>15136084</v>
      </c>
      <c r="G247" s="39">
        <f t="shared" si="56"/>
        <v>0.13964878414984763</v>
      </c>
      <c r="H247" s="34">
        <f>SUM(H241:H246)</f>
        <v>15951019</v>
      </c>
      <c r="I247" s="39">
        <f t="shared" si="57"/>
        <v>0.14716755068887821</v>
      </c>
      <c r="J247" s="34">
        <f>SUM(J241:J246)</f>
        <v>15470145</v>
      </c>
      <c r="K247" s="39">
        <f t="shared" si="58"/>
        <v>0.15503560288596821</v>
      </c>
      <c r="L247" s="34">
        <f>SUM(L241:L246)</f>
        <v>0</v>
      </c>
      <c r="M247" s="39">
        <f t="shared" si="59"/>
        <v>0</v>
      </c>
      <c r="N247" s="34">
        <f t="shared" si="60"/>
        <v>46557248</v>
      </c>
      <c r="O247" s="39">
        <f t="shared" si="61"/>
        <v>0.46657810979738962</v>
      </c>
      <c r="P247" s="34">
        <f>SUM(P241:P246)</f>
        <v>11462152</v>
      </c>
      <c r="Q247" s="34">
        <f>SUM(Q241:Q246)</f>
        <v>92574367</v>
      </c>
      <c r="R247" s="34">
        <f>SUM(R241:R246)</f>
        <v>92315103</v>
      </c>
      <c r="S247" s="34">
        <f>SUM(S241:S246)</f>
        <v>41147620</v>
      </c>
      <c r="T247" s="39">
        <f t="shared" si="62"/>
        <v>0.44573009900665983</v>
      </c>
      <c r="U247" s="39">
        <f t="shared" si="63"/>
        <v>0.34967194641983457</v>
      </c>
    </row>
    <row r="248" spans="1:21" ht="13" x14ac:dyDescent="0.3">
      <c r="A248" s="18" t="s">
        <v>29</v>
      </c>
      <c r="B248" s="12" t="s">
        <v>443</v>
      </c>
      <c r="C248" s="11" t="s">
        <v>444</v>
      </c>
      <c r="D248" s="33">
        <v>34444801</v>
      </c>
      <c r="E248" s="33">
        <v>34444801</v>
      </c>
      <c r="F248" s="33">
        <v>8211099</v>
      </c>
      <c r="G248" s="38">
        <f t="shared" si="56"/>
        <v>0.23838427749952742</v>
      </c>
      <c r="H248" s="33">
        <v>5395216</v>
      </c>
      <c r="I248" s="38">
        <f t="shared" si="57"/>
        <v>0.15663368181456469</v>
      </c>
      <c r="J248" s="33">
        <v>5532362</v>
      </c>
      <c r="K248" s="38">
        <f t="shared" si="58"/>
        <v>0.16061529866292448</v>
      </c>
      <c r="L248" s="33">
        <v>0</v>
      </c>
      <c r="M248" s="38">
        <f t="shared" si="59"/>
        <v>0</v>
      </c>
      <c r="N248" s="33">
        <f t="shared" si="60"/>
        <v>19138677</v>
      </c>
      <c r="O248" s="38">
        <f t="shared" si="61"/>
        <v>0.55563325797701657</v>
      </c>
      <c r="P248" s="33">
        <v>8512407</v>
      </c>
      <c r="Q248" s="33">
        <v>30017131</v>
      </c>
      <c r="R248" s="33">
        <v>30017131</v>
      </c>
      <c r="S248" s="33">
        <v>25177730</v>
      </c>
      <c r="T248" s="38">
        <f t="shared" si="62"/>
        <v>0.83877869607191968</v>
      </c>
      <c r="U248" s="38">
        <f t="shared" si="63"/>
        <v>-0.35008253247289511</v>
      </c>
    </row>
    <row r="249" spans="1:21" ht="13" x14ac:dyDescent="0.3">
      <c r="A249" s="18" t="s">
        <v>29</v>
      </c>
      <c r="B249" s="12" t="s">
        <v>445</v>
      </c>
      <c r="C249" s="11" t="s">
        <v>446</v>
      </c>
      <c r="D249" s="33">
        <v>9787865</v>
      </c>
      <c r="E249" s="33">
        <v>9787865</v>
      </c>
      <c r="F249" s="33">
        <v>2050722</v>
      </c>
      <c r="G249" s="38">
        <f t="shared" si="56"/>
        <v>0.20951678430382928</v>
      </c>
      <c r="H249" s="33">
        <v>3121133</v>
      </c>
      <c r="I249" s="38">
        <f t="shared" si="57"/>
        <v>0.31887781451828362</v>
      </c>
      <c r="J249" s="33">
        <v>3175252</v>
      </c>
      <c r="K249" s="38">
        <f t="shared" si="58"/>
        <v>0.32440700806559958</v>
      </c>
      <c r="L249" s="33">
        <v>0</v>
      </c>
      <c r="M249" s="38">
        <f t="shared" si="59"/>
        <v>0</v>
      </c>
      <c r="N249" s="33">
        <f t="shared" si="60"/>
        <v>8347107</v>
      </c>
      <c r="O249" s="38">
        <f t="shared" si="61"/>
        <v>0.85280160688771245</v>
      </c>
      <c r="P249" s="33">
        <v>0</v>
      </c>
      <c r="Q249" s="33">
        <v>12847413</v>
      </c>
      <c r="R249" s="33">
        <v>12092255</v>
      </c>
      <c r="S249" s="33">
        <v>0</v>
      </c>
      <c r="T249" s="38">
        <f t="shared" si="62"/>
        <v>0</v>
      </c>
      <c r="U249" s="38">
        <f t="shared" si="63"/>
        <v>0</v>
      </c>
    </row>
    <row r="250" spans="1:21" ht="13" x14ac:dyDescent="0.3">
      <c r="A250" s="18" t="s">
        <v>29</v>
      </c>
      <c r="B250" s="12" t="s">
        <v>447</v>
      </c>
      <c r="C250" s="11" t="s">
        <v>448</v>
      </c>
      <c r="D250" s="33">
        <v>3241910</v>
      </c>
      <c r="E250" s="33">
        <v>3241910</v>
      </c>
      <c r="F250" s="33">
        <v>616561</v>
      </c>
      <c r="G250" s="38">
        <f t="shared" si="56"/>
        <v>0.1901844900074339</v>
      </c>
      <c r="H250" s="33">
        <v>897199</v>
      </c>
      <c r="I250" s="38">
        <f t="shared" si="57"/>
        <v>0.27675012569750546</v>
      </c>
      <c r="J250" s="33">
        <v>926447</v>
      </c>
      <c r="K250" s="38">
        <f t="shared" si="58"/>
        <v>0.28577196775974656</v>
      </c>
      <c r="L250" s="33">
        <v>0</v>
      </c>
      <c r="M250" s="38">
        <f t="shared" si="59"/>
        <v>0</v>
      </c>
      <c r="N250" s="33">
        <f t="shared" si="60"/>
        <v>2440207</v>
      </c>
      <c r="O250" s="38">
        <f t="shared" si="61"/>
        <v>0.752706583464686</v>
      </c>
      <c r="P250" s="33">
        <v>516278</v>
      </c>
      <c r="Q250" s="33">
        <v>3060983</v>
      </c>
      <c r="R250" s="33">
        <v>3060983</v>
      </c>
      <c r="S250" s="33">
        <v>2078193</v>
      </c>
      <c r="T250" s="38">
        <f t="shared" si="62"/>
        <v>0.67892993851975003</v>
      </c>
      <c r="U250" s="38">
        <f t="shared" si="63"/>
        <v>0.79447313269207664</v>
      </c>
    </row>
    <row r="251" spans="1:21" ht="13" x14ac:dyDescent="0.3">
      <c r="A251" s="18" t="s">
        <v>29</v>
      </c>
      <c r="B251" s="12" t="s">
        <v>449</v>
      </c>
      <c r="C251" s="11" t="s">
        <v>450</v>
      </c>
      <c r="D251" s="33">
        <v>0</v>
      </c>
      <c r="E251" s="33">
        <v>24223840</v>
      </c>
      <c r="F251" s="33">
        <v>0</v>
      </c>
      <c r="G251" s="38">
        <f t="shared" si="56"/>
        <v>0</v>
      </c>
      <c r="H251" s="33">
        <v>0</v>
      </c>
      <c r="I251" s="38">
        <f t="shared" si="57"/>
        <v>0</v>
      </c>
      <c r="J251" s="33">
        <v>10174480</v>
      </c>
      <c r="K251" s="38">
        <f t="shared" si="58"/>
        <v>0.42001928678524958</v>
      </c>
      <c r="L251" s="33">
        <v>0</v>
      </c>
      <c r="M251" s="38">
        <f t="shared" si="59"/>
        <v>0</v>
      </c>
      <c r="N251" s="33">
        <f t="shared" si="60"/>
        <v>10174480</v>
      </c>
      <c r="O251" s="38">
        <f t="shared" si="61"/>
        <v>0.42001928678524958</v>
      </c>
      <c r="P251" s="33">
        <v>0</v>
      </c>
      <c r="Q251" s="33">
        <v>0</v>
      </c>
      <c r="R251" s="33">
        <v>0</v>
      </c>
      <c r="S251" s="33">
        <v>0</v>
      </c>
      <c r="T251" s="38">
        <f t="shared" si="62"/>
        <v>0</v>
      </c>
      <c r="U251" s="38">
        <f t="shared" si="63"/>
        <v>0</v>
      </c>
    </row>
    <row r="252" spans="1:21" ht="13" x14ac:dyDescent="0.3">
      <c r="A252" s="18" t="s">
        <v>29</v>
      </c>
      <c r="B252" s="12" t="s">
        <v>451</v>
      </c>
      <c r="C252" s="11" t="s">
        <v>452</v>
      </c>
      <c r="D252" s="33">
        <v>0</v>
      </c>
      <c r="E252" s="33">
        <v>0</v>
      </c>
      <c r="F252" s="33">
        <v>0</v>
      </c>
      <c r="G252" s="38">
        <f t="shared" si="56"/>
        <v>0</v>
      </c>
      <c r="H252" s="33">
        <v>0</v>
      </c>
      <c r="I252" s="38">
        <f t="shared" si="57"/>
        <v>0</v>
      </c>
      <c r="J252" s="33">
        <v>0</v>
      </c>
      <c r="K252" s="38">
        <f t="shared" si="58"/>
        <v>0</v>
      </c>
      <c r="L252" s="33">
        <v>0</v>
      </c>
      <c r="M252" s="38">
        <f t="shared" si="59"/>
        <v>0</v>
      </c>
      <c r="N252" s="33">
        <f t="shared" si="60"/>
        <v>0</v>
      </c>
      <c r="O252" s="38">
        <f t="shared" si="61"/>
        <v>0</v>
      </c>
      <c r="P252" s="33">
        <v>0</v>
      </c>
      <c r="Q252" s="33">
        <v>0</v>
      </c>
      <c r="R252" s="33">
        <v>0</v>
      </c>
      <c r="S252" s="33">
        <v>0</v>
      </c>
      <c r="T252" s="38">
        <f t="shared" si="62"/>
        <v>0</v>
      </c>
      <c r="U252" s="38">
        <f t="shared" si="63"/>
        <v>0</v>
      </c>
    </row>
    <row r="253" spans="1:21" ht="13" x14ac:dyDescent="0.3">
      <c r="A253" s="18" t="s">
        <v>44</v>
      </c>
      <c r="B253" s="12" t="s">
        <v>453</v>
      </c>
      <c r="C253" s="11" t="s">
        <v>454</v>
      </c>
      <c r="D253" s="33">
        <v>0</v>
      </c>
      <c r="E253" s="33">
        <v>0</v>
      </c>
      <c r="F253" s="33">
        <v>0</v>
      </c>
      <c r="G253" s="38">
        <f t="shared" si="56"/>
        <v>0</v>
      </c>
      <c r="H253" s="33">
        <v>0</v>
      </c>
      <c r="I253" s="38">
        <f t="shared" si="57"/>
        <v>0</v>
      </c>
      <c r="J253" s="33">
        <v>0</v>
      </c>
      <c r="K253" s="38">
        <f t="shared" si="58"/>
        <v>0</v>
      </c>
      <c r="L253" s="33">
        <v>0</v>
      </c>
      <c r="M253" s="38">
        <f t="shared" si="59"/>
        <v>0</v>
      </c>
      <c r="N253" s="33">
        <f t="shared" si="60"/>
        <v>0</v>
      </c>
      <c r="O253" s="38">
        <f t="shared" si="61"/>
        <v>0</v>
      </c>
      <c r="P253" s="33">
        <v>0</v>
      </c>
      <c r="Q253" s="33">
        <v>0</v>
      </c>
      <c r="R253" s="33">
        <v>0</v>
      </c>
      <c r="S253" s="33">
        <v>0</v>
      </c>
      <c r="T253" s="38">
        <f t="shared" si="62"/>
        <v>0</v>
      </c>
      <c r="U253" s="38">
        <f t="shared" si="63"/>
        <v>0</v>
      </c>
    </row>
    <row r="254" spans="1:21" ht="14" x14ac:dyDescent="0.3">
      <c r="A254" s="19" t="s">
        <v>0</v>
      </c>
      <c r="B254" s="14" t="s">
        <v>455</v>
      </c>
      <c r="C254" s="13" t="s">
        <v>0</v>
      </c>
      <c r="D254" s="34">
        <f>SUM(D248:D253)</f>
        <v>47474576</v>
      </c>
      <c r="E254" s="34">
        <f>SUM(E248:E253)</f>
        <v>71698416</v>
      </c>
      <c r="F254" s="34">
        <f>SUM(F248:F253)</f>
        <v>10878382</v>
      </c>
      <c r="G254" s="39">
        <f t="shared" si="56"/>
        <v>0.22914121444707583</v>
      </c>
      <c r="H254" s="34">
        <f>SUM(H248:H253)</f>
        <v>9413548</v>
      </c>
      <c r="I254" s="39">
        <f t="shared" si="57"/>
        <v>0.19828608895843536</v>
      </c>
      <c r="J254" s="34">
        <f>SUM(J248:J253)</f>
        <v>19808541</v>
      </c>
      <c r="K254" s="39">
        <f t="shared" si="58"/>
        <v>0.2762758524539789</v>
      </c>
      <c r="L254" s="34">
        <f>SUM(L248:L253)</f>
        <v>0</v>
      </c>
      <c r="M254" s="39">
        <f t="shared" si="59"/>
        <v>0</v>
      </c>
      <c r="N254" s="34">
        <f t="shared" si="60"/>
        <v>40100471</v>
      </c>
      <c r="O254" s="39">
        <f t="shared" si="61"/>
        <v>0.55929368090921283</v>
      </c>
      <c r="P254" s="34">
        <f>SUM(P248:P253)</f>
        <v>9028685</v>
      </c>
      <c r="Q254" s="34">
        <f>SUM(Q248:Q253)</f>
        <v>45925527</v>
      </c>
      <c r="R254" s="34">
        <f>SUM(R248:R253)</f>
        <v>45170369</v>
      </c>
      <c r="S254" s="34">
        <f>SUM(S248:S253)</f>
        <v>27255923</v>
      </c>
      <c r="T254" s="39">
        <f t="shared" si="62"/>
        <v>0.60340270853222389</v>
      </c>
      <c r="U254" s="39">
        <f t="shared" si="63"/>
        <v>1.1939563734918206</v>
      </c>
    </row>
    <row r="255" spans="1:21" ht="13" x14ac:dyDescent="0.3">
      <c r="A255" s="18" t="s">
        <v>29</v>
      </c>
      <c r="B255" s="12" t="s">
        <v>456</v>
      </c>
      <c r="C255" s="11" t="s">
        <v>457</v>
      </c>
      <c r="D255" s="33">
        <v>134720184</v>
      </c>
      <c r="E255" s="33">
        <v>132312280</v>
      </c>
      <c r="F255" s="33">
        <v>32426914</v>
      </c>
      <c r="G255" s="38">
        <f t="shared" si="56"/>
        <v>0.24069826092280278</v>
      </c>
      <c r="H255" s="33">
        <v>31753279</v>
      </c>
      <c r="I255" s="38">
        <f t="shared" si="57"/>
        <v>0.23569800795402715</v>
      </c>
      <c r="J255" s="33">
        <v>31844358</v>
      </c>
      <c r="K255" s="38">
        <f t="shared" si="58"/>
        <v>0.24067575587088363</v>
      </c>
      <c r="L255" s="33">
        <v>0</v>
      </c>
      <c r="M255" s="38">
        <f t="shared" si="59"/>
        <v>0</v>
      </c>
      <c r="N255" s="33">
        <f t="shared" si="60"/>
        <v>96024551</v>
      </c>
      <c r="O255" s="38">
        <f t="shared" si="61"/>
        <v>0.72574179055791344</v>
      </c>
      <c r="P255" s="33">
        <v>30425481</v>
      </c>
      <c r="Q255" s="33">
        <v>125873638</v>
      </c>
      <c r="R255" s="33">
        <v>153873638</v>
      </c>
      <c r="S255" s="33">
        <v>91672023</v>
      </c>
      <c r="T255" s="38">
        <f t="shared" si="62"/>
        <v>0.5957617184562829</v>
      </c>
      <c r="U255" s="38">
        <f t="shared" si="63"/>
        <v>4.6634496920525237E-2</v>
      </c>
    </row>
    <row r="256" spans="1:21" ht="13" x14ac:dyDescent="0.3">
      <c r="A256" s="18" t="s">
        <v>29</v>
      </c>
      <c r="B256" s="12" t="s">
        <v>458</v>
      </c>
      <c r="C256" s="11" t="s">
        <v>459</v>
      </c>
      <c r="D256" s="33">
        <v>34145000</v>
      </c>
      <c r="E256" s="33">
        <v>30318490</v>
      </c>
      <c r="F256" s="33">
        <v>15298250</v>
      </c>
      <c r="G256" s="38">
        <f t="shared" si="56"/>
        <v>0.44803778005564504</v>
      </c>
      <c r="H256" s="33">
        <v>8694381</v>
      </c>
      <c r="I256" s="38">
        <f t="shared" si="57"/>
        <v>0.25463116122419094</v>
      </c>
      <c r="J256" s="33">
        <v>12308857</v>
      </c>
      <c r="K256" s="38">
        <f t="shared" si="58"/>
        <v>0.40598515955115178</v>
      </c>
      <c r="L256" s="33">
        <v>0</v>
      </c>
      <c r="M256" s="38">
        <f t="shared" si="59"/>
        <v>0</v>
      </c>
      <c r="N256" s="33">
        <f t="shared" si="60"/>
        <v>36301488</v>
      </c>
      <c r="O256" s="38">
        <f t="shared" si="61"/>
        <v>1.1973382579409462</v>
      </c>
      <c r="P256" s="33">
        <v>11137258</v>
      </c>
      <c r="Q256" s="33">
        <v>32222553</v>
      </c>
      <c r="R256" s="33">
        <v>32222553</v>
      </c>
      <c r="S256" s="33">
        <v>29447627</v>
      </c>
      <c r="T256" s="38">
        <f t="shared" si="62"/>
        <v>0.91388249093732576</v>
      </c>
      <c r="U256" s="38">
        <f t="shared" si="63"/>
        <v>0.10519635982213926</v>
      </c>
    </row>
    <row r="257" spans="1:21" ht="13" x14ac:dyDescent="0.3">
      <c r="A257" s="18" t="s">
        <v>29</v>
      </c>
      <c r="B257" s="12" t="s">
        <v>460</v>
      </c>
      <c r="C257" s="11" t="s">
        <v>461</v>
      </c>
      <c r="D257" s="33">
        <v>70893000</v>
      </c>
      <c r="E257" s="33">
        <v>70893000</v>
      </c>
      <c r="F257" s="33">
        <v>26106391</v>
      </c>
      <c r="G257" s="38">
        <f t="shared" si="56"/>
        <v>0.3682506171272199</v>
      </c>
      <c r="H257" s="33">
        <v>23383374</v>
      </c>
      <c r="I257" s="38">
        <f t="shared" si="57"/>
        <v>0.32984037916296388</v>
      </c>
      <c r="J257" s="33">
        <v>16016104</v>
      </c>
      <c r="K257" s="38">
        <f t="shared" si="58"/>
        <v>0.2259193996586405</v>
      </c>
      <c r="L257" s="33">
        <v>0</v>
      </c>
      <c r="M257" s="38">
        <f t="shared" si="59"/>
        <v>0</v>
      </c>
      <c r="N257" s="33">
        <f t="shared" si="60"/>
        <v>65505869</v>
      </c>
      <c r="O257" s="38">
        <f t="shared" si="61"/>
        <v>0.92401039594882428</v>
      </c>
      <c r="P257" s="33">
        <v>22441234</v>
      </c>
      <c r="Q257" s="33">
        <v>67745000</v>
      </c>
      <c r="R257" s="33">
        <v>67745000</v>
      </c>
      <c r="S257" s="33">
        <v>68090112</v>
      </c>
      <c r="T257" s="38">
        <f t="shared" si="62"/>
        <v>1.0050942800206657</v>
      </c>
      <c r="U257" s="38">
        <f t="shared" si="63"/>
        <v>-0.28630912186023283</v>
      </c>
    </row>
    <row r="258" spans="1:21" ht="13" x14ac:dyDescent="0.3">
      <c r="A258" s="18" t="s">
        <v>44</v>
      </c>
      <c r="B258" s="12" t="s">
        <v>462</v>
      </c>
      <c r="C258" s="11" t="s">
        <v>463</v>
      </c>
      <c r="D258" s="33">
        <v>0</v>
      </c>
      <c r="E258" s="33">
        <v>0</v>
      </c>
      <c r="F258" s="33">
        <v>0</v>
      </c>
      <c r="G258" s="38">
        <f t="shared" si="56"/>
        <v>0</v>
      </c>
      <c r="H258" s="33">
        <v>0</v>
      </c>
      <c r="I258" s="38">
        <f t="shared" si="57"/>
        <v>0</v>
      </c>
      <c r="J258" s="33">
        <v>0</v>
      </c>
      <c r="K258" s="38">
        <f t="shared" si="58"/>
        <v>0</v>
      </c>
      <c r="L258" s="33">
        <v>0</v>
      </c>
      <c r="M258" s="38">
        <f t="shared" si="59"/>
        <v>0</v>
      </c>
      <c r="N258" s="33">
        <f t="shared" si="60"/>
        <v>0</v>
      </c>
      <c r="O258" s="38">
        <f t="shared" si="61"/>
        <v>0</v>
      </c>
      <c r="P258" s="33">
        <v>0</v>
      </c>
      <c r="Q258" s="33">
        <v>0</v>
      </c>
      <c r="R258" s="33">
        <v>0</v>
      </c>
      <c r="S258" s="33">
        <v>0</v>
      </c>
      <c r="T258" s="38">
        <f t="shared" si="62"/>
        <v>0</v>
      </c>
      <c r="U258" s="38">
        <f t="shared" si="63"/>
        <v>0</v>
      </c>
    </row>
    <row r="259" spans="1:21" ht="14" x14ac:dyDescent="0.3">
      <c r="A259" s="19" t="s">
        <v>0</v>
      </c>
      <c r="B259" s="14" t="s">
        <v>464</v>
      </c>
      <c r="C259" s="13" t="s">
        <v>0</v>
      </c>
      <c r="D259" s="34">
        <f>SUM(D255:D258)</f>
        <v>239758184</v>
      </c>
      <c r="E259" s="34">
        <f>SUM(E255:E258)</f>
        <v>233523770</v>
      </c>
      <c r="F259" s="34">
        <f>SUM(F255:F258)</f>
        <v>73831555</v>
      </c>
      <c r="G259" s="39">
        <f t="shared" si="56"/>
        <v>0.30794175101025956</v>
      </c>
      <c r="H259" s="34">
        <f>SUM(H255:H258)</f>
        <v>63831034</v>
      </c>
      <c r="I259" s="39">
        <f t="shared" si="57"/>
        <v>0.26623088703407932</v>
      </c>
      <c r="J259" s="34">
        <f>SUM(J255:J258)</f>
        <v>60169319</v>
      </c>
      <c r="K259" s="39">
        <f t="shared" si="58"/>
        <v>0.25765822040300224</v>
      </c>
      <c r="L259" s="34">
        <f>SUM(L255:L258)</f>
        <v>0</v>
      </c>
      <c r="M259" s="39">
        <f t="shared" si="59"/>
        <v>0</v>
      </c>
      <c r="N259" s="34">
        <f t="shared" si="60"/>
        <v>197831908</v>
      </c>
      <c r="O259" s="39">
        <f t="shared" si="61"/>
        <v>0.84715961891159941</v>
      </c>
      <c r="P259" s="34">
        <f>SUM(P255:P258)</f>
        <v>64003973</v>
      </c>
      <c r="Q259" s="34">
        <f>SUM(Q255:Q258)</f>
        <v>225841191</v>
      </c>
      <c r="R259" s="34">
        <f>SUM(R255:R258)</f>
        <v>253841191</v>
      </c>
      <c r="S259" s="34">
        <f>SUM(S255:S258)</f>
        <v>189209762</v>
      </c>
      <c r="T259" s="39">
        <f t="shared" si="62"/>
        <v>0.74538636245210499</v>
      </c>
      <c r="U259" s="39">
        <f t="shared" si="63"/>
        <v>-5.9912749478848726E-2</v>
      </c>
    </row>
    <row r="260" spans="1:21" ht="14" x14ac:dyDescent="0.3">
      <c r="A260" s="19" t="s">
        <v>0</v>
      </c>
      <c r="B260" s="14" t="s">
        <v>465</v>
      </c>
      <c r="C260" s="13" t="s">
        <v>0</v>
      </c>
      <c r="D260" s="34">
        <f>SUM(D234:D239,D241:D246,D248:D253,D255:D258)</f>
        <v>981562883</v>
      </c>
      <c r="E260" s="34">
        <f>SUM(E234:E239,E241:E246,E248:E253,E255:E258)</f>
        <v>993481471</v>
      </c>
      <c r="F260" s="34">
        <f>SUM(F234:F239,F241:F246,F248:F253,F255:F258)</f>
        <v>199304850</v>
      </c>
      <c r="G260" s="39">
        <f t="shared" si="56"/>
        <v>0.20304847855580538</v>
      </c>
      <c r="H260" s="34">
        <f>SUM(H234:H239,H241:H246,H248:H253,H255:H258)</f>
        <v>148308054</v>
      </c>
      <c r="I260" s="39">
        <f t="shared" si="57"/>
        <v>0.15109378784446151</v>
      </c>
      <c r="J260" s="34">
        <f>SUM(J234:J239,J241:J246,J248:J253,J255:J258)</f>
        <v>220803687</v>
      </c>
      <c r="K260" s="39">
        <f t="shared" si="58"/>
        <v>0.22225244601466754</v>
      </c>
      <c r="L260" s="34">
        <f>SUM(L234:L239,L241:L246,L248:L253,L255:L258)</f>
        <v>0</v>
      </c>
      <c r="M260" s="39">
        <f t="shared" si="59"/>
        <v>0</v>
      </c>
      <c r="N260" s="34">
        <f t="shared" si="60"/>
        <v>568416591</v>
      </c>
      <c r="O260" s="39">
        <f t="shared" si="61"/>
        <v>0.57214614222030113</v>
      </c>
      <c r="P260" s="34">
        <f>SUM(P234:P239,P241:P246,P248:P253,P255:P258)</f>
        <v>133999431</v>
      </c>
      <c r="Q260" s="34">
        <f>SUM(Q234:Q239,Q241:Q246,Q248:Q253,Q255:Q258)</f>
        <v>923967132</v>
      </c>
      <c r="R260" s="34">
        <f>SUM(R234:R239,R241:R246,R248:R253,R255:R258)</f>
        <v>963120961</v>
      </c>
      <c r="S260" s="34">
        <f>SUM(S234:S239,S241:S246,S248:S253,S255:S258)</f>
        <v>524391021</v>
      </c>
      <c r="T260" s="39">
        <f t="shared" si="62"/>
        <v>0.54447057247672137</v>
      </c>
      <c r="U260" s="39">
        <f t="shared" si="63"/>
        <v>0.64779570593848268</v>
      </c>
    </row>
    <row r="261" spans="1:21" ht="14.5" customHeight="1" x14ac:dyDescent="0.3">
      <c r="A261" s="17" t="s">
        <v>0</v>
      </c>
      <c r="B261" s="15" t="s">
        <v>618</v>
      </c>
      <c r="C261" s="10"/>
      <c r="D261" s="35"/>
      <c r="E261" s="35"/>
      <c r="F261" s="35"/>
      <c r="G261" s="40"/>
      <c r="H261" s="35"/>
      <c r="I261" s="40"/>
      <c r="J261" s="35"/>
      <c r="K261" s="40"/>
      <c r="L261" s="35"/>
      <c r="M261" s="40"/>
      <c r="N261" s="35"/>
      <c r="O261" s="40"/>
      <c r="P261" s="35"/>
      <c r="Q261" s="35"/>
      <c r="R261" s="35"/>
      <c r="S261" s="35"/>
      <c r="T261" s="40"/>
      <c r="U261" s="40"/>
    </row>
    <row r="262" spans="1:21" ht="28.9" customHeight="1" x14ac:dyDescent="0.3">
      <c r="A262" s="17" t="s">
        <v>0</v>
      </c>
      <c r="B262" s="9" t="s">
        <v>466</v>
      </c>
      <c r="C262" s="10"/>
      <c r="D262" s="35"/>
      <c r="E262" s="35"/>
      <c r="F262" s="35"/>
      <c r="G262" s="40"/>
      <c r="H262" s="35"/>
      <c r="I262" s="40"/>
      <c r="J262" s="35"/>
      <c r="K262" s="40"/>
      <c r="L262" s="35"/>
      <c r="M262" s="40"/>
      <c r="N262" s="35"/>
      <c r="O262" s="40"/>
      <c r="P262" s="35"/>
      <c r="Q262" s="35"/>
      <c r="R262" s="35"/>
      <c r="S262" s="35"/>
      <c r="T262" s="40"/>
      <c r="U262" s="40"/>
    </row>
    <row r="263" spans="1:21" ht="13" x14ac:dyDescent="0.3">
      <c r="A263" s="18" t="s">
        <v>29</v>
      </c>
      <c r="B263" s="12" t="s">
        <v>467</v>
      </c>
      <c r="C263" s="11" t="s">
        <v>468</v>
      </c>
      <c r="D263" s="33">
        <v>4641478</v>
      </c>
      <c r="E263" s="33">
        <v>5303759</v>
      </c>
      <c r="F263" s="33">
        <v>1445378</v>
      </c>
      <c r="G263" s="38">
        <f t="shared" ref="G263:G299" si="64">IF(($D263     =0),0,($F263     /$D263     ))</f>
        <v>0.31140468617970396</v>
      </c>
      <c r="H263" s="33">
        <v>1474076</v>
      </c>
      <c r="I263" s="38">
        <f t="shared" ref="I263:I299" si="65">IF(($D263     =0),0,($H263     /$D263     ))</f>
        <v>0.31758763049183902</v>
      </c>
      <c r="J263" s="33">
        <v>-1557857</v>
      </c>
      <c r="K263" s="38">
        <f t="shared" ref="K263:K299" si="66">IF(($E263     =0),0,($J263     /$E263     ))</f>
        <v>-0.29372695855901448</v>
      </c>
      <c r="L263" s="33">
        <v>0</v>
      </c>
      <c r="M263" s="38">
        <f t="shared" ref="M263:M299" si="67">IF(($E263     =0),0,($L263     /$E263     ))</f>
        <v>0</v>
      </c>
      <c r="N263" s="33">
        <f t="shared" ref="N263:N299" si="68">$F263     +$H263     +$J263</f>
        <v>1361597</v>
      </c>
      <c r="O263" s="38">
        <f t="shared" ref="O263:O299" si="69">IF(($E263     =0),0,($N263     /$E263     ))</f>
        <v>0.25672301475236714</v>
      </c>
      <c r="P263" s="33">
        <v>497153</v>
      </c>
      <c r="Q263" s="33">
        <v>3439974</v>
      </c>
      <c r="R263" s="33">
        <v>3500023</v>
      </c>
      <c r="S263" s="33">
        <v>2211623</v>
      </c>
      <c r="T263" s="38">
        <f t="shared" ref="T263:T299" si="70">IF(($R263     =0),0,($S263     /$R263     ))</f>
        <v>0.63188813330655258</v>
      </c>
      <c r="U263" s="38">
        <f t="shared" ref="U263:U299" si="71">IF(($P263     =0),0,(($J263     /$P263     )-1))</f>
        <v>-4.1335564705432732</v>
      </c>
    </row>
    <row r="264" spans="1:21" ht="13" x14ac:dyDescent="0.3">
      <c r="A264" s="18" t="s">
        <v>29</v>
      </c>
      <c r="B264" s="12" t="s">
        <v>469</v>
      </c>
      <c r="C264" s="11" t="s">
        <v>470</v>
      </c>
      <c r="D264" s="33">
        <v>52024543</v>
      </c>
      <c r="E264" s="33">
        <v>40012000</v>
      </c>
      <c r="F264" s="33">
        <v>13426535</v>
      </c>
      <c r="G264" s="38">
        <f t="shared" si="64"/>
        <v>0.25808078698548104</v>
      </c>
      <c r="H264" s="33">
        <v>11022782</v>
      </c>
      <c r="I264" s="38">
        <f t="shared" si="65"/>
        <v>0.2118765752541065</v>
      </c>
      <c r="J264" s="33">
        <v>9475918</v>
      </c>
      <c r="K264" s="38">
        <f t="shared" si="66"/>
        <v>0.23682690192942119</v>
      </c>
      <c r="L264" s="33">
        <v>0</v>
      </c>
      <c r="M264" s="38">
        <f t="shared" si="67"/>
        <v>0</v>
      </c>
      <c r="N264" s="33">
        <f t="shared" si="68"/>
        <v>33925235</v>
      </c>
      <c r="O264" s="38">
        <f t="shared" si="69"/>
        <v>0.84787651204638603</v>
      </c>
      <c r="P264" s="33">
        <v>5013304</v>
      </c>
      <c r="Q264" s="33">
        <v>34523232</v>
      </c>
      <c r="R264" s="33">
        <v>34523232</v>
      </c>
      <c r="S264" s="33">
        <v>31834439</v>
      </c>
      <c r="T264" s="38">
        <f t="shared" si="70"/>
        <v>0.92211641714194081</v>
      </c>
      <c r="U264" s="38">
        <f t="shared" si="71"/>
        <v>0.89015427749843212</v>
      </c>
    </row>
    <row r="265" spans="1:21" ht="13" x14ac:dyDescent="0.3">
      <c r="A265" s="18" t="s">
        <v>29</v>
      </c>
      <c r="B265" s="12" t="s">
        <v>471</v>
      </c>
      <c r="C265" s="11" t="s">
        <v>472</v>
      </c>
      <c r="D265" s="33">
        <v>31496892</v>
      </c>
      <c r="E265" s="33">
        <v>47449000</v>
      </c>
      <c r="F265" s="33">
        <v>11760596</v>
      </c>
      <c r="G265" s="38">
        <f t="shared" si="64"/>
        <v>0.37338909502562984</v>
      </c>
      <c r="H265" s="33">
        <v>11717726</v>
      </c>
      <c r="I265" s="38">
        <f t="shared" si="65"/>
        <v>0.37202800835079219</v>
      </c>
      <c r="J265" s="33">
        <v>12242954</v>
      </c>
      <c r="K265" s="38">
        <f t="shared" si="66"/>
        <v>0.25802343568884484</v>
      </c>
      <c r="L265" s="33">
        <v>0</v>
      </c>
      <c r="M265" s="38">
        <f t="shared" si="67"/>
        <v>0</v>
      </c>
      <c r="N265" s="33">
        <f t="shared" si="68"/>
        <v>35721276</v>
      </c>
      <c r="O265" s="38">
        <f t="shared" si="69"/>
        <v>0.75283517039347514</v>
      </c>
      <c r="P265" s="33">
        <v>1952149</v>
      </c>
      <c r="Q265" s="33">
        <v>35596898</v>
      </c>
      <c r="R265" s="33">
        <v>9480479</v>
      </c>
      <c r="S265" s="33">
        <v>6992414</v>
      </c>
      <c r="T265" s="38">
        <f t="shared" si="70"/>
        <v>0.73755914653679422</v>
      </c>
      <c r="U265" s="38">
        <f t="shared" si="71"/>
        <v>5.2715264050028967</v>
      </c>
    </row>
    <row r="266" spans="1:21" ht="13" x14ac:dyDescent="0.3">
      <c r="A266" s="18" t="s">
        <v>44</v>
      </c>
      <c r="B266" s="12" t="s">
        <v>473</v>
      </c>
      <c r="C266" s="11" t="s">
        <v>474</v>
      </c>
      <c r="D266" s="33">
        <v>0</v>
      </c>
      <c r="E266" s="33">
        <v>0</v>
      </c>
      <c r="F266" s="33">
        <v>0</v>
      </c>
      <c r="G266" s="38">
        <f t="shared" si="64"/>
        <v>0</v>
      </c>
      <c r="H266" s="33">
        <v>0</v>
      </c>
      <c r="I266" s="38">
        <f t="shared" si="65"/>
        <v>0</v>
      </c>
      <c r="J266" s="33">
        <v>0</v>
      </c>
      <c r="K266" s="38">
        <f t="shared" si="66"/>
        <v>0</v>
      </c>
      <c r="L266" s="33">
        <v>0</v>
      </c>
      <c r="M266" s="38">
        <f t="shared" si="67"/>
        <v>0</v>
      </c>
      <c r="N266" s="33">
        <f t="shared" si="68"/>
        <v>0</v>
      </c>
      <c r="O266" s="38">
        <f t="shared" si="69"/>
        <v>0</v>
      </c>
      <c r="P266" s="33">
        <v>0</v>
      </c>
      <c r="Q266" s="33">
        <v>0</v>
      </c>
      <c r="R266" s="33">
        <v>0</v>
      </c>
      <c r="S266" s="33">
        <v>0</v>
      </c>
      <c r="T266" s="38">
        <f t="shared" si="70"/>
        <v>0</v>
      </c>
      <c r="U266" s="38">
        <f t="shared" si="71"/>
        <v>0</v>
      </c>
    </row>
    <row r="267" spans="1:21" ht="14" x14ac:dyDescent="0.3">
      <c r="A267" s="19" t="s">
        <v>0</v>
      </c>
      <c r="B267" s="14" t="s">
        <v>475</v>
      </c>
      <c r="C267" s="13" t="s">
        <v>0</v>
      </c>
      <c r="D267" s="34">
        <f>SUM(D263:D266)</f>
        <v>88162913</v>
      </c>
      <c r="E267" s="34">
        <f>SUM(E263:E266)</f>
        <v>92764759</v>
      </c>
      <c r="F267" s="34">
        <f>SUM(F263:F266)</f>
        <v>26632509</v>
      </c>
      <c r="G267" s="39">
        <f t="shared" si="64"/>
        <v>0.30208290644842917</v>
      </c>
      <c r="H267" s="34">
        <f>SUM(H263:H266)</f>
        <v>24214584</v>
      </c>
      <c r="I267" s="39">
        <f t="shared" si="65"/>
        <v>0.27465725865931856</v>
      </c>
      <c r="J267" s="34">
        <f>SUM(J263:J266)</f>
        <v>20161015</v>
      </c>
      <c r="K267" s="39">
        <f t="shared" si="66"/>
        <v>0.21733485018809784</v>
      </c>
      <c r="L267" s="34">
        <f>SUM(L263:L266)</f>
        <v>0</v>
      </c>
      <c r="M267" s="39">
        <f t="shared" si="67"/>
        <v>0</v>
      </c>
      <c r="N267" s="34">
        <f t="shared" si="68"/>
        <v>71008108</v>
      </c>
      <c r="O267" s="39">
        <f t="shared" si="69"/>
        <v>0.76546426429027858</v>
      </c>
      <c r="P267" s="34">
        <f>SUM(P263:P266)</f>
        <v>7462606</v>
      </c>
      <c r="Q267" s="34">
        <f>SUM(Q263:Q266)</f>
        <v>73560104</v>
      </c>
      <c r="R267" s="34">
        <f>SUM(R263:R266)</f>
        <v>47503734</v>
      </c>
      <c r="S267" s="34">
        <f>SUM(S263:S266)</f>
        <v>41038476</v>
      </c>
      <c r="T267" s="39">
        <f t="shared" si="70"/>
        <v>0.86390000415546286</v>
      </c>
      <c r="U267" s="39">
        <f t="shared" si="71"/>
        <v>1.701605176529486</v>
      </c>
    </row>
    <row r="268" spans="1:21" ht="13" x14ac:dyDescent="0.3">
      <c r="A268" s="18" t="s">
        <v>29</v>
      </c>
      <c r="B268" s="12" t="s">
        <v>476</v>
      </c>
      <c r="C268" s="11" t="s">
        <v>477</v>
      </c>
      <c r="D268" s="33">
        <v>3830950</v>
      </c>
      <c r="E268" s="33">
        <v>3830950</v>
      </c>
      <c r="F268" s="33">
        <v>0</v>
      </c>
      <c r="G268" s="38">
        <f t="shared" si="64"/>
        <v>0</v>
      </c>
      <c r="H268" s="33">
        <v>688054</v>
      </c>
      <c r="I268" s="38">
        <f t="shared" si="65"/>
        <v>0.17960401466999049</v>
      </c>
      <c r="J268" s="33">
        <v>454713</v>
      </c>
      <c r="K268" s="38">
        <f t="shared" si="66"/>
        <v>0.11869457967344914</v>
      </c>
      <c r="L268" s="33">
        <v>0</v>
      </c>
      <c r="M268" s="38">
        <f t="shared" si="67"/>
        <v>0</v>
      </c>
      <c r="N268" s="33">
        <f t="shared" si="68"/>
        <v>1142767</v>
      </c>
      <c r="O268" s="38">
        <f t="shared" si="69"/>
        <v>0.29829859434343964</v>
      </c>
      <c r="P268" s="33">
        <v>-4711</v>
      </c>
      <c r="Q268" s="33">
        <v>3652003</v>
      </c>
      <c r="R268" s="33">
        <v>3652003</v>
      </c>
      <c r="S268" s="33">
        <v>2142383</v>
      </c>
      <c r="T268" s="38">
        <f t="shared" si="70"/>
        <v>0.58663232204354709</v>
      </c>
      <c r="U268" s="38">
        <f t="shared" si="71"/>
        <v>-97.521545319465076</v>
      </c>
    </row>
    <row r="269" spans="1:21" ht="13" x14ac:dyDescent="0.3">
      <c r="A269" s="18" t="s">
        <v>29</v>
      </c>
      <c r="B269" s="12" t="s">
        <v>478</v>
      </c>
      <c r="C269" s="11" t="s">
        <v>479</v>
      </c>
      <c r="D269" s="33">
        <v>13193576</v>
      </c>
      <c r="E269" s="33">
        <v>12513376</v>
      </c>
      <c r="F269" s="33">
        <v>3114876</v>
      </c>
      <c r="G269" s="38">
        <f t="shared" si="64"/>
        <v>0.23609035185002156</v>
      </c>
      <c r="H269" s="33">
        <v>3181640</v>
      </c>
      <c r="I269" s="38">
        <f t="shared" si="65"/>
        <v>0.24115069333742423</v>
      </c>
      <c r="J269" s="33">
        <v>3074395</v>
      </c>
      <c r="K269" s="38">
        <f t="shared" si="66"/>
        <v>0.2456886934429206</v>
      </c>
      <c r="L269" s="33">
        <v>0</v>
      </c>
      <c r="M269" s="38">
        <f t="shared" si="67"/>
        <v>0</v>
      </c>
      <c r="N269" s="33">
        <f t="shared" si="68"/>
        <v>9370911</v>
      </c>
      <c r="O269" s="38">
        <f t="shared" si="69"/>
        <v>0.74887152755579312</v>
      </c>
      <c r="P269" s="33">
        <v>2880701</v>
      </c>
      <c r="Q269" s="33">
        <v>12591085</v>
      </c>
      <c r="R269" s="33">
        <v>12873677</v>
      </c>
      <c r="S269" s="33">
        <v>8773333</v>
      </c>
      <c r="T269" s="38">
        <f t="shared" si="70"/>
        <v>0.68149395079587594</v>
      </c>
      <c r="U269" s="38">
        <f t="shared" si="71"/>
        <v>6.7238495074636306E-2</v>
      </c>
    </row>
    <row r="270" spans="1:21" ht="13" x14ac:dyDescent="0.3">
      <c r="A270" s="18" t="s">
        <v>29</v>
      </c>
      <c r="B270" s="12" t="s">
        <v>480</v>
      </c>
      <c r="C270" s="11" t="s">
        <v>481</v>
      </c>
      <c r="D270" s="33">
        <v>2208413</v>
      </c>
      <c r="E270" s="33">
        <v>2833747</v>
      </c>
      <c r="F270" s="33">
        <v>757048</v>
      </c>
      <c r="G270" s="38">
        <f t="shared" si="64"/>
        <v>0.34280182194181974</v>
      </c>
      <c r="H270" s="33">
        <v>358284</v>
      </c>
      <c r="I270" s="38">
        <f t="shared" si="65"/>
        <v>0.16223595858202247</v>
      </c>
      <c r="J270" s="33">
        <v>533186</v>
      </c>
      <c r="K270" s="38">
        <f t="shared" si="66"/>
        <v>0.18815582336743542</v>
      </c>
      <c r="L270" s="33">
        <v>0</v>
      </c>
      <c r="M270" s="38">
        <f t="shared" si="67"/>
        <v>0</v>
      </c>
      <c r="N270" s="33">
        <f t="shared" si="68"/>
        <v>1648518</v>
      </c>
      <c r="O270" s="38">
        <f t="shared" si="69"/>
        <v>0.58174494759059292</v>
      </c>
      <c r="P270" s="33">
        <v>63639</v>
      </c>
      <c r="Q270" s="33">
        <v>2136002</v>
      </c>
      <c r="R270" s="33">
        <v>2136002</v>
      </c>
      <c r="S270" s="33">
        <v>165262</v>
      </c>
      <c r="T270" s="38">
        <f t="shared" si="70"/>
        <v>7.7369777743653792E-2</v>
      </c>
      <c r="U270" s="38">
        <f t="shared" si="71"/>
        <v>7.3782900422696773</v>
      </c>
    </row>
    <row r="271" spans="1:21" ht="13" x14ac:dyDescent="0.3">
      <c r="A271" s="18" t="s">
        <v>29</v>
      </c>
      <c r="B271" s="12" t="s">
        <v>482</v>
      </c>
      <c r="C271" s="11" t="s">
        <v>483</v>
      </c>
      <c r="D271" s="33">
        <v>14309912</v>
      </c>
      <c r="E271" s="33">
        <v>10748270</v>
      </c>
      <c r="F271" s="33">
        <v>1582312</v>
      </c>
      <c r="G271" s="38">
        <f t="shared" si="64"/>
        <v>0.11057454441369031</v>
      </c>
      <c r="H271" s="33">
        <v>1564939</v>
      </c>
      <c r="I271" s="38">
        <f t="shared" si="65"/>
        <v>0.10936049082621892</v>
      </c>
      <c r="J271" s="33">
        <v>1597477</v>
      </c>
      <c r="K271" s="38">
        <f t="shared" si="66"/>
        <v>0.1486264301138695</v>
      </c>
      <c r="L271" s="33">
        <v>0</v>
      </c>
      <c r="M271" s="38">
        <f t="shared" si="67"/>
        <v>0</v>
      </c>
      <c r="N271" s="33">
        <f t="shared" si="68"/>
        <v>4744728</v>
      </c>
      <c r="O271" s="38">
        <f t="shared" si="69"/>
        <v>0.4414410877285368</v>
      </c>
      <c r="P271" s="33">
        <v>1208998</v>
      </c>
      <c r="Q271" s="33">
        <v>9791583</v>
      </c>
      <c r="R271" s="33">
        <v>13340000</v>
      </c>
      <c r="S271" s="33">
        <v>3756167</v>
      </c>
      <c r="T271" s="38">
        <f t="shared" si="70"/>
        <v>0.28157173913043476</v>
      </c>
      <c r="U271" s="38">
        <f t="shared" si="71"/>
        <v>0.32132311219704257</v>
      </c>
    </row>
    <row r="272" spans="1:21" ht="13" x14ac:dyDescent="0.3">
      <c r="A272" s="18" t="s">
        <v>29</v>
      </c>
      <c r="B272" s="12" t="s">
        <v>484</v>
      </c>
      <c r="C272" s="11" t="s">
        <v>485</v>
      </c>
      <c r="D272" s="33">
        <v>9254500</v>
      </c>
      <c r="E272" s="33">
        <v>9266064</v>
      </c>
      <c r="F272" s="33">
        <v>1086752</v>
      </c>
      <c r="G272" s="38">
        <f t="shared" si="64"/>
        <v>0.11742957480144794</v>
      </c>
      <c r="H272" s="33">
        <v>1064956</v>
      </c>
      <c r="I272" s="38">
        <f t="shared" si="65"/>
        <v>0.11507439623966718</v>
      </c>
      <c r="J272" s="33">
        <v>1021172</v>
      </c>
      <c r="K272" s="38">
        <f t="shared" si="66"/>
        <v>0.11020558459341528</v>
      </c>
      <c r="L272" s="33">
        <v>0</v>
      </c>
      <c r="M272" s="38">
        <f t="shared" si="67"/>
        <v>0</v>
      </c>
      <c r="N272" s="33">
        <f t="shared" si="68"/>
        <v>3172880</v>
      </c>
      <c r="O272" s="38">
        <f t="shared" si="69"/>
        <v>0.3424193918798748</v>
      </c>
      <c r="P272" s="33">
        <v>997338</v>
      </c>
      <c r="Q272" s="33">
        <v>8826700</v>
      </c>
      <c r="R272" s="33">
        <v>8896700</v>
      </c>
      <c r="S272" s="33">
        <v>3019890</v>
      </c>
      <c r="T272" s="38">
        <f t="shared" si="70"/>
        <v>0.33943934267762205</v>
      </c>
      <c r="U272" s="38">
        <f t="shared" si="71"/>
        <v>2.3897615452334042E-2</v>
      </c>
    </row>
    <row r="273" spans="1:21" ht="13" x14ac:dyDescent="0.3">
      <c r="A273" s="18" t="s">
        <v>29</v>
      </c>
      <c r="B273" s="12" t="s">
        <v>486</v>
      </c>
      <c r="C273" s="11" t="s">
        <v>487</v>
      </c>
      <c r="D273" s="33">
        <v>2530304</v>
      </c>
      <c r="E273" s="33">
        <v>2344760</v>
      </c>
      <c r="F273" s="33">
        <v>567384</v>
      </c>
      <c r="G273" s="38">
        <f t="shared" si="64"/>
        <v>0.22423550687980576</v>
      </c>
      <c r="H273" s="33">
        <v>547647</v>
      </c>
      <c r="I273" s="38">
        <f t="shared" si="65"/>
        <v>0.21643525837211655</v>
      </c>
      <c r="J273" s="33">
        <v>582516</v>
      </c>
      <c r="K273" s="38">
        <f t="shared" si="66"/>
        <v>0.24843310189528992</v>
      </c>
      <c r="L273" s="33">
        <v>0</v>
      </c>
      <c r="M273" s="38">
        <f t="shared" si="67"/>
        <v>0</v>
      </c>
      <c r="N273" s="33">
        <f t="shared" si="68"/>
        <v>1697547</v>
      </c>
      <c r="O273" s="38">
        <f t="shared" si="69"/>
        <v>0.72397473515413091</v>
      </c>
      <c r="P273" s="33">
        <v>824807</v>
      </c>
      <c r="Q273" s="33">
        <v>2724560</v>
      </c>
      <c r="R273" s="33">
        <v>3035440</v>
      </c>
      <c r="S273" s="33">
        <v>2321863</v>
      </c>
      <c r="T273" s="38">
        <f t="shared" si="70"/>
        <v>0.76491810083546374</v>
      </c>
      <c r="U273" s="38">
        <f t="shared" si="71"/>
        <v>-0.29375478142159317</v>
      </c>
    </row>
    <row r="274" spans="1:21" ht="13" x14ac:dyDescent="0.3">
      <c r="A274" s="18" t="s">
        <v>44</v>
      </c>
      <c r="B274" s="12" t="s">
        <v>488</v>
      </c>
      <c r="C274" s="11" t="s">
        <v>489</v>
      </c>
      <c r="D274" s="33">
        <v>0</v>
      </c>
      <c r="E274" s="33">
        <v>0</v>
      </c>
      <c r="F274" s="33">
        <v>0</v>
      </c>
      <c r="G274" s="38">
        <f t="shared" si="64"/>
        <v>0</v>
      </c>
      <c r="H274" s="33">
        <v>0</v>
      </c>
      <c r="I274" s="38">
        <f t="shared" si="65"/>
        <v>0</v>
      </c>
      <c r="J274" s="33">
        <v>0</v>
      </c>
      <c r="K274" s="38">
        <f t="shared" si="66"/>
        <v>0</v>
      </c>
      <c r="L274" s="33">
        <v>0</v>
      </c>
      <c r="M274" s="38">
        <f t="shared" si="67"/>
        <v>0</v>
      </c>
      <c r="N274" s="33">
        <f t="shared" si="68"/>
        <v>0</v>
      </c>
      <c r="O274" s="38">
        <f t="shared" si="69"/>
        <v>0</v>
      </c>
      <c r="P274" s="33">
        <v>0</v>
      </c>
      <c r="Q274" s="33">
        <v>0</v>
      </c>
      <c r="R274" s="33">
        <v>0</v>
      </c>
      <c r="S274" s="33">
        <v>0</v>
      </c>
      <c r="T274" s="38">
        <f t="shared" si="70"/>
        <v>0</v>
      </c>
      <c r="U274" s="38">
        <f t="shared" si="71"/>
        <v>0</v>
      </c>
    </row>
    <row r="275" spans="1:21" ht="14" x14ac:dyDescent="0.3">
      <c r="A275" s="19" t="s">
        <v>0</v>
      </c>
      <c r="B275" s="14" t="s">
        <v>490</v>
      </c>
      <c r="C275" s="13" t="s">
        <v>0</v>
      </c>
      <c r="D275" s="34">
        <f>SUM(D268:D274)</f>
        <v>45327655</v>
      </c>
      <c r="E275" s="34">
        <f>SUM(E268:E274)</f>
        <v>41537167</v>
      </c>
      <c r="F275" s="34">
        <f>SUM(F268:F274)</f>
        <v>7108372</v>
      </c>
      <c r="G275" s="39">
        <f t="shared" si="64"/>
        <v>0.15682196663383535</v>
      </c>
      <c r="H275" s="34">
        <f>SUM(H268:H274)</f>
        <v>7405520</v>
      </c>
      <c r="I275" s="39">
        <f t="shared" si="65"/>
        <v>0.16337752305959793</v>
      </c>
      <c r="J275" s="34">
        <f>SUM(J268:J274)</f>
        <v>7263459</v>
      </c>
      <c r="K275" s="39">
        <f t="shared" si="66"/>
        <v>0.1748664996820799</v>
      </c>
      <c r="L275" s="34">
        <f>SUM(L268:L274)</f>
        <v>0</v>
      </c>
      <c r="M275" s="39">
        <f t="shared" si="67"/>
        <v>0</v>
      </c>
      <c r="N275" s="34">
        <f t="shared" si="68"/>
        <v>21777351</v>
      </c>
      <c r="O275" s="39">
        <f t="shared" si="69"/>
        <v>0.52428590038410661</v>
      </c>
      <c r="P275" s="34">
        <f>SUM(P268:P274)</f>
        <v>5970772</v>
      </c>
      <c r="Q275" s="34">
        <f>SUM(Q268:Q274)</f>
        <v>39721933</v>
      </c>
      <c r="R275" s="34">
        <f>SUM(R268:R274)</f>
        <v>43933822</v>
      </c>
      <c r="S275" s="34">
        <f>SUM(S268:S274)</f>
        <v>20178898</v>
      </c>
      <c r="T275" s="39">
        <f t="shared" si="70"/>
        <v>0.45930212946189841</v>
      </c>
      <c r="U275" s="39">
        <f t="shared" si="71"/>
        <v>0.2165024891253593</v>
      </c>
    </row>
    <row r="276" spans="1:21" ht="13" x14ac:dyDescent="0.3">
      <c r="A276" s="18" t="s">
        <v>29</v>
      </c>
      <c r="B276" s="12" t="s">
        <v>491</v>
      </c>
      <c r="C276" s="11" t="s">
        <v>492</v>
      </c>
      <c r="D276" s="33">
        <v>4230300</v>
      </c>
      <c r="E276" s="33">
        <v>4825184</v>
      </c>
      <c r="F276" s="33">
        <v>819647</v>
      </c>
      <c r="G276" s="38">
        <f t="shared" si="64"/>
        <v>0.19375623478240314</v>
      </c>
      <c r="H276" s="33">
        <v>885545</v>
      </c>
      <c r="I276" s="38">
        <f t="shared" si="65"/>
        <v>0.20933385339101246</v>
      </c>
      <c r="J276" s="33">
        <v>880782</v>
      </c>
      <c r="K276" s="38">
        <f t="shared" si="66"/>
        <v>0.18253853117311175</v>
      </c>
      <c r="L276" s="33">
        <v>0</v>
      </c>
      <c r="M276" s="38">
        <f t="shared" si="67"/>
        <v>0</v>
      </c>
      <c r="N276" s="33">
        <f t="shared" si="68"/>
        <v>2585974</v>
      </c>
      <c r="O276" s="38">
        <f t="shared" si="69"/>
        <v>0.53593272298009775</v>
      </c>
      <c r="P276" s="33">
        <v>704149</v>
      </c>
      <c r="Q276" s="33">
        <v>4792715</v>
      </c>
      <c r="R276" s="33">
        <v>3990855</v>
      </c>
      <c r="S276" s="33">
        <v>2693293</v>
      </c>
      <c r="T276" s="38">
        <f t="shared" si="70"/>
        <v>0.67486616276462064</v>
      </c>
      <c r="U276" s="38">
        <f t="shared" si="71"/>
        <v>0.25084605672947058</v>
      </c>
    </row>
    <row r="277" spans="1:21" ht="13" x14ac:dyDescent="0.3">
      <c r="A277" s="18" t="s">
        <v>29</v>
      </c>
      <c r="B277" s="12" t="s">
        <v>493</v>
      </c>
      <c r="C277" s="11" t="s">
        <v>494</v>
      </c>
      <c r="D277" s="33">
        <v>13327753</v>
      </c>
      <c r="E277" s="33">
        <v>12630900</v>
      </c>
      <c r="F277" s="33">
        <v>2714358</v>
      </c>
      <c r="G277" s="38">
        <f t="shared" si="64"/>
        <v>0.20366208767524427</v>
      </c>
      <c r="H277" s="33">
        <v>2711991</v>
      </c>
      <c r="I277" s="38">
        <f t="shared" si="65"/>
        <v>0.2034844883454848</v>
      </c>
      <c r="J277" s="33">
        <v>1811909</v>
      </c>
      <c r="K277" s="38">
        <f t="shared" si="66"/>
        <v>0.14345050629804684</v>
      </c>
      <c r="L277" s="33">
        <v>0</v>
      </c>
      <c r="M277" s="38">
        <f t="shared" si="67"/>
        <v>0</v>
      </c>
      <c r="N277" s="33">
        <f t="shared" si="68"/>
        <v>7238258</v>
      </c>
      <c r="O277" s="38">
        <f t="shared" si="69"/>
        <v>0.57305956028469862</v>
      </c>
      <c r="P277" s="33">
        <v>2573392</v>
      </c>
      <c r="Q277" s="33">
        <v>14355902</v>
      </c>
      <c r="R277" s="33">
        <v>15462902</v>
      </c>
      <c r="S277" s="33">
        <v>7533021</v>
      </c>
      <c r="T277" s="38">
        <f t="shared" si="70"/>
        <v>0.48716735060469246</v>
      </c>
      <c r="U277" s="38">
        <f t="shared" si="71"/>
        <v>-0.29590633685035161</v>
      </c>
    </row>
    <row r="278" spans="1:21" ht="13" x14ac:dyDescent="0.3">
      <c r="A278" s="18" t="s">
        <v>29</v>
      </c>
      <c r="B278" s="12" t="s">
        <v>495</v>
      </c>
      <c r="C278" s="11" t="s">
        <v>496</v>
      </c>
      <c r="D278" s="33">
        <v>25498334</v>
      </c>
      <c r="E278" s="33">
        <v>25498334</v>
      </c>
      <c r="F278" s="33">
        <v>16630381</v>
      </c>
      <c r="G278" s="38">
        <f t="shared" si="64"/>
        <v>0.65221441526336588</v>
      </c>
      <c r="H278" s="33">
        <v>13745803</v>
      </c>
      <c r="I278" s="38">
        <f t="shared" si="65"/>
        <v>0.53908631834534759</v>
      </c>
      <c r="J278" s="33">
        <v>2630692</v>
      </c>
      <c r="K278" s="38">
        <f t="shared" si="66"/>
        <v>0.1031711326708639</v>
      </c>
      <c r="L278" s="33">
        <v>0</v>
      </c>
      <c r="M278" s="38">
        <f t="shared" si="67"/>
        <v>0</v>
      </c>
      <c r="N278" s="33">
        <f t="shared" si="68"/>
        <v>33006876</v>
      </c>
      <c r="O278" s="38">
        <f t="shared" si="69"/>
        <v>1.2944718662795773</v>
      </c>
      <c r="P278" s="33">
        <v>6548870</v>
      </c>
      <c r="Q278" s="33">
        <v>36789723</v>
      </c>
      <c r="R278" s="33">
        <v>34089723</v>
      </c>
      <c r="S278" s="33">
        <v>22134897</v>
      </c>
      <c r="T278" s="38">
        <f t="shared" si="70"/>
        <v>0.64931290289451749</v>
      </c>
      <c r="U278" s="38">
        <f t="shared" si="71"/>
        <v>-0.59829833238406016</v>
      </c>
    </row>
    <row r="279" spans="1:21" ht="13" x14ac:dyDescent="0.3">
      <c r="A279" s="18" t="s">
        <v>29</v>
      </c>
      <c r="B279" s="12" t="s">
        <v>497</v>
      </c>
      <c r="C279" s="11" t="s">
        <v>498</v>
      </c>
      <c r="D279" s="33">
        <v>2299880</v>
      </c>
      <c r="E279" s="33">
        <v>2299880</v>
      </c>
      <c r="F279" s="33">
        <v>101947</v>
      </c>
      <c r="G279" s="38">
        <f t="shared" si="64"/>
        <v>4.4327095326712695E-2</v>
      </c>
      <c r="H279" s="33">
        <v>578379</v>
      </c>
      <c r="I279" s="38">
        <f t="shared" si="65"/>
        <v>0.2514822512478912</v>
      </c>
      <c r="J279" s="33">
        <v>1309323</v>
      </c>
      <c r="K279" s="38">
        <f t="shared" si="66"/>
        <v>0.56930057220376717</v>
      </c>
      <c r="L279" s="33">
        <v>0</v>
      </c>
      <c r="M279" s="38">
        <f t="shared" si="67"/>
        <v>0</v>
      </c>
      <c r="N279" s="33">
        <f t="shared" si="68"/>
        <v>1989649</v>
      </c>
      <c r="O279" s="38">
        <f t="shared" si="69"/>
        <v>0.86510991877837107</v>
      </c>
      <c r="P279" s="33">
        <v>3172379</v>
      </c>
      <c r="Q279" s="33">
        <v>1346057</v>
      </c>
      <c r="R279" s="33">
        <v>1346057</v>
      </c>
      <c r="S279" s="33">
        <v>4220147</v>
      </c>
      <c r="T279" s="38">
        <f t="shared" si="70"/>
        <v>3.1351918975199418</v>
      </c>
      <c r="U279" s="38">
        <f t="shared" si="71"/>
        <v>-0.58727409303869438</v>
      </c>
    </row>
    <row r="280" spans="1:21" ht="13" x14ac:dyDescent="0.3">
      <c r="A280" s="18" t="s">
        <v>29</v>
      </c>
      <c r="B280" s="12" t="s">
        <v>499</v>
      </c>
      <c r="C280" s="11" t="s">
        <v>500</v>
      </c>
      <c r="D280" s="33">
        <v>4014424</v>
      </c>
      <c r="E280" s="33">
        <v>4014424</v>
      </c>
      <c r="F280" s="33">
        <v>731883</v>
      </c>
      <c r="G280" s="38">
        <f t="shared" si="64"/>
        <v>0.18231332813873175</v>
      </c>
      <c r="H280" s="33">
        <v>722115</v>
      </c>
      <c r="I280" s="38">
        <f t="shared" si="65"/>
        <v>0.17988010235092258</v>
      </c>
      <c r="J280" s="33">
        <v>722115</v>
      </c>
      <c r="K280" s="38">
        <f t="shared" si="66"/>
        <v>0.17988010235092258</v>
      </c>
      <c r="L280" s="33">
        <v>0</v>
      </c>
      <c r="M280" s="38">
        <f t="shared" si="67"/>
        <v>0</v>
      </c>
      <c r="N280" s="33">
        <f t="shared" si="68"/>
        <v>2176113</v>
      </c>
      <c r="O280" s="38">
        <f t="shared" si="69"/>
        <v>0.54207353284057691</v>
      </c>
      <c r="P280" s="33">
        <v>697846</v>
      </c>
      <c r="Q280" s="33">
        <v>3989650</v>
      </c>
      <c r="R280" s="33">
        <v>2318429</v>
      </c>
      <c r="S280" s="33">
        <v>1857060</v>
      </c>
      <c r="T280" s="38">
        <f t="shared" si="70"/>
        <v>0.80099929736903741</v>
      </c>
      <c r="U280" s="38">
        <f t="shared" si="71"/>
        <v>3.4777013839729642E-2</v>
      </c>
    </row>
    <row r="281" spans="1:21" ht="13" x14ac:dyDescent="0.3">
      <c r="A281" s="18" t="s">
        <v>29</v>
      </c>
      <c r="B281" s="12" t="s">
        <v>501</v>
      </c>
      <c r="C281" s="11" t="s">
        <v>502</v>
      </c>
      <c r="D281" s="33">
        <v>4339971</v>
      </c>
      <c r="E281" s="33">
        <v>4339971</v>
      </c>
      <c r="F281" s="33">
        <v>766848</v>
      </c>
      <c r="G281" s="38">
        <f t="shared" si="64"/>
        <v>0.17669426823358958</v>
      </c>
      <c r="H281" s="33">
        <v>681191</v>
      </c>
      <c r="I281" s="38">
        <f t="shared" si="65"/>
        <v>0.15695750040726078</v>
      </c>
      <c r="J281" s="33">
        <v>689765</v>
      </c>
      <c r="K281" s="38">
        <f t="shared" si="66"/>
        <v>0.15893308964506905</v>
      </c>
      <c r="L281" s="33">
        <v>0</v>
      </c>
      <c r="M281" s="38">
        <f t="shared" si="67"/>
        <v>0</v>
      </c>
      <c r="N281" s="33">
        <f t="shared" si="68"/>
        <v>2137804</v>
      </c>
      <c r="O281" s="38">
        <f t="shared" si="69"/>
        <v>0.49258485828591941</v>
      </c>
      <c r="P281" s="33">
        <v>-257503</v>
      </c>
      <c r="Q281" s="33">
        <v>-764000</v>
      </c>
      <c r="R281" s="33">
        <v>-583612</v>
      </c>
      <c r="S281" s="33">
        <v>-284595</v>
      </c>
      <c r="T281" s="38">
        <f t="shared" si="70"/>
        <v>0.48764418826206452</v>
      </c>
      <c r="U281" s="38">
        <f t="shared" si="71"/>
        <v>-3.6786678213457709</v>
      </c>
    </row>
    <row r="282" spans="1:21" ht="13" x14ac:dyDescent="0.3">
      <c r="A282" s="18" t="s">
        <v>29</v>
      </c>
      <c r="B282" s="12" t="s">
        <v>503</v>
      </c>
      <c r="C282" s="11" t="s">
        <v>504</v>
      </c>
      <c r="D282" s="33">
        <v>12383383</v>
      </c>
      <c r="E282" s="33">
        <v>12383383</v>
      </c>
      <c r="F282" s="33">
        <v>5988276</v>
      </c>
      <c r="G282" s="38">
        <f t="shared" si="64"/>
        <v>0.48357351137407284</v>
      </c>
      <c r="H282" s="33">
        <v>1565418</v>
      </c>
      <c r="I282" s="38">
        <f t="shared" si="65"/>
        <v>0.12641279043053097</v>
      </c>
      <c r="J282" s="33">
        <v>1570833</v>
      </c>
      <c r="K282" s="38">
        <f t="shared" si="66"/>
        <v>0.12685006996876377</v>
      </c>
      <c r="L282" s="33">
        <v>0</v>
      </c>
      <c r="M282" s="38">
        <f t="shared" si="67"/>
        <v>0</v>
      </c>
      <c r="N282" s="33">
        <f t="shared" si="68"/>
        <v>9124527</v>
      </c>
      <c r="O282" s="38">
        <f t="shared" si="69"/>
        <v>0.73683637177336758</v>
      </c>
      <c r="P282" s="33">
        <v>2652678</v>
      </c>
      <c r="Q282" s="33">
        <v>9277900</v>
      </c>
      <c r="R282" s="33">
        <v>9277900</v>
      </c>
      <c r="S282" s="33">
        <v>9785852</v>
      </c>
      <c r="T282" s="38">
        <f t="shared" si="70"/>
        <v>1.0547485961262786</v>
      </c>
      <c r="U282" s="38">
        <f t="shared" si="71"/>
        <v>-0.40783125581016622</v>
      </c>
    </row>
    <row r="283" spans="1:21" ht="13" x14ac:dyDescent="0.3">
      <c r="A283" s="18" t="s">
        <v>29</v>
      </c>
      <c r="B283" s="12" t="s">
        <v>505</v>
      </c>
      <c r="C283" s="11" t="s">
        <v>506</v>
      </c>
      <c r="D283" s="33">
        <v>8616959</v>
      </c>
      <c r="E283" s="33">
        <v>10215610</v>
      </c>
      <c r="F283" s="33">
        <v>804403</v>
      </c>
      <c r="G283" s="38">
        <f t="shared" si="64"/>
        <v>9.3351146268654636E-2</v>
      </c>
      <c r="H283" s="33">
        <v>753730</v>
      </c>
      <c r="I283" s="38">
        <f t="shared" si="65"/>
        <v>8.7470533398151251E-2</v>
      </c>
      <c r="J283" s="33">
        <v>2548935</v>
      </c>
      <c r="K283" s="38">
        <f t="shared" si="66"/>
        <v>0.24951373437317986</v>
      </c>
      <c r="L283" s="33">
        <v>0</v>
      </c>
      <c r="M283" s="38">
        <f t="shared" si="67"/>
        <v>0</v>
      </c>
      <c r="N283" s="33">
        <f t="shared" si="68"/>
        <v>4107068</v>
      </c>
      <c r="O283" s="38">
        <f t="shared" si="69"/>
        <v>0.40203844900108754</v>
      </c>
      <c r="P283" s="33">
        <v>2429304</v>
      </c>
      <c r="Q283" s="33">
        <v>4520936</v>
      </c>
      <c r="R283" s="33">
        <v>7775168</v>
      </c>
      <c r="S283" s="33">
        <v>7229457</v>
      </c>
      <c r="T283" s="38">
        <f t="shared" si="70"/>
        <v>0.9298136065998831</v>
      </c>
      <c r="U283" s="38">
        <f t="shared" si="71"/>
        <v>4.9244968929372357E-2</v>
      </c>
    </row>
    <row r="284" spans="1:21" ht="13" x14ac:dyDescent="0.3">
      <c r="A284" s="18" t="s">
        <v>44</v>
      </c>
      <c r="B284" s="12" t="s">
        <v>507</v>
      </c>
      <c r="C284" s="11" t="s">
        <v>508</v>
      </c>
      <c r="D284" s="33">
        <v>0</v>
      </c>
      <c r="E284" s="33">
        <v>0</v>
      </c>
      <c r="F284" s="33">
        <v>0</v>
      </c>
      <c r="G284" s="38">
        <f t="shared" si="64"/>
        <v>0</v>
      </c>
      <c r="H284" s="33">
        <v>0</v>
      </c>
      <c r="I284" s="38">
        <f t="shared" si="65"/>
        <v>0</v>
      </c>
      <c r="J284" s="33">
        <v>0</v>
      </c>
      <c r="K284" s="38">
        <f t="shared" si="66"/>
        <v>0</v>
      </c>
      <c r="L284" s="33">
        <v>0</v>
      </c>
      <c r="M284" s="38">
        <f t="shared" si="67"/>
        <v>0</v>
      </c>
      <c r="N284" s="33">
        <f t="shared" si="68"/>
        <v>0</v>
      </c>
      <c r="O284" s="38">
        <f t="shared" si="69"/>
        <v>0</v>
      </c>
      <c r="P284" s="33">
        <v>0</v>
      </c>
      <c r="Q284" s="33">
        <v>0</v>
      </c>
      <c r="R284" s="33">
        <v>0</v>
      </c>
      <c r="S284" s="33">
        <v>0</v>
      </c>
      <c r="T284" s="38">
        <f t="shared" si="70"/>
        <v>0</v>
      </c>
      <c r="U284" s="38">
        <f t="shared" si="71"/>
        <v>0</v>
      </c>
    </row>
    <row r="285" spans="1:21" ht="14" x14ac:dyDescent="0.3">
      <c r="A285" s="19" t="s">
        <v>0</v>
      </c>
      <c r="B285" s="14" t="s">
        <v>509</v>
      </c>
      <c r="C285" s="13" t="s">
        <v>0</v>
      </c>
      <c r="D285" s="34">
        <f>SUM(D276:D284)</f>
        <v>74711004</v>
      </c>
      <c r="E285" s="34">
        <f>SUM(E276:E284)</f>
        <v>76207686</v>
      </c>
      <c r="F285" s="34">
        <f>SUM(F276:F284)</f>
        <v>28557743</v>
      </c>
      <c r="G285" s="39">
        <f t="shared" si="64"/>
        <v>0.38224279518449517</v>
      </c>
      <c r="H285" s="34">
        <f>SUM(H276:H284)</f>
        <v>21644172</v>
      </c>
      <c r="I285" s="39">
        <f t="shared" si="65"/>
        <v>0.28970527554414877</v>
      </c>
      <c r="J285" s="34">
        <f>SUM(J276:J284)</f>
        <v>12164354</v>
      </c>
      <c r="K285" s="39">
        <f t="shared" si="66"/>
        <v>0.15962109123743765</v>
      </c>
      <c r="L285" s="34">
        <f>SUM(L276:L284)</f>
        <v>0</v>
      </c>
      <c r="M285" s="39">
        <f t="shared" si="67"/>
        <v>0</v>
      </c>
      <c r="N285" s="34">
        <f t="shared" si="68"/>
        <v>62366269</v>
      </c>
      <c r="O285" s="39">
        <f t="shared" si="69"/>
        <v>0.81837242768400031</v>
      </c>
      <c r="P285" s="34">
        <f>SUM(P276:P284)</f>
        <v>18521115</v>
      </c>
      <c r="Q285" s="34">
        <f>SUM(Q276:Q284)</f>
        <v>74308883</v>
      </c>
      <c r="R285" s="34">
        <f>SUM(R276:R284)</f>
        <v>73677422</v>
      </c>
      <c r="S285" s="34">
        <f>SUM(S276:S284)</f>
        <v>55169132</v>
      </c>
      <c r="T285" s="39">
        <f t="shared" si="70"/>
        <v>0.74879292057748714</v>
      </c>
      <c r="U285" s="39">
        <f t="shared" si="71"/>
        <v>-0.34321697154841924</v>
      </c>
    </row>
    <row r="286" spans="1:21" ht="13" x14ac:dyDescent="0.3">
      <c r="A286" s="18" t="s">
        <v>29</v>
      </c>
      <c r="B286" s="12" t="s">
        <v>510</v>
      </c>
      <c r="C286" s="11" t="s">
        <v>511</v>
      </c>
      <c r="D286" s="33">
        <v>15235219</v>
      </c>
      <c r="E286" s="33">
        <v>15279157</v>
      </c>
      <c r="F286" s="33">
        <v>2756133</v>
      </c>
      <c r="G286" s="38">
        <f t="shared" si="64"/>
        <v>0.18090537457978123</v>
      </c>
      <c r="H286" s="33">
        <v>3708282</v>
      </c>
      <c r="I286" s="38">
        <f t="shared" si="65"/>
        <v>0.24340194912852911</v>
      </c>
      <c r="J286" s="33">
        <v>2775509</v>
      </c>
      <c r="K286" s="38">
        <f t="shared" si="66"/>
        <v>0.18165328100234848</v>
      </c>
      <c r="L286" s="33">
        <v>0</v>
      </c>
      <c r="M286" s="38">
        <f t="shared" si="67"/>
        <v>0</v>
      </c>
      <c r="N286" s="33">
        <f t="shared" si="68"/>
        <v>9239924</v>
      </c>
      <c r="O286" s="38">
        <f t="shared" si="69"/>
        <v>0.60474043168742886</v>
      </c>
      <c r="P286" s="33">
        <v>3416085</v>
      </c>
      <c r="Q286" s="33">
        <v>14356954</v>
      </c>
      <c r="R286" s="33">
        <v>14611000</v>
      </c>
      <c r="S286" s="33">
        <v>7698496</v>
      </c>
      <c r="T286" s="38">
        <f t="shared" si="70"/>
        <v>0.52689726918075419</v>
      </c>
      <c r="U286" s="38">
        <f t="shared" si="71"/>
        <v>-0.18751758226156545</v>
      </c>
    </row>
    <row r="287" spans="1:21" ht="13" x14ac:dyDescent="0.3">
      <c r="A287" s="18" t="s">
        <v>29</v>
      </c>
      <c r="B287" s="12" t="s">
        <v>512</v>
      </c>
      <c r="C287" s="11" t="s">
        <v>513</v>
      </c>
      <c r="D287" s="33">
        <v>2878530</v>
      </c>
      <c r="E287" s="33">
        <v>3216030</v>
      </c>
      <c r="F287" s="33">
        <v>366877</v>
      </c>
      <c r="G287" s="38">
        <f t="shared" si="64"/>
        <v>0.12745290130726447</v>
      </c>
      <c r="H287" s="33">
        <v>1508070</v>
      </c>
      <c r="I287" s="38">
        <f t="shared" si="65"/>
        <v>0.52390282540046484</v>
      </c>
      <c r="J287" s="33">
        <v>1098830</v>
      </c>
      <c r="K287" s="38">
        <f t="shared" si="66"/>
        <v>0.34167280777853443</v>
      </c>
      <c r="L287" s="33">
        <v>0</v>
      </c>
      <c r="M287" s="38">
        <f t="shared" si="67"/>
        <v>0</v>
      </c>
      <c r="N287" s="33">
        <f t="shared" si="68"/>
        <v>2973777</v>
      </c>
      <c r="O287" s="38">
        <f t="shared" si="69"/>
        <v>0.92467327730151772</v>
      </c>
      <c r="P287" s="33">
        <v>782684</v>
      </c>
      <c r="Q287" s="33">
        <v>2770481</v>
      </c>
      <c r="R287" s="33">
        <v>2770481</v>
      </c>
      <c r="S287" s="33">
        <v>3115298</v>
      </c>
      <c r="T287" s="38">
        <f t="shared" si="70"/>
        <v>1.1244610592889828</v>
      </c>
      <c r="U287" s="38">
        <f t="shared" si="71"/>
        <v>0.40392546672731267</v>
      </c>
    </row>
    <row r="288" spans="1:21" ht="13" x14ac:dyDescent="0.3">
      <c r="A288" s="18" t="s">
        <v>29</v>
      </c>
      <c r="B288" s="12" t="s">
        <v>514</v>
      </c>
      <c r="C288" s="11" t="s">
        <v>515</v>
      </c>
      <c r="D288" s="33">
        <v>22496391</v>
      </c>
      <c r="E288" s="33">
        <v>25504307</v>
      </c>
      <c r="F288" s="33">
        <v>3536549</v>
      </c>
      <c r="G288" s="38">
        <f t="shared" si="64"/>
        <v>0.15720517126502648</v>
      </c>
      <c r="H288" s="33">
        <v>3890106</v>
      </c>
      <c r="I288" s="38">
        <f t="shared" si="65"/>
        <v>0.17292133658238781</v>
      </c>
      <c r="J288" s="33">
        <v>5588492</v>
      </c>
      <c r="K288" s="38">
        <f t="shared" si="66"/>
        <v>0.21911953929977396</v>
      </c>
      <c r="L288" s="33">
        <v>0</v>
      </c>
      <c r="M288" s="38">
        <f t="shared" si="67"/>
        <v>0</v>
      </c>
      <c r="N288" s="33">
        <f t="shared" si="68"/>
        <v>13015147</v>
      </c>
      <c r="O288" s="38">
        <f t="shared" si="69"/>
        <v>0.51031172891700216</v>
      </c>
      <c r="P288" s="33">
        <v>5404376</v>
      </c>
      <c r="Q288" s="33">
        <v>22793006</v>
      </c>
      <c r="R288" s="33">
        <v>22793006</v>
      </c>
      <c r="S288" s="33">
        <v>15549704</v>
      </c>
      <c r="T288" s="38">
        <f t="shared" si="70"/>
        <v>0.68221383348909748</v>
      </c>
      <c r="U288" s="38">
        <f t="shared" si="71"/>
        <v>3.4067947899998119E-2</v>
      </c>
    </row>
    <row r="289" spans="1:21" ht="13" x14ac:dyDescent="0.3">
      <c r="A289" s="18" t="s">
        <v>29</v>
      </c>
      <c r="B289" s="12" t="s">
        <v>516</v>
      </c>
      <c r="C289" s="11" t="s">
        <v>517</v>
      </c>
      <c r="D289" s="33">
        <v>8003981</v>
      </c>
      <c r="E289" s="33">
        <v>6559916</v>
      </c>
      <c r="F289" s="33">
        <v>738347</v>
      </c>
      <c r="G289" s="38">
        <f t="shared" si="64"/>
        <v>9.2247470352565808E-2</v>
      </c>
      <c r="H289" s="33">
        <v>754214</v>
      </c>
      <c r="I289" s="38">
        <f t="shared" si="65"/>
        <v>9.4229858866481567E-2</v>
      </c>
      <c r="J289" s="33">
        <v>749859</v>
      </c>
      <c r="K289" s="38">
        <f t="shared" si="66"/>
        <v>0.11430923810609769</v>
      </c>
      <c r="L289" s="33">
        <v>0</v>
      </c>
      <c r="M289" s="38">
        <f t="shared" si="67"/>
        <v>0</v>
      </c>
      <c r="N289" s="33">
        <f t="shared" si="68"/>
        <v>2242420</v>
      </c>
      <c r="O289" s="38">
        <f t="shared" si="69"/>
        <v>0.34183669425035318</v>
      </c>
      <c r="P289" s="33">
        <v>1659774</v>
      </c>
      <c r="Q289" s="33">
        <v>4373919</v>
      </c>
      <c r="R289" s="33">
        <v>4373919</v>
      </c>
      <c r="S289" s="33">
        <v>4972161</v>
      </c>
      <c r="T289" s="38">
        <f t="shared" si="70"/>
        <v>1.136774823676433</v>
      </c>
      <c r="U289" s="38">
        <f t="shared" si="71"/>
        <v>-0.54821620292883244</v>
      </c>
    </row>
    <row r="290" spans="1:21" ht="13" x14ac:dyDescent="0.3">
      <c r="A290" s="18" t="s">
        <v>29</v>
      </c>
      <c r="B290" s="12" t="s">
        <v>518</v>
      </c>
      <c r="C290" s="11" t="s">
        <v>519</v>
      </c>
      <c r="D290" s="33">
        <v>49086984</v>
      </c>
      <c r="E290" s="33">
        <v>49086984</v>
      </c>
      <c r="F290" s="33">
        <v>11390762</v>
      </c>
      <c r="G290" s="38">
        <f t="shared" si="64"/>
        <v>0.23205259463486289</v>
      </c>
      <c r="H290" s="33">
        <v>11632818</v>
      </c>
      <c r="I290" s="38">
        <f t="shared" si="65"/>
        <v>0.23698375927924192</v>
      </c>
      <c r="J290" s="33">
        <v>12342752</v>
      </c>
      <c r="K290" s="38">
        <f t="shared" si="66"/>
        <v>0.25144653417696228</v>
      </c>
      <c r="L290" s="33">
        <v>0</v>
      </c>
      <c r="M290" s="38">
        <f t="shared" si="67"/>
        <v>0</v>
      </c>
      <c r="N290" s="33">
        <f t="shared" si="68"/>
        <v>35366332</v>
      </c>
      <c r="O290" s="38">
        <f t="shared" si="69"/>
        <v>0.72048288809106709</v>
      </c>
      <c r="P290" s="33">
        <v>10213229</v>
      </c>
      <c r="Q290" s="33">
        <v>42090868</v>
      </c>
      <c r="R290" s="33">
        <v>43077574</v>
      </c>
      <c r="S290" s="33">
        <v>31592393</v>
      </c>
      <c r="T290" s="38">
        <f t="shared" si="70"/>
        <v>0.73338375554760815</v>
      </c>
      <c r="U290" s="38">
        <f t="shared" si="71"/>
        <v>0.20850634015941472</v>
      </c>
    </row>
    <row r="291" spans="1:21" ht="13" x14ac:dyDescent="0.3">
      <c r="A291" s="18" t="s">
        <v>44</v>
      </c>
      <c r="B291" s="12" t="s">
        <v>520</v>
      </c>
      <c r="C291" s="11" t="s">
        <v>521</v>
      </c>
      <c r="D291" s="33">
        <v>0</v>
      </c>
      <c r="E291" s="33">
        <v>0</v>
      </c>
      <c r="F291" s="33">
        <v>0</v>
      </c>
      <c r="G291" s="38">
        <f t="shared" si="64"/>
        <v>0</v>
      </c>
      <c r="H291" s="33">
        <v>0</v>
      </c>
      <c r="I291" s="38">
        <f t="shared" si="65"/>
        <v>0</v>
      </c>
      <c r="J291" s="33">
        <v>0</v>
      </c>
      <c r="K291" s="38">
        <f t="shared" si="66"/>
        <v>0</v>
      </c>
      <c r="L291" s="33">
        <v>0</v>
      </c>
      <c r="M291" s="38">
        <f t="shared" si="67"/>
        <v>0</v>
      </c>
      <c r="N291" s="33">
        <f t="shared" si="68"/>
        <v>0</v>
      </c>
      <c r="O291" s="38">
        <f t="shared" si="69"/>
        <v>0</v>
      </c>
      <c r="P291" s="33">
        <v>0</v>
      </c>
      <c r="Q291" s="33">
        <v>0</v>
      </c>
      <c r="R291" s="33">
        <v>0</v>
      </c>
      <c r="S291" s="33">
        <v>0</v>
      </c>
      <c r="T291" s="38">
        <f t="shared" si="70"/>
        <v>0</v>
      </c>
      <c r="U291" s="38">
        <f t="shared" si="71"/>
        <v>0</v>
      </c>
    </row>
    <row r="292" spans="1:21" ht="14" x14ac:dyDescent="0.3">
      <c r="A292" s="19" t="s">
        <v>0</v>
      </c>
      <c r="B292" s="14" t="s">
        <v>522</v>
      </c>
      <c r="C292" s="13" t="s">
        <v>0</v>
      </c>
      <c r="D292" s="34">
        <f>SUM(D286:D291)</f>
        <v>97701105</v>
      </c>
      <c r="E292" s="34">
        <f>SUM(E286:E291)</f>
        <v>99646394</v>
      </c>
      <c r="F292" s="34">
        <f>SUM(F286:F291)</f>
        <v>18788668</v>
      </c>
      <c r="G292" s="39">
        <f t="shared" si="64"/>
        <v>0.19230763050223434</v>
      </c>
      <c r="H292" s="34">
        <f>SUM(H286:H291)</f>
        <v>21493490</v>
      </c>
      <c r="I292" s="39">
        <f t="shared" si="65"/>
        <v>0.21999229179649504</v>
      </c>
      <c r="J292" s="34">
        <f>SUM(J286:J291)</f>
        <v>22555442</v>
      </c>
      <c r="K292" s="39">
        <f t="shared" si="66"/>
        <v>0.22635482423980138</v>
      </c>
      <c r="L292" s="34">
        <f>SUM(L286:L291)</f>
        <v>0</v>
      </c>
      <c r="M292" s="39">
        <f t="shared" si="67"/>
        <v>0</v>
      </c>
      <c r="N292" s="34">
        <f t="shared" si="68"/>
        <v>62837600</v>
      </c>
      <c r="O292" s="39">
        <f t="shared" si="69"/>
        <v>0.63060586015786979</v>
      </c>
      <c r="P292" s="34">
        <f>SUM(P286:P291)</f>
        <v>21476148</v>
      </c>
      <c r="Q292" s="34">
        <f>SUM(Q286:Q291)</f>
        <v>86385228</v>
      </c>
      <c r="R292" s="34">
        <f>SUM(R286:R291)</f>
        <v>87625980</v>
      </c>
      <c r="S292" s="34">
        <f>SUM(S286:S291)</f>
        <v>62928052</v>
      </c>
      <c r="T292" s="39">
        <f t="shared" si="70"/>
        <v>0.71814377425507825</v>
      </c>
      <c r="U292" s="39">
        <f t="shared" si="71"/>
        <v>5.0255474119474286E-2</v>
      </c>
    </row>
    <row r="293" spans="1:21" ht="13" x14ac:dyDescent="0.3">
      <c r="A293" s="18" t="s">
        <v>29</v>
      </c>
      <c r="B293" s="12" t="s">
        <v>523</v>
      </c>
      <c r="C293" s="11" t="s">
        <v>524</v>
      </c>
      <c r="D293" s="33">
        <v>86848456</v>
      </c>
      <c r="E293" s="33">
        <v>86848456</v>
      </c>
      <c r="F293" s="33">
        <v>23645424</v>
      </c>
      <c r="G293" s="38">
        <f t="shared" si="64"/>
        <v>0.27226072965534354</v>
      </c>
      <c r="H293" s="33">
        <v>24142441</v>
      </c>
      <c r="I293" s="38">
        <f t="shared" si="65"/>
        <v>0.2779835372087674</v>
      </c>
      <c r="J293" s="33">
        <v>23936494</v>
      </c>
      <c r="K293" s="38">
        <f t="shared" si="66"/>
        <v>0.27561219971486883</v>
      </c>
      <c r="L293" s="33">
        <v>0</v>
      </c>
      <c r="M293" s="38">
        <f t="shared" si="67"/>
        <v>0</v>
      </c>
      <c r="N293" s="33">
        <f t="shared" si="68"/>
        <v>71724359</v>
      </c>
      <c r="O293" s="38">
        <f t="shared" si="69"/>
        <v>0.82585646657897982</v>
      </c>
      <c r="P293" s="33">
        <v>22275713</v>
      </c>
      <c r="Q293" s="33">
        <v>82175415</v>
      </c>
      <c r="R293" s="33">
        <v>82175415</v>
      </c>
      <c r="S293" s="33">
        <v>66330040</v>
      </c>
      <c r="T293" s="38">
        <f t="shared" si="70"/>
        <v>0.80717620957557679</v>
      </c>
      <c r="U293" s="38">
        <f t="shared" si="71"/>
        <v>7.4555683133464612E-2</v>
      </c>
    </row>
    <row r="294" spans="1:21" ht="13" x14ac:dyDescent="0.3">
      <c r="A294" s="18" t="s">
        <v>29</v>
      </c>
      <c r="B294" s="12" t="s">
        <v>525</v>
      </c>
      <c r="C294" s="11" t="s">
        <v>526</v>
      </c>
      <c r="D294" s="33">
        <v>34470432</v>
      </c>
      <c r="E294" s="33">
        <v>40329643</v>
      </c>
      <c r="F294" s="33">
        <v>1826820</v>
      </c>
      <c r="G294" s="38">
        <f t="shared" si="64"/>
        <v>5.2996724845223872E-2</v>
      </c>
      <c r="H294" s="33">
        <v>1893842</v>
      </c>
      <c r="I294" s="38">
        <f t="shared" si="65"/>
        <v>5.4941057889845997E-2</v>
      </c>
      <c r="J294" s="33">
        <v>1276885</v>
      </c>
      <c r="K294" s="38">
        <f t="shared" si="66"/>
        <v>3.1661202654335426E-2</v>
      </c>
      <c r="L294" s="33">
        <v>0</v>
      </c>
      <c r="M294" s="38">
        <f t="shared" si="67"/>
        <v>0</v>
      </c>
      <c r="N294" s="33">
        <f t="shared" si="68"/>
        <v>4997547</v>
      </c>
      <c r="O294" s="38">
        <f t="shared" si="69"/>
        <v>0.12391746190265061</v>
      </c>
      <c r="P294" s="33">
        <v>1512199</v>
      </c>
      <c r="Q294" s="33">
        <v>5479726</v>
      </c>
      <c r="R294" s="33">
        <v>6029726</v>
      </c>
      <c r="S294" s="33">
        <v>4368859</v>
      </c>
      <c r="T294" s="38">
        <f t="shared" si="70"/>
        <v>0.72455348717338064</v>
      </c>
      <c r="U294" s="38">
        <f t="shared" si="71"/>
        <v>-0.15561047190217692</v>
      </c>
    </row>
    <row r="295" spans="1:21" ht="13" x14ac:dyDescent="0.3">
      <c r="A295" s="18" t="s">
        <v>29</v>
      </c>
      <c r="B295" s="12" t="s">
        <v>527</v>
      </c>
      <c r="C295" s="11" t="s">
        <v>528</v>
      </c>
      <c r="D295" s="33">
        <v>7267824</v>
      </c>
      <c r="E295" s="33">
        <v>7267824</v>
      </c>
      <c r="F295" s="33">
        <v>2144841</v>
      </c>
      <c r="G295" s="38">
        <f t="shared" si="64"/>
        <v>0.29511460376585896</v>
      </c>
      <c r="H295" s="33">
        <v>1921804</v>
      </c>
      <c r="I295" s="38">
        <f t="shared" si="65"/>
        <v>0.26442632622914369</v>
      </c>
      <c r="J295" s="33">
        <v>1906256</v>
      </c>
      <c r="K295" s="38">
        <f t="shared" si="66"/>
        <v>0.26228703391826769</v>
      </c>
      <c r="L295" s="33">
        <v>0</v>
      </c>
      <c r="M295" s="38">
        <f t="shared" si="67"/>
        <v>0</v>
      </c>
      <c r="N295" s="33">
        <f t="shared" si="68"/>
        <v>5972901</v>
      </c>
      <c r="O295" s="38">
        <f t="shared" si="69"/>
        <v>0.82182796391327029</v>
      </c>
      <c r="P295" s="33">
        <v>1550617</v>
      </c>
      <c r="Q295" s="33">
        <v>9388223</v>
      </c>
      <c r="R295" s="33">
        <v>7127913</v>
      </c>
      <c r="S295" s="33">
        <v>4306169</v>
      </c>
      <c r="T295" s="38">
        <f t="shared" si="70"/>
        <v>0.60412760368988794</v>
      </c>
      <c r="U295" s="38">
        <f t="shared" si="71"/>
        <v>0.22935321875098746</v>
      </c>
    </row>
    <row r="296" spans="1:21" ht="13" x14ac:dyDescent="0.3">
      <c r="A296" s="18" t="s">
        <v>29</v>
      </c>
      <c r="B296" s="12" t="s">
        <v>529</v>
      </c>
      <c r="C296" s="11" t="s">
        <v>530</v>
      </c>
      <c r="D296" s="33">
        <v>33424633</v>
      </c>
      <c r="E296" s="33">
        <v>33424633</v>
      </c>
      <c r="F296" s="33">
        <v>6590883</v>
      </c>
      <c r="G296" s="38">
        <f t="shared" si="64"/>
        <v>0.19718639842657359</v>
      </c>
      <c r="H296" s="33">
        <v>4320983</v>
      </c>
      <c r="I296" s="38">
        <f t="shared" si="65"/>
        <v>0.129275405955841</v>
      </c>
      <c r="J296" s="33">
        <v>6638745</v>
      </c>
      <c r="K296" s="38">
        <f t="shared" si="66"/>
        <v>0.19861833636288542</v>
      </c>
      <c r="L296" s="33">
        <v>0</v>
      </c>
      <c r="M296" s="38">
        <f t="shared" si="67"/>
        <v>0</v>
      </c>
      <c r="N296" s="33">
        <f t="shared" si="68"/>
        <v>17550611</v>
      </c>
      <c r="O296" s="38">
        <f t="shared" si="69"/>
        <v>0.52508014074530007</v>
      </c>
      <c r="P296" s="33">
        <v>6159823</v>
      </c>
      <c r="Q296" s="33">
        <v>23049267</v>
      </c>
      <c r="R296" s="33">
        <v>28600767</v>
      </c>
      <c r="S296" s="33">
        <v>17929862</v>
      </c>
      <c r="T296" s="38">
        <f t="shared" si="70"/>
        <v>0.62690143939146803</v>
      </c>
      <c r="U296" s="38">
        <f t="shared" si="71"/>
        <v>7.7749311952632461E-2</v>
      </c>
    </row>
    <row r="297" spans="1:21" ht="13" x14ac:dyDescent="0.3">
      <c r="A297" s="18" t="s">
        <v>44</v>
      </c>
      <c r="B297" s="12" t="s">
        <v>531</v>
      </c>
      <c r="C297" s="11" t="s">
        <v>532</v>
      </c>
      <c r="D297" s="33">
        <v>0</v>
      </c>
      <c r="E297" s="33">
        <v>0</v>
      </c>
      <c r="F297" s="33">
        <v>0</v>
      </c>
      <c r="G297" s="38">
        <f t="shared" si="64"/>
        <v>0</v>
      </c>
      <c r="H297" s="33">
        <v>0</v>
      </c>
      <c r="I297" s="38">
        <f t="shared" si="65"/>
        <v>0</v>
      </c>
      <c r="J297" s="33">
        <v>0</v>
      </c>
      <c r="K297" s="38">
        <f t="shared" si="66"/>
        <v>0</v>
      </c>
      <c r="L297" s="33">
        <v>0</v>
      </c>
      <c r="M297" s="38">
        <f t="shared" si="67"/>
        <v>0</v>
      </c>
      <c r="N297" s="33">
        <f t="shared" si="68"/>
        <v>0</v>
      </c>
      <c r="O297" s="38">
        <f t="shared" si="69"/>
        <v>0</v>
      </c>
      <c r="P297" s="33">
        <v>0</v>
      </c>
      <c r="Q297" s="33">
        <v>0</v>
      </c>
      <c r="R297" s="33">
        <v>0</v>
      </c>
      <c r="S297" s="33">
        <v>0</v>
      </c>
      <c r="T297" s="38">
        <f t="shared" si="70"/>
        <v>0</v>
      </c>
      <c r="U297" s="38">
        <f t="shared" si="71"/>
        <v>0</v>
      </c>
    </row>
    <row r="298" spans="1:21" ht="14" x14ac:dyDescent="0.3">
      <c r="A298" s="19" t="s">
        <v>0</v>
      </c>
      <c r="B298" s="14" t="s">
        <v>533</v>
      </c>
      <c r="C298" s="13" t="s">
        <v>0</v>
      </c>
      <c r="D298" s="34">
        <f>SUM(D293:D297)</f>
        <v>162011345</v>
      </c>
      <c r="E298" s="34">
        <f>SUM(E293:E297)</f>
        <v>167870556</v>
      </c>
      <c r="F298" s="34">
        <f>SUM(F293:F297)</f>
        <v>34207968</v>
      </c>
      <c r="G298" s="39">
        <f t="shared" si="64"/>
        <v>0.21114550959378803</v>
      </c>
      <c r="H298" s="34">
        <f>SUM(H293:H297)</f>
        <v>32279070</v>
      </c>
      <c r="I298" s="39">
        <f t="shared" si="65"/>
        <v>0.19923956559955724</v>
      </c>
      <c r="J298" s="34">
        <f>SUM(J293:J297)</f>
        <v>33758380</v>
      </c>
      <c r="K298" s="39">
        <f t="shared" si="66"/>
        <v>0.20109768386065272</v>
      </c>
      <c r="L298" s="34">
        <f>SUM(L293:L297)</f>
        <v>0</v>
      </c>
      <c r="M298" s="39">
        <f t="shared" si="67"/>
        <v>0</v>
      </c>
      <c r="N298" s="34">
        <f t="shared" si="68"/>
        <v>100245418</v>
      </c>
      <c r="O298" s="39">
        <f t="shared" si="69"/>
        <v>0.59715902769750762</v>
      </c>
      <c r="P298" s="34">
        <f>SUM(P293:P297)</f>
        <v>31498352</v>
      </c>
      <c r="Q298" s="34">
        <f>SUM(Q293:Q297)</f>
        <v>120092631</v>
      </c>
      <c r="R298" s="34">
        <f>SUM(R293:R297)</f>
        <v>123933821</v>
      </c>
      <c r="S298" s="34">
        <f>SUM(S293:S297)</f>
        <v>92934930</v>
      </c>
      <c r="T298" s="39">
        <f t="shared" si="70"/>
        <v>0.74987545167351854</v>
      </c>
      <c r="U298" s="39">
        <f t="shared" si="71"/>
        <v>7.1750674447983886E-2</v>
      </c>
    </row>
    <row r="299" spans="1:21" ht="14" x14ac:dyDescent="0.3">
      <c r="A299" s="19" t="s">
        <v>0</v>
      </c>
      <c r="B299" s="14" t="s">
        <v>534</v>
      </c>
      <c r="C299" s="13" t="s">
        <v>0</v>
      </c>
      <c r="D299" s="34">
        <f>SUM(D263:D266,D268:D274,D276:D284,D286:D291,D293:D297)</f>
        <v>467914022</v>
      </c>
      <c r="E299" s="34">
        <f>SUM(E263:E266,E268:E274,E276:E284,E286:E291,E293:E297)</f>
        <v>478026562</v>
      </c>
      <c r="F299" s="34">
        <f>SUM(F263:F266,F268:F274,F276:F284,F286:F291,F293:F297)</f>
        <v>115295260</v>
      </c>
      <c r="G299" s="39">
        <f t="shared" si="64"/>
        <v>0.24640266070077294</v>
      </c>
      <c r="H299" s="34">
        <f>SUM(H263:H266,H268:H274,H276:H284,H286:H291,H293:H297)</f>
        <v>107036836</v>
      </c>
      <c r="I299" s="39">
        <f t="shared" si="65"/>
        <v>0.22875321312768865</v>
      </c>
      <c r="J299" s="34">
        <f>SUM(J263:J266,J268:J274,J276:J284,J286:J291,J293:J297)</f>
        <v>95902650</v>
      </c>
      <c r="K299" s="39">
        <f t="shared" si="66"/>
        <v>0.20062201062375273</v>
      </c>
      <c r="L299" s="34">
        <f>SUM(L263:L266,L268:L274,L276:L284,L286:L291,L293:L297)</f>
        <v>0</v>
      </c>
      <c r="M299" s="39">
        <f t="shared" si="67"/>
        <v>0</v>
      </c>
      <c r="N299" s="34">
        <f t="shared" si="68"/>
        <v>318234746</v>
      </c>
      <c r="O299" s="39">
        <f t="shared" si="69"/>
        <v>0.66572607318837651</v>
      </c>
      <c r="P299" s="34">
        <f>SUM(P263:P266,P268:P274,P276:P284,P286:P291,P293:P297)</f>
        <v>84928993</v>
      </c>
      <c r="Q299" s="34">
        <f>SUM(Q263:Q266,Q268:Q274,Q276:Q284,Q286:Q291,Q293:Q297)</f>
        <v>394068779</v>
      </c>
      <c r="R299" s="34">
        <f>SUM(R263:R266,R268:R274,R276:R284,R286:R291,R293:R297)</f>
        <v>376674779</v>
      </c>
      <c r="S299" s="34">
        <f>SUM(S263:S266,S268:S274,S276:S284,S286:S291,S293:S297)</f>
        <v>272249488</v>
      </c>
      <c r="T299" s="39">
        <f t="shared" si="70"/>
        <v>0.72277068489366525</v>
      </c>
      <c r="U299" s="39">
        <f t="shared" si="71"/>
        <v>0.12920978587371224</v>
      </c>
    </row>
    <row r="300" spans="1:21" ht="14.5" customHeight="1" x14ac:dyDescent="0.3">
      <c r="A300" s="17" t="s">
        <v>0</v>
      </c>
      <c r="B300" s="15" t="s">
        <v>618</v>
      </c>
      <c r="C300" s="10"/>
      <c r="D300" s="35"/>
      <c r="E300" s="35"/>
      <c r="F300" s="35"/>
      <c r="G300" s="40"/>
      <c r="H300" s="35"/>
      <c r="I300" s="40"/>
      <c r="J300" s="35"/>
      <c r="K300" s="40"/>
      <c r="L300" s="35"/>
      <c r="M300" s="40"/>
      <c r="N300" s="35"/>
      <c r="O300" s="40"/>
      <c r="P300" s="35"/>
      <c r="Q300" s="35"/>
      <c r="R300" s="35"/>
      <c r="S300" s="35"/>
      <c r="T300" s="40"/>
      <c r="U300" s="40"/>
    </row>
    <row r="301" spans="1:21" ht="28.9" customHeight="1" x14ac:dyDescent="0.3">
      <c r="A301" s="17" t="s">
        <v>0</v>
      </c>
      <c r="B301" s="9" t="s">
        <v>535</v>
      </c>
      <c r="C301" s="10"/>
      <c r="D301" s="35"/>
      <c r="E301" s="35"/>
      <c r="F301" s="35"/>
      <c r="G301" s="40"/>
      <c r="H301" s="35"/>
      <c r="I301" s="40"/>
      <c r="J301" s="35"/>
      <c r="K301" s="40"/>
      <c r="L301" s="35"/>
      <c r="M301" s="40"/>
      <c r="N301" s="35"/>
      <c r="O301" s="40"/>
      <c r="P301" s="35"/>
      <c r="Q301" s="35"/>
      <c r="R301" s="35"/>
      <c r="S301" s="35"/>
      <c r="T301" s="40"/>
      <c r="U301" s="40"/>
    </row>
    <row r="302" spans="1:21" ht="13" x14ac:dyDescent="0.3">
      <c r="A302" s="18" t="s">
        <v>23</v>
      </c>
      <c r="B302" s="12" t="s">
        <v>536</v>
      </c>
      <c r="C302" s="11" t="s">
        <v>537</v>
      </c>
      <c r="D302" s="33">
        <v>1939939005</v>
      </c>
      <c r="E302" s="33">
        <v>1952866095</v>
      </c>
      <c r="F302" s="33">
        <v>432449533</v>
      </c>
      <c r="G302" s="38">
        <f t="shared" ref="G302:G339" si="72">IF(($D302     =0),0,($F302     /$D302     ))</f>
        <v>0.22291913915097553</v>
      </c>
      <c r="H302" s="33">
        <v>474428581</v>
      </c>
      <c r="I302" s="38">
        <f t="shared" ref="I302:I339" si="73">IF(($D302     =0),0,($H302     /$D302     ))</f>
        <v>0.24455850404430629</v>
      </c>
      <c r="J302" s="33">
        <v>546351252</v>
      </c>
      <c r="K302" s="38">
        <f t="shared" ref="K302:K339" si="74">IF(($E302     =0),0,($J302     /$E302     ))</f>
        <v>0.27976892701391287</v>
      </c>
      <c r="L302" s="33">
        <v>0</v>
      </c>
      <c r="M302" s="38">
        <f t="shared" ref="M302:M339" si="75">IF(($E302     =0),0,($L302     /$E302     ))</f>
        <v>0</v>
      </c>
      <c r="N302" s="33">
        <f t="shared" ref="N302:N339" si="76">$F302     +$H302     +$J302</f>
        <v>1453229366</v>
      </c>
      <c r="O302" s="38">
        <f t="shared" ref="O302:O339" si="77">IF(($E302     =0),0,($N302     /$E302     ))</f>
        <v>0.74415207971542974</v>
      </c>
      <c r="P302" s="33">
        <v>487738688</v>
      </c>
      <c r="Q302" s="33">
        <v>1673959939</v>
      </c>
      <c r="R302" s="33">
        <v>1755867927</v>
      </c>
      <c r="S302" s="33">
        <v>1333368388</v>
      </c>
      <c r="T302" s="38">
        <f t="shared" ref="T302:T339" si="78">IF(($R302     =0),0,($S302     /$R302     ))</f>
        <v>0.75937852015905072</v>
      </c>
      <c r="U302" s="38">
        <f t="shared" ref="U302:U339" si="79">IF(($P302     =0),0,(($J302     /$P302     )-1))</f>
        <v>0.12017206229906452</v>
      </c>
    </row>
    <row r="303" spans="1:21" ht="14" x14ac:dyDescent="0.3">
      <c r="A303" s="19" t="s">
        <v>0</v>
      </c>
      <c r="B303" s="14" t="s">
        <v>28</v>
      </c>
      <c r="C303" s="13" t="s">
        <v>0</v>
      </c>
      <c r="D303" s="34">
        <f>D302</f>
        <v>1939939005</v>
      </c>
      <c r="E303" s="34">
        <f>E302</f>
        <v>1952866095</v>
      </c>
      <c r="F303" s="34">
        <f>F302</f>
        <v>432449533</v>
      </c>
      <c r="G303" s="39">
        <f t="shared" si="72"/>
        <v>0.22291913915097553</v>
      </c>
      <c r="H303" s="34">
        <f>H302</f>
        <v>474428581</v>
      </c>
      <c r="I303" s="39">
        <f t="shared" si="73"/>
        <v>0.24455850404430629</v>
      </c>
      <c r="J303" s="34">
        <f>J302</f>
        <v>546351252</v>
      </c>
      <c r="K303" s="39">
        <f t="shared" si="74"/>
        <v>0.27976892701391287</v>
      </c>
      <c r="L303" s="34">
        <f>L302</f>
        <v>0</v>
      </c>
      <c r="M303" s="39">
        <f t="shared" si="75"/>
        <v>0</v>
      </c>
      <c r="N303" s="34">
        <f t="shared" si="76"/>
        <v>1453229366</v>
      </c>
      <c r="O303" s="39">
        <f t="shared" si="77"/>
        <v>0.74415207971542974</v>
      </c>
      <c r="P303" s="34">
        <f>P302</f>
        <v>487738688</v>
      </c>
      <c r="Q303" s="34">
        <f>Q302</f>
        <v>1673959939</v>
      </c>
      <c r="R303" s="34">
        <f>R302</f>
        <v>1755867927</v>
      </c>
      <c r="S303" s="34">
        <f>S302</f>
        <v>1333368388</v>
      </c>
      <c r="T303" s="39">
        <f t="shared" si="78"/>
        <v>0.75937852015905072</v>
      </c>
      <c r="U303" s="39">
        <f t="shared" si="79"/>
        <v>0.12017206229906452</v>
      </c>
    </row>
    <row r="304" spans="1:21" ht="13" x14ac:dyDescent="0.3">
      <c r="A304" s="18" t="s">
        <v>29</v>
      </c>
      <c r="B304" s="12" t="s">
        <v>538</v>
      </c>
      <c r="C304" s="11" t="s">
        <v>539</v>
      </c>
      <c r="D304" s="33">
        <v>23499392</v>
      </c>
      <c r="E304" s="33">
        <v>24931042</v>
      </c>
      <c r="F304" s="33">
        <v>5419591</v>
      </c>
      <c r="G304" s="38">
        <f t="shared" si="72"/>
        <v>0.23062686047366673</v>
      </c>
      <c r="H304" s="33">
        <v>5678379</v>
      </c>
      <c r="I304" s="38">
        <f t="shared" si="73"/>
        <v>0.24163940071300569</v>
      </c>
      <c r="J304" s="33">
        <v>5445281</v>
      </c>
      <c r="K304" s="38">
        <f t="shared" si="74"/>
        <v>0.21841369486281401</v>
      </c>
      <c r="L304" s="33">
        <v>0</v>
      </c>
      <c r="M304" s="38">
        <f t="shared" si="75"/>
        <v>0</v>
      </c>
      <c r="N304" s="33">
        <f t="shared" si="76"/>
        <v>16543251</v>
      </c>
      <c r="O304" s="38">
        <f t="shared" si="77"/>
        <v>0.6635603517895482</v>
      </c>
      <c r="P304" s="33">
        <v>4403277</v>
      </c>
      <c r="Q304" s="33">
        <v>17500638</v>
      </c>
      <c r="R304" s="33">
        <v>17760225</v>
      </c>
      <c r="S304" s="33">
        <v>13304880</v>
      </c>
      <c r="T304" s="38">
        <f t="shared" si="78"/>
        <v>0.74913915786539864</v>
      </c>
      <c r="U304" s="38">
        <f t="shared" si="79"/>
        <v>0.23664284577145622</v>
      </c>
    </row>
    <row r="305" spans="1:21" ht="13" x14ac:dyDescent="0.3">
      <c r="A305" s="18" t="s">
        <v>29</v>
      </c>
      <c r="B305" s="12" t="s">
        <v>540</v>
      </c>
      <c r="C305" s="11" t="s">
        <v>541</v>
      </c>
      <c r="D305" s="33">
        <v>22134630</v>
      </c>
      <c r="E305" s="33">
        <v>23112544</v>
      </c>
      <c r="F305" s="33">
        <v>14445699</v>
      </c>
      <c r="G305" s="38">
        <f t="shared" si="72"/>
        <v>0.65262888966293997</v>
      </c>
      <c r="H305" s="33">
        <v>3123706</v>
      </c>
      <c r="I305" s="38">
        <f t="shared" si="73"/>
        <v>0.14112302758166728</v>
      </c>
      <c r="J305" s="33">
        <v>3132055</v>
      </c>
      <c r="K305" s="38">
        <f t="shared" si="74"/>
        <v>0.13551320875798009</v>
      </c>
      <c r="L305" s="33">
        <v>0</v>
      </c>
      <c r="M305" s="38">
        <f t="shared" si="75"/>
        <v>0</v>
      </c>
      <c r="N305" s="33">
        <f t="shared" si="76"/>
        <v>20701460</v>
      </c>
      <c r="O305" s="38">
        <f t="shared" si="77"/>
        <v>0.89568071779549663</v>
      </c>
      <c r="P305" s="33">
        <v>4308211</v>
      </c>
      <c r="Q305" s="33">
        <v>22693443</v>
      </c>
      <c r="R305" s="33">
        <v>24567094</v>
      </c>
      <c r="S305" s="33">
        <v>21428550</v>
      </c>
      <c r="T305" s="38">
        <f t="shared" si="78"/>
        <v>0.87224602144641117</v>
      </c>
      <c r="U305" s="38">
        <f t="shared" si="79"/>
        <v>-0.27300334175833074</v>
      </c>
    </row>
    <row r="306" spans="1:21" ht="13" x14ac:dyDescent="0.3">
      <c r="A306" s="18" t="s">
        <v>29</v>
      </c>
      <c r="B306" s="12" t="s">
        <v>542</v>
      </c>
      <c r="C306" s="11" t="s">
        <v>543</v>
      </c>
      <c r="D306" s="33">
        <v>16495522</v>
      </c>
      <c r="E306" s="33">
        <v>16348348</v>
      </c>
      <c r="F306" s="33">
        <v>3911260</v>
      </c>
      <c r="G306" s="38">
        <f t="shared" si="72"/>
        <v>0.23711041093455545</v>
      </c>
      <c r="H306" s="33">
        <v>3902511</v>
      </c>
      <c r="I306" s="38">
        <f t="shared" si="73"/>
        <v>0.23658002456666724</v>
      </c>
      <c r="J306" s="33">
        <v>4053008</v>
      </c>
      <c r="K306" s="38">
        <f t="shared" si="74"/>
        <v>0.24791544686961642</v>
      </c>
      <c r="L306" s="33">
        <v>0</v>
      </c>
      <c r="M306" s="38">
        <f t="shared" si="75"/>
        <v>0</v>
      </c>
      <c r="N306" s="33">
        <f t="shared" si="76"/>
        <v>11866779</v>
      </c>
      <c r="O306" s="38">
        <f t="shared" si="77"/>
        <v>0.72587022248364175</v>
      </c>
      <c r="P306" s="33">
        <v>3696303</v>
      </c>
      <c r="Q306" s="33">
        <v>17688000</v>
      </c>
      <c r="R306" s="33">
        <v>18256174</v>
      </c>
      <c r="S306" s="33">
        <v>10921719</v>
      </c>
      <c r="T306" s="38">
        <f t="shared" si="78"/>
        <v>0.59824796805727198</v>
      </c>
      <c r="U306" s="38">
        <f t="shared" si="79"/>
        <v>9.6503181692626283E-2</v>
      </c>
    </row>
    <row r="307" spans="1:21" ht="13" x14ac:dyDescent="0.3">
      <c r="A307" s="18" t="s">
        <v>29</v>
      </c>
      <c r="B307" s="12" t="s">
        <v>544</v>
      </c>
      <c r="C307" s="11" t="s">
        <v>545</v>
      </c>
      <c r="D307" s="33">
        <v>100318211</v>
      </c>
      <c r="E307" s="33">
        <v>100331263</v>
      </c>
      <c r="F307" s="33">
        <v>28389121</v>
      </c>
      <c r="G307" s="38">
        <f t="shared" si="72"/>
        <v>0.28299070245580837</v>
      </c>
      <c r="H307" s="33">
        <v>20677910</v>
      </c>
      <c r="I307" s="38">
        <f t="shared" si="73"/>
        <v>0.20612319332528767</v>
      </c>
      <c r="J307" s="33">
        <v>30605928</v>
      </c>
      <c r="K307" s="38">
        <f t="shared" si="74"/>
        <v>0.30504876630527417</v>
      </c>
      <c r="L307" s="33">
        <v>0</v>
      </c>
      <c r="M307" s="38">
        <f t="shared" si="75"/>
        <v>0</v>
      </c>
      <c r="N307" s="33">
        <f t="shared" si="76"/>
        <v>79672959</v>
      </c>
      <c r="O307" s="38">
        <f t="shared" si="77"/>
        <v>0.794099033717935</v>
      </c>
      <c r="P307" s="33">
        <v>22405190</v>
      </c>
      <c r="Q307" s="33">
        <v>96075174</v>
      </c>
      <c r="R307" s="33">
        <v>92454109</v>
      </c>
      <c r="S307" s="33">
        <v>71476841</v>
      </c>
      <c r="T307" s="38">
        <f t="shared" si="78"/>
        <v>0.77310615799672033</v>
      </c>
      <c r="U307" s="38">
        <f t="shared" si="79"/>
        <v>0.36601956957294268</v>
      </c>
    </row>
    <row r="308" spans="1:21" ht="13" x14ac:dyDescent="0.3">
      <c r="A308" s="18" t="s">
        <v>29</v>
      </c>
      <c r="B308" s="12" t="s">
        <v>546</v>
      </c>
      <c r="C308" s="11" t="s">
        <v>547</v>
      </c>
      <c r="D308" s="33">
        <v>71465092</v>
      </c>
      <c r="E308" s="33">
        <v>72455092</v>
      </c>
      <c r="F308" s="33">
        <v>22055518</v>
      </c>
      <c r="G308" s="38">
        <f t="shared" si="72"/>
        <v>0.30861945857426448</v>
      </c>
      <c r="H308" s="33">
        <v>21085324</v>
      </c>
      <c r="I308" s="38">
        <f t="shared" si="73"/>
        <v>0.2950436837050458</v>
      </c>
      <c r="J308" s="33">
        <v>19180033</v>
      </c>
      <c r="K308" s="38">
        <f t="shared" si="74"/>
        <v>0.26471614997052245</v>
      </c>
      <c r="L308" s="33">
        <v>0</v>
      </c>
      <c r="M308" s="38">
        <f t="shared" si="75"/>
        <v>0</v>
      </c>
      <c r="N308" s="33">
        <f t="shared" si="76"/>
        <v>62320875</v>
      </c>
      <c r="O308" s="38">
        <f t="shared" si="77"/>
        <v>0.86013105883572682</v>
      </c>
      <c r="P308" s="33">
        <v>13947743</v>
      </c>
      <c r="Q308" s="33">
        <v>66774424</v>
      </c>
      <c r="R308" s="33">
        <v>67575021</v>
      </c>
      <c r="S308" s="33">
        <v>58526691</v>
      </c>
      <c r="T308" s="38">
        <f t="shared" si="78"/>
        <v>0.8660994866727455</v>
      </c>
      <c r="U308" s="38">
        <f t="shared" si="79"/>
        <v>0.3751352458960564</v>
      </c>
    </row>
    <row r="309" spans="1:21" ht="13" x14ac:dyDescent="0.3">
      <c r="A309" s="18" t="s">
        <v>44</v>
      </c>
      <c r="B309" s="12" t="s">
        <v>548</v>
      </c>
      <c r="C309" s="11" t="s">
        <v>549</v>
      </c>
      <c r="D309" s="33">
        <v>0</v>
      </c>
      <c r="E309" s="33">
        <v>0</v>
      </c>
      <c r="F309" s="33">
        <v>0</v>
      </c>
      <c r="G309" s="38">
        <f t="shared" si="72"/>
        <v>0</v>
      </c>
      <c r="H309" s="33">
        <v>0</v>
      </c>
      <c r="I309" s="38">
        <f t="shared" si="73"/>
        <v>0</v>
      </c>
      <c r="J309" s="33">
        <v>0</v>
      </c>
      <c r="K309" s="38">
        <f t="shared" si="74"/>
        <v>0</v>
      </c>
      <c r="L309" s="33">
        <v>0</v>
      </c>
      <c r="M309" s="38">
        <f t="shared" si="75"/>
        <v>0</v>
      </c>
      <c r="N309" s="33">
        <f t="shared" si="76"/>
        <v>0</v>
      </c>
      <c r="O309" s="38">
        <f t="shared" si="77"/>
        <v>0</v>
      </c>
      <c r="P309" s="33">
        <v>0</v>
      </c>
      <c r="Q309" s="33">
        <v>0</v>
      </c>
      <c r="R309" s="33">
        <v>0</v>
      </c>
      <c r="S309" s="33">
        <v>0</v>
      </c>
      <c r="T309" s="38">
        <f t="shared" si="78"/>
        <v>0</v>
      </c>
      <c r="U309" s="38">
        <f t="shared" si="79"/>
        <v>0</v>
      </c>
    </row>
    <row r="310" spans="1:21" ht="14" x14ac:dyDescent="0.3">
      <c r="A310" s="19" t="s">
        <v>0</v>
      </c>
      <c r="B310" s="14" t="s">
        <v>550</v>
      </c>
      <c r="C310" s="13" t="s">
        <v>0</v>
      </c>
      <c r="D310" s="34">
        <f>SUM(D304:D309)</f>
        <v>233912847</v>
      </c>
      <c r="E310" s="34">
        <f>SUM(E304:E309)</f>
        <v>237178289</v>
      </c>
      <c r="F310" s="34">
        <f>SUM(F304:F309)</f>
        <v>74221189</v>
      </c>
      <c r="G310" s="39">
        <f t="shared" si="72"/>
        <v>0.31730274737753073</v>
      </c>
      <c r="H310" s="34">
        <f>SUM(H304:H309)</f>
        <v>54467830</v>
      </c>
      <c r="I310" s="39">
        <f t="shared" si="73"/>
        <v>0.23285523090572277</v>
      </c>
      <c r="J310" s="34">
        <f>SUM(J304:J309)</f>
        <v>62416305</v>
      </c>
      <c r="K310" s="39">
        <f t="shared" si="74"/>
        <v>0.26316196673465336</v>
      </c>
      <c r="L310" s="34">
        <f>SUM(L304:L309)</f>
        <v>0</v>
      </c>
      <c r="M310" s="39">
        <f t="shared" si="75"/>
        <v>0</v>
      </c>
      <c r="N310" s="34">
        <f t="shared" si="76"/>
        <v>191105324</v>
      </c>
      <c r="O310" s="39">
        <f t="shared" si="77"/>
        <v>0.80574543650578401</v>
      </c>
      <c r="P310" s="34">
        <f>SUM(P304:P309)</f>
        <v>48760724</v>
      </c>
      <c r="Q310" s="34">
        <f>SUM(Q304:Q309)</f>
        <v>220731679</v>
      </c>
      <c r="R310" s="34">
        <f>SUM(R304:R309)</f>
        <v>220612623</v>
      </c>
      <c r="S310" s="34">
        <f>SUM(S304:S309)</f>
        <v>175658681</v>
      </c>
      <c r="T310" s="39">
        <f t="shared" si="78"/>
        <v>0.79623132444239153</v>
      </c>
      <c r="U310" s="39">
        <f t="shared" si="79"/>
        <v>0.28005287616320063</v>
      </c>
    </row>
    <row r="311" spans="1:21" ht="13" x14ac:dyDescent="0.3">
      <c r="A311" s="18" t="s">
        <v>29</v>
      </c>
      <c r="B311" s="12" t="s">
        <v>551</v>
      </c>
      <c r="C311" s="11" t="s">
        <v>552</v>
      </c>
      <c r="D311" s="33">
        <v>26064371</v>
      </c>
      <c r="E311" s="33">
        <v>29064371</v>
      </c>
      <c r="F311" s="33">
        <v>11993598</v>
      </c>
      <c r="G311" s="38">
        <f t="shared" si="72"/>
        <v>0.46015298048051878</v>
      </c>
      <c r="H311" s="33">
        <v>6351500</v>
      </c>
      <c r="I311" s="38">
        <f t="shared" si="73"/>
        <v>0.24368514398448365</v>
      </c>
      <c r="J311" s="33">
        <v>7772976</v>
      </c>
      <c r="K311" s="38">
        <f t="shared" si="74"/>
        <v>0.26744002132370248</v>
      </c>
      <c r="L311" s="33">
        <v>0</v>
      </c>
      <c r="M311" s="38">
        <f t="shared" si="75"/>
        <v>0</v>
      </c>
      <c r="N311" s="33">
        <f t="shared" si="76"/>
        <v>26118074</v>
      </c>
      <c r="O311" s="38">
        <f t="shared" si="77"/>
        <v>0.89862856485007025</v>
      </c>
      <c r="P311" s="33">
        <v>3097107</v>
      </c>
      <c r="Q311" s="33">
        <v>19327120</v>
      </c>
      <c r="R311" s="33">
        <v>25825771</v>
      </c>
      <c r="S311" s="33">
        <v>25344565</v>
      </c>
      <c r="T311" s="38">
        <f t="shared" si="78"/>
        <v>0.98136721649084557</v>
      </c>
      <c r="U311" s="38">
        <f t="shared" si="79"/>
        <v>1.5097537798984666</v>
      </c>
    </row>
    <row r="312" spans="1:21" ht="13" x14ac:dyDescent="0.3">
      <c r="A312" s="18" t="s">
        <v>29</v>
      </c>
      <c r="B312" s="12" t="s">
        <v>553</v>
      </c>
      <c r="C312" s="11" t="s">
        <v>554</v>
      </c>
      <c r="D312" s="33">
        <v>153517840</v>
      </c>
      <c r="E312" s="33">
        <v>155972873</v>
      </c>
      <c r="F312" s="33">
        <v>39218126</v>
      </c>
      <c r="G312" s="38">
        <f t="shared" si="72"/>
        <v>0.25546298723327532</v>
      </c>
      <c r="H312" s="33">
        <v>47782582</v>
      </c>
      <c r="I312" s="38">
        <f t="shared" si="73"/>
        <v>0.31125100509491277</v>
      </c>
      <c r="J312" s="33">
        <v>38918970</v>
      </c>
      <c r="K312" s="38">
        <f t="shared" si="74"/>
        <v>0.24952396690160347</v>
      </c>
      <c r="L312" s="33">
        <v>0</v>
      </c>
      <c r="M312" s="38">
        <f t="shared" si="75"/>
        <v>0</v>
      </c>
      <c r="N312" s="33">
        <f t="shared" si="76"/>
        <v>125919678</v>
      </c>
      <c r="O312" s="38">
        <f t="shared" si="77"/>
        <v>0.80731780839864375</v>
      </c>
      <c r="P312" s="33">
        <v>35403101</v>
      </c>
      <c r="Q312" s="33">
        <v>148016892</v>
      </c>
      <c r="R312" s="33">
        <v>145340700</v>
      </c>
      <c r="S312" s="33">
        <v>106331882</v>
      </c>
      <c r="T312" s="38">
        <f t="shared" si="78"/>
        <v>0.73160430629548368</v>
      </c>
      <c r="U312" s="38">
        <f t="shared" si="79"/>
        <v>9.9309633921616181E-2</v>
      </c>
    </row>
    <row r="313" spans="1:21" ht="13" x14ac:dyDescent="0.3">
      <c r="A313" s="18" t="s">
        <v>29</v>
      </c>
      <c r="B313" s="12" t="s">
        <v>555</v>
      </c>
      <c r="C313" s="11" t="s">
        <v>556</v>
      </c>
      <c r="D313" s="33">
        <v>150229933</v>
      </c>
      <c r="E313" s="33">
        <v>138701159</v>
      </c>
      <c r="F313" s="33">
        <v>44523309</v>
      </c>
      <c r="G313" s="38">
        <f t="shared" si="72"/>
        <v>0.29636776180949237</v>
      </c>
      <c r="H313" s="33">
        <v>35465173</v>
      </c>
      <c r="I313" s="38">
        <f t="shared" si="73"/>
        <v>0.23607261410414129</v>
      </c>
      <c r="J313" s="33">
        <v>32616794</v>
      </c>
      <c r="K313" s="38">
        <f t="shared" si="74"/>
        <v>0.23515877037480271</v>
      </c>
      <c r="L313" s="33">
        <v>0</v>
      </c>
      <c r="M313" s="38">
        <f t="shared" si="75"/>
        <v>0</v>
      </c>
      <c r="N313" s="33">
        <f t="shared" si="76"/>
        <v>112605276</v>
      </c>
      <c r="O313" s="38">
        <f t="shared" si="77"/>
        <v>0.81185533568612789</v>
      </c>
      <c r="P313" s="33">
        <v>29379763</v>
      </c>
      <c r="Q313" s="33">
        <v>150122713</v>
      </c>
      <c r="R313" s="33">
        <v>143575873</v>
      </c>
      <c r="S313" s="33">
        <v>103417803</v>
      </c>
      <c r="T313" s="38">
        <f t="shared" si="78"/>
        <v>0.72030070818374892</v>
      </c>
      <c r="U313" s="38">
        <f t="shared" si="79"/>
        <v>0.11017893507173637</v>
      </c>
    </row>
    <row r="314" spans="1:21" ht="13" x14ac:dyDescent="0.3">
      <c r="A314" s="18" t="s">
        <v>29</v>
      </c>
      <c r="B314" s="12" t="s">
        <v>557</v>
      </c>
      <c r="C314" s="11" t="s">
        <v>558</v>
      </c>
      <c r="D314" s="33">
        <v>113843000</v>
      </c>
      <c r="E314" s="33">
        <v>113843000</v>
      </c>
      <c r="F314" s="33">
        <v>37167005</v>
      </c>
      <c r="G314" s="38">
        <f t="shared" si="72"/>
        <v>0.32647598007782647</v>
      </c>
      <c r="H314" s="33">
        <v>32354127</v>
      </c>
      <c r="I314" s="38">
        <f t="shared" si="73"/>
        <v>0.2841995291761461</v>
      </c>
      <c r="J314" s="33">
        <v>30754958</v>
      </c>
      <c r="K314" s="38">
        <f t="shared" si="74"/>
        <v>0.2701523853025658</v>
      </c>
      <c r="L314" s="33">
        <v>0</v>
      </c>
      <c r="M314" s="38">
        <f t="shared" si="75"/>
        <v>0</v>
      </c>
      <c r="N314" s="33">
        <f t="shared" si="76"/>
        <v>100276090</v>
      </c>
      <c r="O314" s="38">
        <f t="shared" si="77"/>
        <v>0.88082789455653843</v>
      </c>
      <c r="P314" s="33">
        <v>30222381</v>
      </c>
      <c r="Q314" s="33">
        <v>110626458</v>
      </c>
      <c r="R314" s="33">
        <v>116114458</v>
      </c>
      <c r="S314" s="33">
        <v>97488319</v>
      </c>
      <c r="T314" s="38">
        <f t="shared" si="78"/>
        <v>0.83958811571940506</v>
      </c>
      <c r="U314" s="38">
        <f t="shared" si="79"/>
        <v>1.7621940508261158E-2</v>
      </c>
    </row>
    <row r="315" spans="1:21" ht="13" x14ac:dyDescent="0.3">
      <c r="A315" s="18" t="s">
        <v>29</v>
      </c>
      <c r="B315" s="12" t="s">
        <v>559</v>
      </c>
      <c r="C315" s="11" t="s">
        <v>560</v>
      </c>
      <c r="D315" s="33">
        <v>41435246</v>
      </c>
      <c r="E315" s="33">
        <v>41435246</v>
      </c>
      <c r="F315" s="33">
        <v>15016805</v>
      </c>
      <c r="G315" s="38">
        <f t="shared" si="72"/>
        <v>0.36241621444699518</v>
      </c>
      <c r="H315" s="33">
        <v>12800646</v>
      </c>
      <c r="I315" s="38">
        <f t="shared" si="73"/>
        <v>0.30893133831038433</v>
      </c>
      <c r="J315" s="33">
        <v>12206714</v>
      </c>
      <c r="K315" s="38">
        <f t="shared" si="74"/>
        <v>0.29459735800772124</v>
      </c>
      <c r="L315" s="33">
        <v>0</v>
      </c>
      <c r="M315" s="38">
        <f t="shared" si="75"/>
        <v>0</v>
      </c>
      <c r="N315" s="33">
        <f t="shared" si="76"/>
        <v>40024165</v>
      </c>
      <c r="O315" s="38">
        <f t="shared" si="77"/>
        <v>0.96594491076510081</v>
      </c>
      <c r="P315" s="33">
        <v>10031471</v>
      </c>
      <c r="Q315" s="33">
        <v>38514828</v>
      </c>
      <c r="R315" s="33">
        <v>43733638</v>
      </c>
      <c r="S315" s="33">
        <v>35657731</v>
      </c>
      <c r="T315" s="38">
        <f t="shared" si="78"/>
        <v>0.81533877881369032</v>
      </c>
      <c r="U315" s="38">
        <f t="shared" si="79"/>
        <v>0.21684187692911627</v>
      </c>
    </row>
    <row r="316" spans="1:21" ht="13" x14ac:dyDescent="0.3">
      <c r="A316" s="18" t="s">
        <v>44</v>
      </c>
      <c r="B316" s="12" t="s">
        <v>561</v>
      </c>
      <c r="C316" s="11" t="s">
        <v>562</v>
      </c>
      <c r="D316" s="33">
        <v>0</v>
      </c>
      <c r="E316" s="33">
        <v>0</v>
      </c>
      <c r="F316" s="33">
        <v>0</v>
      </c>
      <c r="G316" s="38">
        <f t="shared" si="72"/>
        <v>0</v>
      </c>
      <c r="H316" s="33">
        <v>0</v>
      </c>
      <c r="I316" s="38">
        <f t="shared" si="73"/>
        <v>0</v>
      </c>
      <c r="J316" s="33">
        <v>0</v>
      </c>
      <c r="K316" s="38">
        <f t="shared" si="74"/>
        <v>0</v>
      </c>
      <c r="L316" s="33">
        <v>0</v>
      </c>
      <c r="M316" s="38">
        <f t="shared" si="75"/>
        <v>0</v>
      </c>
      <c r="N316" s="33">
        <f t="shared" si="76"/>
        <v>0</v>
      </c>
      <c r="O316" s="38">
        <f t="shared" si="77"/>
        <v>0</v>
      </c>
      <c r="P316" s="33">
        <v>0</v>
      </c>
      <c r="Q316" s="33">
        <v>0</v>
      </c>
      <c r="R316" s="33">
        <v>0</v>
      </c>
      <c r="S316" s="33">
        <v>0</v>
      </c>
      <c r="T316" s="38">
        <f t="shared" si="78"/>
        <v>0</v>
      </c>
      <c r="U316" s="38">
        <f t="shared" si="79"/>
        <v>0</v>
      </c>
    </row>
    <row r="317" spans="1:21" ht="14" x14ac:dyDescent="0.3">
      <c r="A317" s="19" t="s">
        <v>0</v>
      </c>
      <c r="B317" s="14" t="s">
        <v>563</v>
      </c>
      <c r="C317" s="13" t="s">
        <v>0</v>
      </c>
      <c r="D317" s="34">
        <f>SUM(D311:D316)</f>
        <v>485090390</v>
      </c>
      <c r="E317" s="34">
        <f>SUM(E311:E316)</f>
        <v>479016649</v>
      </c>
      <c r="F317" s="34">
        <f>SUM(F311:F316)</f>
        <v>147918843</v>
      </c>
      <c r="G317" s="39">
        <f t="shared" si="72"/>
        <v>0.3049304749162316</v>
      </c>
      <c r="H317" s="34">
        <f>SUM(H311:H316)</f>
        <v>134754028</v>
      </c>
      <c r="I317" s="39">
        <f t="shared" si="73"/>
        <v>0.27779158436843082</v>
      </c>
      <c r="J317" s="34">
        <f>SUM(J311:J316)</f>
        <v>122270412</v>
      </c>
      <c r="K317" s="39">
        <f t="shared" si="74"/>
        <v>0.25525294842100571</v>
      </c>
      <c r="L317" s="34">
        <f>SUM(L311:L316)</f>
        <v>0</v>
      </c>
      <c r="M317" s="39">
        <f t="shared" si="75"/>
        <v>0</v>
      </c>
      <c r="N317" s="34">
        <f t="shared" si="76"/>
        <v>404943283</v>
      </c>
      <c r="O317" s="39">
        <f t="shared" si="77"/>
        <v>0.84536369215008222</v>
      </c>
      <c r="P317" s="34">
        <f>SUM(P311:P316)</f>
        <v>108133823</v>
      </c>
      <c r="Q317" s="34">
        <f>SUM(Q311:Q316)</f>
        <v>466608011</v>
      </c>
      <c r="R317" s="34">
        <f>SUM(R311:R316)</f>
        <v>474590440</v>
      </c>
      <c r="S317" s="34">
        <f>SUM(S311:S316)</f>
        <v>368240300</v>
      </c>
      <c r="T317" s="39">
        <f t="shared" si="78"/>
        <v>0.77591175245755051</v>
      </c>
      <c r="U317" s="39">
        <f t="shared" si="79"/>
        <v>0.1307323518932646</v>
      </c>
    </row>
    <row r="318" spans="1:21" ht="13" x14ac:dyDescent="0.3">
      <c r="A318" s="18" t="s">
        <v>29</v>
      </c>
      <c r="B318" s="12" t="s">
        <v>564</v>
      </c>
      <c r="C318" s="11" t="s">
        <v>565</v>
      </c>
      <c r="D318" s="33">
        <v>50230835</v>
      </c>
      <c r="E318" s="33">
        <v>50699478</v>
      </c>
      <c r="F318" s="33">
        <v>13468551</v>
      </c>
      <c r="G318" s="38">
        <f t="shared" si="72"/>
        <v>0.26813312977974585</v>
      </c>
      <c r="H318" s="33">
        <v>12034765</v>
      </c>
      <c r="I318" s="38">
        <f t="shared" si="73"/>
        <v>0.23958918859302258</v>
      </c>
      <c r="J318" s="33">
        <v>16364666</v>
      </c>
      <c r="K318" s="38">
        <f t="shared" si="74"/>
        <v>0.32277780059195088</v>
      </c>
      <c r="L318" s="33">
        <v>0</v>
      </c>
      <c r="M318" s="38">
        <f t="shared" si="75"/>
        <v>0</v>
      </c>
      <c r="N318" s="33">
        <f t="shared" si="76"/>
        <v>41867982</v>
      </c>
      <c r="O318" s="38">
        <f t="shared" si="77"/>
        <v>0.82580696392968778</v>
      </c>
      <c r="P318" s="33">
        <v>10254614</v>
      </c>
      <c r="Q318" s="33">
        <v>46780406</v>
      </c>
      <c r="R318" s="33">
        <v>47351206</v>
      </c>
      <c r="S318" s="33">
        <v>28471642</v>
      </c>
      <c r="T318" s="38">
        <f t="shared" si="78"/>
        <v>0.60128652267061578</v>
      </c>
      <c r="U318" s="38">
        <f t="shared" si="79"/>
        <v>0.59583442146140264</v>
      </c>
    </row>
    <row r="319" spans="1:21" ht="13" x14ac:dyDescent="0.3">
      <c r="A319" s="18" t="s">
        <v>29</v>
      </c>
      <c r="B319" s="12" t="s">
        <v>566</v>
      </c>
      <c r="C319" s="11" t="s">
        <v>567</v>
      </c>
      <c r="D319" s="33">
        <v>106656218</v>
      </c>
      <c r="E319" s="33">
        <v>106656218</v>
      </c>
      <c r="F319" s="33">
        <v>29246661</v>
      </c>
      <c r="G319" s="38">
        <f t="shared" si="72"/>
        <v>0.27421430788029633</v>
      </c>
      <c r="H319" s="33">
        <v>29775042</v>
      </c>
      <c r="I319" s="38">
        <f t="shared" si="73"/>
        <v>0.27916836503615755</v>
      </c>
      <c r="J319" s="33">
        <v>30466255</v>
      </c>
      <c r="K319" s="38">
        <f t="shared" si="74"/>
        <v>0.28564912174178164</v>
      </c>
      <c r="L319" s="33">
        <v>0</v>
      </c>
      <c r="M319" s="38">
        <f t="shared" si="75"/>
        <v>0</v>
      </c>
      <c r="N319" s="33">
        <f t="shared" si="76"/>
        <v>89487958</v>
      </c>
      <c r="O319" s="38">
        <f t="shared" si="77"/>
        <v>0.83903179465823552</v>
      </c>
      <c r="P319" s="33">
        <v>29153100</v>
      </c>
      <c r="Q319" s="33">
        <v>99752357</v>
      </c>
      <c r="R319" s="33">
        <v>96479489</v>
      </c>
      <c r="S319" s="33">
        <v>85941938</v>
      </c>
      <c r="T319" s="38">
        <f t="shared" si="78"/>
        <v>0.89077936554991499</v>
      </c>
      <c r="U319" s="38">
        <f t="shared" si="79"/>
        <v>4.5043408762704518E-2</v>
      </c>
    </row>
    <row r="320" spans="1:21" ht="13" x14ac:dyDescent="0.3">
      <c r="A320" s="18" t="s">
        <v>29</v>
      </c>
      <c r="B320" s="12" t="s">
        <v>568</v>
      </c>
      <c r="C320" s="11" t="s">
        <v>569</v>
      </c>
      <c r="D320" s="33">
        <v>14297000</v>
      </c>
      <c r="E320" s="33">
        <v>17272000</v>
      </c>
      <c r="F320" s="33">
        <v>4485681</v>
      </c>
      <c r="G320" s="38">
        <f t="shared" si="72"/>
        <v>0.31374980765195498</v>
      </c>
      <c r="H320" s="33">
        <v>4081889</v>
      </c>
      <c r="I320" s="38">
        <f t="shared" si="73"/>
        <v>0.2855066797230188</v>
      </c>
      <c r="J320" s="33">
        <v>4342625</v>
      </c>
      <c r="K320" s="38">
        <f t="shared" si="74"/>
        <v>0.25142571792496526</v>
      </c>
      <c r="L320" s="33">
        <v>0</v>
      </c>
      <c r="M320" s="38">
        <f t="shared" si="75"/>
        <v>0</v>
      </c>
      <c r="N320" s="33">
        <f t="shared" si="76"/>
        <v>12910195</v>
      </c>
      <c r="O320" s="38">
        <f t="shared" si="77"/>
        <v>0.74746381426586384</v>
      </c>
      <c r="P320" s="33">
        <v>3549063</v>
      </c>
      <c r="Q320" s="33">
        <v>12679400</v>
      </c>
      <c r="R320" s="33">
        <v>12679400</v>
      </c>
      <c r="S320" s="33">
        <v>10640050</v>
      </c>
      <c r="T320" s="38">
        <f t="shared" si="78"/>
        <v>0.83916037036452829</v>
      </c>
      <c r="U320" s="38">
        <f t="shared" si="79"/>
        <v>0.22359760872094969</v>
      </c>
    </row>
    <row r="321" spans="1:21" ht="13" x14ac:dyDescent="0.3">
      <c r="A321" s="18" t="s">
        <v>29</v>
      </c>
      <c r="B321" s="12" t="s">
        <v>570</v>
      </c>
      <c r="C321" s="11" t="s">
        <v>571</v>
      </c>
      <c r="D321" s="33">
        <v>24028818</v>
      </c>
      <c r="E321" s="33">
        <v>24889196</v>
      </c>
      <c r="F321" s="33">
        <v>6013117</v>
      </c>
      <c r="G321" s="38">
        <f t="shared" si="72"/>
        <v>0.25024605871166861</v>
      </c>
      <c r="H321" s="33">
        <v>6039757</v>
      </c>
      <c r="I321" s="38">
        <f t="shared" si="73"/>
        <v>0.25135472747764787</v>
      </c>
      <c r="J321" s="33">
        <v>6688696</v>
      </c>
      <c r="K321" s="38">
        <f t="shared" si="74"/>
        <v>0.26873893395351139</v>
      </c>
      <c r="L321" s="33">
        <v>0</v>
      </c>
      <c r="M321" s="38">
        <f t="shared" si="75"/>
        <v>0</v>
      </c>
      <c r="N321" s="33">
        <f t="shared" si="76"/>
        <v>18741570</v>
      </c>
      <c r="O321" s="38">
        <f t="shared" si="77"/>
        <v>0.75300021744374546</v>
      </c>
      <c r="P321" s="33">
        <v>4131443</v>
      </c>
      <c r="Q321" s="33">
        <v>18186995</v>
      </c>
      <c r="R321" s="33">
        <v>25533769</v>
      </c>
      <c r="S321" s="33">
        <v>14508649</v>
      </c>
      <c r="T321" s="38">
        <f t="shared" si="78"/>
        <v>0.56821415592817492</v>
      </c>
      <c r="U321" s="38">
        <f t="shared" si="79"/>
        <v>0.61897332239607317</v>
      </c>
    </row>
    <row r="322" spans="1:21" ht="13" x14ac:dyDescent="0.3">
      <c r="A322" s="18" t="s">
        <v>44</v>
      </c>
      <c r="B322" s="12" t="s">
        <v>572</v>
      </c>
      <c r="C322" s="11" t="s">
        <v>573</v>
      </c>
      <c r="D322" s="33">
        <v>0</v>
      </c>
      <c r="E322" s="33">
        <v>0</v>
      </c>
      <c r="F322" s="33">
        <v>0</v>
      </c>
      <c r="G322" s="38">
        <f t="shared" si="72"/>
        <v>0</v>
      </c>
      <c r="H322" s="33">
        <v>0</v>
      </c>
      <c r="I322" s="38">
        <f t="shared" si="73"/>
        <v>0</v>
      </c>
      <c r="J322" s="33">
        <v>0</v>
      </c>
      <c r="K322" s="38">
        <f t="shared" si="74"/>
        <v>0</v>
      </c>
      <c r="L322" s="33">
        <v>0</v>
      </c>
      <c r="M322" s="38">
        <f t="shared" si="75"/>
        <v>0</v>
      </c>
      <c r="N322" s="33">
        <f t="shared" si="76"/>
        <v>0</v>
      </c>
      <c r="O322" s="38">
        <f t="shared" si="77"/>
        <v>0</v>
      </c>
      <c r="P322" s="33">
        <v>0</v>
      </c>
      <c r="Q322" s="33">
        <v>0</v>
      </c>
      <c r="R322" s="33">
        <v>0</v>
      </c>
      <c r="S322" s="33">
        <v>0</v>
      </c>
      <c r="T322" s="38">
        <f t="shared" si="78"/>
        <v>0</v>
      </c>
      <c r="U322" s="38">
        <f t="shared" si="79"/>
        <v>0</v>
      </c>
    </row>
    <row r="323" spans="1:21" ht="14" x14ac:dyDescent="0.3">
      <c r="A323" s="19" t="s">
        <v>0</v>
      </c>
      <c r="B323" s="14" t="s">
        <v>574</v>
      </c>
      <c r="C323" s="13" t="s">
        <v>0</v>
      </c>
      <c r="D323" s="34">
        <f>SUM(D318:D322)</f>
        <v>195212871</v>
      </c>
      <c r="E323" s="34">
        <f>SUM(E318:E322)</f>
        <v>199516892</v>
      </c>
      <c r="F323" s="34">
        <f>SUM(F318:F322)</f>
        <v>53214010</v>
      </c>
      <c r="G323" s="39">
        <f t="shared" si="72"/>
        <v>0.27259478192910752</v>
      </c>
      <c r="H323" s="34">
        <f>SUM(H318:H322)</f>
        <v>51931453</v>
      </c>
      <c r="I323" s="39">
        <f t="shared" si="73"/>
        <v>0.26602473870690629</v>
      </c>
      <c r="J323" s="34">
        <f>SUM(J318:J322)</f>
        <v>57862242</v>
      </c>
      <c r="K323" s="39">
        <f t="shared" si="74"/>
        <v>0.29001174497044591</v>
      </c>
      <c r="L323" s="34">
        <f>SUM(L318:L322)</f>
        <v>0</v>
      </c>
      <c r="M323" s="39">
        <f t="shared" si="75"/>
        <v>0</v>
      </c>
      <c r="N323" s="34">
        <f t="shared" si="76"/>
        <v>163007705</v>
      </c>
      <c r="O323" s="39">
        <f t="shared" si="77"/>
        <v>0.81701205028795254</v>
      </c>
      <c r="P323" s="34">
        <f>SUM(P318:P322)</f>
        <v>47088220</v>
      </c>
      <c r="Q323" s="34">
        <f>SUM(Q318:Q322)</f>
        <v>177399158</v>
      </c>
      <c r="R323" s="34">
        <f>SUM(R318:R322)</f>
        <v>182043864</v>
      </c>
      <c r="S323" s="34">
        <f>SUM(S318:S322)</f>
        <v>139562279</v>
      </c>
      <c r="T323" s="39">
        <f t="shared" si="78"/>
        <v>0.76664093990006721</v>
      </c>
      <c r="U323" s="39">
        <f t="shared" si="79"/>
        <v>0.22880503871244229</v>
      </c>
    </row>
    <row r="324" spans="1:21" ht="13" x14ac:dyDescent="0.3">
      <c r="A324" s="18" t="s">
        <v>29</v>
      </c>
      <c r="B324" s="12" t="s">
        <v>575</v>
      </c>
      <c r="C324" s="11" t="s">
        <v>576</v>
      </c>
      <c r="D324" s="33">
        <v>15078890</v>
      </c>
      <c r="E324" s="33">
        <v>16137450</v>
      </c>
      <c r="F324" s="33">
        <v>2236319</v>
      </c>
      <c r="G324" s="38">
        <f t="shared" si="72"/>
        <v>0.14830793248044119</v>
      </c>
      <c r="H324" s="33">
        <v>2189020</v>
      </c>
      <c r="I324" s="38">
        <f t="shared" si="73"/>
        <v>0.14517116312938155</v>
      </c>
      <c r="J324" s="33">
        <v>2797029</v>
      </c>
      <c r="K324" s="38">
        <f t="shared" si="74"/>
        <v>0.17332533950531218</v>
      </c>
      <c r="L324" s="33">
        <v>0</v>
      </c>
      <c r="M324" s="38">
        <f t="shared" si="75"/>
        <v>0</v>
      </c>
      <c r="N324" s="33">
        <f t="shared" si="76"/>
        <v>7222368</v>
      </c>
      <c r="O324" s="38">
        <f t="shared" si="77"/>
        <v>0.44755323796510599</v>
      </c>
      <c r="P324" s="33">
        <v>1881725</v>
      </c>
      <c r="Q324" s="33">
        <v>14105650</v>
      </c>
      <c r="R324" s="33">
        <v>14396290</v>
      </c>
      <c r="S324" s="33">
        <v>5623488</v>
      </c>
      <c r="T324" s="38">
        <f t="shared" si="78"/>
        <v>0.39062063906742639</v>
      </c>
      <c r="U324" s="38">
        <f t="shared" si="79"/>
        <v>0.48641751584317583</v>
      </c>
    </row>
    <row r="325" spans="1:21" ht="13" x14ac:dyDescent="0.3">
      <c r="A325" s="18" t="s">
        <v>29</v>
      </c>
      <c r="B325" s="12" t="s">
        <v>577</v>
      </c>
      <c r="C325" s="11" t="s">
        <v>578</v>
      </c>
      <c r="D325" s="33">
        <v>25006564</v>
      </c>
      <c r="E325" s="33">
        <v>25006564</v>
      </c>
      <c r="F325" s="33">
        <v>9243003</v>
      </c>
      <c r="G325" s="38">
        <f t="shared" si="72"/>
        <v>0.36962307176627707</v>
      </c>
      <c r="H325" s="33">
        <v>6509911</v>
      </c>
      <c r="I325" s="38">
        <f t="shared" si="73"/>
        <v>0.26032808825714721</v>
      </c>
      <c r="J325" s="33">
        <v>6436828</v>
      </c>
      <c r="K325" s="38">
        <f t="shared" si="74"/>
        <v>0.25740553560257218</v>
      </c>
      <c r="L325" s="33">
        <v>0</v>
      </c>
      <c r="M325" s="38">
        <f t="shared" si="75"/>
        <v>0</v>
      </c>
      <c r="N325" s="33">
        <f t="shared" si="76"/>
        <v>22189742</v>
      </c>
      <c r="O325" s="38">
        <f t="shared" si="77"/>
        <v>0.88735669562599639</v>
      </c>
      <c r="P325" s="33">
        <v>5867364</v>
      </c>
      <c r="Q325" s="33">
        <v>24831615</v>
      </c>
      <c r="R325" s="33">
        <v>24381615</v>
      </c>
      <c r="S325" s="33">
        <v>19903990</v>
      </c>
      <c r="T325" s="38">
        <f t="shared" si="78"/>
        <v>0.81635240323497849</v>
      </c>
      <c r="U325" s="38">
        <f t="shared" si="79"/>
        <v>9.7056190820954624E-2</v>
      </c>
    </row>
    <row r="326" spans="1:21" ht="13" x14ac:dyDescent="0.3">
      <c r="A326" s="18" t="s">
        <v>29</v>
      </c>
      <c r="B326" s="12" t="s">
        <v>579</v>
      </c>
      <c r="C326" s="11" t="s">
        <v>580</v>
      </c>
      <c r="D326" s="33">
        <v>114268706</v>
      </c>
      <c r="E326" s="33">
        <v>110932381</v>
      </c>
      <c r="F326" s="33">
        <v>22350807</v>
      </c>
      <c r="G326" s="38">
        <f t="shared" si="72"/>
        <v>0.19559867073317519</v>
      </c>
      <c r="H326" s="33">
        <v>22567061</v>
      </c>
      <c r="I326" s="38">
        <f t="shared" si="73"/>
        <v>0.19749117488037363</v>
      </c>
      <c r="J326" s="33">
        <v>22775014</v>
      </c>
      <c r="K326" s="38">
        <f t="shared" si="74"/>
        <v>0.2053053742711968</v>
      </c>
      <c r="L326" s="33">
        <v>0</v>
      </c>
      <c r="M326" s="38">
        <f t="shared" si="75"/>
        <v>0</v>
      </c>
      <c r="N326" s="33">
        <f t="shared" si="76"/>
        <v>67692882</v>
      </c>
      <c r="O326" s="38">
        <f t="shared" si="77"/>
        <v>0.61021751620025177</v>
      </c>
      <c r="P326" s="33">
        <v>20817876</v>
      </c>
      <c r="Q326" s="33">
        <v>106789087</v>
      </c>
      <c r="R326" s="33">
        <v>94048159</v>
      </c>
      <c r="S326" s="33">
        <v>61459478</v>
      </c>
      <c r="T326" s="38">
        <f t="shared" si="78"/>
        <v>0.65348943194092723</v>
      </c>
      <c r="U326" s="38">
        <f t="shared" si="79"/>
        <v>9.4012376670895792E-2</v>
      </c>
    </row>
    <row r="327" spans="1:21" ht="13" x14ac:dyDescent="0.3">
      <c r="A327" s="18" t="s">
        <v>29</v>
      </c>
      <c r="B327" s="12" t="s">
        <v>581</v>
      </c>
      <c r="C327" s="11" t="s">
        <v>582</v>
      </c>
      <c r="D327" s="33">
        <v>195506493</v>
      </c>
      <c r="E327" s="33">
        <v>195506493</v>
      </c>
      <c r="F327" s="33">
        <v>54513828</v>
      </c>
      <c r="G327" s="38">
        <f t="shared" si="72"/>
        <v>0.27883384926760463</v>
      </c>
      <c r="H327" s="33">
        <v>51239450</v>
      </c>
      <c r="I327" s="38">
        <f t="shared" si="73"/>
        <v>0.26208566893990576</v>
      </c>
      <c r="J327" s="33">
        <v>34440473</v>
      </c>
      <c r="K327" s="38">
        <f t="shared" si="74"/>
        <v>0.17616025161885543</v>
      </c>
      <c r="L327" s="33">
        <v>0</v>
      </c>
      <c r="M327" s="38">
        <f t="shared" si="75"/>
        <v>0</v>
      </c>
      <c r="N327" s="33">
        <f t="shared" si="76"/>
        <v>140193751</v>
      </c>
      <c r="O327" s="38">
        <f t="shared" si="77"/>
        <v>0.71707976982636579</v>
      </c>
      <c r="P327" s="33">
        <v>31331076</v>
      </c>
      <c r="Q327" s="33">
        <v>163075590</v>
      </c>
      <c r="R327" s="33">
        <v>178075590</v>
      </c>
      <c r="S327" s="33">
        <v>115263296</v>
      </c>
      <c r="T327" s="38">
        <f t="shared" si="78"/>
        <v>0.64727173443592123</v>
      </c>
      <c r="U327" s="38">
        <f t="shared" si="79"/>
        <v>9.9243224203343638E-2</v>
      </c>
    </row>
    <row r="328" spans="1:21" ht="13" x14ac:dyDescent="0.3">
      <c r="A328" s="18" t="s">
        <v>29</v>
      </c>
      <c r="B328" s="12" t="s">
        <v>583</v>
      </c>
      <c r="C328" s="11" t="s">
        <v>584</v>
      </c>
      <c r="D328" s="33">
        <v>47255500</v>
      </c>
      <c r="E328" s="33">
        <v>47772400</v>
      </c>
      <c r="F328" s="33">
        <v>37898368</v>
      </c>
      <c r="G328" s="38">
        <f t="shared" si="72"/>
        <v>0.80198850927405274</v>
      </c>
      <c r="H328" s="33">
        <v>158819</v>
      </c>
      <c r="I328" s="38">
        <f t="shared" si="73"/>
        <v>3.3608574663266709E-3</v>
      </c>
      <c r="J328" s="33">
        <v>215736</v>
      </c>
      <c r="K328" s="38">
        <f t="shared" si="74"/>
        <v>4.5159129539231856E-3</v>
      </c>
      <c r="L328" s="33">
        <v>0</v>
      </c>
      <c r="M328" s="38">
        <f t="shared" si="75"/>
        <v>0</v>
      </c>
      <c r="N328" s="33">
        <f t="shared" si="76"/>
        <v>38272923</v>
      </c>
      <c r="O328" s="38">
        <f t="shared" si="77"/>
        <v>0.80115135517579183</v>
      </c>
      <c r="P328" s="33">
        <v>23944</v>
      </c>
      <c r="Q328" s="33">
        <v>45914229</v>
      </c>
      <c r="R328" s="33">
        <v>45337051</v>
      </c>
      <c r="S328" s="33">
        <v>35428857</v>
      </c>
      <c r="T328" s="38">
        <f t="shared" si="78"/>
        <v>0.78145481937058503</v>
      </c>
      <c r="U328" s="38">
        <f t="shared" si="79"/>
        <v>8.0100233879051128</v>
      </c>
    </row>
    <row r="329" spans="1:21" ht="13" x14ac:dyDescent="0.3">
      <c r="A329" s="18" t="s">
        <v>29</v>
      </c>
      <c r="B329" s="12" t="s">
        <v>585</v>
      </c>
      <c r="C329" s="11" t="s">
        <v>586</v>
      </c>
      <c r="D329" s="33">
        <v>96338703</v>
      </c>
      <c r="E329" s="33">
        <v>99512674</v>
      </c>
      <c r="F329" s="33">
        <v>23612897</v>
      </c>
      <c r="G329" s="38">
        <f t="shared" si="72"/>
        <v>0.24510291569941522</v>
      </c>
      <c r="H329" s="33">
        <v>27558756</v>
      </c>
      <c r="I329" s="38">
        <f t="shared" si="73"/>
        <v>0.28606110671844936</v>
      </c>
      <c r="J329" s="33">
        <v>23037524</v>
      </c>
      <c r="K329" s="38">
        <f t="shared" si="74"/>
        <v>0.23150341633870677</v>
      </c>
      <c r="L329" s="33">
        <v>0</v>
      </c>
      <c r="M329" s="38">
        <f t="shared" si="75"/>
        <v>0</v>
      </c>
      <c r="N329" s="33">
        <f t="shared" si="76"/>
        <v>74209177</v>
      </c>
      <c r="O329" s="38">
        <f t="shared" si="77"/>
        <v>0.74572588613185087</v>
      </c>
      <c r="P329" s="33">
        <v>28158327</v>
      </c>
      <c r="Q329" s="33">
        <v>91209525</v>
      </c>
      <c r="R329" s="33">
        <v>92875637</v>
      </c>
      <c r="S329" s="33">
        <v>73535397</v>
      </c>
      <c r="T329" s="38">
        <f t="shared" si="78"/>
        <v>0.79176196659625597</v>
      </c>
      <c r="U329" s="38">
        <f t="shared" si="79"/>
        <v>-0.18185750169035253</v>
      </c>
    </row>
    <row r="330" spans="1:21" ht="13" x14ac:dyDescent="0.3">
      <c r="A330" s="18" t="s">
        <v>29</v>
      </c>
      <c r="B330" s="12" t="s">
        <v>587</v>
      </c>
      <c r="C330" s="11" t="s">
        <v>588</v>
      </c>
      <c r="D330" s="33">
        <v>52519547</v>
      </c>
      <c r="E330" s="33">
        <v>49903992</v>
      </c>
      <c r="F330" s="33">
        <v>22090017</v>
      </c>
      <c r="G330" s="38">
        <f t="shared" si="72"/>
        <v>0.42060562708204624</v>
      </c>
      <c r="H330" s="33">
        <v>11314116</v>
      </c>
      <c r="I330" s="38">
        <f t="shared" si="73"/>
        <v>0.21542676291552934</v>
      </c>
      <c r="J330" s="33">
        <v>10766575</v>
      </c>
      <c r="K330" s="38">
        <f t="shared" si="74"/>
        <v>0.21574576639079293</v>
      </c>
      <c r="L330" s="33">
        <v>0</v>
      </c>
      <c r="M330" s="38">
        <f t="shared" si="75"/>
        <v>0</v>
      </c>
      <c r="N330" s="33">
        <f t="shared" si="76"/>
        <v>44170708</v>
      </c>
      <c r="O330" s="38">
        <f t="shared" si="77"/>
        <v>0.88511371996051935</v>
      </c>
      <c r="P330" s="33">
        <v>4839884</v>
      </c>
      <c r="Q330" s="33">
        <v>62296266</v>
      </c>
      <c r="R330" s="33">
        <v>55234555</v>
      </c>
      <c r="S330" s="33">
        <v>54609514</v>
      </c>
      <c r="T330" s="38">
        <f t="shared" si="78"/>
        <v>0.98868387733005181</v>
      </c>
      <c r="U330" s="38">
        <f t="shared" si="79"/>
        <v>1.224552282658014</v>
      </c>
    </row>
    <row r="331" spans="1:21" ht="13" x14ac:dyDescent="0.3">
      <c r="A331" s="18" t="s">
        <v>44</v>
      </c>
      <c r="B331" s="12" t="s">
        <v>589</v>
      </c>
      <c r="C331" s="11" t="s">
        <v>590</v>
      </c>
      <c r="D331" s="33">
        <v>0</v>
      </c>
      <c r="E331" s="33">
        <v>0</v>
      </c>
      <c r="F331" s="33">
        <v>0</v>
      </c>
      <c r="G331" s="38">
        <f t="shared" si="72"/>
        <v>0</v>
      </c>
      <c r="H331" s="33">
        <v>0</v>
      </c>
      <c r="I331" s="38">
        <f t="shared" si="73"/>
        <v>0</v>
      </c>
      <c r="J331" s="33">
        <v>0</v>
      </c>
      <c r="K331" s="38">
        <f t="shared" si="74"/>
        <v>0</v>
      </c>
      <c r="L331" s="33">
        <v>0</v>
      </c>
      <c r="M331" s="38">
        <f t="shared" si="75"/>
        <v>0</v>
      </c>
      <c r="N331" s="33">
        <f t="shared" si="76"/>
        <v>0</v>
      </c>
      <c r="O331" s="38">
        <f t="shared" si="77"/>
        <v>0</v>
      </c>
      <c r="P331" s="33">
        <v>0</v>
      </c>
      <c r="Q331" s="33">
        <v>0</v>
      </c>
      <c r="R331" s="33">
        <v>0</v>
      </c>
      <c r="S331" s="33">
        <v>0</v>
      </c>
      <c r="T331" s="38">
        <f t="shared" si="78"/>
        <v>0</v>
      </c>
      <c r="U331" s="38">
        <f t="shared" si="79"/>
        <v>0</v>
      </c>
    </row>
    <row r="332" spans="1:21" ht="14" x14ac:dyDescent="0.3">
      <c r="A332" s="19" t="s">
        <v>0</v>
      </c>
      <c r="B332" s="14" t="s">
        <v>591</v>
      </c>
      <c r="C332" s="13" t="s">
        <v>0</v>
      </c>
      <c r="D332" s="34">
        <f>SUM(D324:D331)</f>
        <v>545974403</v>
      </c>
      <c r="E332" s="34">
        <f>SUM(E324:E331)</f>
        <v>544771954</v>
      </c>
      <c r="F332" s="34">
        <f>SUM(F324:F331)</f>
        <v>171945239</v>
      </c>
      <c r="G332" s="39">
        <f t="shared" si="72"/>
        <v>0.3149327844953933</v>
      </c>
      <c r="H332" s="34">
        <f>SUM(H324:H331)</f>
        <v>121537133</v>
      </c>
      <c r="I332" s="39">
        <f t="shared" si="73"/>
        <v>0.22260591766240734</v>
      </c>
      <c r="J332" s="34">
        <f>SUM(J324:J331)</f>
        <v>100469179</v>
      </c>
      <c r="K332" s="39">
        <f t="shared" si="74"/>
        <v>0.18442428664380178</v>
      </c>
      <c r="L332" s="34">
        <f>SUM(L324:L331)</f>
        <v>0</v>
      </c>
      <c r="M332" s="39">
        <f t="shared" si="75"/>
        <v>0</v>
      </c>
      <c r="N332" s="34">
        <f t="shared" si="76"/>
        <v>393951551</v>
      </c>
      <c r="O332" s="39">
        <f t="shared" si="77"/>
        <v>0.72314947219180814</v>
      </c>
      <c r="P332" s="34">
        <f>SUM(P324:P331)</f>
        <v>92920196</v>
      </c>
      <c r="Q332" s="34">
        <f>SUM(Q324:Q331)</f>
        <v>508221962</v>
      </c>
      <c r="R332" s="34">
        <f>SUM(R324:R331)</f>
        <v>504348897</v>
      </c>
      <c r="S332" s="34">
        <f>SUM(S324:S331)</f>
        <v>365824020</v>
      </c>
      <c r="T332" s="39">
        <f t="shared" si="78"/>
        <v>0.72533918915262341</v>
      </c>
      <c r="U332" s="39">
        <f t="shared" si="79"/>
        <v>8.1241574221388779E-2</v>
      </c>
    </row>
    <row r="333" spans="1:21" ht="13" x14ac:dyDescent="0.3">
      <c r="A333" s="18" t="s">
        <v>29</v>
      </c>
      <c r="B333" s="12" t="s">
        <v>592</v>
      </c>
      <c r="C333" s="11" t="s">
        <v>593</v>
      </c>
      <c r="D333" s="33">
        <v>3186996</v>
      </c>
      <c r="E333" s="33">
        <v>3302160</v>
      </c>
      <c r="F333" s="33">
        <v>826461</v>
      </c>
      <c r="G333" s="38">
        <f t="shared" si="72"/>
        <v>0.25932288587748464</v>
      </c>
      <c r="H333" s="33">
        <v>794274</v>
      </c>
      <c r="I333" s="38">
        <f t="shared" si="73"/>
        <v>0.24922340661864653</v>
      </c>
      <c r="J333" s="33">
        <v>832267</v>
      </c>
      <c r="K333" s="38">
        <f t="shared" si="74"/>
        <v>0.25203715144026939</v>
      </c>
      <c r="L333" s="33">
        <v>0</v>
      </c>
      <c r="M333" s="38">
        <f t="shared" si="75"/>
        <v>0</v>
      </c>
      <c r="N333" s="33">
        <f t="shared" si="76"/>
        <v>2453002</v>
      </c>
      <c r="O333" s="38">
        <f t="shared" si="77"/>
        <v>0.7428477118007607</v>
      </c>
      <c r="P333" s="33">
        <v>781879</v>
      </c>
      <c r="Q333" s="33">
        <v>2873104</v>
      </c>
      <c r="R333" s="33">
        <v>1829200</v>
      </c>
      <c r="S333" s="33">
        <v>2324673</v>
      </c>
      <c r="T333" s="38">
        <f t="shared" si="78"/>
        <v>1.2708686857642686</v>
      </c>
      <c r="U333" s="38">
        <f t="shared" si="79"/>
        <v>6.4444754239466828E-2</v>
      </c>
    </row>
    <row r="334" spans="1:21" ht="13" x14ac:dyDescent="0.3">
      <c r="A334" s="18" t="s">
        <v>29</v>
      </c>
      <c r="B334" s="12" t="s">
        <v>594</v>
      </c>
      <c r="C334" s="11" t="s">
        <v>595</v>
      </c>
      <c r="D334" s="33">
        <v>4637100</v>
      </c>
      <c r="E334" s="33">
        <v>4637100</v>
      </c>
      <c r="F334" s="33">
        <v>887985</v>
      </c>
      <c r="G334" s="38">
        <f t="shared" si="72"/>
        <v>0.19149576243773048</v>
      </c>
      <c r="H334" s="33">
        <v>1084257</v>
      </c>
      <c r="I334" s="38">
        <f t="shared" si="73"/>
        <v>0.23382221647150159</v>
      </c>
      <c r="J334" s="33">
        <v>926754</v>
      </c>
      <c r="K334" s="38">
        <f t="shared" si="74"/>
        <v>0.19985637575208642</v>
      </c>
      <c r="L334" s="33">
        <v>0</v>
      </c>
      <c r="M334" s="38">
        <f t="shared" si="75"/>
        <v>0</v>
      </c>
      <c r="N334" s="33">
        <f t="shared" si="76"/>
        <v>2898996</v>
      </c>
      <c r="O334" s="38">
        <f t="shared" si="77"/>
        <v>0.62517435466131854</v>
      </c>
      <c r="P334" s="33">
        <v>943007</v>
      </c>
      <c r="Q334" s="33">
        <v>3376840</v>
      </c>
      <c r="R334" s="33">
        <v>4060000</v>
      </c>
      <c r="S334" s="33">
        <v>2896732</v>
      </c>
      <c r="T334" s="38">
        <f t="shared" si="78"/>
        <v>0.71348078817733995</v>
      </c>
      <c r="U334" s="38">
        <f t="shared" si="79"/>
        <v>-1.7235290936334469E-2</v>
      </c>
    </row>
    <row r="335" spans="1:21" ht="13" x14ac:dyDescent="0.3">
      <c r="A335" s="18" t="s">
        <v>29</v>
      </c>
      <c r="B335" s="12" t="s">
        <v>596</v>
      </c>
      <c r="C335" s="11" t="s">
        <v>597</v>
      </c>
      <c r="D335" s="33">
        <v>33608296</v>
      </c>
      <c r="E335" s="33">
        <v>33608296</v>
      </c>
      <c r="F335" s="33">
        <v>6659012</v>
      </c>
      <c r="G335" s="38">
        <f t="shared" si="72"/>
        <v>0.19813596024029306</v>
      </c>
      <c r="H335" s="33">
        <v>4739230</v>
      </c>
      <c r="I335" s="38">
        <f t="shared" si="73"/>
        <v>0.14101369495198449</v>
      </c>
      <c r="J335" s="33">
        <v>4120727</v>
      </c>
      <c r="K335" s="38">
        <f t="shared" si="74"/>
        <v>0.12261041142936852</v>
      </c>
      <c r="L335" s="33">
        <v>0</v>
      </c>
      <c r="M335" s="38">
        <f t="shared" si="75"/>
        <v>0</v>
      </c>
      <c r="N335" s="33">
        <f t="shared" si="76"/>
        <v>15518969</v>
      </c>
      <c r="O335" s="38">
        <f t="shared" si="77"/>
        <v>0.46176006662164604</v>
      </c>
      <c r="P335" s="33">
        <v>5850142</v>
      </c>
      <c r="Q335" s="33">
        <v>31274951</v>
      </c>
      <c r="R335" s="33">
        <v>32660851</v>
      </c>
      <c r="S335" s="33">
        <v>16063922</v>
      </c>
      <c r="T335" s="38">
        <f t="shared" si="78"/>
        <v>0.49184027691133952</v>
      </c>
      <c r="U335" s="38">
        <f t="shared" si="79"/>
        <v>-0.29561932000966817</v>
      </c>
    </row>
    <row r="336" spans="1:21" ht="13" x14ac:dyDescent="0.3">
      <c r="A336" s="18" t="s">
        <v>44</v>
      </c>
      <c r="B336" s="12" t="s">
        <v>598</v>
      </c>
      <c r="C336" s="11" t="s">
        <v>599</v>
      </c>
      <c r="D336" s="33">
        <v>0</v>
      </c>
      <c r="E336" s="33">
        <v>0</v>
      </c>
      <c r="F336" s="33">
        <v>0</v>
      </c>
      <c r="G336" s="38">
        <f t="shared" si="72"/>
        <v>0</v>
      </c>
      <c r="H336" s="33">
        <v>0</v>
      </c>
      <c r="I336" s="38">
        <f t="shared" si="73"/>
        <v>0</v>
      </c>
      <c r="J336" s="33">
        <v>0</v>
      </c>
      <c r="K336" s="38">
        <f t="shared" si="74"/>
        <v>0</v>
      </c>
      <c r="L336" s="33">
        <v>0</v>
      </c>
      <c r="M336" s="38">
        <f t="shared" si="75"/>
        <v>0</v>
      </c>
      <c r="N336" s="33">
        <f t="shared" si="76"/>
        <v>0</v>
      </c>
      <c r="O336" s="38">
        <f t="shared" si="77"/>
        <v>0</v>
      </c>
      <c r="P336" s="33">
        <v>0</v>
      </c>
      <c r="Q336" s="33">
        <v>0</v>
      </c>
      <c r="R336" s="33">
        <v>0</v>
      </c>
      <c r="S336" s="33">
        <v>0</v>
      </c>
      <c r="T336" s="38">
        <f t="shared" si="78"/>
        <v>0</v>
      </c>
      <c r="U336" s="38">
        <f t="shared" si="79"/>
        <v>0</v>
      </c>
    </row>
    <row r="337" spans="1:21" ht="14" x14ac:dyDescent="0.3">
      <c r="A337" s="19" t="s">
        <v>0</v>
      </c>
      <c r="B337" s="14" t="s">
        <v>600</v>
      </c>
      <c r="C337" s="13" t="s">
        <v>0</v>
      </c>
      <c r="D337" s="34">
        <f>SUM(D333:D336)</f>
        <v>41432392</v>
      </c>
      <c r="E337" s="34">
        <f>SUM(E333:E336)</f>
        <v>41547556</v>
      </c>
      <c r="F337" s="34">
        <f>SUM(F333:F336)</f>
        <v>8373458</v>
      </c>
      <c r="G337" s="39">
        <f t="shared" si="72"/>
        <v>0.20209931398602329</v>
      </c>
      <c r="H337" s="34">
        <f>SUM(H333:H336)</f>
        <v>6617761</v>
      </c>
      <c r="I337" s="39">
        <f t="shared" si="73"/>
        <v>0.15972432873293918</v>
      </c>
      <c r="J337" s="34">
        <f>SUM(J333:J336)</f>
        <v>5879748</v>
      </c>
      <c r="K337" s="39">
        <f t="shared" si="74"/>
        <v>0.14151850472263638</v>
      </c>
      <c r="L337" s="34">
        <f>SUM(L333:L336)</f>
        <v>0</v>
      </c>
      <c r="M337" s="39">
        <f t="shared" si="75"/>
        <v>0</v>
      </c>
      <c r="N337" s="34">
        <f t="shared" si="76"/>
        <v>20870967</v>
      </c>
      <c r="O337" s="39">
        <f t="shared" si="77"/>
        <v>0.50233922303396139</v>
      </c>
      <c r="P337" s="34">
        <f>SUM(P333:P336)</f>
        <v>7575028</v>
      </c>
      <c r="Q337" s="34">
        <f>SUM(Q333:Q336)</f>
        <v>37524895</v>
      </c>
      <c r="R337" s="34">
        <f>SUM(R333:R336)</f>
        <v>38550051</v>
      </c>
      <c r="S337" s="34">
        <f>SUM(S333:S336)</f>
        <v>21285327</v>
      </c>
      <c r="T337" s="39">
        <f t="shared" si="78"/>
        <v>0.55214782984333799</v>
      </c>
      <c r="U337" s="39">
        <f t="shared" si="79"/>
        <v>-0.22379851269196627</v>
      </c>
    </row>
    <row r="338" spans="1:21" ht="14" x14ac:dyDescent="0.3">
      <c r="A338" s="19" t="s">
        <v>0</v>
      </c>
      <c r="B338" s="14" t="s">
        <v>601</v>
      </c>
      <c r="C338" s="13" t="s">
        <v>0</v>
      </c>
      <c r="D338" s="34">
        <f>SUM(D302,D304:D309,D311:D316,D318:D322,D324:D331,D333:D336)</f>
        <v>3441561908</v>
      </c>
      <c r="E338" s="34">
        <f>SUM(E302,E304:E309,E311:E316,E318:E322,E324:E331,E333:E336)</f>
        <v>3454897435</v>
      </c>
      <c r="F338" s="34">
        <f>SUM(F302,F304:F309,F311:F316,F318:F322,F324:F331,F333:F336)</f>
        <v>888122272</v>
      </c>
      <c r="G338" s="39">
        <f t="shared" si="72"/>
        <v>0.25805790967628295</v>
      </c>
      <c r="H338" s="34">
        <f>SUM(H302,H304:H309,H311:H316,H318:H322,H324:H331,H333:H336)</f>
        <v>843736786</v>
      </c>
      <c r="I338" s="39">
        <f t="shared" si="73"/>
        <v>0.2451610078664318</v>
      </c>
      <c r="J338" s="34">
        <f>SUM(J302,J304:J309,J311:J316,J318:J322,J324:J331,J333:J336)</f>
        <v>895249138</v>
      </c>
      <c r="K338" s="39">
        <f t="shared" si="74"/>
        <v>0.25912466428978087</v>
      </c>
      <c r="L338" s="34">
        <f>SUM(L302,L304:L309,L311:L316,L318:L322,L324:L331,L333:L336)</f>
        <v>0</v>
      </c>
      <c r="M338" s="39">
        <f t="shared" si="75"/>
        <v>0</v>
      </c>
      <c r="N338" s="34">
        <f t="shared" si="76"/>
        <v>2627108196</v>
      </c>
      <c r="O338" s="39">
        <f t="shared" si="77"/>
        <v>0.76040121173669517</v>
      </c>
      <c r="P338" s="34">
        <f>SUM(P302,P304:P309,P311:P316,P318:P322,P324:P331,P333:P336)</f>
        <v>792216679</v>
      </c>
      <c r="Q338" s="34">
        <f>SUM(Q302,Q304:Q309,Q311:Q316,Q318:Q322,Q324:Q331,Q333:Q336)</f>
        <v>3084445644</v>
      </c>
      <c r="R338" s="34">
        <f>SUM(R302,R304:R309,R311:R316,R318:R322,R324:R331,R333:R336)</f>
        <v>3176013802</v>
      </c>
      <c r="S338" s="34">
        <f>SUM(S302,S304:S309,S311:S316,S318:S322,S324:S331,S333:S336)</f>
        <v>2403938995</v>
      </c>
      <c r="T338" s="39">
        <f t="shared" si="78"/>
        <v>0.75690445472440682</v>
      </c>
      <c r="U338" s="39">
        <f t="shared" si="79"/>
        <v>0.13005590734350081</v>
      </c>
    </row>
    <row r="339" spans="1:21" ht="14" x14ac:dyDescent="0.3">
      <c r="A339" s="23" t="s">
        <v>0</v>
      </c>
      <c r="B339" s="24" t="s">
        <v>602</v>
      </c>
      <c r="C339" s="25" t="s">
        <v>0</v>
      </c>
      <c r="D339" s="36">
        <f>SUM(D8:D9,D11:D18,D20:D26,D28:D34,D36:D39,D41:D46,D48:D52,D57,D59:D62,D64:D69,D71:D77,D79:D83,D88:D90,D92:D95,D97:D100,D105,D107:D111,D113:D120,D122:D125,D127:D131,D133:D136,D138:D143,D145:D149,D151:D156,D158:D162,D164:D168,D173:D178,D180:D184,D186:D190,D192:D197,D199:D203,D208:D215,D217:D223,D225:D229,D234:D239,D241:D246,D248:D253,D255:D258,D263:D266,D268:D274,D276:D284,D286:D291,D293:D297,D302,D304:D309,D311:D316,D318:D322,D324:D331,D333:D336)</f>
        <v>18631209714</v>
      </c>
      <c r="E339" s="36">
        <f>SUM(E8:E9,E11:E18,E20:E26,E28:E34,E36:E39,E41:E46,E48:E52,E57,E59:E62,E64:E69,E71:E77,E79:E83,E88:E90,E92:E95,E97:E100,E105,E107:E111,E113:E120,E122:E125,E127:E131,E133:E136,E138:E143,E145:E149,E151:E156,E158:E162,E164:E168,E173:E178,E180:E184,E186:E190,E192:E197,E199:E203,E208:E215,E217:E223,E225:E229,E234:E239,E241:E246,E248:E253,E255:E258,E263:E266,E268:E274,E276:E284,E286:E291,E293:E297,E302,E304:E309,E311:E316,E318:E322,E324:E331,E333:E336)</f>
        <v>18719160739</v>
      </c>
      <c r="F339" s="36">
        <f>SUM(F8:F9,F11:F18,F20:F26,F28:F34,F36:F39,F41:F46,F48:F52,F57,F59:F62,F64:F69,F71:F77,F79:F83,F88:F90,F92:F95,F97:F100,F105,F107:F111,F113:F120,F122:F125,F127:F131,F133:F136,F138:F143,F145:F149,F151:F156,F158:F162,F164:F168,F173:F178,F180:F184,F186:F190,F192:F197,F199:F203,F208:F215,F217:F223,F225:F229,F234:F239,F241:F246,F248:F253,F255:F258,F263:F266,F268:F274,F276:F284,F286:F291,F293:F297,F302,F304:F309,F311:F316,F318:F322,F324:F331,F333:F336)</f>
        <v>4532625690</v>
      </c>
      <c r="G339" s="41">
        <f t="shared" si="72"/>
        <v>0.24328134133952994</v>
      </c>
      <c r="H339" s="36">
        <f>SUM(H8:H9,H11:H18,H20:H26,H28:H34,H36:H39,H41:H46,H48:H52,H57,H59:H62,H64:H69,H71:H77,H79:H83,H88:H90,H92:H95,H97:H100,H105,H107:H111,H113:H120,H122:H125,H127:H131,H133:H136,H138:H143,H145:H149,H151:H156,H158:H162,H164:H168,H173:H178,H180:H184,H186:H190,H192:H197,H199:H203,H208:H215,H217:H223,H225:H229,H234:H239,H241:H246,H248:H253,H255:H258,H263:H266,H268:H274,H276:H284,H286:H291,H293:H297,H302,H304:H309,H311:H316,H318:H322,H324:H331,H333:H336)</f>
        <v>4331660732</v>
      </c>
      <c r="I339" s="41">
        <f t="shared" si="73"/>
        <v>0.2324948727695911</v>
      </c>
      <c r="J339" s="36">
        <f>SUM(J8:J9,J11:J18,J20:J26,J28:J34,J36:J39,J41:J46,J48:J52,J57,J59:J62,J64:J69,J71:J77,J79:J83,J88:J90,J92:J95,J97:J100,J105,J107:J111,J113:J120,J122:J125,J127:J131,J133:J136,J138:J143,J145:J149,J151:J156,J158:J162,J164:J168,J173:J178,J180:J184,J186:J190,J192:J197,J199:J203,J208:J215,J217:J223,J225:J229,J234:J239,J241:J246,J248:J253,J255:J258,J263:J266,J268:J274,J276:J284,J286:J291,J293:J297,J302,J304:J309,J311:J316,J318:J322,J324:J331,J333:J336)</f>
        <v>4422758887</v>
      </c>
      <c r="K339" s="41">
        <f t="shared" si="74"/>
        <v>0.23626908004403777</v>
      </c>
      <c r="L339" s="36">
        <f>SUM(L8:L9,L11:L18,L20:L26,L28:L34,L36:L39,L41:L46,L48:L52,L57,L59:L62,L64:L69,L71:L77,L79:L83,L88:L90,L92:L95,L97:L100,L105,L107:L111,L113:L120,L122:L125,L127:L131,L133:L136,L138:L143,L145:L149,L151:L156,L158:L162,L164:L168,L173:L178,L180:L184,L186:L190,L192:L197,L199:L203,L208:L215,L217:L223,L225:L229,L234:L239,L241:L246,L248:L253,L255:L258,L263:L266,L268:L274,L276:L284,L286:L291,L293:L297,L302,L304:L309,L311:L316,L318:L322,L324:L331,L333:L336)</f>
        <v>0</v>
      </c>
      <c r="M339" s="41">
        <f t="shared" si="75"/>
        <v>0</v>
      </c>
      <c r="N339" s="36">
        <f t="shared" si="76"/>
        <v>13287045309</v>
      </c>
      <c r="O339" s="41">
        <f t="shared" si="77"/>
        <v>0.70980988380090215</v>
      </c>
      <c r="P339" s="36">
        <f>SUM(P8:P9,P11:P18,P20:P26,P28:P34,P36:P39,P41:P46,P48:P52,P57,P59:P62,P64:P69,P71:P77,P79:P83,P88:P90,P92:P95,P97:P100,P105,P107:P111,P113:P120,P122:P125,P127:P131,P133:P136,P138:P143,P145:P149,P151:P156,P158:P162,P164:P168,P173:P178,P180:P184,P186:P190,P192:P197,P199:P203,P208:P215,P217:P223,P225:P229,P234:P239,P241:P246,P248:P253,P255:P258,P263:P266,P268:P274,P276:P284,P286:P291,P293:P297,P302,P304:P309,P311:P316,P318:P322,P324:P331,P333:P336)</f>
        <v>3763813676</v>
      </c>
      <c r="Q339" s="36">
        <f>SUM(Q8:Q9,Q11:Q18,Q20:Q26,Q28:Q34,Q36:Q39,Q41:Q46,Q48:Q52,Q57,Q59:Q62,Q64:Q69,Q71:Q77,Q79:Q83,Q88:Q90,Q92:Q95,Q97:Q100,Q105,Q107:Q111,Q113:Q120,Q122:Q125,Q127:Q131,Q133:Q136,Q138:Q143,Q145:Q149,Q151:Q156,Q158:Q162,Q164:Q168,Q173:Q178,Q180:Q184,Q186:Q190,Q192:Q197,Q199:Q203,Q208:Q215,Q217:Q223,Q225:Q229,Q234:Q239,Q241:Q246,Q248:Q253,Q255:Q258,Q263:Q266,Q268:Q274,Q276:Q284,Q286:Q291,Q293:Q297,Q302,Q304:Q309,Q311:Q316,Q318:Q322,Q324:Q331,Q333:Q336)</f>
        <v>16413215284</v>
      </c>
      <c r="R339" s="36">
        <f>SUM(R8:R9,R11:R18,R20:R26,R28:R34,R36:R39,R41:R46,R48:R52,R57,R59:R62,R64:R69,R71:R77,R79:R83,R88:R90,R92:R95,R97:R100,R105,R107:R111,R113:R120,R122:R125,R127:R131,R133:R136,R138:R143,R145:R149,R151:R156,R158:R162,R164:R168,R173:R178,R180:R184,R186:R190,R192:R197,R199:R203,R208:R215,R217:R223,R225:R229,R234:R239,R241:R246,R248:R253,R255:R258,R263:R266,R268:R274,R276:R284,R286:R291,R293:R297,R302,R304:R309,R311:R316,R318:R322,R324:R331,R333:R336)</f>
        <v>16268970995</v>
      </c>
      <c r="S339" s="36">
        <f>SUM(S8:S9,S11:S18,S20:S26,S28:S34,S36:S39,S41:S46,S48:S52,S57,S59:S62,S64:S69,S71:S77,S79:S83,S88:S90,S92:S95,S97:S100,S105,S107:S111,S113:S120,S122:S125,S127:S131,S133:S136,S138:S143,S145:S149,S151:S156,S158:S162,S164:S168,S173:S178,S180:S184,S186:S190,S192:S197,S199:S203,S208:S215,S217:S223,S225:S229,S234:S239,S241:S246,S248:S253,S255:S258,S263:S266,S268:S274,S276:S284,S286:S291,S293:S297,S302,S304:S309,S311:S316,S318:S322,S324:S331,S333:S336)</f>
        <v>11369160598</v>
      </c>
      <c r="T339" s="41">
        <f t="shared" si="78"/>
        <v>0.698824812060586</v>
      </c>
      <c r="U339" s="41">
        <f t="shared" si="79"/>
        <v>0.17507381281963341</v>
      </c>
    </row>
    <row r="340" spans="1:21" x14ac:dyDescent="0.25">
      <c r="B340" s="1"/>
      <c r="D340" s="37"/>
      <c r="E340" s="37"/>
      <c r="F340" s="37"/>
      <c r="G340" s="42"/>
      <c r="H340" s="37"/>
      <c r="I340" s="42"/>
      <c r="J340" s="37"/>
      <c r="K340" s="42"/>
      <c r="L340" s="37"/>
      <c r="M340" s="42"/>
      <c r="N340" s="37"/>
      <c r="O340" s="42"/>
      <c r="P340" s="37"/>
      <c r="Q340" s="37"/>
      <c r="R340" s="37"/>
      <c r="S340" s="37"/>
      <c r="T340" s="42"/>
      <c r="U340" s="42"/>
    </row>
    <row r="341" spans="1:21" x14ac:dyDescent="0.25">
      <c r="B341" s="1"/>
      <c r="D341" s="37"/>
      <c r="E341" s="37"/>
      <c r="F341" s="37"/>
      <c r="G341" s="42"/>
      <c r="H341" s="37"/>
      <c r="I341" s="42"/>
      <c r="J341" s="37"/>
      <c r="K341" s="42"/>
      <c r="L341" s="37"/>
      <c r="M341" s="42"/>
      <c r="N341" s="37"/>
      <c r="O341" s="42"/>
      <c r="P341" s="37"/>
      <c r="Q341" s="37"/>
      <c r="R341" s="37"/>
      <c r="S341" s="37"/>
      <c r="T341" s="42"/>
      <c r="U341" s="42"/>
    </row>
    <row r="342" spans="1:21" x14ac:dyDescent="0.25">
      <c r="B342" s="1"/>
      <c r="D342" s="37"/>
      <c r="E342" s="37"/>
      <c r="F342" s="37"/>
      <c r="G342" s="42"/>
      <c r="H342" s="37"/>
      <c r="I342" s="42"/>
      <c r="J342" s="37"/>
      <c r="K342" s="42"/>
      <c r="L342" s="37"/>
      <c r="M342" s="42"/>
      <c r="N342" s="37"/>
      <c r="O342" s="42"/>
      <c r="P342" s="37"/>
      <c r="Q342" s="37"/>
      <c r="R342" s="37"/>
      <c r="S342" s="37"/>
      <c r="T342" s="42"/>
      <c r="U342" s="42"/>
    </row>
    <row r="343" spans="1:21" x14ac:dyDescent="0.25">
      <c r="B343" s="1"/>
      <c r="D343" s="37"/>
      <c r="E343" s="37"/>
      <c r="F343" s="37"/>
      <c r="G343" s="42"/>
      <c r="H343" s="37"/>
      <c r="I343" s="42"/>
      <c r="J343" s="37"/>
      <c r="K343" s="42"/>
      <c r="L343" s="37"/>
      <c r="M343" s="42"/>
      <c r="N343" s="37"/>
      <c r="O343" s="42"/>
      <c r="P343" s="37"/>
      <c r="Q343" s="37"/>
      <c r="R343" s="37"/>
      <c r="S343" s="37"/>
      <c r="T343" s="42"/>
      <c r="U343" s="42"/>
    </row>
    <row r="344" spans="1:21" x14ac:dyDescent="0.25">
      <c r="B344" s="1"/>
      <c r="D344" s="37"/>
      <c r="E344" s="37"/>
      <c r="F344" s="37"/>
      <c r="G344" s="42"/>
      <c r="H344" s="37"/>
      <c r="I344" s="42"/>
      <c r="J344" s="37"/>
      <c r="K344" s="42"/>
      <c r="L344" s="37"/>
      <c r="M344" s="42"/>
      <c r="N344" s="37"/>
      <c r="O344" s="42"/>
      <c r="P344" s="37"/>
      <c r="Q344" s="37"/>
      <c r="R344" s="37"/>
      <c r="S344" s="37"/>
      <c r="T344" s="42"/>
      <c r="U344" s="42"/>
    </row>
    <row r="345" spans="1:21" x14ac:dyDescent="0.25">
      <c r="B345" s="1"/>
      <c r="D345" s="37"/>
      <c r="E345" s="37"/>
      <c r="F345" s="37"/>
      <c r="G345" s="42"/>
      <c r="H345" s="37"/>
      <c r="I345" s="42"/>
      <c r="J345" s="37"/>
      <c r="K345" s="42"/>
      <c r="L345" s="37"/>
      <c r="M345" s="42"/>
      <c r="N345" s="37"/>
      <c r="O345" s="42"/>
      <c r="P345" s="37"/>
      <c r="Q345" s="37"/>
      <c r="R345" s="37"/>
      <c r="S345" s="37"/>
      <c r="T345" s="42"/>
      <c r="U345" s="42"/>
    </row>
    <row r="346" spans="1:21" x14ac:dyDescent="0.25">
      <c r="B346" s="1"/>
      <c r="D346" s="37"/>
      <c r="E346" s="37"/>
      <c r="F346" s="37"/>
      <c r="G346" s="42"/>
      <c r="H346" s="37"/>
      <c r="I346" s="42"/>
      <c r="J346" s="37"/>
      <c r="K346" s="42"/>
      <c r="L346" s="37"/>
      <c r="M346" s="42"/>
      <c r="N346" s="37"/>
      <c r="O346" s="42"/>
      <c r="P346" s="37"/>
      <c r="Q346" s="37"/>
      <c r="R346" s="37"/>
      <c r="S346" s="37"/>
      <c r="T346" s="42"/>
      <c r="U346" s="42"/>
    </row>
    <row r="347" spans="1:21" x14ac:dyDescent="0.25">
      <c r="B347" s="1"/>
      <c r="D347" s="37"/>
      <c r="E347" s="37"/>
      <c r="F347" s="37"/>
      <c r="G347" s="42"/>
      <c r="H347" s="37"/>
      <c r="I347" s="42"/>
      <c r="J347" s="37"/>
      <c r="K347" s="42"/>
      <c r="L347" s="37"/>
      <c r="M347" s="42"/>
      <c r="N347" s="37"/>
      <c r="O347" s="42"/>
      <c r="P347" s="37"/>
      <c r="Q347" s="37"/>
      <c r="R347" s="37"/>
      <c r="S347" s="37"/>
      <c r="T347" s="42"/>
      <c r="U347" s="42"/>
    </row>
    <row r="348" spans="1:21" x14ac:dyDescent="0.25">
      <c r="B348" s="1"/>
      <c r="D348" s="37"/>
      <c r="E348" s="37"/>
      <c r="F348" s="37"/>
      <c r="G348" s="42"/>
      <c r="H348" s="37"/>
      <c r="I348" s="42"/>
      <c r="J348" s="37"/>
      <c r="K348" s="42"/>
      <c r="L348" s="37"/>
      <c r="M348" s="42"/>
      <c r="N348" s="37"/>
      <c r="O348" s="42"/>
      <c r="P348" s="37"/>
      <c r="Q348" s="37"/>
      <c r="R348" s="37"/>
      <c r="S348" s="37"/>
      <c r="T348" s="42"/>
      <c r="U348" s="42"/>
    </row>
    <row r="349" spans="1:21" x14ac:dyDescent="0.25">
      <c r="B349" s="1"/>
      <c r="D349" s="37"/>
      <c r="E349" s="37"/>
      <c r="F349" s="37"/>
      <c r="G349" s="42"/>
      <c r="H349" s="37"/>
      <c r="I349" s="42"/>
      <c r="J349" s="37"/>
      <c r="K349" s="42"/>
      <c r="L349" s="37"/>
      <c r="M349" s="42"/>
      <c r="N349" s="37"/>
      <c r="O349" s="42"/>
      <c r="P349" s="37"/>
      <c r="Q349" s="37"/>
      <c r="R349" s="37"/>
      <c r="S349" s="37"/>
      <c r="T349" s="42"/>
      <c r="U349" s="42"/>
    </row>
    <row r="350" spans="1:21" x14ac:dyDescent="0.25">
      <c r="B350" s="1"/>
      <c r="D350" s="37"/>
      <c r="E350" s="37"/>
      <c r="F350" s="37"/>
      <c r="G350" s="42"/>
      <c r="H350" s="37"/>
      <c r="I350" s="42"/>
      <c r="J350" s="37"/>
      <c r="K350" s="42"/>
      <c r="L350" s="37"/>
      <c r="M350" s="42"/>
      <c r="N350" s="37"/>
      <c r="O350" s="42"/>
      <c r="P350" s="37"/>
      <c r="Q350" s="37"/>
      <c r="R350" s="37"/>
      <c r="S350" s="37"/>
      <c r="T350" s="42"/>
      <c r="U350" s="42"/>
    </row>
    <row r="351" spans="1:21" x14ac:dyDescent="0.25">
      <c r="B351" s="1"/>
      <c r="D351" s="37"/>
      <c r="E351" s="37"/>
      <c r="F351" s="37"/>
      <c r="G351" s="42"/>
      <c r="H351" s="37"/>
      <c r="I351" s="42"/>
      <c r="J351" s="37"/>
      <c r="K351" s="42"/>
      <c r="L351" s="37"/>
      <c r="M351" s="42"/>
      <c r="N351" s="37"/>
      <c r="O351" s="42"/>
      <c r="P351" s="37"/>
      <c r="Q351" s="37"/>
      <c r="R351" s="37"/>
      <c r="S351" s="37"/>
      <c r="T351" s="42"/>
      <c r="U351" s="42"/>
    </row>
    <row r="352" spans="1:21" x14ac:dyDescent="0.25">
      <c r="B352" s="1"/>
      <c r="D352" s="37"/>
      <c r="E352" s="37"/>
      <c r="F352" s="37"/>
      <c r="G352" s="42"/>
      <c r="H352" s="37"/>
      <c r="I352" s="42"/>
      <c r="J352" s="37"/>
      <c r="K352" s="42"/>
      <c r="L352" s="37"/>
      <c r="M352" s="42"/>
      <c r="N352" s="37"/>
      <c r="O352" s="42"/>
      <c r="P352" s="37"/>
      <c r="Q352" s="37"/>
      <c r="R352" s="37"/>
      <c r="S352" s="37"/>
      <c r="T352" s="42"/>
      <c r="U352" s="42"/>
    </row>
    <row r="353" spans="2:21" x14ac:dyDescent="0.25">
      <c r="B353" s="1"/>
      <c r="D353" s="37"/>
      <c r="E353" s="37"/>
      <c r="F353" s="37"/>
      <c r="G353" s="42"/>
      <c r="H353" s="37"/>
      <c r="I353" s="42"/>
      <c r="J353" s="37"/>
      <c r="K353" s="42"/>
      <c r="L353" s="37"/>
      <c r="M353" s="42"/>
      <c r="N353" s="37"/>
      <c r="O353" s="42"/>
      <c r="P353" s="37"/>
      <c r="Q353" s="37"/>
      <c r="R353" s="37"/>
      <c r="S353" s="37"/>
      <c r="T353" s="42"/>
      <c r="U353" s="42"/>
    </row>
    <row r="354" spans="2:21" x14ac:dyDescent="0.25">
      <c r="B354" s="1"/>
      <c r="D354" s="37"/>
      <c r="E354" s="37"/>
      <c r="F354" s="37"/>
      <c r="G354" s="42"/>
      <c r="H354" s="37"/>
      <c r="I354" s="42"/>
      <c r="J354" s="37"/>
      <c r="K354" s="42"/>
      <c r="L354" s="37"/>
      <c r="M354" s="42"/>
      <c r="N354" s="37"/>
      <c r="O354" s="42"/>
      <c r="P354" s="37"/>
      <c r="Q354" s="37"/>
      <c r="R354" s="37"/>
      <c r="S354" s="37"/>
      <c r="T354" s="42"/>
      <c r="U354" s="42"/>
    </row>
    <row r="355" spans="2:21" x14ac:dyDescent="0.25">
      <c r="B355" s="1"/>
      <c r="D355" s="37"/>
      <c r="E355" s="37"/>
      <c r="F355" s="37"/>
      <c r="G355" s="42"/>
      <c r="H355" s="37"/>
      <c r="I355" s="42"/>
      <c r="J355" s="37"/>
      <c r="K355" s="42"/>
      <c r="L355" s="37"/>
      <c r="M355" s="42"/>
      <c r="N355" s="37"/>
      <c r="O355" s="42"/>
      <c r="P355" s="37"/>
      <c r="Q355" s="37"/>
      <c r="R355" s="37"/>
      <c r="S355" s="37"/>
      <c r="T355" s="42"/>
      <c r="U355" s="42"/>
    </row>
    <row r="356" spans="2:21" x14ac:dyDescent="0.25">
      <c r="B356" s="1"/>
      <c r="D356" s="37"/>
      <c r="E356" s="37"/>
      <c r="F356" s="37"/>
      <c r="G356" s="42"/>
      <c r="H356" s="37"/>
      <c r="I356" s="42"/>
      <c r="J356" s="37"/>
      <c r="K356" s="42"/>
      <c r="L356" s="37"/>
      <c r="M356" s="42"/>
      <c r="N356" s="37"/>
      <c r="O356" s="42"/>
      <c r="P356" s="37"/>
      <c r="Q356" s="37"/>
      <c r="R356" s="37"/>
      <c r="S356" s="37"/>
      <c r="T356" s="42"/>
      <c r="U356" s="42"/>
    </row>
    <row r="357" spans="2:21" x14ac:dyDescent="0.25">
      <c r="B357" s="1"/>
      <c r="D357" s="37"/>
      <c r="E357" s="37"/>
      <c r="F357" s="37"/>
      <c r="G357" s="42"/>
      <c r="H357" s="37"/>
      <c r="I357" s="42"/>
      <c r="J357" s="37"/>
      <c r="K357" s="42"/>
      <c r="L357" s="37"/>
      <c r="M357" s="42"/>
      <c r="N357" s="37"/>
      <c r="O357" s="42"/>
      <c r="P357" s="37"/>
      <c r="Q357" s="37"/>
      <c r="R357" s="37"/>
      <c r="S357" s="37"/>
      <c r="T357" s="42"/>
      <c r="U357" s="42"/>
    </row>
    <row r="358" spans="2:21" x14ac:dyDescent="0.25">
      <c r="B358" s="1"/>
      <c r="D358" s="37"/>
      <c r="E358" s="37"/>
      <c r="F358" s="37"/>
      <c r="G358" s="42"/>
      <c r="H358" s="37"/>
      <c r="I358" s="42"/>
      <c r="J358" s="37"/>
      <c r="K358" s="42"/>
      <c r="L358" s="37"/>
      <c r="M358" s="42"/>
      <c r="N358" s="37"/>
      <c r="O358" s="42"/>
      <c r="P358" s="37"/>
      <c r="Q358" s="37"/>
      <c r="R358" s="37"/>
      <c r="S358" s="37"/>
      <c r="T358" s="42"/>
      <c r="U358" s="42"/>
    </row>
    <row r="359" spans="2:21" x14ac:dyDescent="0.25">
      <c r="B359" s="1"/>
      <c r="D359" s="37"/>
      <c r="E359" s="37"/>
      <c r="F359" s="37"/>
      <c r="G359" s="42"/>
      <c r="H359" s="37"/>
      <c r="I359" s="42"/>
      <c r="J359" s="37"/>
      <c r="K359" s="42"/>
      <c r="L359" s="37"/>
      <c r="M359" s="42"/>
      <c r="N359" s="37"/>
      <c r="O359" s="42"/>
      <c r="P359" s="37"/>
      <c r="Q359" s="37"/>
      <c r="R359" s="37"/>
      <c r="S359" s="37"/>
      <c r="T359" s="42"/>
      <c r="U359" s="42"/>
    </row>
    <row r="360" spans="2:21" x14ac:dyDescent="0.25">
      <c r="B360" s="1"/>
      <c r="D360" s="37"/>
      <c r="E360" s="37"/>
      <c r="F360" s="37"/>
      <c r="G360" s="42"/>
      <c r="H360" s="37"/>
      <c r="I360" s="42"/>
      <c r="J360" s="37"/>
      <c r="K360" s="42"/>
      <c r="L360" s="37"/>
      <c r="M360" s="42"/>
      <c r="N360" s="37"/>
      <c r="O360" s="42"/>
      <c r="P360" s="37"/>
      <c r="Q360" s="37"/>
      <c r="R360" s="37"/>
      <c r="S360" s="37"/>
      <c r="T360" s="42"/>
      <c r="U360" s="42"/>
    </row>
  </sheetData>
  <mergeCells count="10">
    <mergeCell ref="P4:T4"/>
    <mergeCell ref="B2:T2"/>
    <mergeCell ref="B1:U1"/>
    <mergeCell ref="B3:O3"/>
    <mergeCell ref="D4:E4"/>
    <mergeCell ref="F4:G4"/>
    <mergeCell ref="H4:I4"/>
    <mergeCell ref="J4:K4"/>
    <mergeCell ref="L4:M4"/>
    <mergeCell ref="N4:O4"/>
  </mergeCells>
  <printOptions horizontalCentered="1"/>
  <pageMargins left="0.5" right="0.27559055118110198" top="0.78740157480314998" bottom="0.78740157480314998" header="0.78740157480314998" footer="0.78740157480314998"/>
  <pageSetup paperSize="9" scale="60" orientation="landscape" r:id="rId1"/>
  <rowBreaks count="1" manualBreakCount="1">
    <brk id="339" max="16383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U360"/>
  <sheetViews>
    <sheetView showGridLines="0" workbookViewId="0">
      <selection activeCell="T8" sqref="T8:U360"/>
    </sheetView>
  </sheetViews>
  <sheetFormatPr defaultRowHeight="12.5" x14ac:dyDescent="0.25"/>
  <cols>
    <col min="1" max="1" width="4" customWidth="1"/>
    <col min="2" max="2" width="23.26953125" customWidth="1"/>
    <col min="3" max="3" width="6.81640625" customWidth="1"/>
    <col min="4" max="11" width="11.7265625" customWidth="1"/>
    <col min="12" max="13" width="11.7265625" hidden="1" customWidth="1"/>
    <col min="14" max="16" width="11.7265625" customWidth="1"/>
    <col min="17" max="19" width="11.7265625" hidden="1" customWidth="1"/>
    <col min="20" max="21" width="11.7265625" customWidth="1"/>
    <col min="22" max="23" width="12.1796875" customWidth="1"/>
  </cols>
  <sheetData>
    <row r="1" spans="1:21" ht="14" x14ac:dyDescent="0.3">
      <c r="A1" s="2" t="s">
        <v>0</v>
      </c>
      <c r="B1" s="46" t="s">
        <v>1</v>
      </c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</row>
    <row r="2" spans="1:21" ht="15.65" customHeight="1" x14ac:dyDescent="0.35">
      <c r="A2" s="4" t="s">
        <v>0</v>
      </c>
      <c r="B2" s="44" t="s">
        <v>2</v>
      </c>
      <c r="C2" s="44"/>
      <c r="D2" s="44"/>
      <c r="E2" s="44"/>
      <c r="F2" s="44"/>
      <c r="G2" s="44"/>
      <c r="H2" s="44"/>
      <c r="I2" s="44"/>
      <c r="J2" s="44"/>
      <c r="K2" s="44"/>
      <c r="L2" s="44"/>
      <c r="M2" s="44"/>
      <c r="N2" s="44"/>
      <c r="O2" s="44"/>
      <c r="P2" s="45"/>
      <c r="Q2" s="45"/>
      <c r="R2" s="45"/>
      <c r="S2" s="45"/>
      <c r="T2" s="45"/>
      <c r="U2" s="3"/>
    </row>
    <row r="3" spans="1:21" ht="15.65" customHeight="1" x14ac:dyDescent="0.35">
      <c r="A3" s="2" t="s">
        <v>0</v>
      </c>
      <c r="B3" s="47" t="s">
        <v>0</v>
      </c>
      <c r="C3" s="47"/>
      <c r="D3" s="47"/>
      <c r="E3" s="47"/>
      <c r="F3" s="47"/>
      <c r="G3" s="47"/>
      <c r="H3" s="47"/>
      <c r="I3" s="47"/>
      <c r="J3" s="47"/>
      <c r="K3" s="47"/>
      <c r="L3" s="47"/>
      <c r="M3" s="47"/>
      <c r="N3" s="47"/>
      <c r="O3" s="47"/>
      <c r="T3" s="3"/>
      <c r="U3" s="3"/>
    </row>
    <row r="4" spans="1:21" ht="28.9" customHeight="1" x14ac:dyDescent="0.3">
      <c r="A4" s="5" t="s">
        <v>0</v>
      </c>
      <c r="B4" s="6" t="s">
        <v>616</v>
      </c>
      <c r="C4" s="6" t="s">
        <v>0</v>
      </c>
      <c r="D4" s="48" t="s">
        <v>4</v>
      </c>
      <c r="E4" s="49"/>
      <c r="F4" s="43" t="s">
        <v>5</v>
      </c>
      <c r="G4" s="43"/>
      <c r="H4" s="43" t="s">
        <v>6</v>
      </c>
      <c r="I4" s="43"/>
      <c r="J4" s="43" t="s">
        <v>7</v>
      </c>
      <c r="K4" s="43"/>
      <c r="L4" s="43" t="s">
        <v>8</v>
      </c>
      <c r="M4" s="43"/>
      <c r="N4" s="43" t="s">
        <v>9</v>
      </c>
      <c r="O4" s="43"/>
      <c r="P4" s="43" t="s">
        <v>10</v>
      </c>
      <c r="Q4" s="43"/>
      <c r="R4" s="43"/>
      <c r="S4" s="43"/>
      <c r="T4" s="43"/>
      <c r="U4" s="7"/>
    </row>
    <row r="5" spans="1:21" ht="43.15" customHeight="1" x14ac:dyDescent="0.3">
      <c r="A5" s="20" t="s">
        <v>0</v>
      </c>
      <c r="B5" s="21" t="s">
        <v>11</v>
      </c>
      <c r="C5" s="22" t="s">
        <v>12</v>
      </c>
      <c r="D5" s="26" t="s">
        <v>13</v>
      </c>
      <c r="E5" s="26" t="s">
        <v>14</v>
      </c>
      <c r="F5" s="26" t="s">
        <v>15</v>
      </c>
      <c r="G5" s="27" t="s">
        <v>16</v>
      </c>
      <c r="H5" s="26" t="s">
        <v>15</v>
      </c>
      <c r="I5" s="27" t="s">
        <v>17</v>
      </c>
      <c r="J5" s="26" t="s">
        <v>15</v>
      </c>
      <c r="K5" s="27" t="s">
        <v>18</v>
      </c>
      <c r="L5" s="26" t="s">
        <v>15</v>
      </c>
      <c r="M5" s="27" t="s">
        <v>19</v>
      </c>
      <c r="N5" s="26" t="s">
        <v>15</v>
      </c>
      <c r="O5" s="27" t="s">
        <v>20</v>
      </c>
      <c r="P5" s="26" t="s">
        <v>15</v>
      </c>
      <c r="Q5" s="26" t="s">
        <v>0</v>
      </c>
      <c r="R5" s="26" t="s">
        <v>0</v>
      </c>
      <c r="S5" s="26" t="s">
        <v>0</v>
      </c>
      <c r="T5" s="28" t="s">
        <v>20</v>
      </c>
      <c r="U5" s="29" t="s">
        <v>21</v>
      </c>
    </row>
    <row r="6" spans="1:21" ht="14.5" customHeight="1" x14ac:dyDescent="0.25">
      <c r="A6" s="16" t="s">
        <v>0</v>
      </c>
      <c r="B6" s="8" t="s">
        <v>618</v>
      </c>
      <c r="C6" s="8"/>
      <c r="D6" s="30"/>
      <c r="E6" s="30"/>
      <c r="F6" s="30"/>
      <c r="G6" s="31"/>
      <c r="H6" s="30"/>
      <c r="I6" s="31"/>
      <c r="J6" s="30"/>
      <c r="K6" s="31"/>
      <c r="L6" s="30"/>
      <c r="M6" s="31"/>
      <c r="N6" s="30"/>
      <c r="O6" s="31"/>
      <c r="P6" s="30"/>
      <c r="Q6" s="30"/>
      <c r="R6" s="30"/>
      <c r="S6" s="30"/>
      <c r="T6" s="31"/>
      <c r="U6" s="31"/>
    </row>
    <row r="7" spans="1:21" ht="14.5" customHeight="1" x14ac:dyDescent="0.3">
      <c r="A7" s="17" t="s">
        <v>0</v>
      </c>
      <c r="B7" s="9" t="s">
        <v>22</v>
      </c>
      <c r="C7" s="10"/>
      <c r="D7" s="32"/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</row>
    <row r="8" spans="1:21" ht="13" x14ac:dyDescent="0.3">
      <c r="A8" s="18" t="s">
        <v>23</v>
      </c>
      <c r="B8" s="12" t="s">
        <v>24</v>
      </c>
      <c r="C8" s="11" t="s">
        <v>25</v>
      </c>
      <c r="D8" s="33">
        <v>534413172</v>
      </c>
      <c r="E8" s="33">
        <v>545334187</v>
      </c>
      <c r="F8" s="33">
        <v>164756526</v>
      </c>
      <c r="G8" s="38">
        <f>IF(($D8       =0),0,($F8       /$D8       ))</f>
        <v>0.30829428358476163</v>
      </c>
      <c r="H8" s="33">
        <v>149231299</v>
      </c>
      <c r="I8" s="38">
        <f>IF(($D8       =0),0,($H8       /$D8       ))</f>
        <v>0.27924330240872131</v>
      </c>
      <c r="J8" s="33">
        <v>135426238</v>
      </c>
      <c r="K8" s="38">
        <f>IF(($E8       =0),0,($J8       /$E8       ))</f>
        <v>0.24833623350299877</v>
      </c>
      <c r="L8" s="33">
        <v>0</v>
      </c>
      <c r="M8" s="38">
        <f>IF(($E8       =0),0,($L8       /$E8       ))</f>
        <v>0</v>
      </c>
      <c r="N8" s="33">
        <f>$F8       +$H8       +$J8</f>
        <v>449414063</v>
      </c>
      <c r="O8" s="38">
        <f>IF(($E8       =0),0,($N8       /$E8       ))</f>
        <v>0.82410762742076171</v>
      </c>
      <c r="P8" s="33">
        <v>95120358</v>
      </c>
      <c r="Q8" s="33">
        <v>487581550</v>
      </c>
      <c r="R8" s="33">
        <v>492581550</v>
      </c>
      <c r="S8" s="33">
        <v>408709065</v>
      </c>
      <c r="T8" s="38">
        <f>IF(($R8       =0),0,($S8       /$R8       ))</f>
        <v>0.82972873222718146</v>
      </c>
      <c r="U8" s="38">
        <f>IF(($P8       =0),0,(($J8       /$P8       )-1))</f>
        <v>0.42373557929628491</v>
      </c>
    </row>
    <row r="9" spans="1:21" ht="13" x14ac:dyDescent="0.3">
      <c r="A9" s="18" t="s">
        <v>23</v>
      </c>
      <c r="B9" s="12" t="s">
        <v>26</v>
      </c>
      <c r="C9" s="11" t="s">
        <v>27</v>
      </c>
      <c r="D9" s="33">
        <v>464877700</v>
      </c>
      <c r="E9" s="33">
        <v>464877700</v>
      </c>
      <c r="F9" s="33">
        <v>116743458</v>
      </c>
      <c r="G9" s="38">
        <f>IF(($D9       =0),0,($F9       /$D9       ))</f>
        <v>0.25112724916682388</v>
      </c>
      <c r="H9" s="33">
        <v>83151294</v>
      </c>
      <c r="I9" s="38">
        <f>IF(($D9       =0),0,($H9       /$D9       ))</f>
        <v>0.17886703104924156</v>
      </c>
      <c r="J9" s="33">
        <v>136677093</v>
      </c>
      <c r="K9" s="38">
        <f>IF(($E9       =0),0,($J9       /$E9       ))</f>
        <v>0.29400655914448037</v>
      </c>
      <c r="L9" s="33">
        <v>0</v>
      </c>
      <c r="M9" s="38">
        <f>IF(($E9       =0),0,($L9       /$E9       ))</f>
        <v>0</v>
      </c>
      <c r="N9" s="33">
        <f>$F9       +$H9       +$J9</f>
        <v>336571845</v>
      </c>
      <c r="O9" s="38">
        <f>IF(($E9       =0),0,($N9       /$E9       ))</f>
        <v>0.72400083936054582</v>
      </c>
      <c r="P9" s="33">
        <v>0</v>
      </c>
      <c r="Q9" s="33">
        <v>0</v>
      </c>
      <c r="R9" s="33">
        <v>0</v>
      </c>
      <c r="S9" s="33">
        <v>0</v>
      </c>
      <c r="T9" s="38">
        <f>IF(($R9       =0),0,($S9       /$R9       ))</f>
        <v>0</v>
      </c>
      <c r="U9" s="38">
        <f>IF(($P9       =0),0,(($J9       /$P9       )-1))</f>
        <v>0</v>
      </c>
    </row>
    <row r="10" spans="1:21" ht="14" x14ac:dyDescent="0.3">
      <c r="A10" s="19" t="s">
        <v>0</v>
      </c>
      <c r="B10" s="14" t="s">
        <v>28</v>
      </c>
      <c r="C10" s="13" t="s">
        <v>0</v>
      </c>
      <c r="D10" s="34">
        <f>SUM(D8:D9)</f>
        <v>999290872</v>
      </c>
      <c r="E10" s="34">
        <f>SUM(E8:E9)</f>
        <v>1010211887</v>
      </c>
      <c r="F10" s="34">
        <f>SUM(F8:F9)</f>
        <v>281499984</v>
      </c>
      <c r="G10" s="39">
        <f t="shared" ref="G10:G54" si="0">IF(($D10      =0),0,($F10      /$D10      ))</f>
        <v>0.28169974517689778</v>
      </c>
      <c r="H10" s="34">
        <f>SUM(H8:H9)</f>
        <v>232382593</v>
      </c>
      <c r="I10" s="39">
        <f t="shared" ref="I10:I54" si="1">IF(($D10      =0),0,($H10      /$D10      ))</f>
        <v>0.23254749894283033</v>
      </c>
      <c r="J10" s="34">
        <f>SUM(J8:J9)</f>
        <v>272103331</v>
      </c>
      <c r="K10" s="39">
        <f t="shared" ref="K10:K54" si="2">IF(($E10      =0),0,($J10      /$E10      ))</f>
        <v>0.26935273134436993</v>
      </c>
      <c r="L10" s="34">
        <f>SUM(L8:L9)</f>
        <v>0</v>
      </c>
      <c r="M10" s="39">
        <f t="shared" ref="M10:M54" si="3">IF(($E10      =0),0,($L10      /$E10      ))</f>
        <v>0</v>
      </c>
      <c r="N10" s="34">
        <f t="shared" ref="N10:N54" si="4">$F10      +$H10      +$J10</f>
        <v>785985908</v>
      </c>
      <c r="O10" s="39">
        <f t="shared" ref="O10:O54" si="5">IF(($E10      =0),0,($N10      /$E10      ))</f>
        <v>0.77804064485335045</v>
      </c>
      <c r="P10" s="34">
        <f>SUM(P8:P9)</f>
        <v>95120358</v>
      </c>
      <c r="Q10" s="34">
        <f>SUM(Q8:Q9)</f>
        <v>487581550</v>
      </c>
      <c r="R10" s="34">
        <f>SUM(R8:R9)</f>
        <v>492581550</v>
      </c>
      <c r="S10" s="34">
        <f>SUM(S8:S9)</f>
        <v>408709065</v>
      </c>
      <c r="T10" s="39">
        <f t="shared" ref="T10:T54" si="6">IF(($R10      =0),0,($S10      /$R10      ))</f>
        <v>0.82972873222718146</v>
      </c>
      <c r="U10" s="39">
        <f t="shared" ref="U10:U54" si="7">IF(($P10      =0),0,(($J10      /$P10      )-1))</f>
        <v>1.8606213929514435</v>
      </c>
    </row>
    <row r="11" spans="1:21" ht="13" x14ac:dyDescent="0.3">
      <c r="A11" s="18" t="s">
        <v>29</v>
      </c>
      <c r="B11" s="12" t="s">
        <v>30</v>
      </c>
      <c r="C11" s="11" t="s">
        <v>31</v>
      </c>
      <c r="D11" s="33">
        <v>32144968</v>
      </c>
      <c r="E11" s="33">
        <v>32144968</v>
      </c>
      <c r="F11" s="33">
        <v>12901598</v>
      </c>
      <c r="G11" s="38">
        <f t="shared" si="0"/>
        <v>0.40135669134901614</v>
      </c>
      <c r="H11" s="33">
        <v>6383943</v>
      </c>
      <c r="I11" s="38">
        <f t="shared" si="1"/>
        <v>0.19859851781467008</v>
      </c>
      <c r="J11" s="33">
        <v>6461725</v>
      </c>
      <c r="K11" s="38">
        <f t="shared" si="2"/>
        <v>0.20101824335304985</v>
      </c>
      <c r="L11" s="33">
        <v>0</v>
      </c>
      <c r="M11" s="38">
        <f t="shared" si="3"/>
        <v>0</v>
      </c>
      <c r="N11" s="33">
        <f t="shared" si="4"/>
        <v>25747266</v>
      </c>
      <c r="O11" s="38">
        <f t="shared" si="5"/>
        <v>0.80097345251673602</v>
      </c>
      <c r="P11" s="33">
        <v>6024358</v>
      </c>
      <c r="Q11" s="33">
        <v>49223811</v>
      </c>
      <c r="R11" s="33">
        <v>49223811</v>
      </c>
      <c r="S11" s="33">
        <v>38277520</v>
      </c>
      <c r="T11" s="38">
        <f t="shared" si="6"/>
        <v>0.77762203336917579</v>
      </c>
      <c r="U11" s="38">
        <f t="shared" si="7"/>
        <v>7.2599769137225989E-2</v>
      </c>
    </row>
    <row r="12" spans="1:21" ht="13" x14ac:dyDescent="0.3">
      <c r="A12" s="18" t="s">
        <v>29</v>
      </c>
      <c r="B12" s="12" t="s">
        <v>32</v>
      </c>
      <c r="C12" s="11" t="s">
        <v>33</v>
      </c>
      <c r="D12" s="33">
        <v>14739763</v>
      </c>
      <c r="E12" s="33">
        <v>15087943</v>
      </c>
      <c r="F12" s="33">
        <v>2253731</v>
      </c>
      <c r="G12" s="38">
        <f t="shared" si="0"/>
        <v>0.15290144081692494</v>
      </c>
      <c r="H12" s="33">
        <v>7013627</v>
      </c>
      <c r="I12" s="38">
        <f t="shared" si="1"/>
        <v>0.4758303780053994</v>
      </c>
      <c r="J12" s="33">
        <v>2070252</v>
      </c>
      <c r="K12" s="38">
        <f t="shared" si="2"/>
        <v>0.13721234233188712</v>
      </c>
      <c r="L12" s="33">
        <v>0</v>
      </c>
      <c r="M12" s="38">
        <f t="shared" si="3"/>
        <v>0</v>
      </c>
      <c r="N12" s="33">
        <f t="shared" si="4"/>
        <v>11337610</v>
      </c>
      <c r="O12" s="38">
        <f t="shared" si="5"/>
        <v>0.75143510285000414</v>
      </c>
      <c r="P12" s="33">
        <v>1705568</v>
      </c>
      <c r="Q12" s="33">
        <v>15598060</v>
      </c>
      <c r="R12" s="33">
        <v>14991010</v>
      </c>
      <c r="S12" s="33">
        <v>11000567</v>
      </c>
      <c r="T12" s="38">
        <f t="shared" si="6"/>
        <v>0.73381093068445691</v>
      </c>
      <c r="U12" s="38">
        <f t="shared" si="7"/>
        <v>0.21381967766749854</v>
      </c>
    </row>
    <row r="13" spans="1:21" ht="13" x14ac:dyDescent="0.3">
      <c r="A13" s="18" t="s">
        <v>29</v>
      </c>
      <c r="B13" s="12" t="s">
        <v>34</v>
      </c>
      <c r="C13" s="11" t="s">
        <v>35</v>
      </c>
      <c r="D13" s="33">
        <v>32365464</v>
      </c>
      <c r="E13" s="33">
        <v>32365464</v>
      </c>
      <c r="F13" s="33">
        <v>8098377</v>
      </c>
      <c r="G13" s="38">
        <f t="shared" si="0"/>
        <v>0.25021661978953863</v>
      </c>
      <c r="H13" s="33">
        <v>6871821</v>
      </c>
      <c r="I13" s="38">
        <f t="shared" si="1"/>
        <v>0.21231955766183361</v>
      </c>
      <c r="J13" s="33">
        <v>7073969</v>
      </c>
      <c r="K13" s="38">
        <f t="shared" si="2"/>
        <v>0.2185653510173684</v>
      </c>
      <c r="L13" s="33">
        <v>0</v>
      </c>
      <c r="M13" s="38">
        <f t="shared" si="3"/>
        <v>0</v>
      </c>
      <c r="N13" s="33">
        <f t="shared" si="4"/>
        <v>22044167</v>
      </c>
      <c r="O13" s="38">
        <f t="shared" si="5"/>
        <v>0.68110152846874061</v>
      </c>
      <c r="P13" s="33">
        <v>5520291</v>
      </c>
      <c r="Q13" s="33">
        <v>30615960</v>
      </c>
      <c r="R13" s="33">
        <v>32061048</v>
      </c>
      <c r="S13" s="33">
        <v>19315395</v>
      </c>
      <c r="T13" s="38">
        <f t="shared" si="6"/>
        <v>0.60245675687207734</v>
      </c>
      <c r="U13" s="38">
        <f t="shared" si="7"/>
        <v>0.28144856856278055</v>
      </c>
    </row>
    <row r="14" spans="1:21" ht="13" x14ac:dyDescent="0.3">
      <c r="A14" s="18" t="s">
        <v>29</v>
      </c>
      <c r="B14" s="12" t="s">
        <v>36</v>
      </c>
      <c r="C14" s="11" t="s">
        <v>37</v>
      </c>
      <c r="D14" s="33">
        <v>30518843</v>
      </c>
      <c r="E14" s="33">
        <v>32171832</v>
      </c>
      <c r="F14" s="33">
        <v>10673836</v>
      </c>
      <c r="G14" s="38">
        <f t="shared" si="0"/>
        <v>0.34974576198711071</v>
      </c>
      <c r="H14" s="33">
        <v>10454467</v>
      </c>
      <c r="I14" s="38">
        <f t="shared" si="1"/>
        <v>0.34255777651859215</v>
      </c>
      <c r="J14" s="33">
        <v>7704801</v>
      </c>
      <c r="K14" s="38">
        <f t="shared" si="2"/>
        <v>0.23948903500428573</v>
      </c>
      <c r="L14" s="33">
        <v>0</v>
      </c>
      <c r="M14" s="38">
        <f t="shared" si="3"/>
        <v>0</v>
      </c>
      <c r="N14" s="33">
        <f t="shared" si="4"/>
        <v>28833104</v>
      </c>
      <c r="O14" s="38">
        <f t="shared" si="5"/>
        <v>0.89622201185185846</v>
      </c>
      <c r="P14" s="33">
        <v>8768261</v>
      </c>
      <c r="Q14" s="33">
        <v>32577157</v>
      </c>
      <c r="R14" s="33">
        <v>32577157</v>
      </c>
      <c r="S14" s="33">
        <v>27162387</v>
      </c>
      <c r="T14" s="38">
        <f t="shared" si="6"/>
        <v>0.83378629387456982</v>
      </c>
      <c r="U14" s="38">
        <f t="shared" si="7"/>
        <v>-0.12128516703597214</v>
      </c>
    </row>
    <row r="15" spans="1:21" ht="13" x14ac:dyDescent="0.3">
      <c r="A15" s="18" t="s">
        <v>29</v>
      </c>
      <c r="B15" s="12" t="s">
        <v>38</v>
      </c>
      <c r="C15" s="11" t="s">
        <v>39</v>
      </c>
      <c r="D15" s="33">
        <v>21228000</v>
      </c>
      <c r="E15" s="33">
        <v>6092051</v>
      </c>
      <c r="F15" s="33">
        <v>7249986</v>
      </c>
      <c r="G15" s="38">
        <f t="shared" si="0"/>
        <v>0.34152939513849634</v>
      </c>
      <c r="H15" s="33">
        <v>1382363</v>
      </c>
      <c r="I15" s="38">
        <f t="shared" si="1"/>
        <v>6.5119794610891277E-2</v>
      </c>
      <c r="J15" s="33">
        <v>10199892</v>
      </c>
      <c r="K15" s="38">
        <f t="shared" si="2"/>
        <v>1.6742952414548073</v>
      </c>
      <c r="L15" s="33">
        <v>0</v>
      </c>
      <c r="M15" s="38">
        <f t="shared" si="3"/>
        <v>0</v>
      </c>
      <c r="N15" s="33">
        <f t="shared" si="4"/>
        <v>18832241</v>
      </c>
      <c r="O15" s="38">
        <f t="shared" si="5"/>
        <v>3.0912809167224635</v>
      </c>
      <c r="P15" s="33">
        <v>15689503</v>
      </c>
      <c r="Q15" s="33">
        <v>19491559</v>
      </c>
      <c r="R15" s="33">
        <v>19491559</v>
      </c>
      <c r="S15" s="33">
        <v>28990312</v>
      </c>
      <c r="T15" s="38">
        <f t="shared" si="6"/>
        <v>1.4873264883532404</v>
      </c>
      <c r="U15" s="38">
        <f t="shared" si="7"/>
        <v>-0.34989068806067347</v>
      </c>
    </row>
    <row r="16" spans="1:21" ht="13" x14ac:dyDescent="0.3">
      <c r="A16" s="18" t="s">
        <v>29</v>
      </c>
      <c r="B16" s="12" t="s">
        <v>40</v>
      </c>
      <c r="C16" s="11" t="s">
        <v>41</v>
      </c>
      <c r="D16" s="33">
        <v>73153808</v>
      </c>
      <c r="E16" s="33">
        <v>80986060</v>
      </c>
      <c r="F16" s="33">
        <v>16658293</v>
      </c>
      <c r="G16" s="38">
        <f t="shared" si="0"/>
        <v>0.22771600625356372</v>
      </c>
      <c r="H16" s="33">
        <v>14909945</v>
      </c>
      <c r="I16" s="38">
        <f t="shared" si="1"/>
        <v>0.20381638916186018</v>
      </c>
      <c r="J16" s="33">
        <v>15092248</v>
      </c>
      <c r="K16" s="38">
        <f t="shared" si="2"/>
        <v>0.18635612104107793</v>
      </c>
      <c r="L16" s="33">
        <v>0</v>
      </c>
      <c r="M16" s="38">
        <f t="shared" si="3"/>
        <v>0</v>
      </c>
      <c r="N16" s="33">
        <f t="shared" si="4"/>
        <v>46660486</v>
      </c>
      <c r="O16" s="38">
        <f t="shared" si="5"/>
        <v>0.57615453820077178</v>
      </c>
      <c r="P16" s="33">
        <v>13994240</v>
      </c>
      <c r="Q16" s="33">
        <v>73459008</v>
      </c>
      <c r="R16" s="33">
        <v>72006206</v>
      </c>
      <c r="S16" s="33">
        <v>43233335</v>
      </c>
      <c r="T16" s="38">
        <f t="shared" si="6"/>
        <v>0.60041123399835838</v>
      </c>
      <c r="U16" s="38">
        <f t="shared" si="7"/>
        <v>7.8461424128784429E-2</v>
      </c>
    </row>
    <row r="17" spans="1:21" ht="13" x14ac:dyDescent="0.3">
      <c r="A17" s="18" t="s">
        <v>29</v>
      </c>
      <c r="B17" s="12" t="s">
        <v>42</v>
      </c>
      <c r="C17" s="11" t="s">
        <v>43</v>
      </c>
      <c r="D17" s="33">
        <v>6069837</v>
      </c>
      <c r="E17" s="33">
        <v>6069837</v>
      </c>
      <c r="F17" s="33">
        <v>1216484</v>
      </c>
      <c r="G17" s="38">
        <f t="shared" si="0"/>
        <v>0.20041460750922965</v>
      </c>
      <c r="H17" s="33">
        <v>1082176</v>
      </c>
      <c r="I17" s="38">
        <f t="shared" si="1"/>
        <v>0.17828748943340653</v>
      </c>
      <c r="J17" s="33">
        <v>1698124</v>
      </c>
      <c r="K17" s="38">
        <f t="shared" si="2"/>
        <v>0.27976434952042367</v>
      </c>
      <c r="L17" s="33">
        <v>0</v>
      </c>
      <c r="M17" s="38">
        <f t="shared" si="3"/>
        <v>0</v>
      </c>
      <c r="N17" s="33">
        <f t="shared" si="4"/>
        <v>3996784</v>
      </c>
      <c r="O17" s="38">
        <f t="shared" si="5"/>
        <v>0.65846644646305985</v>
      </c>
      <c r="P17" s="33">
        <v>1713889</v>
      </c>
      <c r="Q17" s="33">
        <v>7731751</v>
      </c>
      <c r="R17" s="33">
        <v>10967454</v>
      </c>
      <c r="S17" s="33">
        <v>5844533</v>
      </c>
      <c r="T17" s="38">
        <f t="shared" si="6"/>
        <v>0.53289788131320182</v>
      </c>
      <c r="U17" s="38">
        <f t="shared" si="7"/>
        <v>-9.1983786581277815E-3</v>
      </c>
    </row>
    <row r="18" spans="1:21" ht="13" x14ac:dyDescent="0.3">
      <c r="A18" s="18" t="s">
        <v>44</v>
      </c>
      <c r="B18" s="12" t="s">
        <v>45</v>
      </c>
      <c r="C18" s="11" t="s">
        <v>46</v>
      </c>
      <c r="D18" s="33">
        <v>0</v>
      </c>
      <c r="E18" s="33">
        <v>0</v>
      </c>
      <c r="F18" s="33">
        <v>0</v>
      </c>
      <c r="G18" s="38">
        <f t="shared" si="0"/>
        <v>0</v>
      </c>
      <c r="H18" s="33">
        <v>0</v>
      </c>
      <c r="I18" s="38">
        <f t="shared" si="1"/>
        <v>0</v>
      </c>
      <c r="J18" s="33">
        <v>0</v>
      </c>
      <c r="K18" s="38">
        <f t="shared" si="2"/>
        <v>0</v>
      </c>
      <c r="L18" s="33">
        <v>0</v>
      </c>
      <c r="M18" s="38">
        <f t="shared" si="3"/>
        <v>0</v>
      </c>
      <c r="N18" s="33">
        <f t="shared" si="4"/>
        <v>0</v>
      </c>
      <c r="O18" s="38">
        <f t="shared" si="5"/>
        <v>0</v>
      </c>
      <c r="P18" s="33">
        <v>0</v>
      </c>
      <c r="Q18" s="33">
        <v>0</v>
      </c>
      <c r="R18" s="33">
        <v>0</v>
      </c>
      <c r="S18" s="33">
        <v>0</v>
      </c>
      <c r="T18" s="38">
        <f t="shared" si="6"/>
        <v>0</v>
      </c>
      <c r="U18" s="38">
        <f t="shared" si="7"/>
        <v>0</v>
      </c>
    </row>
    <row r="19" spans="1:21" ht="14" x14ac:dyDescent="0.3">
      <c r="A19" s="19" t="s">
        <v>0</v>
      </c>
      <c r="B19" s="14" t="s">
        <v>47</v>
      </c>
      <c r="C19" s="13" t="s">
        <v>0</v>
      </c>
      <c r="D19" s="34">
        <f>SUM(D11:D18)</f>
        <v>210220683</v>
      </c>
      <c r="E19" s="34">
        <f>SUM(E11:E18)</f>
        <v>204918155</v>
      </c>
      <c r="F19" s="34">
        <f>SUM(F11:F18)</f>
        <v>59052305</v>
      </c>
      <c r="G19" s="39">
        <f t="shared" si="0"/>
        <v>0.2809062560223915</v>
      </c>
      <c r="H19" s="34">
        <f>SUM(H11:H18)</f>
        <v>48098342</v>
      </c>
      <c r="I19" s="39">
        <f t="shared" si="1"/>
        <v>0.22879928517785283</v>
      </c>
      <c r="J19" s="34">
        <f>SUM(J11:J18)</f>
        <v>50301011</v>
      </c>
      <c r="K19" s="39">
        <f t="shared" si="2"/>
        <v>0.24546878728241525</v>
      </c>
      <c r="L19" s="34">
        <f>SUM(L11:L18)</f>
        <v>0</v>
      </c>
      <c r="M19" s="39">
        <f t="shared" si="3"/>
        <v>0</v>
      </c>
      <c r="N19" s="34">
        <f t="shared" si="4"/>
        <v>157451658</v>
      </c>
      <c r="O19" s="39">
        <f t="shared" si="5"/>
        <v>0.76836363278792941</v>
      </c>
      <c r="P19" s="34">
        <f>SUM(P11:P18)</f>
        <v>53416110</v>
      </c>
      <c r="Q19" s="34">
        <f>SUM(Q11:Q18)</f>
        <v>228697306</v>
      </c>
      <c r="R19" s="34">
        <f>SUM(R11:R18)</f>
        <v>231318245</v>
      </c>
      <c r="S19" s="34">
        <f>SUM(S11:S18)</f>
        <v>173824049</v>
      </c>
      <c r="T19" s="39">
        <f t="shared" si="6"/>
        <v>0.75144980025246166</v>
      </c>
      <c r="U19" s="39">
        <f t="shared" si="7"/>
        <v>-5.8317593699728443E-2</v>
      </c>
    </row>
    <row r="20" spans="1:21" ht="13" x14ac:dyDescent="0.3">
      <c r="A20" s="18" t="s">
        <v>29</v>
      </c>
      <c r="B20" s="12" t="s">
        <v>48</v>
      </c>
      <c r="C20" s="11" t="s">
        <v>49</v>
      </c>
      <c r="D20" s="33">
        <v>500000</v>
      </c>
      <c r="E20" s="33">
        <v>500000</v>
      </c>
      <c r="F20" s="33">
        <v>601217</v>
      </c>
      <c r="G20" s="38">
        <f t="shared" si="0"/>
        <v>1.202434</v>
      </c>
      <c r="H20" s="33">
        <v>856668</v>
      </c>
      <c r="I20" s="38">
        <f t="shared" si="1"/>
        <v>1.713336</v>
      </c>
      <c r="J20" s="33">
        <v>862824</v>
      </c>
      <c r="K20" s="38">
        <f t="shared" si="2"/>
        <v>1.7256480000000001</v>
      </c>
      <c r="L20" s="33">
        <v>0</v>
      </c>
      <c r="M20" s="38">
        <f t="shared" si="3"/>
        <v>0</v>
      </c>
      <c r="N20" s="33">
        <f t="shared" si="4"/>
        <v>2320709</v>
      </c>
      <c r="O20" s="38">
        <f t="shared" si="5"/>
        <v>4.6414179999999998</v>
      </c>
      <c r="P20" s="33">
        <v>867665</v>
      </c>
      <c r="Q20" s="33">
        <v>500000</v>
      </c>
      <c r="R20" s="33">
        <v>500000</v>
      </c>
      <c r="S20" s="33">
        <v>1469219</v>
      </c>
      <c r="T20" s="38">
        <f t="shared" si="6"/>
        <v>2.9384380000000001</v>
      </c>
      <c r="U20" s="38">
        <f t="shared" si="7"/>
        <v>-5.5793422576685403E-3</v>
      </c>
    </row>
    <row r="21" spans="1:21" ht="13" x14ac:dyDescent="0.3">
      <c r="A21" s="18" t="s">
        <v>29</v>
      </c>
      <c r="B21" s="12" t="s">
        <v>50</v>
      </c>
      <c r="C21" s="11" t="s">
        <v>51</v>
      </c>
      <c r="D21" s="33">
        <v>0</v>
      </c>
      <c r="E21" s="33">
        <v>0</v>
      </c>
      <c r="F21" s="33">
        <v>0</v>
      </c>
      <c r="G21" s="38">
        <f t="shared" si="0"/>
        <v>0</v>
      </c>
      <c r="H21" s="33">
        <v>0</v>
      </c>
      <c r="I21" s="38">
        <f t="shared" si="1"/>
        <v>0</v>
      </c>
      <c r="J21" s="33">
        <v>0</v>
      </c>
      <c r="K21" s="38">
        <f t="shared" si="2"/>
        <v>0</v>
      </c>
      <c r="L21" s="33">
        <v>0</v>
      </c>
      <c r="M21" s="38">
        <f t="shared" si="3"/>
        <v>0</v>
      </c>
      <c r="N21" s="33">
        <f t="shared" si="4"/>
        <v>0</v>
      </c>
      <c r="O21" s="38">
        <f t="shared" si="5"/>
        <v>0</v>
      </c>
      <c r="P21" s="33">
        <v>3357922</v>
      </c>
      <c r="Q21" s="33">
        <v>6995001</v>
      </c>
      <c r="R21" s="33">
        <v>6995001</v>
      </c>
      <c r="S21" s="33">
        <v>5494378</v>
      </c>
      <c r="T21" s="38">
        <f t="shared" si="6"/>
        <v>0.78547208213408404</v>
      </c>
      <c r="U21" s="38">
        <f t="shared" si="7"/>
        <v>-1</v>
      </c>
    </row>
    <row r="22" spans="1:21" ht="13" x14ac:dyDescent="0.3">
      <c r="A22" s="18" t="s">
        <v>29</v>
      </c>
      <c r="B22" s="12" t="s">
        <v>52</v>
      </c>
      <c r="C22" s="11" t="s">
        <v>53</v>
      </c>
      <c r="D22" s="33">
        <v>10333182</v>
      </c>
      <c r="E22" s="33">
        <v>10333182</v>
      </c>
      <c r="F22" s="33">
        <v>3537372</v>
      </c>
      <c r="G22" s="38">
        <f t="shared" si="0"/>
        <v>0.34233133607827676</v>
      </c>
      <c r="H22" s="33">
        <v>3564683</v>
      </c>
      <c r="I22" s="38">
        <f t="shared" si="1"/>
        <v>0.34497437478600496</v>
      </c>
      <c r="J22" s="33">
        <v>3640073</v>
      </c>
      <c r="K22" s="38">
        <f t="shared" si="2"/>
        <v>0.35227028808744487</v>
      </c>
      <c r="L22" s="33">
        <v>0</v>
      </c>
      <c r="M22" s="38">
        <f t="shared" si="3"/>
        <v>0</v>
      </c>
      <c r="N22" s="33">
        <f t="shared" si="4"/>
        <v>10742128</v>
      </c>
      <c r="O22" s="38">
        <f t="shared" si="5"/>
        <v>1.0395759989517266</v>
      </c>
      <c r="P22" s="33">
        <v>3597089</v>
      </c>
      <c r="Q22" s="33">
        <v>10333182</v>
      </c>
      <c r="R22" s="33">
        <v>10333182</v>
      </c>
      <c r="S22" s="33">
        <v>9500983</v>
      </c>
      <c r="T22" s="38">
        <f t="shared" si="6"/>
        <v>0.9194634334322187</v>
      </c>
      <c r="U22" s="38">
        <f t="shared" si="7"/>
        <v>1.1949662629976654E-2</v>
      </c>
    </row>
    <row r="23" spans="1:21" ht="13" x14ac:dyDescent="0.3">
      <c r="A23" s="18" t="s">
        <v>29</v>
      </c>
      <c r="B23" s="12" t="s">
        <v>54</v>
      </c>
      <c r="C23" s="11" t="s">
        <v>55</v>
      </c>
      <c r="D23" s="33">
        <v>15000000</v>
      </c>
      <c r="E23" s="33">
        <v>16068818</v>
      </c>
      <c r="F23" s="33">
        <v>3101606</v>
      </c>
      <c r="G23" s="38">
        <f t="shared" si="0"/>
        <v>0.20677373333333332</v>
      </c>
      <c r="H23" s="33">
        <v>3215356</v>
      </c>
      <c r="I23" s="38">
        <f t="shared" si="1"/>
        <v>0.21435706666666668</v>
      </c>
      <c r="J23" s="33">
        <v>3140431</v>
      </c>
      <c r="K23" s="38">
        <f t="shared" si="2"/>
        <v>0.19543634136624113</v>
      </c>
      <c r="L23" s="33">
        <v>0</v>
      </c>
      <c r="M23" s="38">
        <f t="shared" si="3"/>
        <v>0</v>
      </c>
      <c r="N23" s="33">
        <f t="shared" si="4"/>
        <v>9457393</v>
      </c>
      <c r="O23" s="38">
        <f t="shared" si="5"/>
        <v>0.58855561124657707</v>
      </c>
      <c r="P23" s="33">
        <v>3119871</v>
      </c>
      <c r="Q23" s="33">
        <v>12651362</v>
      </c>
      <c r="R23" s="33">
        <v>15929619</v>
      </c>
      <c r="S23" s="33">
        <v>9215804</v>
      </c>
      <c r="T23" s="38">
        <f t="shared" si="6"/>
        <v>0.57853260646095805</v>
      </c>
      <c r="U23" s="38">
        <f t="shared" si="7"/>
        <v>6.59001606156151E-3</v>
      </c>
    </row>
    <row r="24" spans="1:21" ht="13" x14ac:dyDescent="0.3">
      <c r="A24" s="18" t="s">
        <v>29</v>
      </c>
      <c r="B24" s="12" t="s">
        <v>56</v>
      </c>
      <c r="C24" s="11" t="s">
        <v>57</v>
      </c>
      <c r="D24" s="33">
        <v>1521337</v>
      </c>
      <c r="E24" s="33">
        <v>1521337</v>
      </c>
      <c r="F24" s="33">
        <v>473133</v>
      </c>
      <c r="G24" s="38">
        <f t="shared" si="0"/>
        <v>0.31099815491242244</v>
      </c>
      <c r="H24" s="33">
        <v>374301</v>
      </c>
      <c r="I24" s="38">
        <f t="shared" si="1"/>
        <v>0.24603424487802505</v>
      </c>
      <c r="J24" s="33">
        <v>374608</v>
      </c>
      <c r="K24" s="38">
        <f t="shared" si="2"/>
        <v>0.24623604106125072</v>
      </c>
      <c r="L24" s="33">
        <v>0</v>
      </c>
      <c r="M24" s="38">
        <f t="shared" si="3"/>
        <v>0</v>
      </c>
      <c r="N24" s="33">
        <f t="shared" si="4"/>
        <v>1222042</v>
      </c>
      <c r="O24" s="38">
        <f t="shared" si="5"/>
        <v>0.80326844085169824</v>
      </c>
      <c r="P24" s="33">
        <v>366636</v>
      </c>
      <c r="Q24" s="33">
        <v>664286</v>
      </c>
      <c r="R24" s="33">
        <v>1464232</v>
      </c>
      <c r="S24" s="33">
        <v>1098752</v>
      </c>
      <c r="T24" s="38">
        <f t="shared" si="6"/>
        <v>0.75039474618776258</v>
      </c>
      <c r="U24" s="38">
        <f t="shared" si="7"/>
        <v>2.1743636740527483E-2</v>
      </c>
    </row>
    <row r="25" spans="1:21" ht="13" x14ac:dyDescent="0.3">
      <c r="A25" s="18" t="s">
        <v>29</v>
      </c>
      <c r="B25" s="12" t="s">
        <v>58</v>
      </c>
      <c r="C25" s="11" t="s">
        <v>59</v>
      </c>
      <c r="D25" s="33">
        <v>17974717</v>
      </c>
      <c r="E25" s="33">
        <v>17974717</v>
      </c>
      <c r="F25" s="33">
        <v>4268492</v>
      </c>
      <c r="G25" s="38">
        <f t="shared" si="0"/>
        <v>0.23747200025457982</v>
      </c>
      <c r="H25" s="33">
        <v>4267865</v>
      </c>
      <c r="I25" s="38">
        <f t="shared" si="1"/>
        <v>0.23743711792513897</v>
      </c>
      <c r="J25" s="33">
        <v>4263948</v>
      </c>
      <c r="K25" s="38">
        <f t="shared" si="2"/>
        <v>0.23721920072510738</v>
      </c>
      <c r="L25" s="33">
        <v>0</v>
      </c>
      <c r="M25" s="38">
        <f t="shared" si="3"/>
        <v>0</v>
      </c>
      <c r="N25" s="33">
        <f t="shared" si="4"/>
        <v>12800305</v>
      </c>
      <c r="O25" s="38">
        <f t="shared" si="5"/>
        <v>0.7121283189048262</v>
      </c>
      <c r="P25" s="33">
        <v>3957655</v>
      </c>
      <c r="Q25" s="33">
        <v>27648502</v>
      </c>
      <c r="R25" s="33">
        <v>27648502</v>
      </c>
      <c r="S25" s="33">
        <v>9699468</v>
      </c>
      <c r="T25" s="38">
        <f t="shared" si="6"/>
        <v>0.3508135088114358</v>
      </c>
      <c r="U25" s="38">
        <f t="shared" si="7"/>
        <v>7.7392546849081034E-2</v>
      </c>
    </row>
    <row r="26" spans="1:21" ht="13" x14ac:dyDescent="0.3">
      <c r="A26" s="18" t="s">
        <v>44</v>
      </c>
      <c r="B26" s="12" t="s">
        <v>60</v>
      </c>
      <c r="C26" s="11" t="s">
        <v>61</v>
      </c>
      <c r="D26" s="33">
        <v>8527428</v>
      </c>
      <c r="E26" s="33">
        <v>0</v>
      </c>
      <c r="F26" s="33">
        <v>43498</v>
      </c>
      <c r="G26" s="38">
        <f t="shared" si="0"/>
        <v>5.1009518931147821E-3</v>
      </c>
      <c r="H26" s="33">
        <v>33737</v>
      </c>
      <c r="I26" s="38">
        <f t="shared" si="1"/>
        <v>3.9562925655895302E-3</v>
      </c>
      <c r="J26" s="33">
        <v>48703</v>
      </c>
      <c r="K26" s="38">
        <f t="shared" si="2"/>
        <v>0</v>
      </c>
      <c r="L26" s="33">
        <v>0</v>
      </c>
      <c r="M26" s="38">
        <f t="shared" si="3"/>
        <v>0</v>
      </c>
      <c r="N26" s="33">
        <f t="shared" si="4"/>
        <v>125938</v>
      </c>
      <c r="O26" s="38">
        <f t="shared" si="5"/>
        <v>0</v>
      </c>
      <c r="P26" s="33">
        <v>-277746</v>
      </c>
      <c r="Q26" s="33">
        <v>7409364</v>
      </c>
      <c r="R26" s="33">
        <v>0</v>
      </c>
      <c r="S26" s="33">
        <v>1027911</v>
      </c>
      <c r="T26" s="38">
        <f t="shared" si="6"/>
        <v>0</v>
      </c>
      <c r="U26" s="38">
        <f t="shared" si="7"/>
        <v>-1.1753508601384</v>
      </c>
    </row>
    <row r="27" spans="1:21" ht="14" x14ac:dyDescent="0.3">
      <c r="A27" s="19" t="s">
        <v>0</v>
      </c>
      <c r="B27" s="14" t="s">
        <v>62</v>
      </c>
      <c r="C27" s="13" t="s">
        <v>0</v>
      </c>
      <c r="D27" s="34">
        <f>SUM(D20:D26)</f>
        <v>53856664</v>
      </c>
      <c r="E27" s="34">
        <f>SUM(E20:E26)</f>
        <v>46398054</v>
      </c>
      <c r="F27" s="34">
        <f>SUM(F20:F26)</f>
        <v>12025318</v>
      </c>
      <c r="G27" s="39">
        <f t="shared" si="0"/>
        <v>0.22328375184916763</v>
      </c>
      <c r="H27" s="34">
        <f>SUM(H20:H26)</f>
        <v>12312610</v>
      </c>
      <c r="I27" s="39">
        <f t="shared" si="1"/>
        <v>0.2286181334959774</v>
      </c>
      <c r="J27" s="34">
        <f>SUM(J20:J26)</f>
        <v>12330587</v>
      </c>
      <c r="K27" s="39">
        <f t="shared" si="2"/>
        <v>0.26575655522104441</v>
      </c>
      <c r="L27" s="34">
        <f>SUM(L20:L26)</f>
        <v>0</v>
      </c>
      <c r="M27" s="39">
        <f t="shared" si="3"/>
        <v>0</v>
      </c>
      <c r="N27" s="34">
        <f t="shared" si="4"/>
        <v>36668515</v>
      </c>
      <c r="O27" s="39">
        <f t="shared" si="5"/>
        <v>0.79030286485722012</v>
      </c>
      <c r="P27" s="34">
        <f>SUM(P20:P26)</f>
        <v>14989092</v>
      </c>
      <c r="Q27" s="34">
        <f>SUM(Q20:Q26)</f>
        <v>66201697</v>
      </c>
      <c r="R27" s="34">
        <f>SUM(R20:R26)</f>
        <v>62870536</v>
      </c>
      <c r="S27" s="34">
        <f>SUM(S20:S26)</f>
        <v>37506515</v>
      </c>
      <c r="T27" s="39">
        <f t="shared" si="6"/>
        <v>0.59656744456576605</v>
      </c>
      <c r="U27" s="39">
        <f t="shared" si="7"/>
        <v>-0.17736264478195207</v>
      </c>
    </row>
    <row r="28" spans="1:21" ht="13" x14ac:dyDescent="0.3">
      <c r="A28" s="18" t="s">
        <v>29</v>
      </c>
      <c r="B28" s="12" t="s">
        <v>63</v>
      </c>
      <c r="C28" s="11" t="s">
        <v>64</v>
      </c>
      <c r="D28" s="33">
        <v>37264019</v>
      </c>
      <c r="E28" s="33">
        <v>37264019</v>
      </c>
      <c r="F28" s="33">
        <v>8243392</v>
      </c>
      <c r="G28" s="38">
        <f t="shared" si="0"/>
        <v>0.22121585972785168</v>
      </c>
      <c r="H28" s="33">
        <v>7552451</v>
      </c>
      <c r="I28" s="38">
        <f t="shared" si="1"/>
        <v>0.20267408622778987</v>
      </c>
      <c r="J28" s="33">
        <v>7975914</v>
      </c>
      <c r="K28" s="38">
        <f t="shared" si="2"/>
        <v>0.21403794367966589</v>
      </c>
      <c r="L28" s="33">
        <v>0</v>
      </c>
      <c r="M28" s="38">
        <f t="shared" si="3"/>
        <v>0</v>
      </c>
      <c r="N28" s="33">
        <f t="shared" si="4"/>
        <v>23771757</v>
      </c>
      <c r="O28" s="38">
        <f t="shared" si="5"/>
        <v>0.63792788963530744</v>
      </c>
      <c r="P28" s="33">
        <v>7426511</v>
      </c>
      <c r="Q28" s="33">
        <v>36198899</v>
      </c>
      <c r="R28" s="33">
        <v>36198898</v>
      </c>
      <c r="S28" s="33">
        <v>22374506</v>
      </c>
      <c r="T28" s="38">
        <f t="shared" si="6"/>
        <v>0.6180990924088352</v>
      </c>
      <c r="U28" s="38">
        <f t="shared" si="7"/>
        <v>7.3978615260921421E-2</v>
      </c>
    </row>
    <row r="29" spans="1:21" ht="13" x14ac:dyDescent="0.3">
      <c r="A29" s="18" t="s">
        <v>29</v>
      </c>
      <c r="B29" s="12" t="s">
        <v>65</v>
      </c>
      <c r="C29" s="11" t="s">
        <v>66</v>
      </c>
      <c r="D29" s="33">
        <v>1145100</v>
      </c>
      <c r="E29" s="33">
        <v>2000000</v>
      </c>
      <c r="F29" s="33">
        <v>345904</v>
      </c>
      <c r="G29" s="38">
        <f t="shared" si="0"/>
        <v>0.30207318138153871</v>
      </c>
      <c r="H29" s="33">
        <v>525325</v>
      </c>
      <c r="I29" s="38">
        <f t="shared" si="1"/>
        <v>0.45875906034407476</v>
      </c>
      <c r="J29" s="33">
        <v>517091</v>
      </c>
      <c r="K29" s="38">
        <f t="shared" si="2"/>
        <v>0.25854549999999998</v>
      </c>
      <c r="L29" s="33">
        <v>0</v>
      </c>
      <c r="M29" s="38">
        <f t="shared" si="3"/>
        <v>0</v>
      </c>
      <c r="N29" s="33">
        <f t="shared" si="4"/>
        <v>1388320</v>
      </c>
      <c r="O29" s="38">
        <f t="shared" si="5"/>
        <v>0.69416</v>
      </c>
      <c r="P29" s="33">
        <v>489337</v>
      </c>
      <c r="Q29" s="33">
        <v>2600000</v>
      </c>
      <c r="R29" s="33">
        <v>1145100</v>
      </c>
      <c r="S29" s="33">
        <v>1606484</v>
      </c>
      <c r="T29" s="38">
        <f t="shared" si="6"/>
        <v>1.4029202689721423</v>
      </c>
      <c r="U29" s="38">
        <f t="shared" si="7"/>
        <v>5.6717558655895672E-2</v>
      </c>
    </row>
    <row r="30" spans="1:21" ht="13" x14ac:dyDescent="0.3">
      <c r="A30" s="18" t="s">
        <v>29</v>
      </c>
      <c r="B30" s="12" t="s">
        <v>67</v>
      </c>
      <c r="C30" s="11" t="s">
        <v>68</v>
      </c>
      <c r="D30" s="33">
        <v>5100000</v>
      </c>
      <c r="E30" s="33">
        <v>6600000</v>
      </c>
      <c r="F30" s="33">
        <v>2315440</v>
      </c>
      <c r="G30" s="38">
        <f t="shared" si="0"/>
        <v>0.4540078431372549</v>
      </c>
      <c r="H30" s="33">
        <v>3528675</v>
      </c>
      <c r="I30" s="38">
        <f t="shared" si="1"/>
        <v>0.69189705882352937</v>
      </c>
      <c r="J30" s="33">
        <v>3844671</v>
      </c>
      <c r="K30" s="38">
        <f t="shared" si="2"/>
        <v>0.58252590909090907</v>
      </c>
      <c r="L30" s="33">
        <v>0</v>
      </c>
      <c r="M30" s="38">
        <f t="shared" si="3"/>
        <v>0</v>
      </c>
      <c r="N30" s="33">
        <f t="shared" si="4"/>
        <v>9688786</v>
      </c>
      <c r="O30" s="38">
        <f t="shared" si="5"/>
        <v>1.4679978787878787</v>
      </c>
      <c r="P30" s="33">
        <v>3252539</v>
      </c>
      <c r="Q30" s="33">
        <v>10922241</v>
      </c>
      <c r="R30" s="33">
        <v>11922241</v>
      </c>
      <c r="S30" s="33">
        <v>9778937</v>
      </c>
      <c r="T30" s="38">
        <f t="shared" si="6"/>
        <v>0.82022641548681996</v>
      </c>
      <c r="U30" s="38">
        <f t="shared" si="7"/>
        <v>0.1820522367295212</v>
      </c>
    </row>
    <row r="31" spans="1:21" ht="13" x14ac:dyDescent="0.3">
      <c r="A31" s="18" t="s">
        <v>29</v>
      </c>
      <c r="B31" s="12" t="s">
        <v>69</v>
      </c>
      <c r="C31" s="11" t="s">
        <v>70</v>
      </c>
      <c r="D31" s="33">
        <v>27536678</v>
      </c>
      <c r="E31" s="33">
        <v>32625246</v>
      </c>
      <c r="F31" s="33">
        <v>276803</v>
      </c>
      <c r="G31" s="38">
        <f t="shared" si="0"/>
        <v>1.0052156618165779E-2</v>
      </c>
      <c r="H31" s="33">
        <v>1809289</v>
      </c>
      <c r="I31" s="38">
        <f t="shared" si="1"/>
        <v>6.5704693935848033E-2</v>
      </c>
      <c r="J31" s="33">
        <v>1002631</v>
      </c>
      <c r="K31" s="38">
        <f t="shared" si="2"/>
        <v>3.073175294984749E-2</v>
      </c>
      <c r="L31" s="33">
        <v>0</v>
      </c>
      <c r="M31" s="38">
        <f t="shared" si="3"/>
        <v>0</v>
      </c>
      <c r="N31" s="33">
        <f t="shared" si="4"/>
        <v>3088723</v>
      </c>
      <c r="O31" s="38">
        <f t="shared" si="5"/>
        <v>9.4672788061122976E-2</v>
      </c>
      <c r="P31" s="33">
        <v>274354</v>
      </c>
      <c r="Q31" s="33">
        <v>50456157</v>
      </c>
      <c r="R31" s="33">
        <v>50687941</v>
      </c>
      <c r="S31" s="33">
        <v>819265</v>
      </c>
      <c r="T31" s="38">
        <f t="shared" si="6"/>
        <v>1.6162917329784612E-2</v>
      </c>
      <c r="U31" s="38">
        <f t="shared" si="7"/>
        <v>2.6545156986958456</v>
      </c>
    </row>
    <row r="32" spans="1:21" ht="13" x14ac:dyDescent="0.3">
      <c r="A32" s="18" t="s">
        <v>29</v>
      </c>
      <c r="B32" s="12" t="s">
        <v>71</v>
      </c>
      <c r="C32" s="11" t="s">
        <v>72</v>
      </c>
      <c r="D32" s="33">
        <v>4873845</v>
      </c>
      <c r="E32" s="33">
        <v>4873846</v>
      </c>
      <c r="F32" s="33">
        <v>1280956</v>
      </c>
      <c r="G32" s="38">
        <f t="shared" si="0"/>
        <v>0.26282247383739121</v>
      </c>
      <c r="H32" s="33">
        <v>1295102</v>
      </c>
      <c r="I32" s="38">
        <f t="shared" si="1"/>
        <v>0.2657249050800754</v>
      </c>
      <c r="J32" s="33">
        <v>1263036</v>
      </c>
      <c r="K32" s="38">
        <f t="shared" si="2"/>
        <v>0.25914565211949658</v>
      </c>
      <c r="L32" s="33">
        <v>0</v>
      </c>
      <c r="M32" s="38">
        <f t="shared" si="3"/>
        <v>0</v>
      </c>
      <c r="N32" s="33">
        <f t="shared" si="4"/>
        <v>3839094</v>
      </c>
      <c r="O32" s="38">
        <f t="shared" si="5"/>
        <v>0.78769292259131696</v>
      </c>
      <c r="P32" s="33">
        <v>-1701140</v>
      </c>
      <c r="Q32" s="33">
        <v>4690861</v>
      </c>
      <c r="R32" s="33">
        <v>4690861</v>
      </c>
      <c r="S32" s="33">
        <v>2755949</v>
      </c>
      <c r="T32" s="38">
        <f t="shared" si="6"/>
        <v>0.58751453091447392</v>
      </c>
      <c r="U32" s="38">
        <f t="shared" si="7"/>
        <v>-1.7424644650058196</v>
      </c>
    </row>
    <row r="33" spans="1:21" ht="13" x14ac:dyDescent="0.3">
      <c r="A33" s="18" t="s">
        <v>29</v>
      </c>
      <c r="B33" s="12" t="s">
        <v>73</v>
      </c>
      <c r="C33" s="11" t="s">
        <v>74</v>
      </c>
      <c r="D33" s="33">
        <v>110275991</v>
      </c>
      <c r="E33" s="33">
        <v>108564058</v>
      </c>
      <c r="F33" s="33">
        <v>25156928</v>
      </c>
      <c r="G33" s="38">
        <f t="shared" si="0"/>
        <v>0.22812697280589389</v>
      </c>
      <c r="H33" s="33">
        <v>25459277</v>
      </c>
      <c r="I33" s="38">
        <f t="shared" si="1"/>
        <v>0.23086872100745845</v>
      </c>
      <c r="J33" s="33">
        <v>25841592</v>
      </c>
      <c r="K33" s="38">
        <f t="shared" si="2"/>
        <v>0.23803082231874567</v>
      </c>
      <c r="L33" s="33">
        <v>0</v>
      </c>
      <c r="M33" s="38">
        <f t="shared" si="3"/>
        <v>0</v>
      </c>
      <c r="N33" s="33">
        <f t="shared" si="4"/>
        <v>76457797</v>
      </c>
      <c r="O33" s="38">
        <f t="shared" si="5"/>
        <v>0.70426436159930572</v>
      </c>
      <c r="P33" s="33">
        <v>19189308</v>
      </c>
      <c r="Q33" s="33">
        <v>89571439</v>
      </c>
      <c r="R33" s="33">
        <v>89143390</v>
      </c>
      <c r="S33" s="33">
        <v>58623918</v>
      </c>
      <c r="T33" s="38">
        <f t="shared" si="6"/>
        <v>0.65763617470684033</v>
      </c>
      <c r="U33" s="38">
        <f t="shared" si="7"/>
        <v>0.34666617472605066</v>
      </c>
    </row>
    <row r="34" spans="1:21" ht="13" x14ac:dyDescent="0.3">
      <c r="A34" s="18" t="s">
        <v>44</v>
      </c>
      <c r="B34" s="12" t="s">
        <v>75</v>
      </c>
      <c r="C34" s="11" t="s">
        <v>76</v>
      </c>
      <c r="D34" s="33">
        <v>0</v>
      </c>
      <c r="E34" s="33">
        <v>0</v>
      </c>
      <c r="F34" s="33">
        <v>0</v>
      </c>
      <c r="G34" s="38">
        <f t="shared" si="0"/>
        <v>0</v>
      </c>
      <c r="H34" s="33">
        <v>0</v>
      </c>
      <c r="I34" s="38">
        <f t="shared" si="1"/>
        <v>0</v>
      </c>
      <c r="J34" s="33">
        <v>0</v>
      </c>
      <c r="K34" s="38">
        <f t="shared" si="2"/>
        <v>0</v>
      </c>
      <c r="L34" s="33">
        <v>0</v>
      </c>
      <c r="M34" s="38">
        <f t="shared" si="3"/>
        <v>0</v>
      </c>
      <c r="N34" s="33">
        <f t="shared" si="4"/>
        <v>0</v>
      </c>
      <c r="O34" s="38">
        <f t="shared" si="5"/>
        <v>0</v>
      </c>
      <c r="P34" s="33">
        <v>0</v>
      </c>
      <c r="Q34" s="33">
        <v>0</v>
      </c>
      <c r="R34" s="33">
        <v>0</v>
      </c>
      <c r="S34" s="33">
        <v>0</v>
      </c>
      <c r="T34" s="38">
        <f t="shared" si="6"/>
        <v>0</v>
      </c>
      <c r="U34" s="38">
        <f t="shared" si="7"/>
        <v>0</v>
      </c>
    </row>
    <row r="35" spans="1:21" ht="14" x14ac:dyDescent="0.3">
      <c r="A35" s="19" t="s">
        <v>0</v>
      </c>
      <c r="B35" s="14" t="s">
        <v>77</v>
      </c>
      <c r="C35" s="13" t="s">
        <v>0</v>
      </c>
      <c r="D35" s="34">
        <f>SUM(D28:D34)</f>
        <v>186195633</v>
      </c>
      <c r="E35" s="34">
        <f>SUM(E28:E34)</f>
        <v>191927169</v>
      </c>
      <c r="F35" s="34">
        <f>SUM(F28:F34)</f>
        <v>37619423</v>
      </c>
      <c r="G35" s="39">
        <f t="shared" si="0"/>
        <v>0.20204245606555121</v>
      </c>
      <c r="H35" s="34">
        <f>SUM(H28:H34)</f>
        <v>40170119</v>
      </c>
      <c r="I35" s="39">
        <f t="shared" si="1"/>
        <v>0.21574146693333027</v>
      </c>
      <c r="J35" s="34">
        <f>SUM(J28:J34)</f>
        <v>40444935</v>
      </c>
      <c r="K35" s="39">
        <f t="shared" si="2"/>
        <v>0.21073063918324142</v>
      </c>
      <c r="L35" s="34">
        <f>SUM(L28:L34)</f>
        <v>0</v>
      </c>
      <c r="M35" s="39">
        <f t="shared" si="3"/>
        <v>0</v>
      </c>
      <c r="N35" s="34">
        <f t="shared" si="4"/>
        <v>118234477</v>
      </c>
      <c r="O35" s="39">
        <f t="shared" si="5"/>
        <v>0.61603824834200516</v>
      </c>
      <c r="P35" s="34">
        <f>SUM(P28:P34)</f>
        <v>28930909</v>
      </c>
      <c r="Q35" s="34">
        <f>SUM(Q28:Q34)</f>
        <v>194439597</v>
      </c>
      <c r="R35" s="34">
        <f>SUM(R28:R34)</f>
        <v>193788431</v>
      </c>
      <c r="S35" s="34">
        <f>SUM(S28:S34)</f>
        <v>95959059</v>
      </c>
      <c r="T35" s="39">
        <f t="shared" si="6"/>
        <v>0.49517434299264235</v>
      </c>
      <c r="U35" s="39">
        <f t="shared" si="7"/>
        <v>0.39798355454368894</v>
      </c>
    </row>
    <row r="36" spans="1:21" ht="13" x14ac:dyDescent="0.3">
      <c r="A36" s="18" t="s">
        <v>29</v>
      </c>
      <c r="B36" s="12" t="s">
        <v>78</v>
      </c>
      <c r="C36" s="11" t="s">
        <v>79</v>
      </c>
      <c r="D36" s="33">
        <v>3585313</v>
      </c>
      <c r="E36" s="33">
        <v>3585313</v>
      </c>
      <c r="F36" s="33">
        <v>1617586</v>
      </c>
      <c r="G36" s="38">
        <f t="shared" si="0"/>
        <v>0.45117009309926359</v>
      </c>
      <c r="H36" s="33">
        <v>1617528</v>
      </c>
      <c r="I36" s="38">
        <f t="shared" si="1"/>
        <v>0.45115391599004045</v>
      </c>
      <c r="J36" s="33">
        <v>1617045</v>
      </c>
      <c r="K36" s="38">
        <f t="shared" si="2"/>
        <v>0.45101919971840676</v>
      </c>
      <c r="L36" s="33">
        <v>0</v>
      </c>
      <c r="M36" s="38">
        <f t="shared" si="3"/>
        <v>0</v>
      </c>
      <c r="N36" s="33">
        <f t="shared" si="4"/>
        <v>4852159</v>
      </c>
      <c r="O36" s="38">
        <f t="shared" si="5"/>
        <v>1.3533432088077109</v>
      </c>
      <c r="P36" s="33">
        <v>1557161</v>
      </c>
      <c r="Q36" s="33">
        <v>7463460</v>
      </c>
      <c r="R36" s="33">
        <v>7463460</v>
      </c>
      <c r="S36" s="33">
        <v>4596070</v>
      </c>
      <c r="T36" s="38">
        <f t="shared" si="6"/>
        <v>0.61580955749746091</v>
      </c>
      <c r="U36" s="38">
        <f t="shared" si="7"/>
        <v>3.8457166599985548E-2</v>
      </c>
    </row>
    <row r="37" spans="1:21" ht="13" x14ac:dyDescent="0.3">
      <c r="A37" s="18" t="s">
        <v>29</v>
      </c>
      <c r="B37" s="12" t="s">
        <v>80</v>
      </c>
      <c r="C37" s="11" t="s">
        <v>81</v>
      </c>
      <c r="D37" s="33">
        <v>43929204</v>
      </c>
      <c r="E37" s="33">
        <v>44566046</v>
      </c>
      <c r="F37" s="33">
        <v>2687803</v>
      </c>
      <c r="G37" s="38">
        <f t="shared" si="0"/>
        <v>6.1184878287346159E-2</v>
      </c>
      <c r="H37" s="33">
        <v>2732047</v>
      </c>
      <c r="I37" s="38">
        <f t="shared" si="1"/>
        <v>6.2192044271960858E-2</v>
      </c>
      <c r="J37" s="33">
        <v>2692504</v>
      </c>
      <c r="K37" s="38">
        <f t="shared" si="2"/>
        <v>6.041603960109003E-2</v>
      </c>
      <c r="L37" s="33">
        <v>0</v>
      </c>
      <c r="M37" s="38">
        <f t="shared" si="3"/>
        <v>0</v>
      </c>
      <c r="N37" s="33">
        <f t="shared" si="4"/>
        <v>8112354</v>
      </c>
      <c r="O37" s="38">
        <f t="shared" si="5"/>
        <v>0.18202992475482344</v>
      </c>
      <c r="P37" s="33">
        <v>345021</v>
      </c>
      <c r="Q37" s="33">
        <v>42127030</v>
      </c>
      <c r="R37" s="33">
        <v>48163372</v>
      </c>
      <c r="S37" s="33">
        <v>872845</v>
      </c>
      <c r="T37" s="38">
        <f t="shared" si="6"/>
        <v>1.812258909114586E-2</v>
      </c>
      <c r="U37" s="38">
        <f t="shared" si="7"/>
        <v>6.8038844012393449</v>
      </c>
    </row>
    <row r="38" spans="1:21" ht="13" x14ac:dyDescent="0.3">
      <c r="A38" s="18" t="s">
        <v>29</v>
      </c>
      <c r="B38" s="12" t="s">
        <v>82</v>
      </c>
      <c r="C38" s="11" t="s">
        <v>83</v>
      </c>
      <c r="D38" s="33">
        <v>22426302</v>
      </c>
      <c r="E38" s="33">
        <v>22201220</v>
      </c>
      <c r="F38" s="33">
        <v>4915765</v>
      </c>
      <c r="G38" s="38">
        <f t="shared" si="0"/>
        <v>0.21919641499521411</v>
      </c>
      <c r="H38" s="33">
        <v>5056176</v>
      </c>
      <c r="I38" s="38">
        <f t="shared" si="1"/>
        <v>0.22545741156968277</v>
      </c>
      <c r="J38" s="33">
        <v>5008294</v>
      </c>
      <c r="K38" s="38">
        <f t="shared" si="2"/>
        <v>0.22558643173663429</v>
      </c>
      <c r="L38" s="33">
        <v>0</v>
      </c>
      <c r="M38" s="38">
        <f t="shared" si="3"/>
        <v>0</v>
      </c>
      <c r="N38" s="33">
        <f t="shared" si="4"/>
        <v>14980235</v>
      </c>
      <c r="O38" s="38">
        <f t="shared" si="5"/>
        <v>0.67474827959904904</v>
      </c>
      <c r="P38" s="33">
        <v>1669883</v>
      </c>
      <c r="Q38" s="33">
        <v>33998952</v>
      </c>
      <c r="R38" s="33">
        <v>17897186</v>
      </c>
      <c r="S38" s="33">
        <v>4362074</v>
      </c>
      <c r="T38" s="38">
        <f t="shared" si="6"/>
        <v>0.24372960084339515</v>
      </c>
      <c r="U38" s="38">
        <f t="shared" si="7"/>
        <v>1.9991885659055155</v>
      </c>
    </row>
    <row r="39" spans="1:21" ht="13" x14ac:dyDescent="0.3">
      <c r="A39" s="18" t="s">
        <v>44</v>
      </c>
      <c r="B39" s="12" t="s">
        <v>84</v>
      </c>
      <c r="C39" s="11" t="s">
        <v>85</v>
      </c>
      <c r="D39" s="33">
        <v>0</v>
      </c>
      <c r="E39" s="33">
        <v>0</v>
      </c>
      <c r="F39" s="33">
        <v>0</v>
      </c>
      <c r="G39" s="38">
        <f t="shared" si="0"/>
        <v>0</v>
      </c>
      <c r="H39" s="33">
        <v>0</v>
      </c>
      <c r="I39" s="38">
        <f t="shared" si="1"/>
        <v>0</v>
      </c>
      <c r="J39" s="33">
        <v>0</v>
      </c>
      <c r="K39" s="38">
        <f t="shared" si="2"/>
        <v>0</v>
      </c>
      <c r="L39" s="33">
        <v>0</v>
      </c>
      <c r="M39" s="38">
        <f t="shared" si="3"/>
        <v>0</v>
      </c>
      <c r="N39" s="33">
        <f t="shared" si="4"/>
        <v>0</v>
      </c>
      <c r="O39" s="38">
        <f t="shared" si="5"/>
        <v>0</v>
      </c>
      <c r="P39" s="33">
        <v>0</v>
      </c>
      <c r="Q39" s="33">
        <v>0</v>
      </c>
      <c r="R39" s="33">
        <v>0</v>
      </c>
      <c r="S39" s="33">
        <v>0</v>
      </c>
      <c r="T39" s="38">
        <f t="shared" si="6"/>
        <v>0</v>
      </c>
      <c r="U39" s="38">
        <f t="shared" si="7"/>
        <v>0</v>
      </c>
    </row>
    <row r="40" spans="1:21" ht="14" x14ac:dyDescent="0.3">
      <c r="A40" s="19" t="s">
        <v>0</v>
      </c>
      <c r="B40" s="14" t="s">
        <v>86</v>
      </c>
      <c r="C40" s="13" t="s">
        <v>0</v>
      </c>
      <c r="D40" s="34">
        <f>SUM(D36:D39)</f>
        <v>69940819</v>
      </c>
      <c r="E40" s="34">
        <f>SUM(E36:E39)</f>
        <v>70352579</v>
      </c>
      <c r="F40" s="34">
        <f>SUM(F36:F39)</f>
        <v>9221154</v>
      </c>
      <c r="G40" s="39">
        <f t="shared" si="0"/>
        <v>0.1318422365056949</v>
      </c>
      <c r="H40" s="34">
        <f>SUM(H36:H39)</f>
        <v>9405751</v>
      </c>
      <c r="I40" s="39">
        <f t="shared" si="1"/>
        <v>0.13448156790957796</v>
      </c>
      <c r="J40" s="34">
        <f>SUM(J36:J39)</f>
        <v>9317843</v>
      </c>
      <c r="K40" s="39">
        <f t="shared" si="2"/>
        <v>0.13244493851462077</v>
      </c>
      <c r="L40" s="34">
        <f>SUM(L36:L39)</f>
        <v>0</v>
      </c>
      <c r="M40" s="39">
        <f t="shared" si="3"/>
        <v>0</v>
      </c>
      <c r="N40" s="34">
        <f t="shared" si="4"/>
        <v>27944748</v>
      </c>
      <c r="O40" s="39">
        <f t="shared" si="5"/>
        <v>0.39721000135616918</v>
      </c>
      <c r="P40" s="34">
        <f>SUM(P36:P39)</f>
        <v>3572065</v>
      </c>
      <c r="Q40" s="34">
        <f>SUM(Q36:Q39)</f>
        <v>83589442</v>
      </c>
      <c r="R40" s="34">
        <f>SUM(R36:R39)</f>
        <v>73524018</v>
      </c>
      <c r="S40" s="34">
        <f>SUM(S36:S39)</f>
        <v>9830989</v>
      </c>
      <c r="T40" s="39">
        <f t="shared" si="6"/>
        <v>0.13371125881613272</v>
      </c>
      <c r="U40" s="39">
        <f t="shared" si="7"/>
        <v>1.6085311997402063</v>
      </c>
    </row>
    <row r="41" spans="1:21" ht="13" x14ac:dyDescent="0.3">
      <c r="A41" s="18" t="s">
        <v>29</v>
      </c>
      <c r="B41" s="12" t="s">
        <v>87</v>
      </c>
      <c r="C41" s="11" t="s">
        <v>88</v>
      </c>
      <c r="D41" s="33">
        <v>8815764</v>
      </c>
      <c r="E41" s="33">
        <v>8815764</v>
      </c>
      <c r="F41" s="33">
        <v>1610513</v>
      </c>
      <c r="G41" s="38">
        <f t="shared" si="0"/>
        <v>0.18268558459595788</v>
      </c>
      <c r="H41" s="33">
        <v>3274390</v>
      </c>
      <c r="I41" s="38">
        <f t="shared" si="1"/>
        <v>0.37142441653383645</v>
      </c>
      <c r="J41" s="33">
        <v>1586719</v>
      </c>
      <c r="K41" s="38">
        <f t="shared" si="2"/>
        <v>0.17998655590145107</v>
      </c>
      <c r="L41" s="33">
        <v>0</v>
      </c>
      <c r="M41" s="38">
        <f t="shared" si="3"/>
        <v>0</v>
      </c>
      <c r="N41" s="33">
        <f t="shared" si="4"/>
        <v>6471622</v>
      </c>
      <c r="O41" s="38">
        <f t="shared" si="5"/>
        <v>0.73409655703124543</v>
      </c>
      <c r="P41" s="33">
        <v>2547974</v>
      </c>
      <c r="Q41" s="33">
        <v>7803161</v>
      </c>
      <c r="R41" s="33">
        <v>7803161</v>
      </c>
      <c r="S41" s="33">
        <v>6363840</v>
      </c>
      <c r="T41" s="38">
        <f t="shared" si="6"/>
        <v>0.81554641766330338</v>
      </c>
      <c r="U41" s="38">
        <f t="shared" si="7"/>
        <v>-0.37726248384010197</v>
      </c>
    </row>
    <row r="42" spans="1:21" ht="13" x14ac:dyDescent="0.3">
      <c r="A42" s="18" t="s">
        <v>29</v>
      </c>
      <c r="B42" s="12" t="s">
        <v>89</v>
      </c>
      <c r="C42" s="11" t="s">
        <v>90</v>
      </c>
      <c r="D42" s="33">
        <v>1878588</v>
      </c>
      <c r="E42" s="33">
        <v>2300000</v>
      </c>
      <c r="F42" s="33">
        <v>261528</v>
      </c>
      <c r="G42" s="38">
        <f t="shared" si="0"/>
        <v>0.13921519779749472</v>
      </c>
      <c r="H42" s="33">
        <v>174251</v>
      </c>
      <c r="I42" s="38">
        <f t="shared" si="1"/>
        <v>9.2756368080707419E-2</v>
      </c>
      <c r="J42" s="33">
        <v>561658</v>
      </c>
      <c r="K42" s="38">
        <f t="shared" si="2"/>
        <v>0.24419913043478261</v>
      </c>
      <c r="L42" s="33">
        <v>0</v>
      </c>
      <c r="M42" s="38">
        <f t="shared" si="3"/>
        <v>0</v>
      </c>
      <c r="N42" s="33">
        <f t="shared" si="4"/>
        <v>997437</v>
      </c>
      <c r="O42" s="38">
        <f t="shared" si="5"/>
        <v>0.43366826086956523</v>
      </c>
      <c r="P42" s="33">
        <v>167186</v>
      </c>
      <c r="Q42" s="33">
        <v>1603548</v>
      </c>
      <c r="R42" s="33">
        <v>1603548</v>
      </c>
      <c r="S42" s="33">
        <v>260065</v>
      </c>
      <c r="T42" s="38">
        <f t="shared" si="6"/>
        <v>0.16218098865765165</v>
      </c>
      <c r="U42" s="38">
        <f t="shared" si="7"/>
        <v>2.3594798607538907</v>
      </c>
    </row>
    <row r="43" spans="1:21" ht="13" x14ac:dyDescent="0.3">
      <c r="A43" s="18" t="s">
        <v>29</v>
      </c>
      <c r="B43" s="12" t="s">
        <v>91</v>
      </c>
      <c r="C43" s="11" t="s">
        <v>92</v>
      </c>
      <c r="D43" s="33">
        <v>327883</v>
      </c>
      <c r="E43" s="33">
        <v>327883</v>
      </c>
      <c r="F43" s="33">
        <v>60343</v>
      </c>
      <c r="G43" s="38">
        <f t="shared" si="0"/>
        <v>0.18403820875129237</v>
      </c>
      <c r="H43" s="33">
        <v>121053</v>
      </c>
      <c r="I43" s="38">
        <f t="shared" si="1"/>
        <v>0.36919571920471633</v>
      </c>
      <c r="J43" s="33">
        <v>236253</v>
      </c>
      <c r="K43" s="38">
        <f t="shared" si="2"/>
        <v>0.72054055867489319</v>
      </c>
      <c r="L43" s="33">
        <v>0</v>
      </c>
      <c r="M43" s="38">
        <f t="shared" si="3"/>
        <v>0</v>
      </c>
      <c r="N43" s="33">
        <f t="shared" si="4"/>
        <v>417649</v>
      </c>
      <c r="O43" s="38">
        <f t="shared" si="5"/>
        <v>1.273774486630902</v>
      </c>
      <c r="P43" s="33">
        <v>179645</v>
      </c>
      <c r="Q43" s="33">
        <v>376358</v>
      </c>
      <c r="R43" s="33">
        <v>376358</v>
      </c>
      <c r="S43" s="33">
        <v>342122</v>
      </c>
      <c r="T43" s="38">
        <f t="shared" si="6"/>
        <v>0.90903342030726064</v>
      </c>
      <c r="U43" s="38">
        <f t="shared" si="7"/>
        <v>0.31511035653650254</v>
      </c>
    </row>
    <row r="44" spans="1:21" ht="13" x14ac:dyDescent="0.3">
      <c r="A44" s="18" t="s">
        <v>29</v>
      </c>
      <c r="B44" s="12" t="s">
        <v>93</v>
      </c>
      <c r="C44" s="11" t="s">
        <v>94</v>
      </c>
      <c r="D44" s="33">
        <v>1836148</v>
      </c>
      <c r="E44" s="33">
        <v>1836148</v>
      </c>
      <c r="F44" s="33">
        <v>12402127</v>
      </c>
      <c r="G44" s="38">
        <f t="shared" si="0"/>
        <v>6.754426658417513</v>
      </c>
      <c r="H44" s="33">
        <v>9798279</v>
      </c>
      <c r="I44" s="38">
        <f t="shared" si="1"/>
        <v>5.3363231068519532</v>
      </c>
      <c r="J44" s="33">
        <v>7472967</v>
      </c>
      <c r="K44" s="38">
        <f t="shared" si="2"/>
        <v>4.0699153880841852</v>
      </c>
      <c r="L44" s="33">
        <v>0</v>
      </c>
      <c r="M44" s="38">
        <f t="shared" si="3"/>
        <v>0</v>
      </c>
      <c r="N44" s="33">
        <f t="shared" si="4"/>
        <v>29673373</v>
      </c>
      <c r="O44" s="38">
        <f t="shared" si="5"/>
        <v>16.160665153353651</v>
      </c>
      <c r="P44" s="33">
        <v>2239176</v>
      </c>
      <c r="Q44" s="33">
        <v>196628475</v>
      </c>
      <c r="R44" s="33">
        <v>28185740</v>
      </c>
      <c r="S44" s="33">
        <v>9775026</v>
      </c>
      <c r="T44" s="38">
        <f t="shared" si="6"/>
        <v>0.34680749911125269</v>
      </c>
      <c r="U44" s="38">
        <f t="shared" si="7"/>
        <v>2.3373736588816598</v>
      </c>
    </row>
    <row r="45" spans="1:21" ht="13" x14ac:dyDescent="0.3">
      <c r="A45" s="18" t="s">
        <v>29</v>
      </c>
      <c r="B45" s="12" t="s">
        <v>95</v>
      </c>
      <c r="C45" s="11" t="s">
        <v>96</v>
      </c>
      <c r="D45" s="33">
        <v>73872871</v>
      </c>
      <c r="E45" s="33">
        <v>61038328</v>
      </c>
      <c r="F45" s="33">
        <v>54994111</v>
      </c>
      <c r="G45" s="38">
        <f t="shared" si="0"/>
        <v>0.74444258434195687</v>
      </c>
      <c r="H45" s="33">
        <v>1689211</v>
      </c>
      <c r="I45" s="38">
        <f t="shared" si="1"/>
        <v>2.2866459325778743E-2</v>
      </c>
      <c r="J45" s="33">
        <v>1656939</v>
      </c>
      <c r="K45" s="38">
        <f t="shared" si="2"/>
        <v>2.7145877914611292E-2</v>
      </c>
      <c r="L45" s="33">
        <v>0</v>
      </c>
      <c r="M45" s="38">
        <f t="shared" si="3"/>
        <v>0</v>
      </c>
      <c r="N45" s="33">
        <f t="shared" si="4"/>
        <v>58340261</v>
      </c>
      <c r="O45" s="38">
        <f t="shared" si="5"/>
        <v>0.95579716731428166</v>
      </c>
      <c r="P45" s="33">
        <v>1701471</v>
      </c>
      <c r="Q45" s="33">
        <v>67216958</v>
      </c>
      <c r="R45" s="33">
        <v>69716958</v>
      </c>
      <c r="S45" s="33">
        <v>55826873</v>
      </c>
      <c r="T45" s="38">
        <f t="shared" si="6"/>
        <v>0.80076461454327941</v>
      </c>
      <c r="U45" s="38">
        <f t="shared" si="7"/>
        <v>-2.6172647080085376E-2</v>
      </c>
    </row>
    <row r="46" spans="1:21" ht="13" x14ac:dyDescent="0.3">
      <c r="A46" s="18" t="s">
        <v>44</v>
      </c>
      <c r="B46" s="12" t="s">
        <v>97</v>
      </c>
      <c r="C46" s="11" t="s">
        <v>98</v>
      </c>
      <c r="D46" s="33">
        <v>0</v>
      </c>
      <c r="E46" s="33">
        <v>0</v>
      </c>
      <c r="F46" s="33">
        <v>0</v>
      </c>
      <c r="G46" s="38">
        <f t="shared" si="0"/>
        <v>0</v>
      </c>
      <c r="H46" s="33">
        <v>0</v>
      </c>
      <c r="I46" s="38">
        <f t="shared" si="1"/>
        <v>0</v>
      </c>
      <c r="J46" s="33">
        <v>0</v>
      </c>
      <c r="K46" s="38">
        <f t="shared" si="2"/>
        <v>0</v>
      </c>
      <c r="L46" s="33">
        <v>0</v>
      </c>
      <c r="M46" s="38">
        <f t="shared" si="3"/>
        <v>0</v>
      </c>
      <c r="N46" s="33">
        <f t="shared" si="4"/>
        <v>0</v>
      </c>
      <c r="O46" s="38">
        <f t="shared" si="5"/>
        <v>0</v>
      </c>
      <c r="P46" s="33">
        <v>0</v>
      </c>
      <c r="Q46" s="33">
        <v>0</v>
      </c>
      <c r="R46" s="33">
        <v>0</v>
      </c>
      <c r="S46" s="33">
        <v>0</v>
      </c>
      <c r="T46" s="38">
        <f t="shared" si="6"/>
        <v>0</v>
      </c>
      <c r="U46" s="38">
        <f t="shared" si="7"/>
        <v>0</v>
      </c>
    </row>
    <row r="47" spans="1:21" ht="14" x14ac:dyDescent="0.3">
      <c r="A47" s="19" t="s">
        <v>0</v>
      </c>
      <c r="B47" s="14" t="s">
        <v>99</v>
      </c>
      <c r="C47" s="13" t="s">
        <v>0</v>
      </c>
      <c r="D47" s="34">
        <f>SUM(D41:D46)</f>
        <v>86731254</v>
      </c>
      <c r="E47" s="34">
        <f>SUM(E41:E46)</f>
        <v>74318123</v>
      </c>
      <c r="F47" s="34">
        <f>SUM(F41:F46)</f>
        <v>69328622</v>
      </c>
      <c r="G47" s="39">
        <f t="shared" si="0"/>
        <v>0.79934993214787375</v>
      </c>
      <c r="H47" s="34">
        <f>SUM(H41:H46)</f>
        <v>15057184</v>
      </c>
      <c r="I47" s="39">
        <f t="shared" si="1"/>
        <v>0.17360735957997334</v>
      </c>
      <c r="J47" s="34">
        <f>SUM(J41:J46)</f>
        <v>11514536</v>
      </c>
      <c r="K47" s="39">
        <f t="shared" si="2"/>
        <v>0.15493577522134136</v>
      </c>
      <c r="L47" s="34">
        <f>SUM(L41:L46)</f>
        <v>0</v>
      </c>
      <c r="M47" s="39">
        <f t="shared" si="3"/>
        <v>0</v>
      </c>
      <c r="N47" s="34">
        <f t="shared" si="4"/>
        <v>95900342</v>
      </c>
      <c r="O47" s="39">
        <f t="shared" si="5"/>
        <v>1.2904031766248993</v>
      </c>
      <c r="P47" s="34">
        <f>SUM(P41:P46)</f>
        <v>6835452</v>
      </c>
      <c r="Q47" s="34">
        <f>SUM(Q41:Q46)</f>
        <v>273628500</v>
      </c>
      <c r="R47" s="34">
        <f>SUM(R41:R46)</f>
        <v>107685765</v>
      </c>
      <c r="S47" s="34">
        <f>SUM(S41:S46)</f>
        <v>72567926</v>
      </c>
      <c r="T47" s="39">
        <f t="shared" si="6"/>
        <v>0.67388596812215618</v>
      </c>
      <c r="U47" s="39">
        <f t="shared" si="7"/>
        <v>0.68453176176206054</v>
      </c>
    </row>
    <row r="48" spans="1:21" ht="13" x14ac:dyDescent="0.3">
      <c r="A48" s="18" t="s">
        <v>29</v>
      </c>
      <c r="B48" s="12" t="s">
        <v>100</v>
      </c>
      <c r="C48" s="11" t="s">
        <v>101</v>
      </c>
      <c r="D48" s="33">
        <v>15597876</v>
      </c>
      <c r="E48" s="33">
        <v>17821587</v>
      </c>
      <c r="F48" s="33">
        <v>2949585</v>
      </c>
      <c r="G48" s="38">
        <f t="shared" si="0"/>
        <v>0.18910170846338309</v>
      </c>
      <c r="H48" s="33">
        <v>2915097</v>
      </c>
      <c r="I48" s="38">
        <f t="shared" si="1"/>
        <v>0.18689063818689161</v>
      </c>
      <c r="J48" s="33">
        <v>4700240</v>
      </c>
      <c r="K48" s="38">
        <f t="shared" si="2"/>
        <v>0.26373857726587424</v>
      </c>
      <c r="L48" s="33">
        <v>0</v>
      </c>
      <c r="M48" s="38">
        <f t="shared" si="3"/>
        <v>0</v>
      </c>
      <c r="N48" s="33">
        <f t="shared" si="4"/>
        <v>10564922</v>
      </c>
      <c r="O48" s="38">
        <f t="shared" si="5"/>
        <v>0.59281600454549865</v>
      </c>
      <c r="P48" s="33">
        <v>2956506</v>
      </c>
      <c r="Q48" s="33">
        <v>15587880</v>
      </c>
      <c r="R48" s="33">
        <v>19388380</v>
      </c>
      <c r="S48" s="33">
        <v>8772275</v>
      </c>
      <c r="T48" s="38">
        <f t="shared" si="6"/>
        <v>0.45245012734431655</v>
      </c>
      <c r="U48" s="38">
        <f t="shared" si="7"/>
        <v>0.58979552214675035</v>
      </c>
    </row>
    <row r="49" spans="1:21" ht="13" x14ac:dyDescent="0.3">
      <c r="A49" s="18" t="s">
        <v>29</v>
      </c>
      <c r="B49" s="12" t="s">
        <v>102</v>
      </c>
      <c r="C49" s="11" t="s">
        <v>103</v>
      </c>
      <c r="D49" s="33">
        <v>5213000</v>
      </c>
      <c r="E49" s="33">
        <v>8713000</v>
      </c>
      <c r="F49" s="33">
        <v>3606186</v>
      </c>
      <c r="G49" s="38">
        <f t="shared" si="0"/>
        <v>0.69176788797237676</v>
      </c>
      <c r="H49" s="33">
        <v>2218338</v>
      </c>
      <c r="I49" s="38">
        <f t="shared" si="1"/>
        <v>0.42553961250719358</v>
      </c>
      <c r="J49" s="33">
        <v>2209575</v>
      </c>
      <c r="K49" s="38">
        <f t="shared" si="2"/>
        <v>0.25359520257087109</v>
      </c>
      <c r="L49" s="33">
        <v>0</v>
      </c>
      <c r="M49" s="38">
        <f t="shared" si="3"/>
        <v>0</v>
      </c>
      <c r="N49" s="33">
        <f t="shared" si="4"/>
        <v>8034099</v>
      </c>
      <c r="O49" s="38">
        <f t="shared" si="5"/>
        <v>0.92208183174566738</v>
      </c>
      <c r="P49" s="33">
        <v>617573</v>
      </c>
      <c r="Q49" s="33">
        <v>4450000</v>
      </c>
      <c r="R49" s="33">
        <v>4450000</v>
      </c>
      <c r="S49" s="33">
        <v>4511704</v>
      </c>
      <c r="T49" s="38">
        <f t="shared" si="6"/>
        <v>1.0138660674157303</v>
      </c>
      <c r="U49" s="38">
        <f t="shared" si="7"/>
        <v>2.5778361424479375</v>
      </c>
    </row>
    <row r="50" spans="1:21" ht="13" x14ac:dyDescent="0.3">
      <c r="A50" s="18" t="s">
        <v>29</v>
      </c>
      <c r="B50" s="12" t="s">
        <v>104</v>
      </c>
      <c r="C50" s="11" t="s">
        <v>105</v>
      </c>
      <c r="D50" s="33">
        <v>8263938</v>
      </c>
      <c r="E50" s="33">
        <v>8269654</v>
      </c>
      <c r="F50" s="33">
        <v>2589706</v>
      </c>
      <c r="G50" s="38">
        <f t="shared" si="0"/>
        <v>0.3133743258964431</v>
      </c>
      <c r="H50" s="33">
        <v>2655104</v>
      </c>
      <c r="I50" s="38">
        <f t="shared" si="1"/>
        <v>0.32128798642971423</v>
      </c>
      <c r="J50" s="33">
        <v>898525</v>
      </c>
      <c r="K50" s="38">
        <f t="shared" si="2"/>
        <v>0.10865327618301805</v>
      </c>
      <c r="L50" s="33">
        <v>0</v>
      </c>
      <c r="M50" s="38">
        <f t="shared" si="3"/>
        <v>0</v>
      </c>
      <c r="N50" s="33">
        <f t="shared" si="4"/>
        <v>6143335</v>
      </c>
      <c r="O50" s="38">
        <f t="shared" si="5"/>
        <v>0.7428769087557956</v>
      </c>
      <c r="P50" s="33">
        <v>1113343</v>
      </c>
      <c r="Q50" s="33">
        <v>6869916</v>
      </c>
      <c r="R50" s="33">
        <v>7385917</v>
      </c>
      <c r="S50" s="33">
        <v>6190003</v>
      </c>
      <c r="T50" s="38">
        <f t="shared" si="6"/>
        <v>0.8380818522601865</v>
      </c>
      <c r="U50" s="38">
        <f t="shared" si="7"/>
        <v>-0.19294862409877278</v>
      </c>
    </row>
    <row r="51" spans="1:21" ht="13" x14ac:dyDescent="0.3">
      <c r="A51" s="18" t="s">
        <v>29</v>
      </c>
      <c r="B51" s="12" t="s">
        <v>106</v>
      </c>
      <c r="C51" s="11" t="s">
        <v>107</v>
      </c>
      <c r="D51" s="33">
        <v>0</v>
      </c>
      <c r="E51" s="33">
        <v>0</v>
      </c>
      <c r="F51" s="33">
        <v>0</v>
      </c>
      <c r="G51" s="38">
        <f t="shared" si="0"/>
        <v>0</v>
      </c>
      <c r="H51" s="33">
        <v>0</v>
      </c>
      <c r="I51" s="38">
        <f t="shared" si="1"/>
        <v>0</v>
      </c>
      <c r="J51" s="33">
        <v>53532</v>
      </c>
      <c r="K51" s="38">
        <f t="shared" si="2"/>
        <v>0</v>
      </c>
      <c r="L51" s="33">
        <v>0</v>
      </c>
      <c r="M51" s="38">
        <f t="shared" si="3"/>
        <v>0</v>
      </c>
      <c r="N51" s="33">
        <f t="shared" si="4"/>
        <v>53532</v>
      </c>
      <c r="O51" s="38">
        <f t="shared" si="5"/>
        <v>0</v>
      </c>
      <c r="P51" s="33">
        <v>0</v>
      </c>
      <c r="Q51" s="33">
        <v>0</v>
      </c>
      <c r="R51" s="33">
        <v>0</v>
      </c>
      <c r="S51" s="33">
        <v>0</v>
      </c>
      <c r="T51" s="38">
        <f t="shared" si="6"/>
        <v>0</v>
      </c>
      <c r="U51" s="38">
        <f t="shared" si="7"/>
        <v>0</v>
      </c>
    </row>
    <row r="52" spans="1:21" ht="13" x14ac:dyDescent="0.3">
      <c r="A52" s="18" t="s">
        <v>44</v>
      </c>
      <c r="B52" s="12" t="s">
        <v>108</v>
      </c>
      <c r="C52" s="11" t="s">
        <v>109</v>
      </c>
      <c r="D52" s="33">
        <v>0</v>
      </c>
      <c r="E52" s="33">
        <v>0</v>
      </c>
      <c r="F52" s="33">
        <v>0</v>
      </c>
      <c r="G52" s="38">
        <f t="shared" si="0"/>
        <v>0</v>
      </c>
      <c r="H52" s="33">
        <v>0</v>
      </c>
      <c r="I52" s="38">
        <f t="shared" si="1"/>
        <v>0</v>
      </c>
      <c r="J52" s="33">
        <v>0</v>
      </c>
      <c r="K52" s="38">
        <f t="shared" si="2"/>
        <v>0</v>
      </c>
      <c r="L52" s="33">
        <v>0</v>
      </c>
      <c r="M52" s="38">
        <f t="shared" si="3"/>
        <v>0</v>
      </c>
      <c r="N52" s="33">
        <f t="shared" si="4"/>
        <v>0</v>
      </c>
      <c r="O52" s="38">
        <f t="shared" si="5"/>
        <v>0</v>
      </c>
      <c r="P52" s="33">
        <v>0</v>
      </c>
      <c r="Q52" s="33">
        <v>0</v>
      </c>
      <c r="R52" s="33">
        <v>0</v>
      </c>
      <c r="S52" s="33">
        <v>0</v>
      </c>
      <c r="T52" s="38">
        <f t="shared" si="6"/>
        <v>0</v>
      </c>
      <c r="U52" s="38">
        <f t="shared" si="7"/>
        <v>0</v>
      </c>
    </row>
    <row r="53" spans="1:21" ht="14" x14ac:dyDescent="0.3">
      <c r="A53" s="19" t="s">
        <v>0</v>
      </c>
      <c r="B53" s="14" t="s">
        <v>110</v>
      </c>
      <c r="C53" s="13" t="s">
        <v>0</v>
      </c>
      <c r="D53" s="34">
        <f>SUM(D48:D52)</f>
        <v>29074814</v>
      </c>
      <c r="E53" s="34">
        <f>SUM(E48:E52)</f>
        <v>34804241</v>
      </c>
      <c r="F53" s="34">
        <f>SUM(F48:F52)</f>
        <v>9145477</v>
      </c>
      <c r="G53" s="39">
        <f t="shared" si="0"/>
        <v>0.31454980245101483</v>
      </c>
      <c r="H53" s="34">
        <f>SUM(H48:H52)</f>
        <v>7788539</v>
      </c>
      <c r="I53" s="39">
        <f t="shared" si="1"/>
        <v>0.26787923733579172</v>
      </c>
      <c r="J53" s="34">
        <f>SUM(J48:J52)</f>
        <v>7861872</v>
      </c>
      <c r="K53" s="39">
        <f t="shared" si="2"/>
        <v>0.22588833355107499</v>
      </c>
      <c r="L53" s="34">
        <f>SUM(L48:L52)</f>
        <v>0</v>
      </c>
      <c r="M53" s="39">
        <f t="shared" si="3"/>
        <v>0</v>
      </c>
      <c r="N53" s="34">
        <f t="shared" si="4"/>
        <v>24795888</v>
      </c>
      <c r="O53" s="39">
        <f t="shared" si="5"/>
        <v>0.71243869389365511</v>
      </c>
      <c r="P53" s="34">
        <f>SUM(P48:P52)</f>
        <v>4687422</v>
      </c>
      <c r="Q53" s="34">
        <f>SUM(Q48:Q52)</f>
        <v>26907796</v>
      </c>
      <c r="R53" s="34">
        <f>SUM(R48:R52)</f>
        <v>31224297</v>
      </c>
      <c r="S53" s="34">
        <f>SUM(S48:S52)</f>
        <v>19473982</v>
      </c>
      <c r="T53" s="39">
        <f t="shared" si="6"/>
        <v>0.62368039863315416</v>
      </c>
      <c r="U53" s="39">
        <f t="shared" si="7"/>
        <v>0.67722726906175712</v>
      </c>
    </row>
    <row r="54" spans="1:21" ht="14" x14ac:dyDescent="0.3">
      <c r="A54" s="19" t="s">
        <v>0</v>
      </c>
      <c r="B54" s="14" t="s">
        <v>111</v>
      </c>
      <c r="C54" s="13" t="s">
        <v>0</v>
      </c>
      <c r="D54" s="34">
        <f>SUM(D8:D9,D11:D18,D20:D26,D28:D34,D36:D39,D41:D46,D48:D52)</f>
        <v>1635310739</v>
      </c>
      <c r="E54" s="34">
        <f>SUM(E8:E9,E11:E18,E20:E26,E28:E34,E36:E39,E41:E46,E48:E52)</f>
        <v>1632930208</v>
      </c>
      <c r="F54" s="34">
        <f>SUM(F8:F9,F11:F18,F20:F26,F28:F34,F36:F39,F41:F46,F48:F52)</f>
        <v>477892283</v>
      </c>
      <c r="G54" s="39">
        <f t="shared" si="0"/>
        <v>0.29223331786607926</v>
      </c>
      <c r="H54" s="34">
        <f>SUM(H8:H9,H11:H18,H20:H26,H28:H34,H36:H39,H41:H46,H48:H52)</f>
        <v>365215138</v>
      </c>
      <c r="I54" s="39">
        <f t="shared" si="1"/>
        <v>0.2233307280935064</v>
      </c>
      <c r="J54" s="34">
        <f>SUM(J8:J9,J11:J18,J20:J26,J28:J34,J36:J39,J41:J46,J48:J52)</f>
        <v>403874115</v>
      </c>
      <c r="K54" s="39">
        <f t="shared" si="2"/>
        <v>0.2473309104218617</v>
      </c>
      <c r="L54" s="34">
        <f>SUM(L8:L9,L11:L18,L20:L26,L28:L34,L36:L39,L41:L46,L48:L52)</f>
        <v>0</v>
      </c>
      <c r="M54" s="39">
        <f t="shared" si="3"/>
        <v>0</v>
      </c>
      <c r="N54" s="34">
        <f t="shared" si="4"/>
        <v>1246981536</v>
      </c>
      <c r="O54" s="39">
        <f t="shared" si="5"/>
        <v>0.76364655996369446</v>
      </c>
      <c r="P54" s="34">
        <f>SUM(P8:P9,P11:P18,P20:P26,P28:P34,P36:P39,P41:P46,P48:P52)</f>
        <v>207551408</v>
      </c>
      <c r="Q54" s="34">
        <f>SUM(Q8:Q9,Q11:Q18,Q20:Q26,Q28:Q34,Q36:Q39,Q41:Q46,Q48:Q52)</f>
        <v>1361045888</v>
      </c>
      <c r="R54" s="34">
        <f>SUM(R8:R9,R11:R18,R20:R26,R28:R34,R36:R39,R41:R46,R48:R52)</f>
        <v>1192992842</v>
      </c>
      <c r="S54" s="34">
        <f>SUM(S8:S9,S11:S18,S20:S26,S28:S34,S36:S39,S41:S46,S48:S52)</f>
        <v>817871585</v>
      </c>
      <c r="T54" s="39">
        <f t="shared" si="6"/>
        <v>0.68556286023382529</v>
      </c>
      <c r="U54" s="39">
        <f t="shared" si="7"/>
        <v>0.9458991817583815</v>
      </c>
    </row>
    <row r="55" spans="1:21" ht="14.5" customHeight="1" x14ac:dyDescent="0.3">
      <c r="A55" s="17" t="s">
        <v>0</v>
      </c>
      <c r="B55" s="15" t="s">
        <v>618</v>
      </c>
      <c r="C55" s="10"/>
      <c r="D55" s="35"/>
      <c r="E55" s="35"/>
      <c r="F55" s="35"/>
      <c r="G55" s="40"/>
      <c r="H55" s="35"/>
      <c r="I55" s="40"/>
      <c r="J55" s="35"/>
      <c r="K55" s="40"/>
      <c r="L55" s="35"/>
      <c r="M55" s="40"/>
      <c r="N55" s="35"/>
      <c r="O55" s="40"/>
      <c r="P55" s="35"/>
      <c r="Q55" s="35"/>
      <c r="R55" s="35"/>
      <c r="S55" s="35"/>
      <c r="T55" s="40"/>
      <c r="U55" s="40"/>
    </row>
    <row r="56" spans="1:21" ht="14.5" customHeight="1" x14ac:dyDescent="0.3">
      <c r="A56" s="17" t="s">
        <v>0</v>
      </c>
      <c r="B56" s="9" t="s">
        <v>112</v>
      </c>
      <c r="C56" s="10"/>
      <c r="D56" s="35"/>
      <c r="E56" s="35"/>
      <c r="F56" s="35"/>
      <c r="G56" s="40"/>
      <c r="H56" s="35"/>
      <c r="I56" s="40"/>
      <c r="J56" s="35"/>
      <c r="K56" s="40"/>
      <c r="L56" s="35"/>
      <c r="M56" s="40"/>
      <c r="N56" s="35"/>
      <c r="O56" s="40"/>
      <c r="P56" s="35"/>
      <c r="Q56" s="35"/>
      <c r="R56" s="35"/>
      <c r="S56" s="35"/>
      <c r="T56" s="40"/>
      <c r="U56" s="40"/>
    </row>
    <row r="57" spans="1:21" ht="13" x14ac:dyDescent="0.3">
      <c r="A57" s="18" t="s">
        <v>23</v>
      </c>
      <c r="B57" s="12" t="s">
        <v>113</v>
      </c>
      <c r="C57" s="11" t="s">
        <v>114</v>
      </c>
      <c r="D57" s="33">
        <v>453517890</v>
      </c>
      <c r="E57" s="33">
        <v>453517890</v>
      </c>
      <c r="F57" s="33">
        <v>42144423</v>
      </c>
      <c r="G57" s="38">
        <f t="shared" ref="G57:G85" si="8">IF(($D57      =0),0,($F57      /$D57      ))</f>
        <v>9.2927807103706531E-2</v>
      </c>
      <c r="H57" s="33">
        <v>114261776</v>
      </c>
      <c r="I57" s="38">
        <f t="shared" ref="I57:I85" si="9">IF(($D57      =0),0,($H57      /$D57      ))</f>
        <v>0.2519454657014743</v>
      </c>
      <c r="J57" s="33">
        <v>196674422</v>
      </c>
      <c r="K57" s="38">
        <f t="shared" ref="K57:K85" si="10">IF(($E57      =0),0,($J57      /$E57      ))</f>
        <v>0.43366408765043424</v>
      </c>
      <c r="L57" s="33">
        <v>0</v>
      </c>
      <c r="M57" s="38">
        <f t="shared" ref="M57:M85" si="11">IF(($E57      =0),0,($L57      /$E57      ))</f>
        <v>0</v>
      </c>
      <c r="N57" s="33">
        <f t="shared" ref="N57:N85" si="12">$F57      +$H57      +$J57</f>
        <v>353080621</v>
      </c>
      <c r="O57" s="38">
        <f t="shared" ref="O57:O85" si="13">IF(($E57      =0),0,($N57      /$E57      ))</f>
        <v>0.77853736045561506</v>
      </c>
      <c r="P57" s="33">
        <v>169521151</v>
      </c>
      <c r="Q57" s="33">
        <v>382947984</v>
      </c>
      <c r="R57" s="33">
        <v>405083507</v>
      </c>
      <c r="S57" s="33">
        <v>359828135</v>
      </c>
      <c r="T57" s="38">
        <f t="shared" ref="T57:T85" si="14">IF(($R57      =0),0,($S57      /$R57      ))</f>
        <v>0.88828137601761215</v>
      </c>
      <c r="U57" s="38">
        <f t="shared" ref="U57:U85" si="15">IF(($P57      =0),0,(($J57      /$P57      )-1))</f>
        <v>0.16017630154009521</v>
      </c>
    </row>
    <row r="58" spans="1:21" ht="14" x14ac:dyDescent="0.3">
      <c r="A58" s="19" t="s">
        <v>0</v>
      </c>
      <c r="B58" s="14" t="s">
        <v>28</v>
      </c>
      <c r="C58" s="13" t="s">
        <v>0</v>
      </c>
      <c r="D58" s="34">
        <f>D57</f>
        <v>453517890</v>
      </c>
      <c r="E58" s="34">
        <f>E57</f>
        <v>453517890</v>
      </c>
      <c r="F58" s="34">
        <f>F57</f>
        <v>42144423</v>
      </c>
      <c r="G58" s="39">
        <f t="shared" si="8"/>
        <v>9.2927807103706531E-2</v>
      </c>
      <c r="H58" s="34">
        <f>H57</f>
        <v>114261776</v>
      </c>
      <c r="I58" s="39">
        <f t="shared" si="9"/>
        <v>0.2519454657014743</v>
      </c>
      <c r="J58" s="34">
        <f>J57</f>
        <v>196674422</v>
      </c>
      <c r="K58" s="39">
        <f t="shared" si="10"/>
        <v>0.43366408765043424</v>
      </c>
      <c r="L58" s="34">
        <f>L57</f>
        <v>0</v>
      </c>
      <c r="M58" s="39">
        <f t="shared" si="11"/>
        <v>0</v>
      </c>
      <c r="N58" s="34">
        <f t="shared" si="12"/>
        <v>353080621</v>
      </c>
      <c r="O58" s="39">
        <f t="shared" si="13"/>
        <v>0.77853736045561506</v>
      </c>
      <c r="P58" s="34">
        <f>P57</f>
        <v>169521151</v>
      </c>
      <c r="Q58" s="34">
        <f>Q57</f>
        <v>382947984</v>
      </c>
      <c r="R58" s="34">
        <f>R57</f>
        <v>405083507</v>
      </c>
      <c r="S58" s="34">
        <f>S57</f>
        <v>359828135</v>
      </c>
      <c r="T58" s="39">
        <f t="shared" si="14"/>
        <v>0.88828137601761215</v>
      </c>
      <c r="U58" s="39">
        <f t="shared" si="15"/>
        <v>0.16017630154009521</v>
      </c>
    </row>
    <row r="59" spans="1:21" ht="13" x14ac:dyDescent="0.3">
      <c r="A59" s="18" t="s">
        <v>29</v>
      </c>
      <c r="B59" s="12" t="s">
        <v>115</v>
      </c>
      <c r="C59" s="11" t="s">
        <v>116</v>
      </c>
      <c r="D59" s="33">
        <v>13296736</v>
      </c>
      <c r="E59" s="33">
        <v>14871736</v>
      </c>
      <c r="F59" s="33">
        <v>2756718</v>
      </c>
      <c r="G59" s="38">
        <f t="shared" si="8"/>
        <v>0.20732290992315708</v>
      </c>
      <c r="H59" s="33">
        <v>2744037</v>
      </c>
      <c r="I59" s="38">
        <f t="shared" si="9"/>
        <v>0.20636921722744589</v>
      </c>
      <c r="J59" s="33">
        <v>2746304</v>
      </c>
      <c r="K59" s="38">
        <f t="shared" si="10"/>
        <v>0.18466599998816546</v>
      </c>
      <c r="L59" s="33">
        <v>0</v>
      </c>
      <c r="M59" s="38">
        <f t="shared" si="11"/>
        <v>0</v>
      </c>
      <c r="N59" s="33">
        <f t="shared" si="12"/>
        <v>8247059</v>
      </c>
      <c r="O59" s="38">
        <f t="shared" si="13"/>
        <v>0.55454581765034017</v>
      </c>
      <c r="P59" s="33">
        <v>2511291</v>
      </c>
      <c r="Q59" s="33">
        <v>12639469</v>
      </c>
      <c r="R59" s="33">
        <v>11801635</v>
      </c>
      <c r="S59" s="33">
        <v>7523951</v>
      </c>
      <c r="T59" s="38">
        <f t="shared" si="14"/>
        <v>0.63753462973562558</v>
      </c>
      <c r="U59" s="38">
        <f t="shared" si="15"/>
        <v>9.3582543799185292E-2</v>
      </c>
    </row>
    <row r="60" spans="1:21" ht="13" x14ac:dyDescent="0.3">
      <c r="A60" s="18" t="s">
        <v>29</v>
      </c>
      <c r="B60" s="12" t="s">
        <v>117</v>
      </c>
      <c r="C60" s="11" t="s">
        <v>118</v>
      </c>
      <c r="D60" s="33">
        <v>15968250</v>
      </c>
      <c r="E60" s="33">
        <v>17874968</v>
      </c>
      <c r="F60" s="33">
        <v>2635771</v>
      </c>
      <c r="G60" s="38">
        <f t="shared" si="8"/>
        <v>0.16506323485666871</v>
      </c>
      <c r="H60" s="33">
        <v>124152</v>
      </c>
      <c r="I60" s="38">
        <f t="shared" si="9"/>
        <v>7.7749283734911464E-3</v>
      </c>
      <c r="J60" s="33">
        <v>10579953</v>
      </c>
      <c r="K60" s="38">
        <f t="shared" si="10"/>
        <v>0.59188654211856495</v>
      </c>
      <c r="L60" s="33">
        <v>0</v>
      </c>
      <c r="M60" s="38">
        <f t="shared" si="11"/>
        <v>0</v>
      </c>
      <c r="N60" s="33">
        <f t="shared" si="12"/>
        <v>13339876</v>
      </c>
      <c r="O60" s="38">
        <f t="shared" si="13"/>
        <v>0.74628810524304157</v>
      </c>
      <c r="P60" s="33">
        <v>2505708</v>
      </c>
      <c r="Q60" s="33">
        <v>13369785</v>
      </c>
      <c r="R60" s="33">
        <v>13369785</v>
      </c>
      <c r="S60" s="33">
        <v>2505703</v>
      </c>
      <c r="T60" s="38">
        <f t="shared" si="14"/>
        <v>0.1874153548467683</v>
      </c>
      <c r="U60" s="38">
        <f t="shared" si="15"/>
        <v>3.2223407515959561</v>
      </c>
    </row>
    <row r="61" spans="1:21" ht="13" x14ac:dyDescent="0.3">
      <c r="A61" s="18" t="s">
        <v>29</v>
      </c>
      <c r="B61" s="12" t="s">
        <v>119</v>
      </c>
      <c r="C61" s="11" t="s">
        <v>120</v>
      </c>
      <c r="D61" s="33">
        <v>5184251</v>
      </c>
      <c r="E61" s="33">
        <v>5184251</v>
      </c>
      <c r="F61" s="33">
        <v>1016857</v>
      </c>
      <c r="G61" s="38">
        <f t="shared" si="8"/>
        <v>0.19614347376313376</v>
      </c>
      <c r="H61" s="33">
        <v>1525107</v>
      </c>
      <c r="I61" s="38">
        <f t="shared" si="9"/>
        <v>0.29418077944142751</v>
      </c>
      <c r="J61" s="33">
        <v>1018432</v>
      </c>
      <c r="K61" s="38">
        <f t="shared" si="10"/>
        <v>0.19644727849789681</v>
      </c>
      <c r="L61" s="33">
        <v>0</v>
      </c>
      <c r="M61" s="38">
        <f t="shared" si="11"/>
        <v>0</v>
      </c>
      <c r="N61" s="33">
        <f t="shared" si="12"/>
        <v>3560396</v>
      </c>
      <c r="O61" s="38">
        <f t="shared" si="13"/>
        <v>0.68677153170245808</v>
      </c>
      <c r="P61" s="33">
        <v>988425</v>
      </c>
      <c r="Q61" s="33">
        <v>5386764</v>
      </c>
      <c r="R61" s="33">
        <v>5386764</v>
      </c>
      <c r="S61" s="33">
        <v>2974262</v>
      </c>
      <c r="T61" s="38">
        <f t="shared" si="14"/>
        <v>0.55214262217539134</v>
      </c>
      <c r="U61" s="38">
        <f t="shared" si="15"/>
        <v>3.0358398462200009E-2</v>
      </c>
    </row>
    <row r="62" spans="1:21" ht="13" x14ac:dyDescent="0.3">
      <c r="A62" s="18" t="s">
        <v>44</v>
      </c>
      <c r="B62" s="12" t="s">
        <v>121</v>
      </c>
      <c r="C62" s="11" t="s">
        <v>122</v>
      </c>
      <c r="D62" s="33">
        <v>0</v>
      </c>
      <c r="E62" s="33">
        <v>0</v>
      </c>
      <c r="F62" s="33">
        <v>0</v>
      </c>
      <c r="G62" s="38">
        <f t="shared" si="8"/>
        <v>0</v>
      </c>
      <c r="H62" s="33">
        <v>0</v>
      </c>
      <c r="I62" s="38">
        <f t="shared" si="9"/>
        <v>0</v>
      </c>
      <c r="J62" s="33">
        <v>0</v>
      </c>
      <c r="K62" s="38">
        <f t="shared" si="10"/>
        <v>0</v>
      </c>
      <c r="L62" s="33">
        <v>0</v>
      </c>
      <c r="M62" s="38">
        <f t="shared" si="11"/>
        <v>0</v>
      </c>
      <c r="N62" s="33">
        <f t="shared" si="12"/>
        <v>0</v>
      </c>
      <c r="O62" s="38">
        <f t="shared" si="13"/>
        <v>0</v>
      </c>
      <c r="P62" s="33">
        <v>0</v>
      </c>
      <c r="Q62" s="33">
        <v>0</v>
      </c>
      <c r="R62" s="33">
        <v>0</v>
      </c>
      <c r="S62" s="33">
        <v>0</v>
      </c>
      <c r="T62" s="38">
        <f t="shared" si="14"/>
        <v>0</v>
      </c>
      <c r="U62" s="38">
        <f t="shared" si="15"/>
        <v>0</v>
      </c>
    </row>
    <row r="63" spans="1:21" ht="14" x14ac:dyDescent="0.3">
      <c r="A63" s="19" t="s">
        <v>0</v>
      </c>
      <c r="B63" s="14" t="s">
        <v>123</v>
      </c>
      <c r="C63" s="13" t="s">
        <v>0</v>
      </c>
      <c r="D63" s="34">
        <f>SUM(D59:D62)</f>
        <v>34449237</v>
      </c>
      <c r="E63" s="34">
        <f>SUM(E59:E62)</f>
        <v>37930955</v>
      </c>
      <c r="F63" s="34">
        <f>SUM(F59:F62)</f>
        <v>6409346</v>
      </c>
      <c r="G63" s="39">
        <f t="shared" si="8"/>
        <v>0.18605190007546465</v>
      </c>
      <c r="H63" s="34">
        <f>SUM(H59:H62)</f>
        <v>4393296</v>
      </c>
      <c r="I63" s="39">
        <f t="shared" si="9"/>
        <v>0.12752955892753154</v>
      </c>
      <c r="J63" s="34">
        <f>SUM(J59:J62)</f>
        <v>14344689</v>
      </c>
      <c r="K63" s="39">
        <f t="shared" si="10"/>
        <v>0.378178957002269</v>
      </c>
      <c r="L63" s="34">
        <f>SUM(L59:L62)</f>
        <v>0</v>
      </c>
      <c r="M63" s="39">
        <f t="shared" si="11"/>
        <v>0</v>
      </c>
      <c r="N63" s="34">
        <f t="shared" si="12"/>
        <v>25147331</v>
      </c>
      <c r="O63" s="39">
        <f t="shared" si="13"/>
        <v>0.66297647923707692</v>
      </c>
      <c r="P63" s="34">
        <f>SUM(P59:P62)</f>
        <v>6005424</v>
      </c>
      <c r="Q63" s="34">
        <f>SUM(Q59:Q62)</f>
        <v>31396018</v>
      </c>
      <c r="R63" s="34">
        <f>SUM(R59:R62)</f>
        <v>30558184</v>
      </c>
      <c r="S63" s="34">
        <f>SUM(S59:S62)</f>
        <v>13003916</v>
      </c>
      <c r="T63" s="39">
        <f t="shared" si="14"/>
        <v>0.42554609920537162</v>
      </c>
      <c r="U63" s="39">
        <f t="shared" si="15"/>
        <v>1.3886221855442682</v>
      </c>
    </row>
    <row r="64" spans="1:21" ht="13" x14ac:dyDescent="0.3">
      <c r="A64" s="18" t="s">
        <v>29</v>
      </c>
      <c r="B64" s="12" t="s">
        <v>124</v>
      </c>
      <c r="C64" s="11" t="s">
        <v>125</v>
      </c>
      <c r="D64" s="33">
        <v>-5296000</v>
      </c>
      <c r="E64" s="33">
        <v>40722246</v>
      </c>
      <c r="F64" s="33">
        <v>4025963</v>
      </c>
      <c r="G64" s="38">
        <f t="shared" si="8"/>
        <v>-0.76018938821752269</v>
      </c>
      <c r="H64" s="33">
        <v>3798217</v>
      </c>
      <c r="I64" s="38">
        <f t="shared" si="9"/>
        <v>-0.71718598942598188</v>
      </c>
      <c r="J64" s="33">
        <v>3827804</v>
      </c>
      <c r="K64" s="38">
        <f t="shared" si="10"/>
        <v>9.3997860530580749E-2</v>
      </c>
      <c r="L64" s="33">
        <v>0</v>
      </c>
      <c r="M64" s="38">
        <f t="shared" si="11"/>
        <v>0</v>
      </c>
      <c r="N64" s="33">
        <f t="shared" si="12"/>
        <v>11651984</v>
      </c>
      <c r="O64" s="38">
        <f t="shared" si="13"/>
        <v>0.28613313715554883</v>
      </c>
      <c r="P64" s="33">
        <v>2995524</v>
      </c>
      <c r="Q64" s="33">
        <v>13893000</v>
      </c>
      <c r="R64" s="33">
        <v>0</v>
      </c>
      <c r="S64" s="33">
        <v>8858221</v>
      </c>
      <c r="T64" s="38">
        <f t="shared" si="14"/>
        <v>0</v>
      </c>
      <c r="U64" s="38">
        <f t="shared" si="15"/>
        <v>0.2778412057456392</v>
      </c>
    </row>
    <row r="65" spans="1:21" ht="13" x14ac:dyDescent="0.3">
      <c r="A65" s="18" t="s">
        <v>29</v>
      </c>
      <c r="B65" s="12" t="s">
        <v>126</v>
      </c>
      <c r="C65" s="11" t="s">
        <v>127</v>
      </c>
      <c r="D65" s="33">
        <v>15749446</v>
      </c>
      <c r="E65" s="33">
        <v>15749446</v>
      </c>
      <c r="F65" s="33">
        <v>1564249</v>
      </c>
      <c r="G65" s="38">
        <f t="shared" si="8"/>
        <v>9.9320890398303538E-2</v>
      </c>
      <c r="H65" s="33">
        <v>3027046</v>
      </c>
      <c r="I65" s="38">
        <f t="shared" si="9"/>
        <v>0.19220015738966309</v>
      </c>
      <c r="J65" s="33">
        <v>3122656</v>
      </c>
      <c r="K65" s="38">
        <f t="shared" si="10"/>
        <v>0.19827084711424134</v>
      </c>
      <c r="L65" s="33">
        <v>0</v>
      </c>
      <c r="M65" s="38">
        <f t="shared" si="11"/>
        <v>0</v>
      </c>
      <c r="N65" s="33">
        <f t="shared" si="12"/>
        <v>7713951</v>
      </c>
      <c r="O65" s="38">
        <f t="shared" si="13"/>
        <v>0.48979189490220798</v>
      </c>
      <c r="P65" s="33">
        <v>13330305</v>
      </c>
      <c r="Q65" s="33">
        <v>19193819</v>
      </c>
      <c r="R65" s="33">
        <v>17406436</v>
      </c>
      <c r="S65" s="33">
        <v>14828883</v>
      </c>
      <c r="T65" s="38">
        <f t="shared" si="14"/>
        <v>0.85191954286334093</v>
      </c>
      <c r="U65" s="38">
        <f t="shared" si="15"/>
        <v>-0.76574759542261039</v>
      </c>
    </row>
    <row r="66" spans="1:21" ht="13" x14ac:dyDescent="0.3">
      <c r="A66" s="18" t="s">
        <v>29</v>
      </c>
      <c r="B66" s="12" t="s">
        <v>128</v>
      </c>
      <c r="C66" s="11" t="s">
        <v>129</v>
      </c>
      <c r="D66" s="33">
        <v>3430200</v>
      </c>
      <c r="E66" s="33">
        <v>3430200</v>
      </c>
      <c r="F66" s="33">
        <v>991530</v>
      </c>
      <c r="G66" s="38">
        <f t="shared" si="8"/>
        <v>0.28905894700017493</v>
      </c>
      <c r="H66" s="33">
        <v>962368</v>
      </c>
      <c r="I66" s="38">
        <f t="shared" si="9"/>
        <v>0.28055740190076378</v>
      </c>
      <c r="J66" s="33">
        <v>961913</v>
      </c>
      <c r="K66" s="38">
        <f t="shared" si="10"/>
        <v>0.28042475657396071</v>
      </c>
      <c r="L66" s="33">
        <v>0</v>
      </c>
      <c r="M66" s="38">
        <f t="shared" si="11"/>
        <v>0</v>
      </c>
      <c r="N66" s="33">
        <f t="shared" si="12"/>
        <v>2915811</v>
      </c>
      <c r="O66" s="38">
        <f t="shared" si="13"/>
        <v>0.85004110547489942</v>
      </c>
      <c r="P66" s="33">
        <v>981762</v>
      </c>
      <c r="Q66" s="33">
        <v>4920000</v>
      </c>
      <c r="R66" s="33">
        <v>4920000</v>
      </c>
      <c r="S66" s="33">
        <v>2938998</v>
      </c>
      <c r="T66" s="38">
        <f t="shared" si="14"/>
        <v>0.59735731707317075</v>
      </c>
      <c r="U66" s="38">
        <f t="shared" si="15"/>
        <v>-2.0217730977568849E-2</v>
      </c>
    </row>
    <row r="67" spans="1:21" ht="13" x14ac:dyDescent="0.3">
      <c r="A67" s="18" t="s">
        <v>29</v>
      </c>
      <c r="B67" s="12" t="s">
        <v>130</v>
      </c>
      <c r="C67" s="11" t="s">
        <v>131</v>
      </c>
      <c r="D67" s="33">
        <v>143489336</v>
      </c>
      <c r="E67" s="33">
        <v>143489336</v>
      </c>
      <c r="F67" s="33">
        <v>33625924</v>
      </c>
      <c r="G67" s="38">
        <f t="shared" si="8"/>
        <v>0.23434441148992424</v>
      </c>
      <c r="H67" s="33">
        <v>33998349</v>
      </c>
      <c r="I67" s="38">
        <f t="shared" si="9"/>
        <v>0.23693990053727756</v>
      </c>
      <c r="J67" s="33">
        <v>34577743</v>
      </c>
      <c r="K67" s="38">
        <f t="shared" si="10"/>
        <v>0.24097778945746881</v>
      </c>
      <c r="L67" s="33">
        <v>0</v>
      </c>
      <c r="M67" s="38">
        <f t="shared" si="11"/>
        <v>0</v>
      </c>
      <c r="N67" s="33">
        <f t="shared" si="12"/>
        <v>102202016</v>
      </c>
      <c r="O67" s="38">
        <f t="shared" si="13"/>
        <v>0.71226210148467062</v>
      </c>
      <c r="P67" s="33">
        <v>31305698</v>
      </c>
      <c r="Q67" s="33">
        <v>135367298</v>
      </c>
      <c r="R67" s="33">
        <v>135367298</v>
      </c>
      <c r="S67" s="33">
        <v>93312684</v>
      </c>
      <c r="T67" s="38">
        <f t="shared" si="14"/>
        <v>0.68932958978024372</v>
      </c>
      <c r="U67" s="38">
        <f t="shared" si="15"/>
        <v>0.10451915175314097</v>
      </c>
    </row>
    <row r="68" spans="1:21" ht="13" x14ac:dyDescent="0.3">
      <c r="A68" s="18" t="s">
        <v>29</v>
      </c>
      <c r="B68" s="12" t="s">
        <v>132</v>
      </c>
      <c r="C68" s="11" t="s">
        <v>133</v>
      </c>
      <c r="D68" s="33">
        <v>30045010</v>
      </c>
      <c r="E68" s="33">
        <v>25009127</v>
      </c>
      <c r="F68" s="33">
        <v>4154396</v>
      </c>
      <c r="G68" s="38">
        <f t="shared" si="8"/>
        <v>0.13827241195792578</v>
      </c>
      <c r="H68" s="33">
        <v>6277208</v>
      </c>
      <c r="I68" s="38">
        <f t="shared" si="9"/>
        <v>0.20892680681417647</v>
      </c>
      <c r="J68" s="33">
        <v>6276177</v>
      </c>
      <c r="K68" s="38">
        <f t="shared" si="10"/>
        <v>0.25095546118023232</v>
      </c>
      <c r="L68" s="33">
        <v>0</v>
      </c>
      <c r="M68" s="38">
        <f t="shared" si="11"/>
        <v>0</v>
      </c>
      <c r="N68" s="33">
        <f t="shared" si="12"/>
        <v>16707781</v>
      </c>
      <c r="O68" s="38">
        <f t="shared" si="13"/>
        <v>0.6680673419747919</v>
      </c>
      <c r="P68" s="33">
        <v>-1566444</v>
      </c>
      <c r="Q68" s="33">
        <v>28448890</v>
      </c>
      <c r="R68" s="33">
        <v>28448890</v>
      </c>
      <c r="S68" s="33">
        <v>10038966</v>
      </c>
      <c r="T68" s="38">
        <f t="shared" si="14"/>
        <v>0.35287724758329764</v>
      </c>
      <c r="U68" s="38">
        <f t="shared" si="15"/>
        <v>-5.0066398798808001</v>
      </c>
    </row>
    <row r="69" spans="1:21" ht="13" x14ac:dyDescent="0.3">
      <c r="A69" s="18" t="s">
        <v>44</v>
      </c>
      <c r="B69" s="12" t="s">
        <v>134</v>
      </c>
      <c r="C69" s="11" t="s">
        <v>135</v>
      </c>
      <c r="D69" s="33">
        <v>0</v>
      </c>
      <c r="E69" s="33">
        <v>0</v>
      </c>
      <c r="F69" s="33">
        <v>0</v>
      </c>
      <c r="G69" s="38">
        <f t="shared" si="8"/>
        <v>0</v>
      </c>
      <c r="H69" s="33">
        <v>0</v>
      </c>
      <c r="I69" s="38">
        <f t="shared" si="9"/>
        <v>0</v>
      </c>
      <c r="J69" s="33">
        <v>0</v>
      </c>
      <c r="K69" s="38">
        <f t="shared" si="10"/>
        <v>0</v>
      </c>
      <c r="L69" s="33">
        <v>0</v>
      </c>
      <c r="M69" s="38">
        <f t="shared" si="11"/>
        <v>0</v>
      </c>
      <c r="N69" s="33">
        <f t="shared" si="12"/>
        <v>0</v>
      </c>
      <c r="O69" s="38">
        <f t="shared" si="13"/>
        <v>0</v>
      </c>
      <c r="P69" s="33">
        <v>0</v>
      </c>
      <c r="Q69" s="33">
        <v>0</v>
      </c>
      <c r="R69" s="33">
        <v>0</v>
      </c>
      <c r="S69" s="33">
        <v>0</v>
      </c>
      <c r="T69" s="38">
        <f t="shared" si="14"/>
        <v>0</v>
      </c>
      <c r="U69" s="38">
        <f t="shared" si="15"/>
        <v>0</v>
      </c>
    </row>
    <row r="70" spans="1:21" ht="14" x14ac:dyDescent="0.3">
      <c r="A70" s="19" t="s">
        <v>0</v>
      </c>
      <c r="B70" s="14" t="s">
        <v>136</v>
      </c>
      <c r="C70" s="13" t="s">
        <v>0</v>
      </c>
      <c r="D70" s="34">
        <f>SUM(D64:D69)</f>
        <v>187417992</v>
      </c>
      <c r="E70" s="34">
        <f>SUM(E64:E69)</f>
        <v>228400355</v>
      </c>
      <c r="F70" s="34">
        <f>SUM(F64:F69)</f>
        <v>44362062</v>
      </c>
      <c r="G70" s="39">
        <f t="shared" si="8"/>
        <v>0.23670119142029863</v>
      </c>
      <c r="H70" s="34">
        <f>SUM(H64:H69)</f>
        <v>48063188</v>
      </c>
      <c r="I70" s="39">
        <f t="shared" si="9"/>
        <v>0.25644916737769763</v>
      </c>
      <c r="J70" s="34">
        <f>SUM(J64:J69)</f>
        <v>48766293</v>
      </c>
      <c r="K70" s="39">
        <f t="shared" si="10"/>
        <v>0.21351233451454135</v>
      </c>
      <c r="L70" s="34">
        <f>SUM(L64:L69)</f>
        <v>0</v>
      </c>
      <c r="M70" s="39">
        <f t="shared" si="11"/>
        <v>0</v>
      </c>
      <c r="N70" s="34">
        <f t="shared" si="12"/>
        <v>141191543</v>
      </c>
      <c r="O70" s="39">
        <f t="shared" si="13"/>
        <v>0.61817567227511538</v>
      </c>
      <c r="P70" s="34">
        <f>SUM(P64:P69)</f>
        <v>47046845</v>
      </c>
      <c r="Q70" s="34">
        <f>SUM(Q64:Q69)</f>
        <v>201823007</v>
      </c>
      <c r="R70" s="34">
        <f>SUM(R64:R69)</f>
        <v>186142624</v>
      </c>
      <c r="S70" s="34">
        <f>SUM(S64:S69)</f>
        <v>129977752</v>
      </c>
      <c r="T70" s="39">
        <f t="shared" si="14"/>
        <v>0.69826968808605594</v>
      </c>
      <c r="U70" s="39">
        <f t="shared" si="15"/>
        <v>3.6547572956273644E-2</v>
      </c>
    </row>
    <row r="71" spans="1:21" ht="13" x14ac:dyDescent="0.3">
      <c r="A71" s="18" t="s">
        <v>29</v>
      </c>
      <c r="B71" s="12" t="s">
        <v>137</v>
      </c>
      <c r="C71" s="11" t="s">
        <v>138</v>
      </c>
      <c r="D71" s="33">
        <v>81455272</v>
      </c>
      <c r="E71" s="33">
        <v>81456272</v>
      </c>
      <c r="F71" s="33">
        <v>25802976</v>
      </c>
      <c r="G71" s="38">
        <f t="shared" si="8"/>
        <v>0.31677478162493888</v>
      </c>
      <c r="H71" s="33">
        <v>12056759</v>
      </c>
      <c r="I71" s="38">
        <f t="shared" si="9"/>
        <v>0.14801692639366548</v>
      </c>
      <c r="J71" s="33">
        <v>26364476</v>
      </c>
      <c r="K71" s="38">
        <f t="shared" si="10"/>
        <v>0.32366416179714191</v>
      </c>
      <c r="L71" s="33">
        <v>0</v>
      </c>
      <c r="M71" s="38">
        <f t="shared" si="11"/>
        <v>0</v>
      </c>
      <c r="N71" s="33">
        <f t="shared" si="12"/>
        <v>64224211</v>
      </c>
      <c r="O71" s="38">
        <f t="shared" si="13"/>
        <v>0.78845016378849253</v>
      </c>
      <c r="P71" s="33">
        <v>17311300</v>
      </c>
      <c r="Q71" s="33">
        <v>69045996</v>
      </c>
      <c r="R71" s="33">
        <v>73151318</v>
      </c>
      <c r="S71" s="33">
        <v>56525733</v>
      </c>
      <c r="T71" s="38">
        <f t="shared" si="14"/>
        <v>0.77272337047980466</v>
      </c>
      <c r="U71" s="38">
        <f t="shared" si="15"/>
        <v>0.52296338229942285</v>
      </c>
    </row>
    <row r="72" spans="1:21" ht="13" x14ac:dyDescent="0.3">
      <c r="A72" s="18" t="s">
        <v>29</v>
      </c>
      <c r="B72" s="12" t="s">
        <v>139</v>
      </c>
      <c r="C72" s="11" t="s">
        <v>140</v>
      </c>
      <c r="D72" s="33">
        <v>51520109</v>
      </c>
      <c r="E72" s="33">
        <v>69741584</v>
      </c>
      <c r="F72" s="33">
        <v>17222967</v>
      </c>
      <c r="G72" s="38">
        <f t="shared" si="8"/>
        <v>0.33429601245602952</v>
      </c>
      <c r="H72" s="33">
        <v>17245842</v>
      </c>
      <c r="I72" s="38">
        <f t="shared" si="9"/>
        <v>0.33474001384585578</v>
      </c>
      <c r="J72" s="33">
        <v>17281782</v>
      </c>
      <c r="K72" s="38">
        <f t="shared" si="10"/>
        <v>0.2477973829788552</v>
      </c>
      <c r="L72" s="33">
        <v>0</v>
      </c>
      <c r="M72" s="38">
        <f t="shared" si="11"/>
        <v>0</v>
      </c>
      <c r="N72" s="33">
        <f t="shared" si="12"/>
        <v>51750591</v>
      </c>
      <c r="O72" s="38">
        <f t="shared" si="13"/>
        <v>0.74203349037784971</v>
      </c>
      <c r="P72" s="33">
        <v>16871155</v>
      </c>
      <c r="Q72" s="33">
        <v>50475589</v>
      </c>
      <c r="R72" s="33">
        <v>50475589</v>
      </c>
      <c r="S72" s="33">
        <v>51161314</v>
      </c>
      <c r="T72" s="38">
        <f t="shared" si="14"/>
        <v>1.0135852798072351</v>
      </c>
      <c r="U72" s="38">
        <f t="shared" si="15"/>
        <v>2.4338997537513007E-2</v>
      </c>
    </row>
    <row r="73" spans="1:21" ht="13" x14ac:dyDescent="0.3">
      <c r="A73" s="18" t="s">
        <v>29</v>
      </c>
      <c r="B73" s="12" t="s">
        <v>141</v>
      </c>
      <c r="C73" s="11" t="s">
        <v>142</v>
      </c>
      <c r="D73" s="33">
        <v>58487448</v>
      </c>
      <c r="E73" s="33">
        <v>34716542</v>
      </c>
      <c r="F73" s="33">
        <v>7205796</v>
      </c>
      <c r="G73" s="38">
        <f t="shared" si="8"/>
        <v>0.12320243481986083</v>
      </c>
      <c r="H73" s="33">
        <v>6785494</v>
      </c>
      <c r="I73" s="38">
        <f t="shared" si="9"/>
        <v>0.11601624334848736</v>
      </c>
      <c r="J73" s="33">
        <v>7511146</v>
      </c>
      <c r="K73" s="38">
        <f t="shared" si="10"/>
        <v>0.21635639862979442</v>
      </c>
      <c r="L73" s="33">
        <v>0</v>
      </c>
      <c r="M73" s="38">
        <f t="shared" si="11"/>
        <v>0</v>
      </c>
      <c r="N73" s="33">
        <f t="shared" si="12"/>
        <v>21502436</v>
      </c>
      <c r="O73" s="38">
        <f t="shared" si="13"/>
        <v>0.61937148002816644</v>
      </c>
      <c r="P73" s="33">
        <v>6597773</v>
      </c>
      <c r="Q73" s="33">
        <v>35318568</v>
      </c>
      <c r="R73" s="33">
        <v>35318568</v>
      </c>
      <c r="S73" s="33">
        <v>18494403</v>
      </c>
      <c r="T73" s="38">
        <f t="shared" si="14"/>
        <v>0.52364532446502365</v>
      </c>
      <c r="U73" s="38">
        <f t="shared" si="15"/>
        <v>0.13843656033634377</v>
      </c>
    </row>
    <row r="74" spans="1:21" ht="13" x14ac:dyDescent="0.3">
      <c r="A74" s="18" t="s">
        <v>29</v>
      </c>
      <c r="B74" s="12" t="s">
        <v>143</v>
      </c>
      <c r="C74" s="11" t="s">
        <v>144</v>
      </c>
      <c r="D74" s="33">
        <v>66858293</v>
      </c>
      <c r="E74" s="33">
        <v>51636916</v>
      </c>
      <c r="F74" s="33">
        <v>10979196</v>
      </c>
      <c r="G74" s="38">
        <f t="shared" si="8"/>
        <v>0.16421591858469972</v>
      </c>
      <c r="H74" s="33">
        <v>10931139</v>
      </c>
      <c r="I74" s="38">
        <f t="shared" si="9"/>
        <v>0.16349712966796803</v>
      </c>
      <c r="J74" s="33">
        <v>18445445</v>
      </c>
      <c r="K74" s="38">
        <f t="shared" si="10"/>
        <v>0.3572143038131867</v>
      </c>
      <c r="L74" s="33">
        <v>0</v>
      </c>
      <c r="M74" s="38">
        <f t="shared" si="11"/>
        <v>0</v>
      </c>
      <c r="N74" s="33">
        <f t="shared" si="12"/>
        <v>40355780</v>
      </c>
      <c r="O74" s="38">
        <f t="shared" si="13"/>
        <v>0.78152963279216747</v>
      </c>
      <c r="P74" s="33">
        <v>10531925</v>
      </c>
      <c r="Q74" s="33">
        <v>54475243</v>
      </c>
      <c r="R74" s="33">
        <v>54475243</v>
      </c>
      <c r="S74" s="33">
        <v>33820148</v>
      </c>
      <c r="T74" s="38">
        <f t="shared" si="14"/>
        <v>0.62083519297013512</v>
      </c>
      <c r="U74" s="38">
        <f t="shared" si="15"/>
        <v>0.75138400624767088</v>
      </c>
    </row>
    <row r="75" spans="1:21" ht="13" x14ac:dyDescent="0.3">
      <c r="A75" s="18" t="s">
        <v>29</v>
      </c>
      <c r="B75" s="12" t="s">
        <v>145</v>
      </c>
      <c r="C75" s="11" t="s">
        <v>146</v>
      </c>
      <c r="D75" s="33">
        <v>17514605</v>
      </c>
      <c r="E75" s="33">
        <v>17514605</v>
      </c>
      <c r="F75" s="33">
        <v>7612791</v>
      </c>
      <c r="G75" s="38">
        <f t="shared" si="8"/>
        <v>0.43465387886281193</v>
      </c>
      <c r="H75" s="33">
        <v>8047932</v>
      </c>
      <c r="I75" s="38">
        <f t="shared" si="9"/>
        <v>0.4594983443817317</v>
      </c>
      <c r="J75" s="33">
        <v>8076871</v>
      </c>
      <c r="K75" s="38">
        <f t="shared" si="10"/>
        <v>0.46115062258041217</v>
      </c>
      <c r="L75" s="33">
        <v>0</v>
      </c>
      <c r="M75" s="38">
        <f t="shared" si="11"/>
        <v>0</v>
      </c>
      <c r="N75" s="33">
        <f t="shared" si="12"/>
        <v>23737594</v>
      </c>
      <c r="O75" s="38">
        <f t="shared" si="13"/>
        <v>1.3553028458249559</v>
      </c>
      <c r="P75" s="33">
        <v>7650832</v>
      </c>
      <c r="Q75" s="33">
        <v>18971080</v>
      </c>
      <c r="R75" s="33">
        <v>19323933</v>
      </c>
      <c r="S75" s="33">
        <v>22532406</v>
      </c>
      <c r="T75" s="38">
        <f t="shared" si="14"/>
        <v>1.1660362308231973</v>
      </c>
      <c r="U75" s="38">
        <f t="shared" si="15"/>
        <v>5.5685316315924771E-2</v>
      </c>
    </row>
    <row r="76" spans="1:21" ht="13" x14ac:dyDescent="0.3">
      <c r="A76" s="18" t="s">
        <v>29</v>
      </c>
      <c r="B76" s="12" t="s">
        <v>147</v>
      </c>
      <c r="C76" s="11" t="s">
        <v>148</v>
      </c>
      <c r="D76" s="33">
        <v>40678027</v>
      </c>
      <c r="E76" s="33">
        <v>40678027</v>
      </c>
      <c r="F76" s="33">
        <v>1736587</v>
      </c>
      <c r="G76" s="38">
        <f t="shared" si="8"/>
        <v>4.2691033171299089E-2</v>
      </c>
      <c r="H76" s="33">
        <v>1756464</v>
      </c>
      <c r="I76" s="38">
        <f t="shared" si="9"/>
        <v>4.3179675356427687E-2</v>
      </c>
      <c r="J76" s="33">
        <v>5214083</v>
      </c>
      <c r="K76" s="38">
        <f t="shared" si="10"/>
        <v>0.12817934852150031</v>
      </c>
      <c r="L76" s="33">
        <v>0</v>
      </c>
      <c r="M76" s="38">
        <f t="shared" si="11"/>
        <v>0</v>
      </c>
      <c r="N76" s="33">
        <f t="shared" si="12"/>
        <v>8707134</v>
      </c>
      <c r="O76" s="38">
        <f t="shared" si="13"/>
        <v>0.21405005704922708</v>
      </c>
      <c r="P76" s="33">
        <v>7627313</v>
      </c>
      <c r="Q76" s="33">
        <v>23732097</v>
      </c>
      <c r="R76" s="33">
        <v>26935700</v>
      </c>
      <c r="S76" s="33">
        <v>12692218</v>
      </c>
      <c r="T76" s="38">
        <f t="shared" si="14"/>
        <v>0.4712043124923429</v>
      </c>
      <c r="U76" s="38">
        <f t="shared" si="15"/>
        <v>-0.31639320426472595</v>
      </c>
    </row>
    <row r="77" spans="1:21" ht="13" x14ac:dyDescent="0.3">
      <c r="A77" s="18" t="s">
        <v>44</v>
      </c>
      <c r="B77" s="12" t="s">
        <v>149</v>
      </c>
      <c r="C77" s="11" t="s">
        <v>150</v>
      </c>
      <c r="D77" s="33">
        <v>0</v>
      </c>
      <c r="E77" s="33">
        <v>0</v>
      </c>
      <c r="F77" s="33">
        <v>0</v>
      </c>
      <c r="G77" s="38">
        <f t="shared" si="8"/>
        <v>0</v>
      </c>
      <c r="H77" s="33">
        <v>0</v>
      </c>
      <c r="I77" s="38">
        <f t="shared" si="9"/>
        <v>0</v>
      </c>
      <c r="J77" s="33">
        <v>0</v>
      </c>
      <c r="K77" s="38">
        <f t="shared" si="10"/>
        <v>0</v>
      </c>
      <c r="L77" s="33">
        <v>0</v>
      </c>
      <c r="M77" s="38">
        <f t="shared" si="11"/>
        <v>0</v>
      </c>
      <c r="N77" s="33">
        <f t="shared" si="12"/>
        <v>0</v>
      </c>
      <c r="O77" s="38">
        <f t="shared" si="13"/>
        <v>0</v>
      </c>
      <c r="P77" s="33">
        <v>0</v>
      </c>
      <c r="Q77" s="33">
        <v>0</v>
      </c>
      <c r="R77" s="33">
        <v>0</v>
      </c>
      <c r="S77" s="33">
        <v>0</v>
      </c>
      <c r="T77" s="38">
        <f t="shared" si="14"/>
        <v>0</v>
      </c>
      <c r="U77" s="38">
        <f t="shared" si="15"/>
        <v>0</v>
      </c>
    </row>
    <row r="78" spans="1:21" ht="14" x14ac:dyDescent="0.3">
      <c r="A78" s="19" t="s">
        <v>0</v>
      </c>
      <c r="B78" s="14" t="s">
        <v>151</v>
      </c>
      <c r="C78" s="13" t="s">
        <v>0</v>
      </c>
      <c r="D78" s="34">
        <f>SUM(D71:D77)</f>
        <v>316513754</v>
      </c>
      <c r="E78" s="34">
        <f>SUM(E71:E77)</f>
        <v>295743946</v>
      </c>
      <c r="F78" s="34">
        <f>SUM(F71:F77)</f>
        <v>70560313</v>
      </c>
      <c r="G78" s="39">
        <f t="shared" si="8"/>
        <v>0.22292968981057298</v>
      </c>
      <c r="H78" s="34">
        <f>SUM(H71:H77)</f>
        <v>56823630</v>
      </c>
      <c r="I78" s="39">
        <f t="shared" si="9"/>
        <v>0.17952973380107837</v>
      </c>
      <c r="J78" s="34">
        <f>SUM(J71:J77)</f>
        <v>82893803</v>
      </c>
      <c r="K78" s="39">
        <f t="shared" si="10"/>
        <v>0.28028909508091843</v>
      </c>
      <c r="L78" s="34">
        <f>SUM(L71:L77)</f>
        <v>0</v>
      </c>
      <c r="M78" s="39">
        <f t="shared" si="11"/>
        <v>0</v>
      </c>
      <c r="N78" s="34">
        <f t="shared" si="12"/>
        <v>210277746</v>
      </c>
      <c r="O78" s="39">
        <f t="shared" si="13"/>
        <v>0.71101285028502326</v>
      </c>
      <c r="P78" s="34">
        <f>SUM(P71:P77)</f>
        <v>66590298</v>
      </c>
      <c r="Q78" s="34">
        <f>SUM(Q71:Q77)</f>
        <v>252018573</v>
      </c>
      <c r="R78" s="34">
        <f>SUM(R71:R77)</f>
        <v>259680351</v>
      </c>
      <c r="S78" s="34">
        <f>SUM(S71:S77)</f>
        <v>195226222</v>
      </c>
      <c r="T78" s="39">
        <f t="shared" si="14"/>
        <v>0.75179435505307057</v>
      </c>
      <c r="U78" s="39">
        <f t="shared" si="15"/>
        <v>0.24483303859069672</v>
      </c>
    </row>
    <row r="79" spans="1:21" ht="13" x14ac:dyDescent="0.3">
      <c r="A79" s="18" t="s">
        <v>29</v>
      </c>
      <c r="B79" s="12" t="s">
        <v>152</v>
      </c>
      <c r="C79" s="11" t="s">
        <v>153</v>
      </c>
      <c r="D79" s="33">
        <v>59559542</v>
      </c>
      <c r="E79" s="33">
        <v>60275952</v>
      </c>
      <c r="F79" s="33">
        <v>10121741</v>
      </c>
      <c r="G79" s="38">
        <f t="shared" si="8"/>
        <v>0.16994323092679256</v>
      </c>
      <c r="H79" s="33">
        <v>10181805</v>
      </c>
      <c r="I79" s="38">
        <f t="shared" si="9"/>
        <v>0.17095170073671823</v>
      </c>
      <c r="J79" s="33">
        <v>10193603</v>
      </c>
      <c r="K79" s="38">
        <f t="shared" si="10"/>
        <v>0.16911558692594353</v>
      </c>
      <c r="L79" s="33">
        <v>0</v>
      </c>
      <c r="M79" s="38">
        <f t="shared" si="11"/>
        <v>0</v>
      </c>
      <c r="N79" s="33">
        <f t="shared" si="12"/>
        <v>30497149</v>
      </c>
      <c r="O79" s="38">
        <f t="shared" si="13"/>
        <v>0.50595881090355899</v>
      </c>
      <c r="P79" s="33">
        <v>9380331</v>
      </c>
      <c r="Q79" s="33">
        <v>55920671</v>
      </c>
      <c r="R79" s="33">
        <v>55920671</v>
      </c>
      <c r="S79" s="33">
        <v>27909202</v>
      </c>
      <c r="T79" s="38">
        <f t="shared" si="14"/>
        <v>0.49908560646563055</v>
      </c>
      <c r="U79" s="38">
        <f t="shared" si="15"/>
        <v>8.669971240886909E-2</v>
      </c>
    </row>
    <row r="80" spans="1:21" ht="13" x14ac:dyDescent="0.3">
      <c r="A80" s="18" t="s">
        <v>29</v>
      </c>
      <c r="B80" s="12" t="s">
        <v>154</v>
      </c>
      <c r="C80" s="11" t="s">
        <v>155</v>
      </c>
      <c r="D80" s="33">
        <v>51357541</v>
      </c>
      <c r="E80" s="33">
        <v>51357541</v>
      </c>
      <c r="F80" s="33">
        <v>10944731</v>
      </c>
      <c r="G80" s="38">
        <f t="shared" si="8"/>
        <v>0.21310854816822325</v>
      </c>
      <c r="H80" s="33">
        <v>11770197</v>
      </c>
      <c r="I80" s="38">
        <f t="shared" si="9"/>
        <v>0.22918147502428124</v>
      </c>
      <c r="J80" s="33">
        <v>13487888</v>
      </c>
      <c r="K80" s="38">
        <f t="shared" si="10"/>
        <v>0.26262721573838593</v>
      </c>
      <c r="L80" s="33">
        <v>0</v>
      </c>
      <c r="M80" s="38">
        <f t="shared" si="11"/>
        <v>0</v>
      </c>
      <c r="N80" s="33">
        <f t="shared" si="12"/>
        <v>36202816</v>
      </c>
      <c r="O80" s="38">
        <f t="shared" si="13"/>
        <v>0.70491723893089042</v>
      </c>
      <c r="P80" s="33">
        <v>11216555</v>
      </c>
      <c r="Q80" s="33">
        <v>49405118</v>
      </c>
      <c r="R80" s="33">
        <v>49405118</v>
      </c>
      <c r="S80" s="33">
        <v>34369393</v>
      </c>
      <c r="T80" s="38">
        <f t="shared" si="14"/>
        <v>0.69566462729630563</v>
      </c>
      <c r="U80" s="38">
        <f t="shared" si="15"/>
        <v>0.20249827152811184</v>
      </c>
    </row>
    <row r="81" spans="1:21" ht="13" x14ac:dyDescent="0.3">
      <c r="A81" s="18" t="s">
        <v>29</v>
      </c>
      <c r="B81" s="12" t="s">
        <v>156</v>
      </c>
      <c r="C81" s="11" t="s">
        <v>157</v>
      </c>
      <c r="D81" s="33">
        <v>68706400</v>
      </c>
      <c r="E81" s="33">
        <v>69645420</v>
      </c>
      <c r="F81" s="33">
        <v>12840631</v>
      </c>
      <c r="G81" s="38">
        <f t="shared" si="8"/>
        <v>0.18689133763375756</v>
      </c>
      <c r="H81" s="33">
        <v>18452159</v>
      </c>
      <c r="I81" s="38">
        <f t="shared" si="9"/>
        <v>0.26856535926784114</v>
      </c>
      <c r="J81" s="33">
        <v>16337931</v>
      </c>
      <c r="K81" s="38">
        <f t="shared" si="10"/>
        <v>0.2345872994950709</v>
      </c>
      <c r="L81" s="33">
        <v>0</v>
      </c>
      <c r="M81" s="38">
        <f t="shared" si="11"/>
        <v>0</v>
      </c>
      <c r="N81" s="33">
        <f t="shared" si="12"/>
        <v>47630721</v>
      </c>
      <c r="O81" s="38">
        <f t="shared" si="13"/>
        <v>0.68390313390313395</v>
      </c>
      <c r="P81" s="33">
        <v>13707421</v>
      </c>
      <c r="Q81" s="33">
        <v>63055920</v>
      </c>
      <c r="R81" s="33">
        <v>62087190</v>
      </c>
      <c r="S81" s="33">
        <v>39424717</v>
      </c>
      <c r="T81" s="38">
        <f t="shared" si="14"/>
        <v>0.63498955259530987</v>
      </c>
      <c r="U81" s="38">
        <f t="shared" si="15"/>
        <v>0.19190407881978677</v>
      </c>
    </row>
    <row r="82" spans="1:21" ht="13" x14ac:dyDescent="0.3">
      <c r="A82" s="18" t="s">
        <v>29</v>
      </c>
      <c r="B82" s="12" t="s">
        <v>158</v>
      </c>
      <c r="C82" s="11" t="s">
        <v>159</v>
      </c>
      <c r="D82" s="33">
        <v>0</v>
      </c>
      <c r="E82" s="33">
        <v>0</v>
      </c>
      <c r="F82" s="33">
        <v>0</v>
      </c>
      <c r="G82" s="38">
        <f t="shared" si="8"/>
        <v>0</v>
      </c>
      <c r="H82" s="33">
        <v>0</v>
      </c>
      <c r="I82" s="38">
        <f t="shared" si="9"/>
        <v>0</v>
      </c>
      <c r="J82" s="33">
        <v>0</v>
      </c>
      <c r="K82" s="38">
        <f t="shared" si="10"/>
        <v>0</v>
      </c>
      <c r="L82" s="33">
        <v>0</v>
      </c>
      <c r="M82" s="38">
        <f t="shared" si="11"/>
        <v>0</v>
      </c>
      <c r="N82" s="33">
        <f t="shared" si="12"/>
        <v>0</v>
      </c>
      <c r="O82" s="38">
        <f t="shared" si="13"/>
        <v>0</v>
      </c>
      <c r="P82" s="33">
        <v>0</v>
      </c>
      <c r="Q82" s="33">
        <v>0</v>
      </c>
      <c r="R82" s="33">
        <v>0</v>
      </c>
      <c r="S82" s="33">
        <v>0</v>
      </c>
      <c r="T82" s="38">
        <f t="shared" si="14"/>
        <v>0</v>
      </c>
      <c r="U82" s="38">
        <f t="shared" si="15"/>
        <v>0</v>
      </c>
    </row>
    <row r="83" spans="1:21" ht="13" x14ac:dyDescent="0.3">
      <c r="A83" s="18" t="s">
        <v>44</v>
      </c>
      <c r="B83" s="12" t="s">
        <v>160</v>
      </c>
      <c r="C83" s="11" t="s">
        <v>161</v>
      </c>
      <c r="D83" s="33">
        <v>0</v>
      </c>
      <c r="E83" s="33">
        <v>0</v>
      </c>
      <c r="F83" s="33">
        <v>0</v>
      </c>
      <c r="G83" s="38">
        <f t="shared" si="8"/>
        <v>0</v>
      </c>
      <c r="H83" s="33">
        <v>0</v>
      </c>
      <c r="I83" s="38">
        <f t="shared" si="9"/>
        <v>0</v>
      </c>
      <c r="J83" s="33">
        <v>0</v>
      </c>
      <c r="K83" s="38">
        <f t="shared" si="10"/>
        <v>0</v>
      </c>
      <c r="L83" s="33">
        <v>0</v>
      </c>
      <c r="M83" s="38">
        <f t="shared" si="11"/>
        <v>0</v>
      </c>
      <c r="N83" s="33">
        <f t="shared" si="12"/>
        <v>0</v>
      </c>
      <c r="O83" s="38">
        <f t="shared" si="13"/>
        <v>0</v>
      </c>
      <c r="P83" s="33">
        <v>0</v>
      </c>
      <c r="Q83" s="33">
        <v>0</v>
      </c>
      <c r="R83" s="33">
        <v>0</v>
      </c>
      <c r="S83" s="33">
        <v>0</v>
      </c>
      <c r="T83" s="38">
        <f t="shared" si="14"/>
        <v>0</v>
      </c>
      <c r="U83" s="38">
        <f t="shared" si="15"/>
        <v>0</v>
      </c>
    </row>
    <row r="84" spans="1:21" ht="14" x14ac:dyDescent="0.3">
      <c r="A84" s="19" t="s">
        <v>0</v>
      </c>
      <c r="B84" s="14" t="s">
        <v>162</v>
      </c>
      <c r="C84" s="13" t="s">
        <v>0</v>
      </c>
      <c r="D84" s="34">
        <f>SUM(D79:D83)</f>
        <v>179623483</v>
      </c>
      <c r="E84" s="34">
        <f>SUM(E79:E83)</f>
        <v>181278913</v>
      </c>
      <c r="F84" s="34">
        <f>SUM(F79:F83)</f>
        <v>33907103</v>
      </c>
      <c r="G84" s="39">
        <f t="shared" si="8"/>
        <v>0.18876765127642026</v>
      </c>
      <c r="H84" s="34">
        <f>SUM(H79:H83)</f>
        <v>40404161</v>
      </c>
      <c r="I84" s="39">
        <f t="shared" si="9"/>
        <v>0.22493807783473388</v>
      </c>
      <c r="J84" s="34">
        <f>SUM(J79:J83)</f>
        <v>40019422</v>
      </c>
      <c r="K84" s="39">
        <f t="shared" si="10"/>
        <v>0.22076159514482527</v>
      </c>
      <c r="L84" s="34">
        <f>SUM(L79:L83)</f>
        <v>0</v>
      </c>
      <c r="M84" s="39">
        <f t="shared" si="11"/>
        <v>0</v>
      </c>
      <c r="N84" s="34">
        <f t="shared" si="12"/>
        <v>114330686</v>
      </c>
      <c r="O84" s="39">
        <f t="shared" si="13"/>
        <v>0.63068938415357778</v>
      </c>
      <c r="P84" s="34">
        <f>SUM(P79:P83)</f>
        <v>34304307</v>
      </c>
      <c r="Q84" s="34">
        <f>SUM(Q79:Q83)</f>
        <v>168381709</v>
      </c>
      <c r="R84" s="34">
        <f>SUM(R79:R83)</f>
        <v>167412979</v>
      </c>
      <c r="S84" s="34">
        <f>SUM(S79:S83)</f>
        <v>101703312</v>
      </c>
      <c r="T84" s="39">
        <f t="shared" si="14"/>
        <v>0.60749956549067796</v>
      </c>
      <c r="U84" s="39">
        <f t="shared" si="15"/>
        <v>0.1666005087932545</v>
      </c>
    </row>
    <row r="85" spans="1:21" ht="14" x14ac:dyDescent="0.3">
      <c r="A85" s="19" t="s">
        <v>0</v>
      </c>
      <c r="B85" s="14" t="s">
        <v>163</v>
      </c>
      <c r="C85" s="13" t="s">
        <v>0</v>
      </c>
      <c r="D85" s="34">
        <f>SUM(D57,D59:D62,D64:D69,D71:D77,D79:D83)</f>
        <v>1171522356</v>
      </c>
      <c r="E85" s="34">
        <f>SUM(E57,E59:E62,E64:E69,E71:E77,E79:E83)</f>
        <v>1196872059</v>
      </c>
      <c r="F85" s="34">
        <f>SUM(F57,F59:F62,F64:F69,F71:F77,F79:F83)</f>
        <v>197383247</v>
      </c>
      <c r="G85" s="39">
        <f t="shared" si="8"/>
        <v>0.16848440491903</v>
      </c>
      <c r="H85" s="34">
        <f>SUM(H57,H59:H62,H64:H69,H71:H77,H79:H83)</f>
        <v>263946051</v>
      </c>
      <c r="I85" s="39">
        <f t="shared" si="9"/>
        <v>0.22530176197508262</v>
      </c>
      <c r="J85" s="34">
        <f>SUM(J57,J59:J62,J64:J69,J71:J77,J79:J83)</f>
        <v>382698629</v>
      </c>
      <c r="K85" s="39">
        <f t="shared" si="10"/>
        <v>0.31974898747302111</v>
      </c>
      <c r="L85" s="34">
        <f>SUM(L57,L59:L62,L64:L69,L71:L77,L79:L83)</f>
        <v>0</v>
      </c>
      <c r="M85" s="39">
        <f t="shared" si="11"/>
        <v>0</v>
      </c>
      <c r="N85" s="34">
        <f t="shared" si="12"/>
        <v>844027927</v>
      </c>
      <c r="O85" s="39">
        <f t="shared" si="13"/>
        <v>0.70519477888488336</v>
      </c>
      <c r="P85" s="34">
        <f>SUM(P57,P59:P62,P64:P69,P71:P77,P79:P83)</f>
        <v>323468025</v>
      </c>
      <c r="Q85" s="34">
        <f>SUM(Q57,Q59:Q62,Q64:Q69,Q71:Q77,Q79:Q83)</f>
        <v>1036567291</v>
      </c>
      <c r="R85" s="34">
        <f>SUM(R57,R59:R62,R64:R69,R71:R77,R79:R83)</f>
        <v>1048877645</v>
      </c>
      <c r="S85" s="34">
        <f>SUM(S57,S59:S62,S64:S69,S71:S77,S79:S83)</f>
        <v>799739337</v>
      </c>
      <c r="T85" s="39">
        <f t="shared" si="14"/>
        <v>0.76247152450274602</v>
      </c>
      <c r="U85" s="39">
        <f t="shared" si="15"/>
        <v>0.18311115604084827</v>
      </c>
    </row>
    <row r="86" spans="1:21" ht="14.5" customHeight="1" x14ac:dyDescent="0.3">
      <c r="A86" s="17" t="s">
        <v>0</v>
      </c>
      <c r="B86" s="15" t="s">
        <v>618</v>
      </c>
      <c r="C86" s="10"/>
      <c r="D86" s="35"/>
      <c r="E86" s="35"/>
      <c r="F86" s="35"/>
      <c r="G86" s="40"/>
      <c r="H86" s="35"/>
      <c r="I86" s="40"/>
      <c r="J86" s="35"/>
      <c r="K86" s="40"/>
      <c r="L86" s="35"/>
      <c r="M86" s="40"/>
      <c r="N86" s="35"/>
      <c r="O86" s="40"/>
      <c r="P86" s="35"/>
      <c r="Q86" s="35"/>
      <c r="R86" s="35"/>
      <c r="S86" s="35"/>
      <c r="T86" s="40"/>
      <c r="U86" s="40"/>
    </row>
    <row r="87" spans="1:21" ht="14.5" customHeight="1" x14ac:dyDescent="0.3">
      <c r="A87" s="17" t="s">
        <v>0</v>
      </c>
      <c r="B87" s="9" t="s">
        <v>164</v>
      </c>
      <c r="C87" s="10"/>
      <c r="D87" s="35"/>
      <c r="E87" s="35"/>
      <c r="F87" s="35"/>
      <c r="G87" s="40"/>
      <c r="H87" s="35"/>
      <c r="I87" s="40"/>
      <c r="J87" s="35"/>
      <c r="K87" s="40"/>
      <c r="L87" s="35"/>
      <c r="M87" s="40"/>
      <c r="N87" s="35"/>
      <c r="O87" s="40"/>
      <c r="P87" s="35"/>
      <c r="Q87" s="35"/>
      <c r="R87" s="35"/>
      <c r="S87" s="35"/>
      <c r="T87" s="40"/>
      <c r="U87" s="40"/>
    </row>
    <row r="88" spans="1:21" ht="13" x14ac:dyDescent="0.3">
      <c r="A88" s="18" t="s">
        <v>23</v>
      </c>
      <c r="B88" s="12" t="s">
        <v>165</v>
      </c>
      <c r="C88" s="11" t="s">
        <v>166</v>
      </c>
      <c r="D88" s="33">
        <v>2184311425</v>
      </c>
      <c r="E88" s="33">
        <v>2233988864</v>
      </c>
      <c r="F88" s="33">
        <v>696690981</v>
      </c>
      <c r="G88" s="38">
        <f t="shared" ref="G88:G99" si="16">IF(($D88      =0),0,($F88      /$D88      ))</f>
        <v>0.31895222129326178</v>
      </c>
      <c r="H88" s="33">
        <v>617820605</v>
      </c>
      <c r="I88" s="38">
        <f t="shared" ref="I88:I99" si="17">IF(($D88      =0),0,($H88      /$D88      ))</f>
        <v>0.28284456050034168</v>
      </c>
      <c r="J88" s="33">
        <v>575573258</v>
      </c>
      <c r="K88" s="38">
        <f t="shared" ref="K88:K99" si="18">IF(($E88      =0),0,($J88      /$E88      ))</f>
        <v>0.25764374535396073</v>
      </c>
      <c r="L88" s="33">
        <v>0</v>
      </c>
      <c r="M88" s="38">
        <f t="shared" ref="M88:M99" si="19">IF(($E88      =0),0,($L88      /$E88      ))</f>
        <v>0</v>
      </c>
      <c r="N88" s="33">
        <f t="shared" ref="N88:N99" si="20">$F88      +$H88      +$J88</f>
        <v>1890084844</v>
      </c>
      <c r="O88" s="38">
        <f t="shared" ref="O88:O99" si="21">IF(($E88      =0),0,($N88      /$E88      ))</f>
        <v>0.84605831052164104</v>
      </c>
      <c r="P88" s="33">
        <v>501353016</v>
      </c>
      <c r="Q88" s="33">
        <v>2211969649</v>
      </c>
      <c r="R88" s="33">
        <v>2299184204</v>
      </c>
      <c r="S88" s="33">
        <v>1773504202</v>
      </c>
      <c r="T88" s="38">
        <f t="shared" ref="T88:T99" si="22">IF(($R88      =0),0,($S88      /$R88      ))</f>
        <v>0.77136238101955923</v>
      </c>
      <c r="U88" s="38">
        <f t="shared" ref="U88:U99" si="23">IF(($P88      =0),0,(($J88      /$P88      )-1))</f>
        <v>0.14803988333841001</v>
      </c>
    </row>
    <row r="89" spans="1:21" ht="13" x14ac:dyDescent="0.3">
      <c r="A89" s="18" t="s">
        <v>23</v>
      </c>
      <c r="B89" s="12" t="s">
        <v>167</v>
      </c>
      <c r="C89" s="11" t="s">
        <v>168</v>
      </c>
      <c r="D89" s="33">
        <v>2241797000</v>
      </c>
      <c r="E89" s="33">
        <v>2302073000</v>
      </c>
      <c r="F89" s="33">
        <v>840762796</v>
      </c>
      <c r="G89" s="38">
        <f t="shared" si="16"/>
        <v>0.37503966505441838</v>
      </c>
      <c r="H89" s="33">
        <v>925289046</v>
      </c>
      <c r="I89" s="38">
        <f t="shared" si="17"/>
        <v>0.41274435017978878</v>
      </c>
      <c r="J89" s="33">
        <v>862715173</v>
      </c>
      <c r="K89" s="38">
        <f t="shared" si="18"/>
        <v>0.37475578446035379</v>
      </c>
      <c r="L89" s="33">
        <v>0</v>
      </c>
      <c r="M89" s="38">
        <f t="shared" si="19"/>
        <v>0</v>
      </c>
      <c r="N89" s="33">
        <f t="shared" si="20"/>
        <v>2628767015</v>
      </c>
      <c r="O89" s="38">
        <f t="shared" si="21"/>
        <v>1.141912969310704</v>
      </c>
      <c r="P89" s="33">
        <v>752360305</v>
      </c>
      <c r="Q89" s="33">
        <v>2923079046</v>
      </c>
      <c r="R89" s="33">
        <v>2129249000</v>
      </c>
      <c r="S89" s="33">
        <v>2232540890</v>
      </c>
      <c r="T89" s="38">
        <f t="shared" si="22"/>
        <v>1.0485109491656448</v>
      </c>
      <c r="U89" s="38">
        <f t="shared" si="23"/>
        <v>0.14667821689502869</v>
      </c>
    </row>
    <row r="90" spans="1:21" ht="13" x14ac:dyDescent="0.3">
      <c r="A90" s="18" t="s">
        <v>23</v>
      </c>
      <c r="B90" s="12" t="s">
        <v>169</v>
      </c>
      <c r="C90" s="11" t="s">
        <v>170</v>
      </c>
      <c r="D90" s="33">
        <v>1600123209</v>
      </c>
      <c r="E90" s="33">
        <v>1630333209</v>
      </c>
      <c r="F90" s="33">
        <v>454503454</v>
      </c>
      <c r="G90" s="38">
        <f t="shared" si="16"/>
        <v>0.28404278585774828</v>
      </c>
      <c r="H90" s="33">
        <v>412844031</v>
      </c>
      <c r="I90" s="38">
        <f t="shared" si="17"/>
        <v>0.25800765133455422</v>
      </c>
      <c r="J90" s="33">
        <v>502601778</v>
      </c>
      <c r="K90" s="38">
        <f t="shared" si="18"/>
        <v>0.30828162931691838</v>
      </c>
      <c r="L90" s="33">
        <v>0</v>
      </c>
      <c r="M90" s="38">
        <f t="shared" si="19"/>
        <v>0</v>
      </c>
      <c r="N90" s="33">
        <f t="shared" si="20"/>
        <v>1369949263</v>
      </c>
      <c r="O90" s="38">
        <f t="shared" si="21"/>
        <v>0.84028789663205594</v>
      </c>
      <c r="P90" s="33">
        <v>391640407</v>
      </c>
      <c r="Q90" s="33">
        <v>1830771641</v>
      </c>
      <c r="R90" s="33">
        <v>1617789876</v>
      </c>
      <c r="S90" s="33">
        <v>1143507251</v>
      </c>
      <c r="T90" s="38">
        <f t="shared" si="22"/>
        <v>0.70683298737616773</v>
      </c>
      <c r="U90" s="38">
        <f t="shared" si="23"/>
        <v>0.28332462385578094</v>
      </c>
    </row>
    <row r="91" spans="1:21" ht="14" x14ac:dyDescent="0.3">
      <c r="A91" s="19" t="s">
        <v>0</v>
      </c>
      <c r="B91" s="14" t="s">
        <v>28</v>
      </c>
      <c r="C91" s="13" t="s">
        <v>0</v>
      </c>
      <c r="D91" s="34">
        <f>SUM(D88:D90)</f>
        <v>6026231634</v>
      </c>
      <c r="E91" s="34">
        <f>SUM(E88:E90)</f>
        <v>6166395073</v>
      </c>
      <c r="F91" s="34">
        <f>SUM(F88:F90)</f>
        <v>1991957231</v>
      </c>
      <c r="G91" s="39">
        <f t="shared" si="16"/>
        <v>0.33054773728931641</v>
      </c>
      <c r="H91" s="34">
        <f>SUM(H88:H90)</f>
        <v>1955953682</v>
      </c>
      <c r="I91" s="39">
        <f t="shared" si="17"/>
        <v>0.32457326581416301</v>
      </c>
      <c r="J91" s="34">
        <f>SUM(J88:J90)</f>
        <v>1940890209</v>
      </c>
      <c r="K91" s="39">
        <f t="shared" si="18"/>
        <v>0.31475281522235349</v>
      </c>
      <c r="L91" s="34">
        <f>SUM(L88:L90)</f>
        <v>0</v>
      </c>
      <c r="M91" s="39">
        <f t="shared" si="19"/>
        <v>0</v>
      </c>
      <c r="N91" s="34">
        <f t="shared" si="20"/>
        <v>5888801122</v>
      </c>
      <c r="O91" s="39">
        <f t="shared" si="21"/>
        <v>0.95498278204465603</v>
      </c>
      <c r="P91" s="34">
        <f>SUM(P88:P90)</f>
        <v>1645353728</v>
      </c>
      <c r="Q91" s="34">
        <f>SUM(Q88:Q90)</f>
        <v>6965820336</v>
      </c>
      <c r="R91" s="34">
        <f>SUM(R88:R90)</f>
        <v>6046223080</v>
      </c>
      <c r="S91" s="34">
        <f>SUM(S88:S90)</f>
        <v>5149552343</v>
      </c>
      <c r="T91" s="39">
        <f t="shared" si="22"/>
        <v>0.85169737782814325</v>
      </c>
      <c r="U91" s="39">
        <f t="shared" si="23"/>
        <v>0.17961881142679137</v>
      </c>
    </row>
    <row r="92" spans="1:21" ht="13" x14ac:dyDescent="0.3">
      <c r="A92" s="18" t="s">
        <v>29</v>
      </c>
      <c r="B92" s="12" t="s">
        <v>171</v>
      </c>
      <c r="C92" s="11" t="s">
        <v>172</v>
      </c>
      <c r="D92" s="33">
        <v>180514995</v>
      </c>
      <c r="E92" s="33">
        <v>202998345</v>
      </c>
      <c r="F92" s="33">
        <v>47510731</v>
      </c>
      <c r="G92" s="38">
        <f t="shared" si="16"/>
        <v>0.26319548135045512</v>
      </c>
      <c r="H92" s="33">
        <v>45892726</v>
      </c>
      <c r="I92" s="38">
        <f t="shared" si="17"/>
        <v>0.25423220935191559</v>
      </c>
      <c r="J92" s="33">
        <v>40659955</v>
      </c>
      <c r="K92" s="38">
        <f t="shared" si="18"/>
        <v>0.20029697779063174</v>
      </c>
      <c r="L92" s="33">
        <v>0</v>
      </c>
      <c r="M92" s="38">
        <f t="shared" si="19"/>
        <v>0</v>
      </c>
      <c r="N92" s="33">
        <f t="shared" si="20"/>
        <v>134063412</v>
      </c>
      <c r="O92" s="38">
        <f t="shared" si="21"/>
        <v>0.66041628073371728</v>
      </c>
      <c r="P92" s="33">
        <v>44103380</v>
      </c>
      <c r="Q92" s="33">
        <v>170058052</v>
      </c>
      <c r="R92" s="33">
        <v>170058052</v>
      </c>
      <c r="S92" s="33">
        <v>131255067</v>
      </c>
      <c r="T92" s="38">
        <f t="shared" si="22"/>
        <v>0.77182506477258717</v>
      </c>
      <c r="U92" s="38">
        <f t="shared" si="23"/>
        <v>-7.8076215473734667E-2</v>
      </c>
    </row>
    <row r="93" spans="1:21" ht="13" x14ac:dyDescent="0.3">
      <c r="A93" s="18" t="s">
        <v>29</v>
      </c>
      <c r="B93" s="12" t="s">
        <v>173</v>
      </c>
      <c r="C93" s="11" t="s">
        <v>174</v>
      </c>
      <c r="D93" s="33">
        <v>61463355</v>
      </c>
      <c r="E93" s="33">
        <v>61430971</v>
      </c>
      <c r="F93" s="33">
        <v>15245950</v>
      </c>
      <c r="G93" s="38">
        <f t="shared" si="16"/>
        <v>0.24804942717494025</v>
      </c>
      <c r="H93" s="33">
        <v>15187236</v>
      </c>
      <c r="I93" s="38">
        <f t="shared" si="17"/>
        <v>0.24709415878778501</v>
      </c>
      <c r="J93" s="33">
        <v>14856813</v>
      </c>
      <c r="K93" s="38">
        <f t="shared" si="18"/>
        <v>0.24184564818290111</v>
      </c>
      <c r="L93" s="33">
        <v>0</v>
      </c>
      <c r="M93" s="38">
        <f t="shared" si="19"/>
        <v>0</v>
      </c>
      <c r="N93" s="33">
        <f t="shared" si="20"/>
        <v>45289999</v>
      </c>
      <c r="O93" s="38">
        <f t="shared" si="21"/>
        <v>0.73725025443599124</v>
      </c>
      <c r="P93" s="33">
        <v>11505163</v>
      </c>
      <c r="Q93" s="33">
        <v>52540578</v>
      </c>
      <c r="R93" s="33">
        <v>50919540</v>
      </c>
      <c r="S93" s="33">
        <v>40807811</v>
      </c>
      <c r="T93" s="38">
        <f t="shared" si="22"/>
        <v>0.80141751084161406</v>
      </c>
      <c r="U93" s="38">
        <f t="shared" si="23"/>
        <v>0.29131703740312065</v>
      </c>
    </row>
    <row r="94" spans="1:21" ht="13" x14ac:dyDescent="0.3">
      <c r="A94" s="18" t="s">
        <v>29</v>
      </c>
      <c r="B94" s="12" t="s">
        <v>175</v>
      </c>
      <c r="C94" s="11" t="s">
        <v>176</v>
      </c>
      <c r="D94" s="33">
        <v>38893930</v>
      </c>
      <c r="E94" s="33">
        <v>40820669</v>
      </c>
      <c r="F94" s="33">
        <v>9947267</v>
      </c>
      <c r="G94" s="38">
        <f t="shared" si="16"/>
        <v>0.2557537127258675</v>
      </c>
      <c r="H94" s="33">
        <v>10119647</v>
      </c>
      <c r="I94" s="38">
        <f t="shared" si="17"/>
        <v>0.26018576677646099</v>
      </c>
      <c r="J94" s="33">
        <v>10202873</v>
      </c>
      <c r="K94" s="38">
        <f t="shared" si="18"/>
        <v>0.24994379685448076</v>
      </c>
      <c r="L94" s="33">
        <v>0</v>
      </c>
      <c r="M94" s="38">
        <f t="shared" si="19"/>
        <v>0</v>
      </c>
      <c r="N94" s="33">
        <f t="shared" si="20"/>
        <v>30269787</v>
      </c>
      <c r="O94" s="38">
        <f t="shared" si="21"/>
        <v>0.74153088965788383</v>
      </c>
      <c r="P94" s="33">
        <v>9937692</v>
      </c>
      <c r="Q94" s="33">
        <v>37461947</v>
      </c>
      <c r="R94" s="33">
        <v>36971524</v>
      </c>
      <c r="S94" s="33">
        <v>28377749</v>
      </c>
      <c r="T94" s="38">
        <f t="shared" si="22"/>
        <v>0.76755691758879074</v>
      </c>
      <c r="U94" s="38">
        <f t="shared" si="23"/>
        <v>2.6684364941074845E-2</v>
      </c>
    </row>
    <row r="95" spans="1:21" ht="13" x14ac:dyDescent="0.3">
      <c r="A95" s="18" t="s">
        <v>44</v>
      </c>
      <c r="B95" s="12" t="s">
        <v>177</v>
      </c>
      <c r="C95" s="11" t="s">
        <v>178</v>
      </c>
      <c r="D95" s="33">
        <v>0</v>
      </c>
      <c r="E95" s="33">
        <v>0</v>
      </c>
      <c r="F95" s="33">
        <v>0</v>
      </c>
      <c r="G95" s="38">
        <f t="shared" si="16"/>
        <v>0</v>
      </c>
      <c r="H95" s="33">
        <v>0</v>
      </c>
      <c r="I95" s="38">
        <f t="shared" si="17"/>
        <v>0</v>
      </c>
      <c r="J95" s="33">
        <v>0</v>
      </c>
      <c r="K95" s="38">
        <f t="shared" si="18"/>
        <v>0</v>
      </c>
      <c r="L95" s="33">
        <v>0</v>
      </c>
      <c r="M95" s="38">
        <f t="shared" si="19"/>
        <v>0</v>
      </c>
      <c r="N95" s="33">
        <f t="shared" si="20"/>
        <v>0</v>
      </c>
      <c r="O95" s="38">
        <f t="shared" si="21"/>
        <v>0</v>
      </c>
      <c r="P95" s="33">
        <v>0</v>
      </c>
      <c r="Q95" s="33">
        <v>0</v>
      </c>
      <c r="R95" s="33">
        <v>0</v>
      </c>
      <c r="S95" s="33">
        <v>0</v>
      </c>
      <c r="T95" s="38">
        <f t="shared" si="22"/>
        <v>0</v>
      </c>
      <c r="U95" s="38">
        <f t="shared" si="23"/>
        <v>0</v>
      </c>
    </row>
    <row r="96" spans="1:21" ht="14" x14ac:dyDescent="0.3">
      <c r="A96" s="19" t="s">
        <v>0</v>
      </c>
      <c r="B96" s="14" t="s">
        <v>179</v>
      </c>
      <c r="C96" s="13" t="s">
        <v>0</v>
      </c>
      <c r="D96" s="34">
        <f>SUM(D92:D95)</f>
        <v>280872280</v>
      </c>
      <c r="E96" s="34">
        <f>SUM(E92:E95)</f>
        <v>305249985</v>
      </c>
      <c r="F96" s="34">
        <f>SUM(F92:F95)</f>
        <v>72703948</v>
      </c>
      <c r="G96" s="39">
        <f t="shared" si="16"/>
        <v>0.258850563679691</v>
      </c>
      <c r="H96" s="34">
        <f>SUM(H92:H95)</f>
        <v>71199609</v>
      </c>
      <c r="I96" s="39">
        <f t="shared" si="17"/>
        <v>0.2534946097208311</v>
      </c>
      <c r="J96" s="34">
        <f>SUM(J92:J95)</f>
        <v>65719641</v>
      </c>
      <c r="K96" s="39">
        <f t="shared" si="18"/>
        <v>0.21529776979350221</v>
      </c>
      <c r="L96" s="34">
        <f>SUM(L92:L95)</f>
        <v>0</v>
      </c>
      <c r="M96" s="39">
        <f t="shared" si="19"/>
        <v>0</v>
      </c>
      <c r="N96" s="34">
        <f t="shared" si="20"/>
        <v>209623198</v>
      </c>
      <c r="O96" s="39">
        <f t="shared" si="21"/>
        <v>0.68672631712004839</v>
      </c>
      <c r="P96" s="34">
        <f>SUM(P92:P95)</f>
        <v>65546235</v>
      </c>
      <c r="Q96" s="34">
        <f>SUM(Q92:Q95)</f>
        <v>260060577</v>
      </c>
      <c r="R96" s="34">
        <f>SUM(R92:R95)</f>
        <v>257949116</v>
      </c>
      <c r="S96" s="34">
        <f>SUM(S92:S95)</f>
        <v>200440627</v>
      </c>
      <c r="T96" s="39">
        <f t="shared" si="22"/>
        <v>0.77705490954270218</v>
      </c>
      <c r="U96" s="39">
        <f t="shared" si="23"/>
        <v>2.6455524104473938E-3</v>
      </c>
    </row>
    <row r="97" spans="1:21" ht="13" x14ac:dyDescent="0.3">
      <c r="A97" s="18" t="s">
        <v>29</v>
      </c>
      <c r="B97" s="12" t="s">
        <v>180</v>
      </c>
      <c r="C97" s="11" t="s">
        <v>181</v>
      </c>
      <c r="D97" s="33">
        <v>247468966</v>
      </c>
      <c r="E97" s="33">
        <v>253715452</v>
      </c>
      <c r="F97" s="33">
        <v>85342968</v>
      </c>
      <c r="G97" s="38">
        <f t="shared" si="16"/>
        <v>0.34486331510351886</v>
      </c>
      <c r="H97" s="33">
        <v>74227737</v>
      </c>
      <c r="I97" s="38">
        <f t="shared" si="17"/>
        <v>0.29994765889149916</v>
      </c>
      <c r="J97" s="33">
        <v>64562558</v>
      </c>
      <c r="K97" s="38">
        <f t="shared" si="18"/>
        <v>0.25446837191453359</v>
      </c>
      <c r="L97" s="33">
        <v>0</v>
      </c>
      <c r="M97" s="38">
        <f t="shared" si="19"/>
        <v>0</v>
      </c>
      <c r="N97" s="33">
        <f t="shared" si="20"/>
        <v>224133263</v>
      </c>
      <c r="O97" s="38">
        <f t="shared" si="21"/>
        <v>0.88340407032047852</v>
      </c>
      <c r="P97" s="33">
        <v>60203806</v>
      </c>
      <c r="Q97" s="33">
        <v>272253646</v>
      </c>
      <c r="R97" s="33">
        <v>254695291</v>
      </c>
      <c r="S97" s="33">
        <v>230647016</v>
      </c>
      <c r="T97" s="38">
        <f t="shared" si="22"/>
        <v>0.9055802134951918</v>
      </c>
      <c r="U97" s="38">
        <f t="shared" si="23"/>
        <v>7.2399940960543363E-2</v>
      </c>
    </row>
    <row r="98" spans="1:21" ht="13" x14ac:dyDescent="0.3">
      <c r="A98" s="18" t="s">
        <v>29</v>
      </c>
      <c r="B98" s="12" t="s">
        <v>182</v>
      </c>
      <c r="C98" s="11" t="s">
        <v>183</v>
      </c>
      <c r="D98" s="33">
        <v>116436161</v>
      </c>
      <c r="E98" s="33">
        <v>80652480</v>
      </c>
      <c r="F98" s="33">
        <v>34426355</v>
      </c>
      <c r="G98" s="38">
        <f t="shared" si="16"/>
        <v>0.29566721115101002</v>
      </c>
      <c r="H98" s="33">
        <v>30356284</v>
      </c>
      <c r="I98" s="38">
        <f t="shared" si="17"/>
        <v>0.2607118247397387</v>
      </c>
      <c r="J98" s="33">
        <v>28715119</v>
      </c>
      <c r="K98" s="38">
        <f t="shared" si="18"/>
        <v>0.35603516469673346</v>
      </c>
      <c r="L98" s="33">
        <v>0</v>
      </c>
      <c r="M98" s="38">
        <f t="shared" si="19"/>
        <v>0</v>
      </c>
      <c r="N98" s="33">
        <f t="shared" si="20"/>
        <v>93497758</v>
      </c>
      <c r="O98" s="38">
        <f t="shared" si="21"/>
        <v>1.1592669934018147</v>
      </c>
      <c r="P98" s="33">
        <v>21989985</v>
      </c>
      <c r="Q98" s="33">
        <v>100597002</v>
      </c>
      <c r="R98" s="33">
        <v>98289323</v>
      </c>
      <c r="S98" s="33">
        <v>230254501</v>
      </c>
      <c r="T98" s="38">
        <f t="shared" si="22"/>
        <v>2.342619665820671</v>
      </c>
      <c r="U98" s="38">
        <f t="shared" si="23"/>
        <v>0.30582712994119832</v>
      </c>
    </row>
    <row r="99" spans="1:21" ht="13" x14ac:dyDescent="0.3">
      <c r="A99" s="18" t="s">
        <v>29</v>
      </c>
      <c r="B99" s="12" t="s">
        <v>184</v>
      </c>
      <c r="C99" s="11" t="s">
        <v>185</v>
      </c>
      <c r="D99" s="33">
        <v>101152914</v>
      </c>
      <c r="E99" s="33">
        <v>103152914</v>
      </c>
      <c r="F99" s="33">
        <v>27450205</v>
      </c>
      <c r="G99" s="38">
        <f t="shared" si="16"/>
        <v>0.27137334867090435</v>
      </c>
      <c r="H99" s="33">
        <v>26354656</v>
      </c>
      <c r="I99" s="38">
        <f t="shared" si="17"/>
        <v>0.26054272643099535</v>
      </c>
      <c r="J99" s="33">
        <v>24904402</v>
      </c>
      <c r="K99" s="38">
        <f t="shared" si="18"/>
        <v>0.24143188044110903</v>
      </c>
      <c r="L99" s="33">
        <v>0</v>
      </c>
      <c r="M99" s="38">
        <f t="shared" si="19"/>
        <v>0</v>
      </c>
      <c r="N99" s="33">
        <f t="shared" si="20"/>
        <v>78709263</v>
      </c>
      <c r="O99" s="38">
        <f t="shared" si="21"/>
        <v>0.7630347989975349</v>
      </c>
      <c r="P99" s="33">
        <v>46539952</v>
      </c>
      <c r="Q99" s="33">
        <v>95658274</v>
      </c>
      <c r="R99" s="33">
        <v>112100169</v>
      </c>
      <c r="S99" s="33">
        <v>93391015</v>
      </c>
      <c r="T99" s="38">
        <f t="shared" si="22"/>
        <v>0.83310324893444188</v>
      </c>
      <c r="U99" s="38">
        <f t="shared" si="23"/>
        <v>-0.46488122720882907</v>
      </c>
    </row>
    <row r="100" spans="1:21" ht="13" x14ac:dyDescent="0.3">
      <c r="A100" s="18" t="s">
        <v>44</v>
      </c>
      <c r="B100" s="12" t="s">
        <v>186</v>
      </c>
      <c r="C100" s="11" t="s">
        <v>187</v>
      </c>
      <c r="D100" s="33">
        <v>0</v>
      </c>
      <c r="E100" s="33">
        <v>0</v>
      </c>
      <c r="F100" s="33">
        <v>0</v>
      </c>
      <c r="G100" s="38">
        <f>IF(($D100     =0),0,($F100     /$D100     ))</f>
        <v>0</v>
      </c>
      <c r="H100" s="33">
        <v>0</v>
      </c>
      <c r="I100" s="38">
        <f>IF(($D100     =0),0,($H100     /$D100     ))</f>
        <v>0</v>
      </c>
      <c r="J100" s="33">
        <v>0</v>
      </c>
      <c r="K100" s="38">
        <f>IF(($E100     =0),0,($J100     /$E100     ))</f>
        <v>0</v>
      </c>
      <c r="L100" s="33">
        <v>0</v>
      </c>
      <c r="M100" s="38">
        <f>IF(($E100     =0),0,($L100     /$E100     ))</f>
        <v>0</v>
      </c>
      <c r="N100" s="33">
        <f>$F100     +$H100     +$J100</f>
        <v>0</v>
      </c>
      <c r="O100" s="38">
        <f>IF(($E100     =0),0,($N100     /$E100     ))</f>
        <v>0</v>
      </c>
      <c r="P100" s="33">
        <v>0</v>
      </c>
      <c r="Q100" s="33">
        <v>0</v>
      </c>
      <c r="R100" s="33">
        <v>0</v>
      </c>
      <c r="S100" s="33">
        <v>0</v>
      </c>
      <c r="T100" s="38">
        <f>IF(($R100     =0),0,($S100     /$R100     ))</f>
        <v>0</v>
      </c>
      <c r="U100" s="38">
        <f>IF(($P100     =0),0,(($J100     /$P100     )-1))</f>
        <v>0</v>
      </c>
    </row>
    <row r="101" spans="1:21" ht="14" x14ac:dyDescent="0.3">
      <c r="A101" s="19" t="s">
        <v>0</v>
      </c>
      <c r="B101" s="14" t="s">
        <v>188</v>
      </c>
      <c r="C101" s="13" t="s">
        <v>0</v>
      </c>
      <c r="D101" s="34">
        <f>SUM(D97:D100)</f>
        <v>465058041</v>
      </c>
      <c r="E101" s="34">
        <f>SUM(E97:E100)</f>
        <v>437520846</v>
      </c>
      <c r="F101" s="34">
        <f>SUM(F97:F100)</f>
        <v>147219528</v>
      </c>
      <c r="G101" s="39">
        <f>IF(($D101     =0),0,($F101     /$D101     ))</f>
        <v>0.31656162246638803</v>
      </c>
      <c r="H101" s="34">
        <f>SUM(H97:H100)</f>
        <v>130938677</v>
      </c>
      <c r="I101" s="39">
        <f>IF(($D101     =0),0,($H101     /$D101     ))</f>
        <v>0.28155340937326145</v>
      </c>
      <c r="J101" s="34">
        <f>SUM(J97:J100)</f>
        <v>118182079</v>
      </c>
      <c r="K101" s="39">
        <f>IF(($E101     =0),0,($J101     /$E101     ))</f>
        <v>0.27011759572251332</v>
      </c>
      <c r="L101" s="34">
        <f>SUM(L97:L100)</f>
        <v>0</v>
      </c>
      <c r="M101" s="39">
        <f>IF(($E101     =0),0,($L101     /$E101     ))</f>
        <v>0</v>
      </c>
      <c r="N101" s="34">
        <f>$F101     +$H101     +$J101</f>
        <v>396340284</v>
      </c>
      <c r="O101" s="39">
        <f>IF(($E101     =0),0,($N101     /$E101     ))</f>
        <v>0.90587748589240935</v>
      </c>
      <c r="P101" s="34">
        <f>SUM(P97:P100)</f>
        <v>128733743</v>
      </c>
      <c r="Q101" s="34">
        <f>SUM(Q97:Q100)</f>
        <v>468508922</v>
      </c>
      <c r="R101" s="34">
        <f>SUM(R97:R100)</f>
        <v>465084783</v>
      </c>
      <c r="S101" s="34">
        <f>SUM(S97:S100)</f>
        <v>554292532</v>
      </c>
      <c r="T101" s="39">
        <f>IF(($R101     =0),0,($S101     /$R101     ))</f>
        <v>1.1918096490376895</v>
      </c>
      <c r="U101" s="39">
        <f>IF(($P101     =0),0,(($J101     /$P101     )-1))</f>
        <v>-8.1965021400799309E-2</v>
      </c>
    </row>
    <row r="102" spans="1:21" ht="14" x14ac:dyDescent="0.3">
      <c r="A102" s="19" t="s">
        <v>0</v>
      </c>
      <c r="B102" s="14" t="s">
        <v>189</v>
      </c>
      <c r="C102" s="13" t="s">
        <v>0</v>
      </c>
      <c r="D102" s="34">
        <f>SUM(D88:D90,D92:D95,D97:D100)</f>
        <v>6772161955</v>
      </c>
      <c r="E102" s="34">
        <f>SUM(E88:E90,E92:E95,E97:E100)</f>
        <v>6909165904</v>
      </c>
      <c r="F102" s="34">
        <f>SUM(F88:F90,F92:F95,F97:F100)</f>
        <v>2211880707</v>
      </c>
      <c r="G102" s="39">
        <f>IF(($D102     =0),0,($F102     /$D102     ))</f>
        <v>0.32661367546990389</v>
      </c>
      <c r="H102" s="34">
        <f>SUM(H88:H90,H92:H95,H97:H100)</f>
        <v>2158091968</v>
      </c>
      <c r="I102" s="39">
        <f>IF(($D102     =0),0,($H102     /$D102     ))</f>
        <v>0.31867105103808757</v>
      </c>
      <c r="J102" s="34">
        <f>SUM(J88:J90,J92:J95,J97:J100)</f>
        <v>2124791929</v>
      </c>
      <c r="K102" s="39">
        <f>IF(($E102     =0),0,($J102     /$E102     ))</f>
        <v>0.30753233581637845</v>
      </c>
      <c r="L102" s="34">
        <f>SUM(L88:L90,L92:L95,L97:L100)</f>
        <v>0</v>
      </c>
      <c r="M102" s="39">
        <f>IF(($E102     =0),0,($L102     /$E102     ))</f>
        <v>0</v>
      </c>
      <c r="N102" s="34">
        <f>$F102     +$H102     +$J102</f>
        <v>6494764604</v>
      </c>
      <c r="O102" s="39">
        <f>IF(($E102     =0),0,($N102     /$E102     ))</f>
        <v>0.94002151551172242</v>
      </c>
      <c r="P102" s="34">
        <f>SUM(P88:P90,P92:P95,P97:P100)</f>
        <v>1839633706</v>
      </c>
      <c r="Q102" s="34">
        <f>SUM(Q88:Q90,Q92:Q95,Q97:Q100)</f>
        <v>7694389835</v>
      </c>
      <c r="R102" s="34">
        <f>SUM(R88:R90,R92:R95,R97:R100)</f>
        <v>6769256979</v>
      </c>
      <c r="S102" s="34">
        <f>SUM(S88:S90,S92:S95,S97:S100)</f>
        <v>5904285502</v>
      </c>
      <c r="T102" s="39">
        <f>IF(($R102     =0),0,($S102     /$R102     ))</f>
        <v>0.87222061746460988</v>
      </c>
      <c r="U102" s="39">
        <f>IF(($P102     =0),0,(($J102     /$P102     )-1))</f>
        <v>0.15500815301978377</v>
      </c>
    </row>
    <row r="103" spans="1:21" ht="14.5" customHeight="1" x14ac:dyDescent="0.3">
      <c r="A103" s="17" t="s">
        <v>0</v>
      </c>
      <c r="B103" s="15" t="s">
        <v>618</v>
      </c>
      <c r="C103" s="10"/>
      <c r="D103" s="35"/>
      <c r="E103" s="35"/>
      <c r="F103" s="35"/>
      <c r="G103" s="40"/>
      <c r="H103" s="35"/>
      <c r="I103" s="40"/>
      <c r="J103" s="35"/>
      <c r="K103" s="40"/>
      <c r="L103" s="35"/>
      <c r="M103" s="40"/>
      <c r="N103" s="35"/>
      <c r="O103" s="40"/>
      <c r="P103" s="35"/>
      <c r="Q103" s="35"/>
      <c r="R103" s="35"/>
      <c r="S103" s="35"/>
      <c r="T103" s="40"/>
      <c r="U103" s="40"/>
    </row>
    <row r="104" spans="1:21" ht="28.9" customHeight="1" x14ac:dyDescent="0.3">
      <c r="A104" s="17" t="s">
        <v>0</v>
      </c>
      <c r="B104" s="9" t="s">
        <v>190</v>
      </c>
      <c r="C104" s="10"/>
      <c r="D104" s="35"/>
      <c r="E104" s="35"/>
      <c r="F104" s="35"/>
      <c r="G104" s="40"/>
      <c r="H104" s="35"/>
      <c r="I104" s="40"/>
      <c r="J104" s="35"/>
      <c r="K104" s="40"/>
      <c r="L104" s="35"/>
      <c r="M104" s="40"/>
      <c r="N104" s="35"/>
      <c r="O104" s="40"/>
      <c r="P104" s="35"/>
      <c r="Q104" s="35"/>
      <c r="R104" s="35"/>
      <c r="S104" s="35"/>
      <c r="T104" s="40"/>
      <c r="U104" s="40"/>
    </row>
    <row r="105" spans="1:21" ht="13" x14ac:dyDescent="0.3">
      <c r="A105" s="18" t="s">
        <v>23</v>
      </c>
      <c r="B105" s="12" t="s">
        <v>191</v>
      </c>
      <c r="C105" s="11" t="s">
        <v>192</v>
      </c>
      <c r="D105" s="33">
        <v>1246093250</v>
      </c>
      <c r="E105" s="33">
        <v>1246093250</v>
      </c>
      <c r="F105" s="33">
        <v>377385268</v>
      </c>
      <c r="G105" s="38">
        <f t="shared" ref="G105:G136" si="24">IF(($D105     =0),0,($F105     /$D105     ))</f>
        <v>0.30285475665645406</v>
      </c>
      <c r="H105" s="33">
        <v>208980944</v>
      </c>
      <c r="I105" s="38">
        <f t="shared" ref="I105:I136" si="25">IF(($D105     =0),0,($H105     /$D105     ))</f>
        <v>0.16770891263555116</v>
      </c>
      <c r="J105" s="33">
        <v>352613880</v>
      </c>
      <c r="K105" s="38">
        <f t="shared" ref="K105:K136" si="26">IF(($E105     =0),0,($J105     /$E105     ))</f>
        <v>0.28297551567669593</v>
      </c>
      <c r="L105" s="33">
        <v>0</v>
      </c>
      <c r="M105" s="38">
        <f t="shared" ref="M105:M136" si="27">IF(($E105     =0),0,($L105     /$E105     ))</f>
        <v>0</v>
      </c>
      <c r="N105" s="33">
        <f t="shared" ref="N105:N136" si="28">$F105     +$H105     +$J105</f>
        <v>938980092</v>
      </c>
      <c r="O105" s="38">
        <f t="shared" ref="O105:O136" si="29">IF(($E105     =0),0,($N105     /$E105     ))</f>
        <v>0.7535391849687012</v>
      </c>
      <c r="P105" s="33">
        <v>130899800</v>
      </c>
      <c r="Q105" s="33">
        <v>1246459560</v>
      </c>
      <c r="R105" s="33">
        <v>1246459560</v>
      </c>
      <c r="S105" s="33">
        <v>669919761</v>
      </c>
      <c r="T105" s="38">
        <f t="shared" ref="T105:T136" si="30">IF(($R105     =0),0,($S105     /$R105     ))</f>
        <v>0.53745807926572442</v>
      </c>
      <c r="U105" s="38">
        <f t="shared" ref="U105:U136" si="31">IF(($P105     =0),0,(($J105     /$P105     )-1))</f>
        <v>1.6937694328028003</v>
      </c>
    </row>
    <row r="106" spans="1:21" ht="14" x14ac:dyDescent="0.3">
      <c r="A106" s="19" t="s">
        <v>0</v>
      </c>
      <c r="B106" s="14" t="s">
        <v>28</v>
      </c>
      <c r="C106" s="13" t="s">
        <v>0</v>
      </c>
      <c r="D106" s="34">
        <f>D105</f>
        <v>1246093250</v>
      </c>
      <c r="E106" s="34">
        <f>E105</f>
        <v>1246093250</v>
      </c>
      <c r="F106" s="34">
        <f>F105</f>
        <v>377385268</v>
      </c>
      <c r="G106" s="39">
        <f t="shared" si="24"/>
        <v>0.30285475665645406</v>
      </c>
      <c r="H106" s="34">
        <f>H105</f>
        <v>208980944</v>
      </c>
      <c r="I106" s="39">
        <f t="shared" si="25"/>
        <v>0.16770891263555116</v>
      </c>
      <c r="J106" s="34">
        <f>J105</f>
        <v>352613880</v>
      </c>
      <c r="K106" s="39">
        <f t="shared" si="26"/>
        <v>0.28297551567669593</v>
      </c>
      <c r="L106" s="34">
        <f>L105</f>
        <v>0</v>
      </c>
      <c r="M106" s="39">
        <f t="shared" si="27"/>
        <v>0</v>
      </c>
      <c r="N106" s="34">
        <f t="shared" si="28"/>
        <v>938980092</v>
      </c>
      <c r="O106" s="39">
        <f t="shared" si="29"/>
        <v>0.7535391849687012</v>
      </c>
      <c r="P106" s="34">
        <f>P105</f>
        <v>130899800</v>
      </c>
      <c r="Q106" s="34">
        <f>Q105</f>
        <v>1246459560</v>
      </c>
      <c r="R106" s="34">
        <f>R105</f>
        <v>1246459560</v>
      </c>
      <c r="S106" s="34">
        <f>S105</f>
        <v>669919761</v>
      </c>
      <c r="T106" s="39">
        <f t="shared" si="30"/>
        <v>0.53745807926572442</v>
      </c>
      <c r="U106" s="39">
        <f t="shared" si="31"/>
        <v>1.6937694328028003</v>
      </c>
    </row>
    <row r="107" spans="1:21" ht="13" x14ac:dyDescent="0.3">
      <c r="A107" s="18" t="s">
        <v>29</v>
      </c>
      <c r="B107" s="12" t="s">
        <v>193</v>
      </c>
      <c r="C107" s="11" t="s">
        <v>194</v>
      </c>
      <c r="D107" s="33">
        <v>9773035</v>
      </c>
      <c r="E107" s="33">
        <v>9981163</v>
      </c>
      <c r="F107" s="33">
        <v>4190238</v>
      </c>
      <c r="G107" s="38">
        <f t="shared" si="24"/>
        <v>0.42875503873668724</v>
      </c>
      <c r="H107" s="33">
        <v>2342722</v>
      </c>
      <c r="I107" s="38">
        <f t="shared" si="25"/>
        <v>0.23971284253049335</v>
      </c>
      <c r="J107" s="33">
        <v>2253181</v>
      </c>
      <c r="K107" s="38">
        <f t="shared" si="26"/>
        <v>0.22574333271583683</v>
      </c>
      <c r="L107" s="33">
        <v>0</v>
      </c>
      <c r="M107" s="38">
        <f t="shared" si="27"/>
        <v>0</v>
      </c>
      <c r="N107" s="33">
        <f t="shared" si="28"/>
        <v>8786141</v>
      </c>
      <c r="O107" s="38">
        <f t="shared" si="29"/>
        <v>0.8802722688728758</v>
      </c>
      <c r="P107" s="33">
        <v>2232928</v>
      </c>
      <c r="Q107" s="33">
        <v>10052289</v>
      </c>
      <c r="R107" s="33">
        <v>9875187</v>
      </c>
      <c r="S107" s="33">
        <v>8362883</v>
      </c>
      <c r="T107" s="38">
        <f t="shared" si="30"/>
        <v>0.84685819114108929</v>
      </c>
      <c r="U107" s="38">
        <f t="shared" si="31"/>
        <v>9.0701536278823269E-3</v>
      </c>
    </row>
    <row r="108" spans="1:21" ht="13" x14ac:dyDescent="0.3">
      <c r="A108" s="18" t="s">
        <v>29</v>
      </c>
      <c r="B108" s="12" t="s">
        <v>195</v>
      </c>
      <c r="C108" s="11" t="s">
        <v>196</v>
      </c>
      <c r="D108" s="33">
        <v>24000</v>
      </c>
      <c r="E108" s="33">
        <v>0</v>
      </c>
      <c r="F108" s="33">
        <v>0</v>
      </c>
      <c r="G108" s="38">
        <f t="shared" si="24"/>
        <v>0</v>
      </c>
      <c r="H108" s="33">
        <v>0</v>
      </c>
      <c r="I108" s="38">
        <f t="shared" si="25"/>
        <v>0</v>
      </c>
      <c r="J108" s="33">
        <v>0</v>
      </c>
      <c r="K108" s="38">
        <f t="shared" si="26"/>
        <v>0</v>
      </c>
      <c r="L108" s="33">
        <v>0</v>
      </c>
      <c r="M108" s="38">
        <f t="shared" si="27"/>
        <v>0</v>
      </c>
      <c r="N108" s="33">
        <f t="shared" si="28"/>
        <v>0</v>
      </c>
      <c r="O108" s="38">
        <f t="shared" si="29"/>
        <v>0</v>
      </c>
      <c r="P108" s="33">
        <v>0</v>
      </c>
      <c r="Q108" s="33">
        <v>24000</v>
      </c>
      <c r="R108" s="33">
        <v>24000</v>
      </c>
      <c r="S108" s="33">
        <v>0</v>
      </c>
      <c r="T108" s="38">
        <f t="shared" si="30"/>
        <v>0</v>
      </c>
      <c r="U108" s="38">
        <f t="shared" si="31"/>
        <v>0</v>
      </c>
    </row>
    <row r="109" spans="1:21" ht="13" x14ac:dyDescent="0.3">
      <c r="A109" s="18" t="s">
        <v>29</v>
      </c>
      <c r="B109" s="12" t="s">
        <v>197</v>
      </c>
      <c r="C109" s="11" t="s">
        <v>198</v>
      </c>
      <c r="D109" s="33">
        <v>10094580</v>
      </c>
      <c r="E109" s="33">
        <v>10094580</v>
      </c>
      <c r="F109" s="33">
        <v>1024024</v>
      </c>
      <c r="G109" s="38">
        <f t="shared" si="24"/>
        <v>0.1014429525547373</v>
      </c>
      <c r="H109" s="33">
        <v>6985617</v>
      </c>
      <c r="I109" s="38">
        <f t="shared" si="25"/>
        <v>0.69201660693164058</v>
      </c>
      <c r="J109" s="33">
        <v>927055</v>
      </c>
      <c r="K109" s="38">
        <f t="shared" si="26"/>
        <v>9.1836906537963933E-2</v>
      </c>
      <c r="L109" s="33">
        <v>0</v>
      </c>
      <c r="M109" s="38">
        <f t="shared" si="27"/>
        <v>0</v>
      </c>
      <c r="N109" s="33">
        <f t="shared" si="28"/>
        <v>8936696</v>
      </c>
      <c r="O109" s="38">
        <f t="shared" si="29"/>
        <v>0.88529646602434175</v>
      </c>
      <c r="P109" s="33">
        <v>1652717</v>
      </c>
      <c r="Q109" s="33">
        <v>8566128</v>
      </c>
      <c r="R109" s="33">
        <v>8516128</v>
      </c>
      <c r="S109" s="33">
        <v>8222072</v>
      </c>
      <c r="T109" s="38">
        <f t="shared" si="30"/>
        <v>0.9654706927843264</v>
      </c>
      <c r="U109" s="38">
        <f t="shared" si="31"/>
        <v>-0.4390721460479925</v>
      </c>
    </row>
    <row r="110" spans="1:21" ht="13" x14ac:dyDescent="0.3">
      <c r="A110" s="18" t="s">
        <v>29</v>
      </c>
      <c r="B110" s="12" t="s">
        <v>199</v>
      </c>
      <c r="C110" s="11" t="s">
        <v>200</v>
      </c>
      <c r="D110" s="33">
        <v>78811476</v>
      </c>
      <c r="E110" s="33">
        <v>77777796</v>
      </c>
      <c r="F110" s="33">
        <v>25135143</v>
      </c>
      <c r="G110" s="38">
        <f t="shared" si="24"/>
        <v>0.31892744909383502</v>
      </c>
      <c r="H110" s="33">
        <v>18202506</v>
      </c>
      <c r="I110" s="38">
        <f t="shared" si="25"/>
        <v>0.23096263290386795</v>
      </c>
      <c r="J110" s="33">
        <v>16906390</v>
      </c>
      <c r="K110" s="38">
        <f t="shared" si="26"/>
        <v>0.21736782050239634</v>
      </c>
      <c r="L110" s="33">
        <v>0</v>
      </c>
      <c r="M110" s="38">
        <f t="shared" si="27"/>
        <v>0</v>
      </c>
      <c r="N110" s="33">
        <f t="shared" si="28"/>
        <v>60244039</v>
      </c>
      <c r="O110" s="38">
        <f t="shared" si="29"/>
        <v>0.77456603424452908</v>
      </c>
      <c r="P110" s="33">
        <v>16496377</v>
      </c>
      <c r="Q110" s="33">
        <v>68114851</v>
      </c>
      <c r="R110" s="33">
        <v>74518485</v>
      </c>
      <c r="S110" s="33">
        <v>57368575</v>
      </c>
      <c r="T110" s="38">
        <f t="shared" si="30"/>
        <v>0.76985696904600243</v>
      </c>
      <c r="U110" s="38">
        <f t="shared" si="31"/>
        <v>2.485473022349094E-2</v>
      </c>
    </row>
    <row r="111" spans="1:21" ht="13" x14ac:dyDescent="0.3">
      <c r="A111" s="18" t="s">
        <v>44</v>
      </c>
      <c r="B111" s="12" t="s">
        <v>201</v>
      </c>
      <c r="C111" s="11" t="s">
        <v>202</v>
      </c>
      <c r="D111" s="33">
        <v>0</v>
      </c>
      <c r="E111" s="33">
        <v>0</v>
      </c>
      <c r="F111" s="33">
        <v>0</v>
      </c>
      <c r="G111" s="38">
        <f t="shared" si="24"/>
        <v>0</v>
      </c>
      <c r="H111" s="33">
        <v>0</v>
      </c>
      <c r="I111" s="38">
        <f t="shared" si="25"/>
        <v>0</v>
      </c>
      <c r="J111" s="33">
        <v>0</v>
      </c>
      <c r="K111" s="38">
        <f t="shared" si="26"/>
        <v>0</v>
      </c>
      <c r="L111" s="33">
        <v>0</v>
      </c>
      <c r="M111" s="38">
        <f t="shared" si="27"/>
        <v>0</v>
      </c>
      <c r="N111" s="33">
        <f t="shared" si="28"/>
        <v>0</v>
      </c>
      <c r="O111" s="38">
        <f t="shared" si="29"/>
        <v>0</v>
      </c>
      <c r="P111" s="33">
        <v>0</v>
      </c>
      <c r="Q111" s="33">
        <v>0</v>
      </c>
      <c r="R111" s="33">
        <v>0</v>
      </c>
      <c r="S111" s="33">
        <v>0</v>
      </c>
      <c r="T111" s="38">
        <f t="shared" si="30"/>
        <v>0</v>
      </c>
      <c r="U111" s="38">
        <f t="shared" si="31"/>
        <v>0</v>
      </c>
    </row>
    <row r="112" spans="1:21" ht="14" x14ac:dyDescent="0.3">
      <c r="A112" s="19" t="s">
        <v>0</v>
      </c>
      <c r="B112" s="14" t="s">
        <v>203</v>
      </c>
      <c r="C112" s="13" t="s">
        <v>0</v>
      </c>
      <c r="D112" s="34">
        <f>SUM(D107:D111)</f>
        <v>98703091</v>
      </c>
      <c r="E112" s="34">
        <f>SUM(E107:E111)</f>
        <v>97853539</v>
      </c>
      <c r="F112" s="34">
        <f>SUM(F107:F111)</f>
        <v>30349405</v>
      </c>
      <c r="G112" s="39">
        <f t="shared" si="24"/>
        <v>0.30748180925762497</v>
      </c>
      <c r="H112" s="34">
        <f>SUM(H107:H111)</f>
        <v>27530845</v>
      </c>
      <c r="I112" s="39">
        <f t="shared" si="25"/>
        <v>0.27892586464186819</v>
      </c>
      <c r="J112" s="34">
        <f>SUM(J107:J111)</f>
        <v>20086626</v>
      </c>
      <c r="K112" s="39">
        <f t="shared" si="26"/>
        <v>0.20527235095707677</v>
      </c>
      <c r="L112" s="34">
        <f>SUM(L107:L111)</f>
        <v>0</v>
      </c>
      <c r="M112" s="39">
        <f t="shared" si="27"/>
        <v>0</v>
      </c>
      <c r="N112" s="34">
        <f t="shared" si="28"/>
        <v>77966876</v>
      </c>
      <c r="O112" s="39">
        <f t="shared" si="29"/>
        <v>0.79677114181838637</v>
      </c>
      <c r="P112" s="34">
        <f>SUM(P107:P111)</f>
        <v>20382022</v>
      </c>
      <c r="Q112" s="34">
        <f>SUM(Q107:Q111)</f>
        <v>86757268</v>
      </c>
      <c r="R112" s="34">
        <f>SUM(R107:R111)</f>
        <v>92933800</v>
      </c>
      <c r="S112" s="34">
        <f>SUM(S107:S111)</f>
        <v>73953530</v>
      </c>
      <c r="T112" s="39">
        <f t="shared" si="30"/>
        <v>0.79576569558115562</v>
      </c>
      <c r="U112" s="39">
        <f t="shared" si="31"/>
        <v>-1.4492968362020187E-2</v>
      </c>
    </row>
    <row r="113" spans="1:21" ht="13" x14ac:dyDescent="0.3">
      <c r="A113" s="18" t="s">
        <v>29</v>
      </c>
      <c r="B113" s="12" t="s">
        <v>204</v>
      </c>
      <c r="C113" s="11" t="s">
        <v>205</v>
      </c>
      <c r="D113" s="33">
        <v>0</v>
      </c>
      <c r="E113" s="33">
        <v>0</v>
      </c>
      <c r="F113" s="33">
        <v>0</v>
      </c>
      <c r="G113" s="38">
        <f t="shared" si="24"/>
        <v>0</v>
      </c>
      <c r="H113" s="33">
        <v>0</v>
      </c>
      <c r="I113" s="38">
        <f t="shared" si="25"/>
        <v>0</v>
      </c>
      <c r="J113" s="33">
        <v>0</v>
      </c>
      <c r="K113" s="38">
        <f t="shared" si="26"/>
        <v>0</v>
      </c>
      <c r="L113" s="33">
        <v>0</v>
      </c>
      <c r="M113" s="38">
        <f t="shared" si="27"/>
        <v>0</v>
      </c>
      <c r="N113" s="33">
        <f t="shared" si="28"/>
        <v>0</v>
      </c>
      <c r="O113" s="38">
        <f t="shared" si="29"/>
        <v>0</v>
      </c>
      <c r="P113" s="33">
        <v>0</v>
      </c>
      <c r="Q113" s="33">
        <v>0</v>
      </c>
      <c r="R113" s="33">
        <v>0</v>
      </c>
      <c r="S113" s="33">
        <v>0</v>
      </c>
      <c r="T113" s="38">
        <f t="shared" si="30"/>
        <v>0</v>
      </c>
      <c r="U113" s="38">
        <f t="shared" si="31"/>
        <v>0</v>
      </c>
    </row>
    <row r="114" spans="1:21" ht="13" x14ac:dyDescent="0.3">
      <c r="A114" s="18" t="s">
        <v>29</v>
      </c>
      <c r="B114" s="12" t="s">
        <v>206</v>
      </c>
      <c r="C114" s="11" t="s">
        <v>207</v>
      </c>
      <c r="D114" s="33">
        <v>16999372</v>
      </c>
      <c r="E114" s="33">
        <v>17772968</v>
      </c>
      <c r="F114" s="33">
        <v>5914872</v>
      </c>
      <c r="G114" s="38">
        <f t="shared" si="24"/>
        <v>0.34794650061190496</v>
      </c>
      <c r="H114" s="33">
        <v>5202272</v>
      </c>
      <c r="I114" s="38">
        <f t="shared" si="25"/>
        <v>0.30602730500867914</v>
      </c>
      <c r="J114" s="33">
        <v>4384628</v>
      </c>
      <c r="K114" s="38">
        <f t="shared" si="26"/>
        <v>0.24670207024510482</v>
      </c>
      <c r="L114" s="33">
        <v>0</v>
      </c>
      <c r="M114" s="38">
        <f t="shared" si="27"/>
        <v>0</v>
      </c>
      <c r="N114" s="33">
        <f t="shared" si="28"/>
        <v>15501772</v>
      </c>
      <c r="O114" s="38">
        <f t="shared" si="29"/>
        <v>0.87221065159178812</v>
      </c>
      <c r="P114" s="33">
        <v>3219298</v>
      </c>
      <c r="Q114" s="33">
        <v>15277285</v>
      </c>
      <c r="R114" s="33">
        <v>16224484</v>
      </c>
      <c r="S114" s="33">
        <v>14011359</v>
      </c>
      <c r="T114" s="38">
        <f t="shared" si="30"/>
        <v>0.86359350473025831</v>
      </c>
      <c r="U114" s="38">
        <f t="shared" si="31"/>
        <v>0.36198264342101916</v>
      </c>
    </row>
    <row r="115" spans="1:21" ht="13" x14ac:dyDescent="0.3">
      <c r="A115" s="18" t="s">
        <v>29</v>
      </c>
      <c r="B115" s="12" t="s">
        <v>208</v>
      </c>
      <c r="C115" s="11" t="s">
        <v>209</v>
      </c>
      <c r="D115" s="33">
        <v>4068245</v>
      </c>
      <c r="E115" s="33">
        <v>4068245</v>
      </c>
      <c r="F115" s="33">
        <v>1035973</v>
      </c>
      <c r="G115" s="38">
        <f t="shared" si="24"/>
        <v>0.25464862612748251</v>
      </c>
      <c r="H115" s="33">
        <v>1035485</v>
      </c>
      <c r="I115" s="38">
        <f t="shared" si="25"/>
        <v>0.25452867268318402</v>
      </c>
      <c r="J115" s="33">
        <v>1033442</v>
      </c>
      <c r="K115" s="38">
        <f t="shared" si="26"/>
        <v>0.2540264905383034</v>
      </c>
      <c r="L115" s="33">
        <v>0</v>
      </c>
      <c r="M115" s="38">
        <f t="shared" si="27"/>
        <v>0</v>
      </c>
      <c r="N115" s="33">
        <f t="shared" si="28"/>
        <v>3104900</v>
      </c>
      <c r="O115" s="38">
        <f t="shared" si="29"/>
        <v>0.76320378934896993</v>
      </c>
      <c r="P115" s="33">
        <v>996978</v>
      </c>
      <c r="Q115" s="33">
        <v>3955005</v>
      </c>
      <c r="R115" s="33">
        <v>3955005</v>
      </c>
      <c r="S115" s="33">
        <v>2652348</v>
      </c>
      <c r="T115" s="38">
        <f t="shared" si="30"/>
        <v>0.67063075773608383</v>
      </c>
      <c r="U115" s="38">
        <f t="shared" si="31"/>
        <v>3.6574528224293745E-2</v>
      </c>
    </row>
    <row r="116" spans="1:21" ht="13" x14ac:dyDescent="0.3">
      <c r="A116" s="18" t="s">
        <v>29</v>
      </c>
      <c r="B116" s="12" t="s">
        <v>210</v>
      </c>
      <c r="C116" s="11" t="s">
        <v>211</v>
      </c>
      <c r="D116" s="33">
        <v>86700</v>
      </c>
      <c r="E116" s="33">
        <v>90000</v>
      </c>
      <c r="F116" s="33">
        <v>0</v>
      </c>
      <c r="G116" s="38">
        <f t="shared" si="24"/>
        <v>0</v>
      </c>
      <c r="H116" s="33">
        <v>0</v>
      </c>
      <c r="I116" s="38">
        <f t="shared" si="25"/>
        <v>0</v>
      </c>
      <c r="J116" s="33">
        <v>45409</v>
      </c>
      <c r="K116" s="38">
        <f t="shared" si="26"/>
        <v>0.50454444444444446</v>
      </c>
      <c r="L116" s="33">
        <v>0</v>
      </c>
      <c r="M116" s="38">
        <f t="shared" si="27"/>
        <v>0</v>
      </c>
      <c r="N116" s="33">
        <f t="shared" si="28"/>
        <v>45409</v>
      </c>
      <c r="O116" s="38">
        <f t="shared" si="29"/>
        <v>0.50454444444444446</v>
      </c>
      <c r="P116" s="33">
        <v>0</v>
      </c>
      <c r="Q116" s="33">
        <v>0</v>
      </c>
      <c r="R116" s="33">
        <v>0</v>
      </c>
      <c r="S116" s="33">
        <v>0</v>
      </c>
      <c r="T116" s="38">
        <f t="shared" si="30"/>
        <v>0</v>
      </c>
      <c r="U116" s="38">
        <f t="shared" si="31"/>
        <v>0</v>
      </c>
    </row>
    <row r="117" spans="1:21" ht="13" x14ac:dyDescent="0.3">
      <c r="A117" s="18" t="s">
        <v>29</v>
      </c>
      <c r="B117" s="12" t="s">
        <v>212</v>
      </c>
      <c r="C117" s="11" t="s">
        <v>213</v>
      </c>
      <c r="D117" s="33">
        <v>169712224</v>
      </c>
      <c r="E117" s="33">
        <v>132810538</v>
      </c>
      <c r="F117" s="33">
        <v>39313101</v>
      </c>
      <c r="G117" s="38">
        <f t="shared" si="24"/>
        <v>0.23164566507595824</v>
      </c>
      <c r="H117" s="33">
        <v>97322334</v>
      </c>
      <c r="I117" s="38">
        <f t="shared" si="25"/>
        <v>0.57345506237665</v>
      </c>
      <c r="J117" s="33">
        <v>-32266068</v>
      </c>
      <c r="K117" s="38">
        <f t="shared" si="26"/>
        <v>-0.24294810100084077</v>
      </c>
      <c r="L117" s="33">
        <v>0</v>
      </c>
      <c r="M117" s="38">
        <f t="shared" si="27"/>
        <v>0</v>
      </c>
      <c r="N117" s="33">
        <f t="shared" si="28"/>
        <v>104369367</v>
      </c>
      <c r="O117" s="38">
        <f t="shared" si="29"/>
        <v>0.78585154891850528</v>
      </c>
      <c r="P117" s="33">
        <v>218836947</v>
      </c>
      <c r="Q117" s="33">
        <v>166918911</v>
      </c>
      <c r="R117" s="33">
        <v>166918911</v>
      </c>
      <c r="S117" s="33">
        <v>428908291</v>
      </c>
      <c r="T117" s="38">
        <f t="shared" si="30"/>
        <v>2.5695608030895913</v>
      </c>
      <c r="U117" s="38">
        <f t="shared" si="31"/>
        <v>-1.1474434205116195</v>
      </c>
    </row>
    <row r="118" spans="1:21" ht="13" x14ac:dyDescent="0.3">
      <c r="A118" s="18" t="s">
        <v>29</v>
      </c>
      <c r="B118" s="12" t="s">
        <v>214</v>
      </c>
      <c r="C118" s="11" t="s">
        <v>215</v>
      </c>
      <c r="D118" s="33">
        <v>596684</v>
      </c>
      <c r="E118" s="33">
        <v>596684</v>
      </c>
      <c r="F118" s="33">
        <v>138570</v>
      </c>
      <c r="G118" s="38">
        <f t="shared" si="24"/>
        <v>0.23223347701631014</v>
      </c>
      <c r="H118" s="33">
        <v>138785</v>
      </c>
      <c r="I118" s="38">
        <f t="shared" si="25"/>
        <v>0.23259380174430688</v>
      </c>
      <c r="J118" s="33">
        <v>139215</v>
      </c>
      <c r="K118" s="38">
        <f t="shared" si="26"/>
        <v>0.23331445120030034</v>
      </c>
      <c r="L118" s="33">
        <v>0</v>
      </c>
      <c r="M118" s="38">
        <f t="shared" si="27"/>
        <v>0</v>
      </c>
      <c r="N118" s="33">
        <f t="shared" si="28"/>
        <v>416570</v>
      </c>
      <c r="O118" s="38">
        <f t="shared" si="29"/>
        <v>0.69814172996091739</v>
      </c>
      <c r="P118" s="33">
        <v>133374</v>
      </c>
      <c r="Q118" s="33">
        <v>574287</v>
      </c>
      <c r="R118" s="33">
        <v>574287</v>
      </c>
      <c r="S118" s="33">
        <v>400122</v>
      </c>
      <c r="T118" s="38">
        <f t="shared" si="30"/>
        <v>0.69672829090681143</v>
      </c>
      <c r="U118" s="38">
        <f t="shared" si="31"/>
        <v>4.3794142786450108E-2</v>
      </c>
    </row>
    <row r="119" spans="1:21" ht="13" x14ac:dyDescent="0.3">
      <c r="A119" s="18" t="s">
        <v>29</v>
      </c>
      <c r="B119" s="12" t="s">
        <v>216</v>
      </c>
      <c r="C119" s="11" t="s">
        <v>217</v>
      </c>
      <c r="D119" s="33">
        <v>5393580</v>
      </c>
      <c r="E119" s="33">
        <v>5781125</v>
      </c>
      <c r="F119" s="33">
        <v>309241</v>
      </c>
      <c r="G119" s="38">
        <f t="shared" si="24"/>
        <v>5.7335016816288997E-2</v>
      </c>
      <c r="H119" s="33">
        <v>316112</v>
      </c>
      <c r="I119" s="38">
        <f t="shared" si="25"/>
        <v>5.8608938775358853E-2</v>
      </c>
      <c r="J119" s="33">
        <v>321199</v>
      </c>
      <c r="K119" s="38">
        <f t="shared" si="26"/>
        <v>5.5559947242102531E-2</v>
      </c>
      <c r="L119" s="33">
        <v>0</v>
      </c>
      <c r="M119" s="38">
        <f t="shared" si="27"/>
        <v>0</v>
      </c>
      <c r="N119" s="33">
        <f t="shared" si="28"/>
        <v>946552</v>
      </c>
      <c r="O119" s="38">
        <f t="shared" si="29"/>
        <v>0.16373145365305194</v>
      </c>
      <c r="P119" s="33">
        <v>18981727</v>
      </c>
      <c r="Q119" s="33">
        <v>5241757</v>
      </c>
      <c r="R119" s="33">
        <v>5085022</v>
      </c>
      <c r="S119" s="33">
        <v>19401738</v>
      </c>
      <c r="T119" s="38">
        <f t="shared" si="30"/>
        <v>3.8154678583494821</v>
      </c>
      <c r="U119" s="38">
        <f t="shared" si="31"/>
        <v>-0.98307851545857761</v>
      </c>
    </row>
    <row r="120" spans="1:21" ht="13" x14ac:dyDescent="0.3">
      <c r="A120" s="18" t="s">
        <v>44</v>
      </c>
      <c r="B120" s="12" t="s">
        <v>218</v>
      </c>
      <c r="C120" s="11" t="s">
        <v>219</v>
      </c>
      <c r="D120" s="33">
        <v>0</v>
      </c>
      <c r="E120" s="33">
        <v>0</v>
      </c>
      <c r="F120" s="33">
        <v>0</v>
      </c>
      <c r="G120" s="38">
        <f t="shared" si="24"/>
        <v>0</v>
      </c>
      <c r="H120" s="33">
        <v>0</v>
      </c>
      <c r="I120" s="38">
        <f t="shared" si="25"/>
        <v>0</v>
      </c>
      <c r="J120" s="33">
        <v>0</v>
      </c>
      <c r="K120" s="38">
        <f t="shared" si="26"/>
        <v>0</v>
      </c>
      <c r="L120" s="33">
        <v>0</v>
      </c>
      <c r="M120" s="38">
        <f t="shared" si="27"/>
        <v>0</v>
      </c>
      <c r="N120" s="33">
        <f t="shared" si="28"/>
        <v>0</v>
      </c>
      <c r="O120" s="38">
        <f t="shared" si="29"/>
        <v>0</v>
      </c>
      <c r="P120" s="33">
        <v>0</v>
      </c>
      <c r="Q120" s="33">
        <v>0</v>
      </c>
      <c r="R120" s="33">
        <v>0</v>
      </c>
      <c r="S120" s="33">
        <v>0</v>
      </c>
      <c r="T120" s="38">
        <f t="shared" si="30"/>
        <v>0</v>
      </c>
      <c r="U120" s="38">
        <f t="shared" si="31"/>
        <v>0</v>
      </c>
    </row>
    <row r="121" spans="1:21" ht="14" x14ac:dyDescent="0.3">
      <c r="A121" s="19" t="s">
        <v>0</v>
      </c>
      <c r="B121" s="14" t="s">
        <v>220</v>
      </c>
      <c r="C121" s="13" t="s">
        <v>0</v>
      </c>
      <c r="D121" s="34">
        <f>SUM(D113:D120)</f>
        <v>196856805</v>
      </c>
      <c r="E121" s="34">
        <f>SUM(E113:E120)</f>
        <v>161119560</v>
      </c>
      <c r="F121" s="34">
        <f>SUM(F113:F120)</f>
        <v>46711757</v>
      </c>
      <c r="G121" s="39">
        <f t="shared" si="24"/>
        <v>0.23728799723230296</v>
      </c>
      <c r="H121" s="34">
        <f>SUM(H113:H120)</f>
        <v>104014988</v>
      </c>
      <c r="I121" s="39">
        <f t="shared" si="25"/>
        <v>0.52837893005527548</v>
      </c>
      <c r="J121" s="34">
        <f>SUM(J113:J120)</f>
        <v>-26342175</v>
      </c>
      <c r="K121" s="39">
        <f t="shared" si="26"/>
        <v>-0.16349458129106112</v>
      </c>
      <c r="L121" s="34">
        <f>SUM(L113:L120)</f>
        <v>0</v>
      </c>
      <c r="M121" s="39">
        <f t="shared" si="27"/>
        <v>0</v>
      </c>
      <c r="N121" s="34">
        <f t="shared" si="28"/>
        <v>124384570</v>
      </c>
      <c r="O121" s="39">
        <f t="shared" si="29"/>
        <v>0.77200167378808626</v>
      </c>
      <c r="P121" s="34">
        <f>SUM(P113:P120)</f>
        <v>242168324</v>
      </c>
      <c r="Q121" s="34">
        <f>SUM(Q113:Q120)</f>
        <v>191967245</v>
      </c>
      <c r="R121" s="34">
        <f>SUM(R113:R120)</f>
        <v>192757709</v>
      </c>
      <c r="S121" s="34">
        <f>SUM(S113:S120)</f>
        <v>465373858</v>
      </c>
      <c r="T121" s="39">
        <f t="shared" si="30"/>
        <v>2.4142944031359077</v>
      </c>
      <c r="U121" s="39">
        <f t="shared" si="31"/>
        <v>-1.1087763030477924</v>
      </c>
    </row>
    <row r="122" spans="1:21" ht="13" x14ac:dyDescent="0.3">
      <c r="A122" s="18" t="s">
        <v>29</v>
      </c>
      <c r="B122" s="12" t="s">
        <v>221</v>
      </c>
      <c r="C122" s="11" t="s">
        <v>222</v>
      </c>
      <c r="D122" s="33">
        <v>3059907</v>
      </c>
      <c r="E122" s="33">
        <v>2156345</v>
      </c>
      <c r="F122" s="33">
        <v>760159</v>
      </c>
      <c r="G122" s="38">
        <f t="shared" si="24"/>
        <v>0.2484255240437046</v>
      </c>
      <c r="H122" s="33">
        <v>316644</v>
      </c>
      <c r="I122" s="38">
        <f t="shared" si="25"/>
        <v>0.1034815764008514</v>
      </c>
      <c r="J122" s="33">
        <v>323112</v>
      </c>
      <c r="K122" s="38">
        <f t="shared" si="26"/>
        <v>0.14984244172430664</v>
      </c>
      <c r="L122" s="33">
        <v>0</v>
      </c>
      <c r="M122" s="38">
        <f t="shared" si="27"/>
        <v>0</v>
      </c>
      <c r="N122" s="33">
        <f t="shared" si="28"/>
        <v>1399915</v>
      </c>
      <c r="O122" s="38">
        <f t="shared" si="29"/>
        <v>0.6492073392708495</v>
      </c>
      <c r="P122" s="33">
        <v>740072</v>
      </c>
      <c r="Q122" s="33">
        <v>2845050</v>
      </c>
      <c r="R122" s="33">
        <v>2945050</v>
      </c>
      <c r="S122" s="33">
        <v>2213458</v>
      </c>
      <c r="T122" s="38">
        <f t="shared" si="30"/>
        <v>0.75158588139420379</v>
      </c>
      <c r="U122" s="38">
        <f t="shared" si="31"/>
        <v>-0.56340464171053628</v>
      </c>
    </row>
    <row r="123" spans="1:21" ht="13" x14ac:dyDescent="0.3">
      <c r="A123" s="18" t="s">
        <v>29</v>
      </c>
      <c r="B123" s="12" t="s">
        <v>223</v>
      </c>
      <c r="C123" s="11" t="s">
        <v>224</v>
      </c>
      <c r="D123" s="33">
        <v>8698748</v>
      </c>
      <c r="E123" s="33">
        <v>9798056</v>
      </c>
      <c r="F123" s="33">
        <v>2453855</v>
      </c>
      <c r="G123" s="38">
        <f t="shared" si="24"/>
        <v>0.28209289428777568</v>
      </c>
      <c r="H123" s="33">
        <v>2445685</v>
      </c>
      <c r="I123" s="38">
        <f t="shared" si="25"/>
        <v>0.28115367866732088</v>
      </c>
      <c r="J123" s="33">
        <v>2308782</v>
      </c>
      <c r="K123" s="38">
        <f t="shared" si="26"/>
        <v>0.2356367426354779</v>
      </c>
      <c r="L123" s="33">
        <v>0</v>
      </c>
      <c r="M123" s="38">
        <f t="shared" si="27"/>
        <v>0</v>
      </c>
      <c r="N123" s="33">
        <f t="shared" si="28"/>
        <v>7208322</v>
      </c>
      <c r="O123" s="38">
        <f t="shared" si="29"/>
        <v>0.73568899789917508</v>
      </c>
      <c r="P123" s="33">
        <v>2052988</v>
      </c>
      <c r="Q123" s="33">
        <v>9183420</v>
      </c>
      <c r="R123" s="33">
        <v>8292420</v>
      </c>
      <c r="S123" s="33">
        <v>5481043</v>
      </c>
      <c r="T123" s="38">
        <f t="shared" si="30"/>
        <v>0.66097025958646571</v>
      </c>
      <c r="U123" s="38">
        <f t="shared" si="31"/>
        <v>0.12459595477421193</v>
      </c>
    </row>
    <row r="124" spans="1:21" ht="13" x14ac:dyDescent="0.3">
      <c r="A124" s="18" t="s">
        <v>29</v>
      </c>
      <c r="B124" s="12" t="s">
        <v>225</v>
      </c>
      <c r="C124" s="11" t="s">
        <v>226</v>
      </c>
      <c r="D124" s="33">
        <v>92787576</v>
      </c>
      <c r="E124" s="33">
        <v>91471108</v>
      </c>
      <c r="F124" s="33">
        <v>34602120</v>
      </c>
      <c r="G124" s="38">
        <f t="shared" si="24"/>
        <v>0.37291759836467764</v>
      </c>
      <c r="H124" s="33">
        <v>28230665</v>
      </c>
      <c r="I124" s="38">
        <f t="shared" si="25"/>
        <v>0.30425048500027635</v>
      </c>
      <c r="J124" s="33">
        <v>23312788</v>
      </c>
      <c r="K124" s="38">
        <f t="shared" si="26"/>
        <v>0.25486504438100827</v>
      </c>
      <c r="L124" s="33">
        <v>0</v>
      </c>
      <c r="M124" s="38">
        <f t="shared" si="27"/>
        <v>0</v>
      </c>
      <c r="N124" s="33">
        <f t="shared" si="28"/>
        <v>86145573</v>
      </c>
      <c r="O124" s="38">
        <f t="shared" si="29"/>
        <v>0.94177904787159683</v>
      </c>
      <c r="P124" s="33">
        <v>26331175</v>
      </c>
      <c r="Q124" s="33">
        <v>88329492</v>
      </c>
      <c r="R124" s="33">
        <v>100205788</v>
      </c>
      <c r="S124" s="33">
        <v>94538918</v>
      </c>
      <c r="T124" s="38">
        <f t="shared" si="30"/>
        <v>0.9434476778926183</v>
      </c>
      <c r="U124" s="38">
        <f t="shared" si="31"/>
        <v>-0.11463168658443845</v>
      </c>
    </row>
    <row r="125" spans="1:21" ht="13" x14ac:dyDescent="0.3">
      <c r="A125" s="18" t="s">
        <v>44</v>
      </c>
      <c r="B125" s="12" t="s">
        <v>227</v>
      </c>
      <c r="C125" s="11" t="s">
        <v>228</v>
      </c>
      <c r="D125" s="33">
        <v>0</v>
      </c>
      <c r="E125" s="33">
        <v>0</v>
      </c>
      <c r="F125" s="33">
        <v>0</v>
      </c>
      <c r="G125" s="38">
        <f t="shared" si="24"/>
        <v>0</v>
      </c>
      <c r="H125" s="33">
        <v>0</v>
      </c>
      <c r="I125" s="38">
        <f t="shared" si="25"/>
        <v>0</v>
      </c>
      <c r="J125" s="33">
        <v>0</v>
      </c>
      <c r="K125" s="38">
        <f t="shared" si="26"/>
        <v>0</v>
      </c>
      <c r="L125" s="33">
        <v>0</v>
      </c>
      <c r="M125" s="38">
        <f t="shared" si="27"/>
        <v>0</v>
      </c>
      <c r="N125" s="33">
        <f t="shared" si="28"/>
        <v>0</v>
      </c>
      <c r="O125" s="38">
        <f t="shared" si="29"/>
        <v>0</v>
      </c>
      <c r="P125" s="33">
        <v>0</v>
      </c>
      <c r="Q125" s="33">
        <v>0</v>
      </c>
      <c r="R125" s="33">
        <v>0</v>
      </c>
      <c r="S125" s="33">
        <v>0</v>
      </c>
      <c r="T125" s="38">
        <f t="shared" si="30"/>
        <v>0</v>
      </c>
      <c r="U125" s="38">
        <f t="shared" si="31"/>
        <v>0</v>
      </c>
    </row>
    <row r="126" spans="1:21" ht="14" x14ac:dyDescent="0.3">
      <c r="A126" s="19" t="s">
        <v>0</v>
      </c>
      <c r="B126" s="14" t="s">
        <v>229</v>
      </c>
      <c r="C126" s="13" t="s">
        <v>0</v>
      </c>
      <c r="D126" s="34">
        <f>SUM(D122:D125)</f>
        <v>104546231</v>
      </c>
      <c r="E126" s="34">
        <f>SUM(E122:E125)</f>
        <v>103425509</v>
      </c>
      <c r="F126" s="34">
        <f>SUM(F122:F125)</f>
        <v>37816134</v>
      </c>
      <c r="G126" s="39">
        <f t="shared" si="24"/>
        <v>0.36171685615333182</v>
      </c>
      <c r="H126" s="34">
        <f>SUM(H122:H125)</f>
        <v>30992994</v>
      </c>
      <c r="I126" s="39">
        <f t="shared" si="25"/>
        <v>0.29645252347738865</v>
      </c>
      <c r="J126" s="34">
        <f>SUM(J122:J125)</f>
        <v>25944682</v>
      </c>
      <c r="K126" s="39">
        <f t="shared" si="26"/>
        <v>0.25085380048746003</v>
      </c>
      <c r="L126" s="34">
        <f>SUM(L122:L125)</f>
        <v>0</v>
      </c>
      <c r="M126" s="39">
        <f t="shared" si="27"/>
        <v>0</v>
      </c>
      <c r="N126" s="34">
        <f t="shared" si="28"/>
        <v>94753810</v>
      </c>
      <c r="O126" s="39">
        <f t="shared" si="29"/>
        <v>0.91615512378092334</v>
      </c>
      <c r="P126" s="34">
        <f>SUM(P122:P125)</f>
        <v>29124235</v>
      </c>
      <c r="Q126" s="34">
        <f>SUM(Q122:Q125)</f>
        <v>100357962</v>
      </c>
      <c r="R126" s="34">
        <f>SUM(R122:R125)</f>
        <v>111443258</v>
      </c>
      <c r="S126" s="34">
        <f>SUM(S122:S125)</f>
        <v>102233419</v>
      </c>
      <c r="T126" s="39">
        <f t="shared" si="30"/>
        <v>0.91735849108072554</v>
      </c>
      <c r="U126" s="39">
        <f t="shared" si="31"/>
        <v>-0.10917206924061695</v>
      </c>
    </row>
    <row r="127" spans="1:21" ht="13" x14ac:dyDescent="0.3">
      <c r="A127" s="18" t="s">
        <v>29</v>
      </c>
      <c r="B127" s="12" t="s">
        <v>230</v>
      </c>
      <c r="C127" s="11" t="s">
        <v>231</v>
      </c>
      <c r="D127" s="33">
        <v>25918528</v>
      </c>
      <c r="E127" s="33">
        <v>26155130</v>
      </c>
      <c r="F127" s="33">
        <v>4696798</v>
      </c>
      <c r="G127" s="38">
        <f t="shared" si="24"/>
        <v>0.18121391770396839</v>
      </c>
      <c r="H127" s="33">
        <v>7476295</v>
      </c>
      <c r="I127" s="38">
        <f t="shared" si="25"/>
        <v>0.28845368841934232</v>
      </c>
      <c r="J127" s="33">
        <v>7528994</v>
      </c>
      <c r="K127" s="38">
        <f t="shared" si="26"/>
        <v>0.28785916950135593</v>
      </c>
      <c r="L127" s="33">
        <v>0</v>
      </c>
      <c r="M127" s="38">
        <f t="shared" si="27"/>
        <v>0</v>
      </c>
      <c r="N127" s="33">
        <f t="shared" si="28"/>
        <v>19702087</v>
      </c>
      <c r="O127" s="38">
        <f t="shared" si="29"/>
        <v>0.75327811408316458</v>
      </c>
      <c r="P127" s="33">
        <v>3988584</v>
      </c>
      <c r="Q127" s="33">
        <v>24533228</v>
      </c>
      <c r="R127" s="33">
        <v>25598094</v>
      </c>
      <c r="S127" s="33">
        <v>18751714</v>
      </c>
      <c r="T127" s="38">
        <f t="shared" si="30"/>
        <v>0.73254336826796562</v>
      </c>
      <c r="U127" s="38">
        <f t="shared" si="31"/>
        <v>0.88763581260918656</v>
      </c>
    </row>
    <row r="128" spans="1:21" ht="13" x14ac:dyDescent="0.3">
      <c r="A128" s="18" t="s">
        <v>29</v>
      </c>
      <c r="B128" s="12" t="s">
        <v>232</v>
      </c>
      <c r="C128" s="11" t="s">
        <v>233</v>
      </c>
      <c r="D128" s="33">
        <v>2322484</v>
      </c>
      <c r="E128" s="33">
        <v>2322484</v>
      </c>
      <c r="F128" s="33">
        <v>556159</v>
      </c>
      <c r="G128" s="38">
        <f t="shared" si="24"/>
        <v>0.23946731172313782</v>
      </c>
      <c r="H128" s="33">
        <v>565818</v>
      </c>
      <c r="I128" s="38">
        <f t="shared" si="25"/>
        <v>0.24362622089108041</v>
      </c>
      <c r="J128" s="33">
        <v>525690</v>
      </c>
      <c r="K128" s="38">
        <f t="shared" si="26"/>
        <v>0.22634816859879336</v>
      </c>
      <c r="L128" s="33">
        <v>0</v>
      </c>
      <c r="M128" s="38">
        <f t="shared" si="27"/>
        <v>0</v>
      </c>
      <c r="N128" s="33">
        <f t="shared" si="28"/>
        <v>1647667</v>
      </c>
      <c r="O128" s="38">
        <f t="shared" si="29"/>
        <v>0.70944170121301153</v>
      </c>
      <c r="P128" s="33">
        <v>424139</v>
      </c>
      <c r="Q128" s="33">
        <v>2187922</v>
      </c>
      <c r="R128" s="33">
        <v>2187923</v>
      </c>
      <c r="S128" s="33">
        <v>1296308</v>
      </c>
      <c r="T128" s="38">
        <f t="shared" si="30"/>
        <v>0.59248337350080416</v>
      </c>
      <c r="U128" s="38">
        <f t="shared" si="31"/>
        <v>0.23942858355397645</v>
      </c>
    </row>
    <row r="129" spans="1:21" ht="13" x14ac:dyDescent="0.3">
      <c r="A129" s="18" t="s">
        <v>29</v>
      </c>
      <c r="B129" s="12" t="s">
        <v>234</v>
      </c>
      <c r="C129" s="11" t="s">
        <v>235</v>
      </c>
      <c r="D129" s="33">
        <v>539316</v>
      </c>
      <c r="E129" s="33">
        <v>539316</v>
      </c>
      <c r="F129" s="33">
        <v>122578</v>
      </c>
      <c r="G129" s="38">
        <f t="shared" si="24"/>
        <v>0.22728418960312693</v>
      </c>
      <c r="H129" s="33">
        <v>122508</v>
      </c>
      <c r="I129" s="38">
        <f t="shared" si="25"/>
        <v>0.2271543955677191</v>
      </c>
      <c r="J129" s="33">
        <v>224292</v>
      </c>
      <c r="K129" s="38">
        <f t="shared" si="26"/>
        <v>0.41588233985270229</v>
      </c>
      <c r="L129" s="33">
        <v>0</v>
      </c>
      <c r="M129" s="38">
        <f t="shared" si="27"/>
        <v>0</v>
      </c>
      <c r="N129" s="33">
        <f t="shared" si="28"/>
        <v>469378</v>
      </c>
      <c r="O129" s="38">
        <f t="shared" si="29"/>
        <v>0.8703209250235483</v>
      </c>
      <c r="P129" s="33">
        <v>84539</v>
      </c>
      <c r="Q129" s="33">
        <v>399996</v>
      </c>
      <c r="R129" s="33">
        <v>399996</v>
      </c>
      <c r="S129" s="33">
        <v>282303</v>
      </c>
      <c r="T129" s="38">
        <f t="shared" si="30"/>
        <v>0.70576455764557644</v>
      </c>
      <c r="U129" s="38">
        <f t="shared" si="31"/>
        <v>1.6531186789529091</v>
      </c>
    </row>
    <row r="130" spans="1:21" ht="13" x14ac:dyDescent="0.3">
      <c r="A130" s="18" t="s">
        <v>29</v>
      </c>
      <c r="B130" s="12" t="s">
        <v>236</v>
      </c>
      <c r="C130" s="11" t="s">
        <v>237</v>
      </c>
      <c r="D130" s="33">
        <v>10674014</v>
      </c>
      <c r="E130" s="33">
        <v>12678862</v>
      </c>
      <c r="F130" s="33">
        <v>2512631</v>
      </c>
      <c r="G130" s="38">
        <f t="shared" si="24"/>
        <v>0.23539701184577799</v>
      </c>
      <c r="H130" s="33">
        <v>2447610</v>
      </c>
      <c r="I130" s="38">
        <f t="shared" si="25"/>
        <v>0.22930548901284933</v>
      </c>
      <c r="J130" s="33">
        <v>2350208</v>
      </c>
      <c r="K130" s="38">
        <f t="shared" si="26"/>
        <v>0.18536427007408079</v>
      </c>
      <c r="L130" s="33">
        <v>0</v>
      </c>
      <c r="M130" s="38">
        <f t="shared" si="27"/>
        <v>0</v>
      </c>
      <c r="N130" s="33">
        <f t="shared" si="28"/>
        <v>7310449</v>
      </c>
      <c r="O130" s="38">
        <f t="shared" si="29"/>
        <v>0.57658557999921445</v>
      </c>
      <c r="P130" s="33">
        <v>1948810</v>
      </c>
      <c r="Q130" s="33">
        <v>10165728</v>
      </c>
      <c r="R130" s="33">
        <v>10165728</v>
      </c>
      <c r="S130" s="33">
        <v>6385954</v>
      </c>
      <c r="T130" s="38">
        <f t="shared" si="30"/>
        <v>0.62818462189820545</v>
      </c>
      <c r="U130" s="38">
        <f t="shared" si="31"/>
        <v>0.20597082322032412</v>
      </c>
    </row>
    <row r="131" spans="1:21" ht="13" x14ac:dyDescent="0.3">
      <c r="A131" s="18" t="s">
        <v>44</v>
      </c>
      <c r="B131" s="12" t="s">
        <v>238</v>
      </c>
      <c r="C131" s="11" t="s">
        <v>239</v>
      </c>
      <c r="D131" s="33">
        <v>0</v>
      </c>
      <c r="E131" s="33">
        <v>0</v>
      </c>
      <c r="F131" s="33">
        <v>0</v>
      </c>
      <c r="G131" s="38">
        <f t="shared" si="24"/>
        <v>0</v>
      </c>
      <c r="H131" s="33">
        <v>0</v>
      </c>
      <c r="I131" s="38">
        <f t="shared" si="25"/>
        <v>0</v>
      </c>
      <c r="J131" s="33">
        <v>0</v>
      </c>
      <c r="K131" s="38">
        <f t="shared" si="26"/>
        <v>0</v>
      </c>
      <c r="L131" s="33">
        <v>0</v>
      </c>
      <c r="M131" s="38">
        <f t="shared" si="27"/>
        <v>0</v>
      </c>
      <c r="N131" s="33">
        <f t="shared" si="28"/>
        <v>0</v>
      </c>
      <c r="O131" s="38">
        <f t="shared" si="29"/>
        <v>0</v>
      </c>
      <c r="P131" s="33">
        <v>0</v>
      </c>
      <c r="Q131" s="33">
        <v>0</v>
      </c>
      <c r="R131" s="33">
        <v>0</v>
      </c>
      <c r="S131" s="33">
        <v>0</v>
      </c>
      <c r="T131" s="38">
        <f t="shared" si="30"/>
        <v>0</v>
      </c>
      <c r="U131" s="38">
        <f t="shared" si="31"/>
        <v>0</v>
      </c>
    </row>
    <row r="132" spans="1:21" ht="14" x14ac:dyDescent="0.3">
      <c r="A132" s="19" t="s">
        <v>0</v>
      </c>
      <c r="B132" s="14" t="s">
        <v>240</v>
      </c>
      <c r="C132" s="13" t="s">
        <v>0</v>
      </c>
      <c r="D132" s="34">
        <f>SUM(D127:D131)</f>
        <v>39454342</v>
      </c>
      <c r="E132" s="34">
        <f>SUM(E127:E131)</f>
        <v>41695792</v>
      </c>
      <c r="F132" s="34">
        <f>SUM(F127:F131)</f>
        <v>7888166</v>
      </c>
      <c r="G132" s="39">
        <f t="shared" si="24"/>
        <v>0.19993150563757978</v>
      </c>
      <c r="H132" s="34">
        <f>SUM(H127:H131)</f>
        <v>10612231</v>
      </c>
      <c r="I132" s="39">
        <f t="shared" si="25"/>
        <v>0.26897498379265838</v>
      </c>
      <c r="J132" s="34">
        <f>SUM(J127:J131)</f>
        <v>10629184</v>
      </c>
      <c r="K132" s="39">
        <f t="shared" si="26"/>
        <v>0.25492222332651698</v>
      </c>
      <c r="L132" s="34">
        <f>SUM(L127:L131)</f>
        <v>0</v>
      </c>
      <c r="M132" s="39">
        <f t="shared" si="27"/>
        <v>0</v>
      </c>
      <c r="N132" s="34">
        <f t="shared" si="28"/>
        <v>29129581</v>
      </c>
      <c r="O132" s="39">
        <f t="shared" si="29"/>
        <v>0.69862160191129119</v>
      </c>
      <c r="P132" s="34">
        <f>SUM(P127:P131)</f>
        <v>6446072</v>
      </c>
      <c r="Q132" s="34">
        <f>SUM(Q127:Q131)</f>
        <v>37286874</v>
      </c>
      <c r="R132" s="34">
        <f>SUM(R127:R131)</f>
        <v>38351741</v>
      </c>
      <c r="S132" s="34">
        <f>SUM(S127:S131)</f>
        <v>26716279</v>
      </c>
      <c r="T132" s="39">
        <f t="shared" si="30"/>
        <v>0.69661189566335469</v>
      </c>
      <c r="U132" s="39">
        <f t="shared" si="31"/>
        <v>0.6489396953679698</v>
      </c>
    </row>
    <row r="133" spans="1:21" ht="13" x14ac:dyDescent="0.3">
      <c r="A133" s="18" t="s">
        <v>29</v>
      </c>
      <c r="B133" s="12" t="s">
        <v>241</v>
      </c>
      <c r="C133" s="11" t="s">
        <v>242</v>
      </c>
      <c r="D133" s="33">
        <v>136437645</v>
      </c>
      <c r="E133" s="33">
        <v>139816311</v>
      </c>
      <c r="F133" s="33">
        <v>41612706</v>
      </c>
      <c r="G133" s="38">
        <f t="shared" si="24"/>
        <v>0.30499431443572628</v>
      </c>
      <c r="H133" s="33">
        <v>38303444</v>
      </c>
      <c r="I133" s="38">
        <f t="shared" si="25"/>
        <v>0.2807395568869574</v>
      </c>
      <c r="J133" s="33">
        <v>34680253</v>
      </c>
      <c r="K133" s="38">
        <f t="shared" si="26"/>
        <v>0.24804153930223491</v>
      </c>
      <c r="L133" s="33">
        <v>0</v>
      </c>
      <c r="M133" s="38">
        <f t="shared" si="27"/>
        <v>0</v>
      </c>
      <c r="N133" s="33">
        <f t="shared" si="28"/>
        <v>114596403</v>
      </c>
      <c r="O133" s="38">
        <f t="shared" si="29"/>
        <v>0.81962113132851855</v>
      </c>
      <c r="P133" s="33">
        <v>32699053</v>
      </c>
      <c r="Q133" s="33">
        <v>135294638</v>
      </c>
      <c r="R133" s="33">
        <v>132122197</v>
      </c>
      <c r="S133" s="33">
        <v>115354658</v>
      </c>
      <c r="T133" s="38">
        <f t="shared" si="30"/>
        <v>0.87309067377981919</v>
      </c>
      <c r="U133" s="38">
        <f t="shared" si="31"/>
        <v>6.0588910632977555E-2</v>
      </c>
    </row>
    <row r="134" spans="1:21" ht="13" x14ac:dyDescent="0.3">
      <c r="A134" s="18" t="s">
        <v>29</v>
      </c>
      <c r="B134" s="12" t="s">
        <v>243</v>
      </c>
      <c r="C134" s="11" t="s">
        <v>244</v>
      </c>
      <c r="D134" s="33">
        <v>1797113</v>
      </c>
      <c r="E134" s="33">
        <v>1847113</v>
      </c>
      <c r="F134" s="33">
        <v>305250</v>
      </c>
      <c r="G134" s="38">
        <f t="shared" si="24"/>
        <v>0.16985576310449038</v>
      </c>
      <c r="H134" s="33">
        <v>458067</v>
      </c>
      <c r="I134" s="38">
        <f t="shared" si="25"/>
        <v>0.2548904826797202</v>
      </c>
      <c r="J134" s="33">
        <v>458163</v>
      </c>
      <c r="K134" s="38">
        <f t="shared" si="26"/>
        <v>0.24804275645290785</v>
      </c>
      <c r="L134" s="33">
        <v>0</v>
      </c>
      <c r="M134" s="38">
        <f t="shared" si="27"/>
        <v>0</v>
      </c>
      <c r="N134" s="33">
        <f t="shared" si="28"/>
        <v>1221480</v>
      </c>
      <c r="O134" s="38">
        <f t="shared" si="29"/>
        <v>0.66129143154750147</v>
      </c>
      <c r="P134" s="33">
        <v>440136</v>
      </c>
      <c r="Q134" s="33">
        <v>1729576</v>
      </c>
      <c r="R134" s="33">
        <v>1729576</v>
      </c>
      <c r="S134" s="33">
        <v>1319698</v>
      </c>
      <c r="T134" s="38">
        <f t="shared" si="30"/>
        <v>0.76301821949425752</v>
      </c>
      <c r="U134" s="38">
        <f t="shared" si="31"/>
        <v>4.0957794863405894E-2</v>
      </c>
    </row>
    <row r="135" spans="1:21" ht="13" x14ac:dyDescent="0.3">
      <c r="A135" s="18" t="s">
        <v>29</v>
      </c>
      <c r="B135" s="12" t="s">
        <v>245</v>
      </c>
      <c r="C135" s="11" t="s">
        <v>246</v>
      </c>
      <c r="D135" s="33">
        <v>5509219</v>
      </c>
      <c r="E135" s="33">
        <v>5819720</v>
      </c>
      <c r="F135" s="33">
        <v>816456</v>
      </c>
      <c r="G135" s="38">
        <f t="shared" si="24"/>
        <v>0.14819813842942167</v>
      </c>
      <c r="H135" s="33">
        <v>820786</v>
      </c>
      <c r="I135" s="38">
        <f t="shared" si="25"/>
        <v>0.14898409375267166</v>
      </c>
      <c r="J135" s="33">
        <v>1410099</v>
      </c>
      <c r="K135" s="38">
        <f t="shared" si="26"/>
        <v>0.24229670843270809</v>
      </c>
      <c r="L135" s="33">
        <v>0</v>
      </c>
      <c r="M135" s="38">
        <f t="shared" si="27"/>
        <v>0</v>
      </c>
      <c r="N135" s="33">
        <f t="shared" si="28"/>
        <v>3047341</v>
      </c>
      <c r="O135" s="38">
        <f t="shared" si="29"/>
        <v>0.52362330146467528</v>
      </c>
      <c r="P135" s="33">
        <v>2650806</v>
      </c>
      <c r="Q135" s="33">
        <v>12970638</v>
      </c>
      <c r="R135" s="33">
        <v>12573583</v>
      </c>
      <c r="S135" s="33">
        <v>4563300</v>
      </c>
      <c r="T135" s="38">
        <f t="shared" si="30"/>
        <v>0.36292757601393333</v>
      </c>
      <c r="U135" s="38">
        <f t="shared" si="31"/>
        <v>-0.46804896322099765</v>
      </c>
    </row>
    <row r="136" spans="1:21" ht="13" x14ac:dyDescent="0.3">
      <c r="A136" s="18" t="s">
        <v>44</v>
      </c>
      <c r="B136" s="12" t="s">
        <v>247</v>
      </c>
      <c r="C136" s="11" t="s">
        <v>248</v>
      </c>
      <c r="D136" s="33">
        <v>0</v>
      </c>
      <c r="E136" s="33">
        <v>0</v>
      </c>
      <c r="F136" s="33">
        <v>0</v>
      </c>
      <c r="G136" s="38">
        <f t="shared" si="24"/>
        <v>0</v>
      </c>
      <c r="H136" s="33">
        <v>0</v>
      </c>
      <c r="I136" s="38">
        <f t="shared" si="25"/>
        <v>0</v>
      </c>
      <c r="J136" s="33">
        <v>0</v>
      </c>
      <c r="K136" s="38">
        <f t="shared" si="26"/>
        <v>0</v>
      </c>
      <c r="L136" s="33">
        <v>0</v>
      </c>
      <c r="M136" s="38">
        <f t="shared" si="27"/>
        <v>0</v>
      </c>
      <c r="N136" s="33">
        <f t="shared" si="28"/>
        <v>0</v>
      </c>
      <c r="O136" s="38">
        <f t="shared" si="29"/>
        <v>0</v>
      </c>
      <c r="P136" s="33">
        <v>0</v>
      </c>
      <c r="Q136" s="33">
        <v>0</v>
      </c>
      <c r="R136" s="33">
        <v>0</v>
      </c>
      <c r="S136" s="33">
        <v>0</v>
      </c>
      <c r="T136" s="38">
        <f t="shared" si="30"/>
        <v>0</v>
      </c>
      <c r="U136" s="38">
        <f t="shared" si="31"/>
        <v>0</v>
      </c>
    </row>
    <row r="137" spans="1:21" ht="14" x14ac:dyDescent="0.3">
      <c r="A137" s="19" t="s">
        <v>0</v>
      </c>
      <c r="B137" s="14" t="s">
        <v>249</v>
      </c>
      <c r="C137" s="13" t="s">
        <v>0</v>
      </c>
      <c r="D137" s="34">
        <f>SUM(D133:D136)</f>
        <v>143743977</v>
      </c>
      <c r="E137" s="34">
        <f>SUM(E133:E136)</f>
        <v>147483144</v>
      </c>
      <c r="F137" s="34">
        <f>SUM(F133:F136)</f>
        <v>42734412</v>
      </c>
      <c r="G137" s="39">
        <f t="shared" ref="G137:G170" si="32">IF(($D137     =0),0,($F137     /$D137     ))</f>
        <v>0.29729532250245172</v>
      </c>
      <c r="H137" s="34">
        <f>SUM(H133:H136)</f>
        <v>39582297</v>
      </c>
      <c r="I137" s="39">
        <f t="shared" ref="I137:I170" si="33">IF(($D137     =0),0,($H137     /$D137     ))</f>
        <v>0.2753666471882853</v>
      </c>
      <c r="J137" s="34">
        <f>SUM(J133:J136)</f>
        <v>36548515</v>
      </c>
      <c r="K137" s="39">
        <f t="shared" ref="K137:K170" si="34">IF(($E137     =0),0,($J137     /$E137     ))</f>
        <v>0.24781486215129778</v>
      </c>
      <c r="L137" s="34">
        <f>SUM(L133:L136)</f>
        <v>0</v>
      </c>
      <c r="M137" s="39">
        <f t="shared" ref="M137:M170" si="35">IF(($E137     =0),0,($L137     /$E137     ))</f>
        <v>0</v>
      </c>
      <c r="N137" s="34">
        <f t="shared" ref="N137:N170" si="36">$F137     +$H137     +$J137</f>
        <v>118865224</v>
      </c>
      <c r="O137" s="39">
        <f t="shared" ref="O137:O170" si="37">IF(($E137     =0),0,($N137     /$E137     ))</f>
        <v>0.80595802866800836</v>
      </c>
      <c r="P137" s="34">
        <f>SUM(P133:P136)</f>
        <v>35789995</v>
      </c>
      <c r="Q137" s="34">
        <f>SUM(Q133:Q136)</f>
        <v>149994852</v>
      </c>
      <c r="R137" s="34">
        <f>SUM(R133:R136)</f>
        <v>146425356</v>
      </c>
      <c r="S137" s="34">
        <f>SUM(S133:S136)</f>
        <v>121237656</v>
      </c>
      <c r="T137" s="39">
        <f t="shared" ref="T137:T170" si="38">IF(($R137     =0),0,($S137     /$R137     ))</f>
        <v>0.82798266169146273</v>
      </c>
      <c r="U137" s="39">
        <f t="shared" ref="U137:U170" si="39">IF(($P137     =0),0,(($J137     /$P137     )-1))</f>
        <v>2.1193632466280032E-2</v>
      </c>
    </row>
    <row r="138" spans="1:21" ht="13" x14ac:dyDescent="0.3">
      <c r="A138" s="18" t="s">
        <v>29</v>
      </c>
      <c r="B138" s="12" t="s">
        <v>250</v>
      </c>
      <c r="C138" s="11" t="s">
        <v>251</v>
      </c>
      <c r="D138" s="33">
        <v>0</v>
      </c>
      <c r="E138" s="33">
        <v>0</v>
      </c>
      <c r="F138" s="33">
        <v>0</v>
      </c>
      <c r="G138" s="38">
        <f t="shared" si="32"/>
        <v>0</v>
      </c>
      <c r="H138" s="33">
        <v>0</v>
      </c>
      <c r="I138" s="38">
        <f t="shared" si="33"/>
        <v>0</v>
      </c>
      <c r="J138" s="33">
        <v>0</v>
      </c>
      <c r="K138" s="38">
        <f t="shared" si="34"/>
        <v>0</v>
      </c>
      <c r="L138" s="33">
        <v>0</v>
      </c>
      <c r="M138" s="38">
        <f t="shared" si="35"/>
        <v>0</v>
      </c>
      <c r="N138" s="33">
        <f t="shared" si="36"/>
        <v>0</v>
      </c>
      <c r="O138" s="38">
        <f t="shared" si="37"/>
        <v>0</v>
      </c>
      <c r="P138" s="33">
        <v>0</v>
      </c>
      <c r="Q138" s="33">
        <v>4000000</v>
      </c>
      <c r="R138" s="33">
        <v>4000000</v>
      </c>
      <c r="S138" s="33">
        <v>0</v>
      </c>
      <c r="T138" s="38">
        <f t="shared" si="38"/>
        <v>0</v>
      </c>
      <c r="U138" s="38">
        <f t="shared" si="39"/>
        <v>0</v>
      </c>
    </row>
    <row r="139" spans="1:21" ht="13" x14ac:dyDescent="0.3">
      <c r="A139" s="18" t="s">
        <v>29</v>
      </c>
      <c r="B139" s="12" t="s">
        <v>252</v>
      </c>
      <c r="C139" s="11" t="s">
        <v>253</v>
      </c>
      <c r="D139" s="33">
        <v>18702888</v>
      </c>
      <c r="E139" s="33">
        <v>18649583</v>
      </c>
      <c r="F139" s="33">
        <v>3095832</v>
      </c>
      <c r="G139" s="38">
        <f t="shared" si="32"/>
        <v>0.16552694963473022</v>
      </c>
      <c r="H139" s="33">
        <v>3089568</v>
      </c>
      <c r="I139" s="38">
        <f t="shared" si="33"/>
        <v>0.16519202809747885</v>
      </c>
      <c r="J139" s="33">
        <v>3036573</v>
      </c>
      <c r="K139" s="38">
        <f t="shared" si="34"/>
        <v>0.16282256820434002</v>
      </c>
      <c r="L139" s="33">
        <v>0</v>
      </c>
      <c r="M139" s="38">
        <f t="shared" si="35"/>
        <v>0</v>
      </c>
      <c r="N139" s="33">
        <f t="shared" si="36"/>
        <v>9221973</v>
      </c>
      <c r="O139" s="38">
        <f t="shared" si="37"/>
        <v>0.4944868204291753</v>
      </c>
      <c r="P139" s="33">
        <v>11500549</v>
      </c>
      <c r="Q139" s="33">
        <v>16758919</v>
      </c>
      <c r="R139" s="33">
        <v>18758919</v>
      </c>
      <c r="S139" s="33">
        <v>26070208</v>
      </c>
      <c r="T139" s="38">
        <f t="shared" si="38"/>
        <v>1.3897500170452253</v>
      </c>
      <c r="U139" s="38">
        <f t="shared" si="39"/>
        <v>-0.73596277882038508</v>
      </c>
    </row>
    <row r="140" spans="1:21" ht="13" x14ac:dyDescent="0.3">
      <c r="A140" s="18" t="s">
        <v>29</v>
      </c>
      <c r="B140" s="12" t="s">
        <v>254</v>
      </c>
      <c r="C140" s="11" t="s">
        <v>255</v>
      </c>
      <c r="D140" s="33">
        <v>23173818</v>
      </c>
      <c r="E140" s="33">
        <v>25162887</v>
      </c>
      <c r="F140" s="33">
        <v>6539506</v>
      </c>
      <c r="G140" s="38">
        <f t="shared" si="32"/>
        <v>0.28219372396900677</v>
      </c>
      <c r="H140" s="33">
        <v>5302679</v>
      </c>
      <c r="I140" s="38">
        <f t="shared" si="33"/>
        <v>0.2288219834987916</v>
      </c>
      <c r="J140" s="33">
        <v>5121195</v>
      </c>
      <c r="K140" s="38">
        <f t="shared" si="34"/>
        <v>0.20352175805582245</v>
      </c>
      <c r="L140" s="33">
        <v>0</v>
      </c>
      <c r="M140" s="38">
        <f t="shared" si="35"/>
        <v>0</v>
      </c>
      <c r="N140" s="33">
        <f t="shared" si="36"/>
        <v>16963380</v>
      </c>
      <c r="O140" s="38">
        <f t="shared" si="37"/>
        <v>0.67414283583596746</v>
      </c>
      <c r="P140" s="33">
        <v>4083108</v>
      </c>
      <c r="Q140" s="33">
        <v>18418653</v>
      </c>
      <c r="R140" s="33">
        <v>18418653</v>
      </c>
      <c r="S140" s="33">
        <v>13894292</v>
      </c>
      <c r="T140" s="38">
        <f t="shared" si="38"/>
        <v>0.75435983293675168</v>
      </c>
      <c r="U140" s="38">
        <f t="shared" si="39"/>
        <v>0.25423941762010704</v>
      </c>
    </row>
    <row r="141" spans="1:21" ht="13" x14ac:dyDescent="0.3">
      <c r="A141" s="18" t="s">
        <v>29</v>
      </c>
      <c r="B141" s="12" t="s">
        <v>256</v>
      </c>
      <c r="C141" s="11" t="s">
        <v>257</v>
      </c>
      <c r="D141" s="33">
        <v>1920072</v>
      </c>
      <c r="E141" s="33">
        <v>1920072</v>
      </c>
      <c r="F141" s="33">
        <v>502776</v>
      </c>
      <c r="G141" s="38">
        <f t="shared" si="32"/>
        <v>0.26185268052448035</v>
      </c>
      <c r="H141" s="33">
        <v>501350</v>
      </c>
      <c r="I141" s="38">
        <f t="shared" si="33"/>
        <v>0.26111000004166512</v>
      </c>
      <c r="J141" s="33">
        <v>332836</v>
      </c>
      <c r="K141" s="38">
        <f t="shared" si="34"/>
        <v>0.17334558287397556</v>
      </c>
      <c r="L141" s="33">
        <v>0</v>
      </c>
      <c r="M141" s="38">
        <f t="shared" si="35"/>
        <v>0</v>
      </c>
      <c r="N141" s="33">
        <f t="shared" si="36"/>
        <v>1336962</v>
      </c>
      <c r="O141" s="38">
        <f t="shared" si="37"/>
        <v>0.69630826344012098</v>
      </c>
      <c r="P141" s="33">
        <v>481415</v>
      </c>
      <c r="Q141" s="33">
        <v>1848000</v>
      </c>
      <c r="R141" s="33">
        <v>1848000</v>
      </c>
      <c r="S141" s="33">
        <v>1434177</v>
      </c>
      <c r="T141" s="38">
        <f t="shared" si="38"/>
        <v>0.77606980519480517</v>
      </c>
      <c r="U141" s="38">
        <f t="shared" si="39"/>
        <v>-0.3086297684949576</v>
      </c>
    </row>
    <row r="142" spans="1:21" ht="13" x14ac:dyDescent="0.3">
      <c r="A142" s="18" t="s">
        <v>29</v>
      </c>
      <c r="B142" s="12" t="s">
        <v>258</v>
      </c>
      <c r="C142" s="11" t="s">
        <v>259</v>
      </c>
      <c r="D142" s="33">
        <v>11305577</v>
      </c>
      <c r="E142" s="33">
        <v>11305577</v>
      </c>
      <c r="F142" s="33">
        <v>2740689</v>
      </c>
      <c r="G142" s="38">
        <f t="shared" si="32"/>
        <v>0.24241920602548636</v>
      </c>
      <c r="H142" s="33">
        <v>2755024</v>
      </c>
      <c r="I142" s="38">
        <f t="shared" si="33"/>
        <v>0.24368716430837631</v>
      </c>
      <c r="J142" s="33">
        <v>2682170</v>
      </c>
      <c r="K142" s="38">
        <f t="shared" si="34"/>
        <v>0.23724308807944963</v>
      </c>
      <c r="L142" s="33">
        <v>0</v>
      </c>
      <c r="M142" s="38">
        <f t="shared" si="35"/>
        <v>0</v>
      </c>
      <c r="N142" s="33">
        <f t="shared" si="36"/>
        <v>8177883</v>
      </c>
      <c r="O142" s="38">
        <f t="shared" si="37"/>
        <v>0.72334945841331233</v>
      </c>
      <c r="P142" s="33">
        <v>2613159</v>
      </c>
      <c r="Q142" s="33">
        <v>10382700</v>
      </c>
      <c r="R142" s="33">
        <v>10382700</v>
      </c>
      <c r="S142" s="33">
        <v>7733330</v>
      </c>
      <c r="T142" s="38">
        <f t="shared" si="38"/>
        <v>0.74482841650052489</v>
      </c>
      <c r="U142" s="38">
        <f t="shared" si="39"/>
        <v>2.6409032133138499E-2</v>
      </c>
    </row>
    <row r="143" spans="1:21" ht="13" x14ac:dyDescent="0.3">
      <c r="A143" s="18" t="s">
        <v>44</v>
      </c>
      <c r="B143" s="12" t="s">
        <v>260</v>
      </c>
      <c r="C143" s="11" t="s">
        <v>261</v>
      </c>
      <c r="D143" s="33">
        <v>0</v>
      </c>
      <c r="E143" s="33">
        <v>0</v>
      </c>
      <c r="F143" s="33">
        <v>0</v>
      </c>
      <c r="G143" s="38">
        <f t="shared" si="32"/>
        <v>0</v>
      </c>
      <c r="H143" s="33">
        <v>0</v>
      </c>
      <c r="I143" s="38">
        <f t="shared" si="33"/>
        <v>0</v>
      </c>
      <c r="J143" s="33">
        <v>0</v>
      </c>
      <c r="K143" s="38">
        <f t="shared" si="34"/>
        <v>0</v>
      </c>
      <c r="L143" s="33">
        <v>0</v>
      </c>
      <c r="M143" s="38">
        <f t="shared" si="35"/>
        <v>0</v>
      </c>
      <c r="N143" s="33">
        <f t="shared" si="36"/>
        <v>0</v>
      </c>
      <c r="O143" s="38">
        <f t="shared" si="37"/>
        <v>0</v>
      </c>
      <c r="P143" s="33">
        <v>0</v>
      </c>
      <c r="Q143" s="33">
        <v>0</v>
      </c>
      <c r="R143" s="33">
        <v>0</v>
      </c>
      <c r="S143" s="33">
        <v>0</v>
      </c>
      <c r="T143" s="38">
        <f t="shared" si="38"/>
        <v>0</v>
      </c>
      <c r="U143" s="38">
        <f t="shared" si="39"/>
        <v>0</v>
      </c>
    </row>
    <row r="144" spans="1:21" ht="14" x14ac:dyDescent="0.3">
      <c r="A144" s="19" t="s">
        <v>0</v>
      </c>
      <c r="B144" s="14" t="s">
        <v>262</v>
      </c>
      <c r="C144" s="13" t="s">
        <v>0</v>
      </c>
      <c r="D144" s="34">
        <f>SUM(D138:D143)</f>
        <v>55102355</v>
      </c>
      <c r="E144" s="34">
        <f>SUM(E138:E143)</f>
        <v>57038119</v>
      </c>
      <c r="F144" s="34">
        <f>SUM(F138:F143)</f>
        <v>12878803</v>
      </c>
      <c r="G144" s="39">
        <f t="shared" si="32"/>
        <v>0.23372509214896531</v>
      </c>
      <c r="H144" s="34">
        <f>SUM(H138:H143)</f>
        <v>11648621</v>
      </c>
      <c r="I144" s="39">
        <f t="shared" si="33"/>
        <v>0.21139969425989144</v>
      </c>
      <c r="J144" s="34">
        <f>SUM(J138:J143)</f>
        <v>11172774</v>
      </c>
      <c r="K144" s="39">
        <f t="shared" si="34"/>
        <v>0.1958825816117814</v>
      </c>
      <c r="L144" s="34">
        <f>SUM(L138:L143)</f>
        <v>0</v>
      </c>
      <c r="M144" s="39">
        <f t="shared" si="35"/>
        <v>0</v>
      </c>
      <c r="N144" s="34">
        <f t="shared" si="36"/>
        <v>35700198</v>
      </c>
      <c r="O144" s="39">
        <f t="shared" si="37"/>
        <v>0.62590068932672904</v>
      </c>
      <c r="P144" s="34">
        <f>SUM(P138:P143)</f>
        <v>18678231</v>
      </c>
      <c r="Q144" s="34">
        <f>SUM(Q138:Q143)</f>
        <v>51408272</v>
      </c>
      <c r="R144" s="34">
        <f>SUM(R138:R143)</f>
        <v>53408272</v>
      </c>
      <c r="S144" s="34">
        <f>SUM(S138:S143)</f>
        <v>49132007</v>
      </c>
      <c r="T144" s="39">
        <f t="shared" si="38"/>
        <v>0.9199325340464114</v>
      </c>
      <c r="U144" s="39">
        <f t="shared" si="39"/>
        <v>-0.40182911326024395</v>
      </c>
    </row>
    <row r="145" spans="1:21" ht="13" x14ac:dyDescent="0.3">
      <c r="A145" s="18" t="s">
        <v>29</v>
      </c>
      <c r="B145" s="12" t="s">
        <v>263</v>
      </c>
      <c r="C145" s="11" t="s">
        <v>264</v>
      </c>
      <c r="D145" s="33">
        <v>208500</v>
      </c>
      <c r="E145" s="33">
        <v>624360</v>
      </c>
      <c r="F145" s="33">
        <v>156090</v>
      </c>
      <c r="G145" s="38">
        <f t="shared" si="32"/>
        <v>0.74863309352517982</v>
      </c>
      <c r="H145" s="33">
        <v>156090</v>
      </c>
      <c r="I145" s="38">
        <f t="shared" si="33"/>
        <v>0.74863309352517982</v>
      </c>
      <c r="J145" s="33">
        <v>156090</v>
      </c>
      <c r="K145" s="38">
        <f t="shared" si="34"/>
        <v>0.25</v>
      </c>
      <c r="L145" s="33">
        <v>0</v>
      </c>
      <c r="M145" s="38">
        <f t="shared" si="35"/>
        <v>0</v>
      </c>
      <c r="N145" s="33">
        <f t="shared" si="36"/>
        <v>468270</v>
      </c>
      <c r="O145" s="38">
        <f t="shared" si="37"/>
        <v>0.75</v>
      </c>
      <c r="P145" s="33">
        <v>156090</v>
      </c>
      <c r="Q145" s="33">
        <v>453254</v>
      </c>
      <c r="R145" s="33">
        <v>624360</v>
      </c>
      <c r="S145" s="33">
        <v>468270</v>
      </c>
      <c r="T145" s="38">
        <f t="shared" si="38"/>
        <v>0.75</v>
      </c>
      <c r="U145" s="38">
        <f t="shared" si="39"/>
        <v>0</v>
      </c>
    </row>
    <row r="146" spans="1:21" ht="13" x14ac:dyDescent="0.3">
      <c r="A146" s="18" t="s">
        <v>29</v>
      </c>
      <c r="B146" s="12" t="s">
        <v>265</v>
      </c>
      <c r="C146" s="11" t="s">
        <v>266</v>
      </c>
      <c r="D146" s="33">
        <v>0</v>
      </c>
      <c r="E146" s="33">
        <v>0</v>
      </c>
      <c r="F146" s="33">
        <v>10159791</v>
      </c>
      <c r="G146" s="38">
        <f t="shared" si="32"/>
        <v>0</v>
      </c>
      <c r="H146" s="33">
        <v>8127809</v>
      </c>
      <c r="I146" s="38">
        <f t="shared" si="33"/>
        <v>0</v>
      </c>
      <c r="J146" s="33">
        <v>0</v>
      </c>
      <c r="K146" s="38">
        <f t="shared" si="34"/>
        <v>0</v>
      </c>
      <c r="L146" s="33">
        <v>0</v>
      </c>
      <c r="M146" s="38">
        <f t="shared" si="35"/>
        <v>0</v>
      </c>
      <c r="N146" s="33">
        <f t="shared" si="36"/>
        <v>18287600</v>
      </c>
      <c r="O146" s="38">
        <f t="shared" si="37"/>
        <v>0</v>
      </c>
      <c r="P146" s="33">
        <v>16483174</v>
      </c>
      <c r="Q146" s="33">
        <v>53242798</v>
      </c>
      <c r="R146" s="33">
        <v>78398833</v>
      </c>
      <c r="S146" s="33">
        <v>66775679</v>
      </c>
      <c r="T146" s="38">
        <f t="shared" si="38"/>
        <v>0.85174327786231208</v>
      </c>
      <c r="U146" s="38">
        <f t="shared" si="39"/>
        <v>-1</v>
      </c>
    </row>
    <row r="147" spans="1:21" ht="13" x14ac:dyDescent="0.3">
      <c r="A147" s="18" t="s">
        <v>29</v>
      </c>
      <c r="B147" s="12" t="s">
        <v>267</v>
      </c>
      <c r="C147" s="11" t="s">
        <v>268</v>
      </c>
      <c r="D147" s="33">
        <v>25918670</v>
      </c>
      <c r="E147" s="33">
        <v>22129994</v>
      </c>
      <c r="F147" s="33">
        <v>1395175</v>
      </c>
      <c r="G147" s="38">
        <f t="shared" si="32"/>
        <v>5.3828958044529293E-2</v>
      </c>
      <c r="H147" s="33">
        <v>1429528</v>
      </c>
      <c r="I147" s="38">
        <f t="shared" si="33"/>
        <v>5.5154373276097887E-2</v>
      </c>
      <c r="J147" s="33">
        <v>18135545</v>
      </c>
      <c r="K147" s="38">
        <f t="shared" si="34"/>
        <v>0.81950067406254157</v>
      </c>
      <c r="L147" s="33">
        <v>0</v>
      </c>
      <c r="M147" s="38">
        <f t="shared" si="35"/>
        <v>0</v>
      </c>
      <c r="N147" s="33">
        <f t="shared" si="36"/>
        <v>20960248</v>
      </c>
      <c r="O147" s="38">
        <f t="shared" si="37"/>
        <v>0.94714205525767425</v>
      </c>
      <c r="P147" s="33">
        <v>2850850</v>
      </c>
      <c r="Q147" s="33">
        <v>25566378</v>
      </c>
      <c r="R147" s="33">
        <v>25425745</v>
      </c>
      <c r="S147" s="33">
        <v>23017432</v>
      </c>
      <c r="T147" s="38">
        <f t="shared" si="38"/>
        <v>0.90528053356941951</v>
      </c>
      <c r="U147" s="38">
        <f t="shared" si="39"/>
        <v>5.3614518476945472</v>
      </c>
    </row>
    <row r="148" spans="1:21" ht="13" x14ac:dyDescent="0.3">
      <c r="A148" s="18" t="s">
        <v>29</v>
      </c>
      <c r="B148" s="12" t="s">
        <v>269</v>
      </c>
      <c r="C148" s="11" t="s">
        <v>270</v>
      </c>
      <c r="D148" s="33">
        <v>3683240</v>
      </c>
      <c r="E148" s="33">
        <v>3683240</v>
      </c>
      <c r="F148" s="33">
        <v>1294449</v>
      </c>
      <c r="G148" s="38">
        <f t="shared" si="32"/>
        <v>0.3514430229906278</v>
      </c>
      <c r="H148" s="33">
        <v>1337424</v>
      </c>
      <c r="I148" s="38">
        <f t="shared" si="33"/>
        <v>0.36311073945765143</v>
      </c>
      <c r="J148" s="33">
        <v>523528</v>
      </c>
      <c r="K148" s="38">
        <f t="shared" si="34"/>
        <v>0.14213790032688611</v>
      </c>
      <c r="L148" s="33">
        <v>0</v>
      </c>
      <c r="M148" s="38">
        <f t="shared" si="35"/>
        <v>0</v>
      </c>
      <c r="N148" s="33">
        <f t="shared" si="36"/>
        <v>3155401</v>
      </c>
      <c r="O148" s="38">
        <f t="shared" si="37"/>
        <v>0.8566916627751654</v>
      </c>
      <c r="P148" s="33">
        <v>1269008</v>
      </c>
      <c r="Q148" s="33">
        <v>8767807</v>
      </c>
      <c r="R148" s="33">
        <v>8130807</v>
      </c>
      <c r="S148" s="33">
        <v>3746201</v>
      </c>
      <c r="T148" s="38">
        <f t="shared" si="38"/>
        <v>0.46074159674433302</v>
      </c>
      <c r="U148" s="38">
        <f t="shared" si="39"/>
        <v>-0.58745098533657791</v>
      </c>
    </row>
    <row r="149" spans="1:21" ht="13" x14ac:dyDescent="0.3">
      <c r="A149" s="18" t="s">
        <v>44</v>
      </c>
      <c r="B149" s="12" t="s">
        <v>271</v>
      </c>
      <c r="C149" s="11" t="s">
        <v>272</v>
      </c>
      <c r="D149" s="33">
        <v>0</v>
      </c>
      <c r="E149" s="33">
        <v>0</v>
      </c>
      <c r="F149" s="33">
        <v>0</v>
      </c>
      <c r="G149" s="38">
        <f t="shared" si="32"/>
        <v>0</v>
      </c>
      <c r="H149" s="33">
        <v>0</v>
      </c>
      <c r="I149" s="38">
        <f t="shared" si="33"/>
        <v>0</v>
      </c>
      <c r="J149" s="33">
        <v>0</v>
      </c>
      <c r="K149" s="38">
        <f t="shared" si="34"/>
        <v>0</v>
      </c>
      <c r="L149" s="33">
        <v>0</v>
      </c>
      <c r="M149" s="38">
        <f t="shared" si="35"/>
        <v>0</v>
      </c>
      <c r="N149" s="33">
        <f t="shared" si="36"/>
        <v>0</v>
      </c>
      <c r="O149" s="38">
        <f t="shared" si="37"/>
        <v>0</v>
      </c>
      <c r="P149" s="33">
        <v>0</v>
      </c>
      <c r="Q149" s="33">
        <v>0</v>
      </c>
      <c r="R149" s="33">
        <v>0</v>
      </c>
      <c r="S149" s="33">
        <v>0</v>
      </c>
      <c r="T149" s="38">
        <f t="shared" si="38"/>
        <v>0</v>
      </c>
      <c r="U149" s="38">
        <f t="shared" si="39"/>
        <v>0</v>
      </c>
    </row>
    <row r="150" spans="1:21" ht="14" x14ac:dyDescent="0.3">
      <c r="A150" s="19" t="s">
        <v>0</v>
      </c>
      <c r="B150" s="14" t="s">
        <v>273</v>
      </c>
      <c r="C150" s="13" t="s">
        <v>0</v>
      </c>
      <c r="D150" s="34">
        <f>SUM(D145:D149)</f>
        <v>29810410</v>
      </c>
      <c r="E150" s="34">
        <f>SUM(E145:E149)</f>
        <v>26437594</v>
      </c>
      <c r="F150" s="34">
        <f>SUM(F145:F149)</f>
        <v>13005505</v>
      </c>
      <c r="G150" s="39">
        <f t="shared" si="32"/>
        <v>0.43627393920445912</v>
      </c>
      <c r="H150" s="34">
        <f>SUM(H145:H149)</f>
        <v>11050851</v>
      </c>
      <c r="I150" s="39">
        <f t="shared" si="33"/>
        <v>0.37070442841946821</v>
      </c>
      <c r="J150" s="34">
        <f>SUM(J145:J149)</f>
        <v>18815163</v>
      </c>
      <c r="K150" s="39">
        <f t="shared" si="34"/>
        <v>0.71168212205694659</v>
      </c>
      <c r="L150" s="34">
        <f>SUM(L145:L149)</f>
        <v>0</v>
      </c>
      <c r="M150" s="39">
        <f t="shared" si="35"/>
        <v>0</v>
      </c>
      <c r="N150" s="34">
        <f t="shared" si="36"/>
        <v>42871519</v>
      </c>
      <c r="O150" s="39">
        <f t="shared" si="37"/>
        <v>1.6216119742212547</v>
      </c>
      <c r="P150" s="34">
        <f>SUM(P145:P149)</f>
        <v>20759122</v>
      </c>
      <c r="Q150" s="34">
        <f>SUM(Q145:Q149)</f>
        <v>88030237</v>
      </c>
      <c r="R150" s="34">
        <f>SUM(R145:R149)</f>
        <v>112579745</v>
      </c>
      <c r="S150" s="34">
        <f>SUM(S145:S149)</f>
        <v>94007582</v>
      </c>
      <c r="T150" s="39">
        <f t="shared" si="38"/>
        <v>0.8350310439946369</v>
      </c>
      <c r="U150" s="39">
        <f t="shared" si="39"/>
        <v>-9.3643604002134562E-2</v>
      </c>
    </row>
    <row r="151" spans="1:21" ht="13" x14ac:dyDescent="0.3">
      <c r="A151" s="18" t="s">
        <v>29</v>
      </c>
      <c r="B151" s="12" t="s">
        <v>274</v>
      </c>
      <c r="C151" s="11" t="s">
        <v>275</v>
      </c>
      <c r="D151" s="33">
        <v>2280450</v>
      </c>
      <c r="E151" s="33">
        <v>2280450</v>
      </c>
      <c r="F151" s="33">
        <v>723522</v>
      </c>
      <c r="G151" s="38">
        <f t="shared" si="32"/>
        <v>0.31727159113332892</v>
      </c>
      <c r="H151" s="33">
        <v>738685</v>
      </c>
      <c r="I151" s="38">
        <f t="shared" si="33"/>
        <v>0.32392071740226708</v>
      </c>
      <c r="J151" s="33">
        <v>526694</v>
      </c>
      <c r="K151" s="38">
        <f t="shared" si="34"/>
        <v>0.230960556030608</v>
      </c>
      <c r="L151" s="33">
        <v>0</v>
      </c>
      <c r="M151" s="38">
        <f t="shared" si="35"/>
        <v>0</v>
      </c>
      <c r="N151" s="33">
        <f t="shared" si="36"/>
        <v>1988901</v>
      </c>
      <c r="O151" s="38">
        <f t="shared" si="37"/>
        <v>0.872152864566204</v>
      </c>
      <c r="P151" s="33">
        <v>554112</v>
      </c>
      <c r="Q151" s="33">
        <v>2490500</v>
      </c>
      <c r="R151" s="33">
        <v>2470500</v>
      </c>
      <c r="S151" s="33">
        <v>1379614</v>
      </c>
      <c r="T151" s="38">
        <f t="shared" si="38"/>
        <v>0.55843513458814009</v>
      </c>
      <c r="U151" s="38">
        <f t="shared" si="39"/>
        <v>-4.9480971355971404E-2</v>
      </c>
    </row>
    <row r="152" spans="1:21" ht="13" x14ac:dyDescent="0.3">
      <c r="A152" s="18" t="s">
        <v>29</v>
      </c>
      <c r="B152" s="12" t="s">
        <v>276</v>
      </c>
      <c r="C152" s="11" t="s">
        <v>277</v>
      </c>
      <c r="D152" s="33">
        <v>193319600</v>
      </c>
      <c r="E152" s="33">
        <v>192815901</v>
      </c>
      <c r="F152" s="33">
        <v>60961080</v>
      </c>
      <c r="G152" s="38">
        <f t="shared" si="32"/>
        <v>0.31533833092971431</v>
      </c>
      <c r="H152" s="33">
        <v>50409684</v>
      </c>
      <c r="I152" s="38">
        <f t="shared" si="33"/>
        <v>0.26075826765625421</v>
      </c>
      <c r="J152" s="33">
        <v>47864968</v>
      </c>
      <c r="K152" s="38">
        <f t="shared" si="34"/>
        <v>0.24824180864626927</v>
      </c>
      <c r="L152" s="33">
        <v>0</v>
      </c>
      <c r="M152" s="38">
        <f t="shared" si="35"/>
        <v>0</v>
      </c>
      <c r="N152" s="33">
        <f t="shared" si="36"/>
        <v>159235732</v>
      </c>
      <c r="O152" s="38">
        <f t="shared" si="37"/>
        <v>0.82584336236874989</v>
      </c>
      <c r="P152" s="33">
        <v>45271988</v>
      </c>
      <c r="Q152" s="33">
        <v>199543100</v>
      </c>
      <c r="R152" s="33">
        <v>195013599</v>
      </c>
      <c r="S152" s="33">
        <v>169032055</v>
      </c>
      <c r="T152" s="38">
        <f t="shared" si="38"/>
        <v>0.86677060403361916</v>
      </c>
      <c r="U152" s="38">
        <f t="shared" si="39"/>
        <v>5.7275593905882882E-2</v>
      </c>
    </row>
    <row r="153" spans="1:21" ht="13" x14ac:dyDescent="0.3">
      <c r="A153" s="18" t="s">
        <v>29</v>
      </c>
      <c r="B153" s="12" t="s">
        <v>278</v>
      </c>
      <c r="C153" s="11" t="s">
        <v>279</v>
      </c>
      <c r="D153" s="33">
        <v>29789090</v>
      </c>
      <c r="E153" s="33">
        <v>31146060</v>
      </c>
      <c r="F153" s="33">
        <v>4894561</v>
      </c>
      <c r="G153" s="38">
        <f t="shared" si="32"/>
        <v>0.16430716748984275</v>
      </c>
      <c r="H153" s="33">
        <v>5042477</v>
      </c>
      <c r="I153" s="38">
        <f t="shared" si="33"/>
        <v>0.16927260953590728</v>
      </c>
      <c r="J153" s="33">
        <v>4123381</v>
      </c>
      <c r="K153" s="38">
        <f t="shared" si="34"/>
        <v>0.13238852683132313</v>
      </c>
      <c r="L153" s="33">
        <v>0</v>
      </c>
      <c r="M153" s="38">
        <f t="shared" si="35"/>
        <v>0</v>
      </c>
      <c r="N153" s="33">
        <f t="shared" si="36"/>
        <v>14060419</v>
      </c>
      <c r="O153" s="38">
        <f t="shared" si="37"/>
        <v>0.45143491664756313</v>
      </c>
      <c r="P153" s="33">
        <v>3941607</v>
      </c>
      <c r="Q153" s="33">
        <v>28359720</v>
      </c>
      <c r="R153" s="33">
        <v>29477750</v>
      </c>
      <c r="S153" s="33">
        <v>13157491</v>
      </c>
      <c r="T153" s="38">
        <f t="shared" si="38"/>
        <v>0.44635330037061854</v>
      </c>
      <c r="U153" s="38">
        <f t="shared" si="39"/>
        <v>4.611672345822404E-2</v>
      </c>
    </row>
    <row r="154" spans="1:21" ht="13" x14ac:dyDescent="0.3">
      <c r="A154" s="18" t="s">
        <v>29</v>
      </c>
      <c r="B154" s="12" t="s">
        <v>280</v>
      </c>
      <c r="C154" s="11" t="s">
        <v>281</v>
      </c>
      <c r="D154" s="33">
        <v>2197465</v>
      </c>
      <c r="E154" s="33">
        <v>2197465</v>
      </c>
      <c r="F154" s="33">
        <v>455312</v>
      </c>
      <c r="G154" s="38">
        <f t="shared" si="32"/>
        <v>0.20719874946813716</v>
      </c>
      <c r="H154" s="33">
        <v>521954</v>
      </c>
      <c r="I154" s="38">
        <f t="shared" si="33"/>
        <v>0.23752551235173255</v>
      </c>
      <c r="J154" s="33">
        <v>386053</v>
      </c>
      <c r="K154" s="38">
        <f t="shared" si="34"/>
        <v>0.17568106886799106</v>
      </c>
      <c r="L154" s="33">
        <v>0</v>
      </c>
      <c r="M154" s="38">
        <f t="shared" si="35"/>
        <v>0</v>
      </c>
      <c r="N154" s="33">
        <f t="shared" si="36"/>
        <v>1363319</v>
      </c>
      <c r="O154" s="38">
        <f t="shared" si="37"/>
        <v>0.62040533068786075</v>
      </c>
      <c r="P154" s="33">
        <v>709884</v>
      </c>
      <c r="Q154" s="33">
        <v>2061437</v>
      </c>
      <c r="R154" s="33">
        <v>2061437</v>
      </c>
      <c r="S154" s="33">
        <v>1292472</v>
      </c>
      <c r="T154" s="38">
        <f t="shared" si="38"/>
        <v>0.62697623065851638</v>
      </c>
      <c r="U154" s="38">
        <f t="shared" si="39"/>
        <v>-0.45617452992319873</v>
      </c>
    </row>
    <row r="155" spans="1:21" ht="13" x14ac:dyDescent="0.3">
      <c r="A155" s="18" t="s">
        <v>29</v>
      </c>
      <c r="B155" s="12" t="s">
        <v>282</v>
      </c>
      <c r="C155" s="11" t="s">
        <v>283</v>
      </c>
      <c r="D155" s="33">
        <v>1500000</v>
      </c>
      <c r="E155" s="33">
        <v>1500000</v>
      </c>
      <c r="F155" s="33">
        <v>0</v>
      </c>
      <c r="G155" s="38">
        <f t="shared" si="32"/>
        <v>0</v>
      </c>
      <c r="H155" s="33">
        <v>0</v>
      </c>
      <c r="I155" s="38">
        <f t="shared" si="33"/>
        <v>0</v>
      </c>
      <c r="J155" s="33">
        <v>0</v>
      </c>
      <c r="K155" s="38">
        <f t="shared" si="34"/>
        <v>0</v>
      </c>
      <c r="L155" s="33">
        <v>0</v>
      </c>
      <c r="M155" s="38">
        <f t="shared" si="35"/>
        <v>0</v>
      </c>
      <c r="N155" s="33">
        <f t="shared" si="36"/>
        <v>0</v>
      </c>
      <c r="O155" s="38">
        <f t="shared" si="37"/>
        <v>0</v>
      </c>
      <c r="P155" s="33">
        <v>0</v>
      </c>
      <c r="Q155" s="33">
        <v>800000</v>
      </c>
      <c r="R155" s="33">
        <v>800000</v>
      </c>
      <c r="S155" s="33">
        <v>0</v>
      </c>
      <c r="T155" s="38">
        <f t="shared" si="38"/>
        <v>0</v>
      </c>
      <c r="U155" s="38">
        <f t="shared" si="39"/>
        <v>0</v>
      </c>
    </row>
    <row r="156" spans="1:21" ht="13" x14ac:dyDescent="0.3">
      <c r="A156" s="18" t="s">
        <v>44</v>
      </c>
      <c r="B156" s="12" t="s">
        <v>284</v>
      </c>
      <c r="C156" s="11" t="s">
        <v>285</v>
      </c>
      <c r="D156" s="33">
        <v>30628318</v>
      </c>
      <c r="E156" s="33">
        <v>33628318</v>
      </c>
      <c r="F156" s="33">
        <v>7448319</v>
      </c>
      <c r="G156" s="38">
        <f t="shared" si="32"/>
        <v>0.24318406906967599</v>
      </c>
      <c r="H156" s="33">
        <v>8905579</v>
      </c>
      <c r="I156" s="38">
        <f t="shared" si="33"/>
        <v>0.29076291424165046</v>
      </c>
      <c r="J156" s="33">
        <v>8861410</v>
      </c>
      <c r="K156" s="38">
        <f t="shared" si="34"/>
        <v>0.26351035457675881</v>
      </c>
      <c r="L156" s="33">
        <v>0</v>
      </c>
      <c r="M156" s="38">
        <f t="shared" si="35"/>
        <v>0</v>
      </c>
      <c r="N156" s="33">
        <f t="shared" si="36"/>
        <v>25215308</v>
      </c>
      <c r="O156" s="38">
        <f t="shared" si="37"/>
        <v>0.74982364565483173</v>
      </c>
      <c r="P156" s="33">
        <v>7299630</v>
      </c>
      <c r="Q156" s="33">
        <v>25172821</v>
      </c>
      <c r="R156" s="33">
        <v>27843926</v>
      </c>
      <c r="S156" s="33">
        <v>21350206</v>
      </c>
      <c r="T156" s="38">
        <f t="shared" si="38"/>
        <v>0.76678145172487533</v>
      </c>
      <c r="U156" s="38">
        <f t="shared" si="39"/>
        <v>0.21395330996228568</v>
      </c>
    </row>
    <row r="157" spans="1:21" ht="14" x14ac:dyDescent="0.3">
      <c r="A157" s="19" t="s">
        <v>0</v>
      </c>
      <c r="B157" s="14" t="s">
        <v>286</v>
      </c>
      <c r="C157" s="13" t="s">
        <v>0</v>
      </c>
      <c r="D157" s="34">
        <f>SUM(D151:D156)</f>
        <v>259714923</v>
      </c>
      <c r="E157" s="34">
        <f>SUM(E151:E156)</f>
        <v>263568194</v>
      </c>
      <c r="F157" s="34">
        <f>SUM(F151:F156)</f>
        <v>74482794</v>
      </c>
      <c r="G157" s="39">
        <f t="shared" si="32"/>
        <v>0.28678673192760662</v>
      </c>
      <c r="H157" s="34">
        <f>SUM(H151:H156)</f>
        <v>65618379</v>
      </c>
      <c r="I157" s="39">
        <f t="shared" si="33"/>
        <v>0.25265540478781034</v>
      </c>
      <c r="J157" s="34">
        <f>SUM(J151:J156)</f>
        <v>61762506</v>
      </c>
      <c r="K157" s="39">
        <f t="shared" si="34"/>
        <v>0.23433216680158306</v>
      </c>
      <c r="L157" s="34">
        <f>SUM(L151:L156)</f>
        <v>0</v>
      </c>
      <c r="M157" s="39">
        <f t="shared" si="35"/>
        <v>0</v>
      </c>
      <c r="N157" s="34">
        <f t="shared" si="36"/>
        <v>201863679</v>
      </c>
      <c r="O157" s="39">
        <f t="shared" si="37"/>
        <v>0.76588785595275577</v>
      </c>
      <c r="P157" s="34">
        <f>SUM(P151:P156)</f>
        <v>57777221</v>
      </c>
      <c r="Q157" s="34">
        <f>SUM(Q151:Q156)</f>
        <v>258427578</v>
      </c>
      <c r="R157" s="34">
        <f>SUM(R151:R156)</f>
        <v>257667212</v>
      </c>
      <c r="S157" s="34">
        <f>SUM(S151:S156)</f>
        <v>206211838</v>
      </c>
      <c r="T157" s="39">
        <f t="shared" si="38"/>
        <v>0.80030298150623835</v>
      </c>
      <c r="U157" s="39">
        <f t="shared" si="39"/>
        <v>6.8976751235577671E-2</v>
      </c>
    </row>
    <row r="158" spans="1:21" ht="13" x14ac:dyDescent="0.3">
      <c r="A158" s="18" t="s">
        <v>29</v>
      </c>
      <c r="B158" s="12" t="s">
        <v>287</v>
      </c>
      <c r="C158" s="11" t="s">
        <v>288</v>
      </c>
      <c r="D158" s="33">
        <v>13543437</v>
      </c>
      <c r="E158" s="33">
        <v>10393437</v>
      </c>
      <c r="F158" s="33">
        <v>2914760</v>
      </c>
      <c r="G158" s="38">
        <f t="shared" si="32"/>
        <v>0.21521567974215111</v>
      </c>
      <c r="H158" s="33">
        <v>3091597</v>
      </c>
      <c r="I158" s="38">
        <f t="shared" si="33"/>
        <v>0.22827270507479011</v>
      </c>
      <c r="J158" s="33">
        <v>3154898</v>
      </c>
      <c r="K158" s="38">
        <f t="shared" si="34"/>
        <v>0.30354713267613015</v>
      </c>
      <c r="L158" s="33">
        <v>0</v>
      </c>
      <c r="M158" s="38">
        <f t="shared" si="35"/>
        <v>0</v>
      </c>
      <c r="N158" s="33">
        <f t="shared" si="36"/>
        <v>9161255</v>
      </c>
      <c r="O158" s="38">
        <f t="shared" si="37"/>
        <v>0.88144614721771053</v>
      </c>
      <c r="P158" s="33">
        <v>1984055</v>
      </c>
      <c r="Q158" s="33">
        <v>16784019</v>
      </c>
      <c r="R158" s="33">
        <v>12902489</v>
      </c>
      <c r="S158" s="33">
        <v>7659713</v>
      </c>
      <c r="T158" s="38">
        <f t="shared" si="38"/>
        <v>0.59366165706477259</v>
      </c>
      <c r="U158" s="38">
        <f t="shared" si="39"/>
        <v>0.59012628178150295</v>
      </c>
    </row>
    <row r="159" spans="1:21" ht="13" x14ac:dyDescent="0.3">
      <c r="A159" s="18" t="s">
        <v>29</v>
      </c>
      <c r="B159" s="12" t="s">
        <v>289</v>
      </c>
      <c r="C159" s="11" t="s">
        <v>290</v>
      </c>
      <c r="D159" s="33">
        <v>89485888</v>
      </c>
      <c r="E159" s="33">
        <v>99535888</v>
      </c>
      <c r="F159" s="33">
        <v>39421993</v>
      </c>
      <c r="G159" s="38">
        <f t="shared" si="32"/>
        <v>0.44053865789430396</v>
      </c>
      <c r="H159" s="33">
        <v>18200905</v>
      </c>
      <c r="I159" s="38">
        <f t="shared" si="33"/>
        <v>0.20339413740857107</v>
      </c>
      <c r="J159" s="33">
        <v>20558160</v>
      </c>
      <c r="K159" s="38">
        <f t="shared" si="34"/>
        <v>0.20654017774975797</v>
      </c>
      <c r="L159" s="33">
        <v>0</v>
      </c>
      <c r="M159" s="38">
        <f t="shared" si="35"/>
        <v>0</v>
      </c>
      <c r="N159" s="33">
        <f t="shared" si="36"/>
        <v>78181058</v>
      </c>
      <c r="O159" s="38">
        <f t="shared" si="37"/>
        <v>0.78545597543671886</v>
      </c>
      <c r="P159" s="33">
        <v>15211140</v>
      </c>
      <c r="Q159" s="33">
        <v>86871360</v>
      </c>
      <c r="R159" s="33">
        <v>86871360</v>
      </c>
      <c r="S159" s="33">
        <v>70029995</v>
      </c>
      <c r="T159" s="38">
        <f t="shared" si="38"/>
        <v>0.8061344383235165</v>
      </c>
      <c r="U159" s="38">
        <f t="shared" si="39"/>
        <v>0.35152000441781484</v>
      </c>
    </row>
    <row r="160" spans="1:21" ht="13" x14ac:dyDescent="0.3">
      <c r="A160" s="18" t="s">
        <v>29</v>
      </c>
      <c r="B160" s="12" t="s">
        <v>291</v>
      </c>
      <c r="C160" s="11" t="s">
        <v>292</v>
      </c>
      <c r="D160" s="33">
        <v>100000</v>
      </c>
      <c r="E160" s="33">
        <v>500869</v>
      </c>
      <c r="F160" s="33">
        <v>125217</v>
      </c>
      <c r="G160" s="38">
        <f t="shared" si="32"/>
        <v>1.25217</v>
      </c>
      <c r="H160" s="33">
        <v>125217</v>
      </c>
      <c r="I160" s="38">
        <f t="shared" si="33"/>
        <v>1.25217</v>
      </c>
      <c r="J160" s="33">
        <v>125217</v>
      </c>
      <c r="K160" s="38">
        <f t="shared" si="34"/>
        <v>0.24999950086749229</v>
      </c>
      <c r="L160" s="33">
        <v>0</v>
      </c>
      <c r="M160" s="38">
        <f t="shared" si="35"/>
        <v>0</v>
      </c>
      <c r="N160" s="33">
        <f t="shared" si="36"/>
        <v>375651</v>
      </c>
      <c r="O160" s="38">
        <f t="shared" si="37"/>
        <v>0.74999850260247691</v>
      </c>
      <c r="P160" s="33">
        <v>10044</v>
      </c>
      <c r="Q160" s="33">
        <v>100000</v>
      </c>
      <c r="R160" s="33">
        <v>33478</v>
      </c>
      <c r="S160" s="33">
        <v>26784</v>
      </c>
      <c r="T160" s="38">
        <f t="shared" si="38"/>
        <v>0.80004779258020198</v>
      </c>
      <c r="U160" s="38">
        <f t="shared" si="39"/>
        <v>11.466845878136201</v>
      </c>
    </row>
    <row r="161" spans="1:21" ht="13" x14ac:dyDescent="0.3">
      <c r="A161" s="18" t="s">
        <v>29</v>
      </c>
      <c r="B161" s="12" t="s">
        <v>293</v>
      </c>
      <c r="C161" s="11" t="s">
        <v>294</v>
      </c>
      <c r="D161" s="33">
        <v>0</v>
      </c>
      <c r="E161" s="33">
        <v>0</v>
      </c>
      <c r="F161" s="33">
        <v>50376</v>
      </c>
      <c r="G161" s="38">
        <f t="shared" si="32"/>
        <v>0</v>
      </c>
      <c r="H161" s="33">
        <v>50376</v>
      </c>
      <c r="I161" s="38">
        <f t="shared" si="33"/>
        <v>0</v>
      </c>
      <c r="J161" s="33">
        <v>50376</v>
      </c>
      <c r="K161" s="38">
        <f t="shared" si="34"/>
        <v>0</v>
      </c>
      <c r="L161" s="33">
        <v>0</v>
      </c>
      <c r="M161" s="38">
        <f t="shared" si="35"/>
        <v>0</v>
      </c>
      <c r="N161" s="33">
        <f t="shared" si="36"/>
        <v>151128</v>
      </c>
      <c r="O161" s="38">
        <f t="shared" si="37"/>
        <v>0</v>
      </c>
      <c r="P161" s="33">
        <v>67020</v>
      </c>
      <c r="Q161" s="33">
        <v>0</v>
      </c>
      <c r="R161" s="33">
        <v>0</v>
      </c>
      <c r="S161" s="33">
        <v>215771</v>
      </c>
      <c r="T161" s="38">
        <f t="shared" si="38"/>
        <v>0</v>
      </c>
      <c r="U161" s="38">
        <f t="shared" si="39"/>
        <v>-0.24834377797672336</v>
      </c>
    </row>
    <row r="162" spans="1:21" ht="13" x14ac:dyDescent="0.3">
      <c r="A162" s="18" t="s">
        <v>44</v>
      </c>
      <c r="B162" s="12" t="s">
        <v>295</v>
      </c>
      <c r="C162" s="11" t="s">
        <v>296</v>
      </c>
      <c r="D162" s="33">
        <v>0</v>
      </c>
      <c r="E162" s="33">
        <v>0</v>
      </c>
      <c r="F162" s="33">
        <v>0</v>
      </c>
      <c r="G162" s="38">
        <f t="shared" si="32"/>
        <v>0</v>
      </c>
      <c r="H162" s="33">
        <v>0</v>
      </c>
      <c r="I162" s="38">
        <f t="shared" si="33"/>
        <v>0</v>
      </c>
      <c r="J162" s="33">
        <v>0</v>
      </c>
      <c r="K162" s="38">
        <f t="shared" si="34"/>
        <v>0</v>
      </c>
      <c r="L162" s="33">
        <v>0</v>
      </c>
      <c r="M162" s="38">
        <f t="shared" si="35"/>
        <v>0</v>
      </c>
      <c r="N162" s="33">
        <f t="shared" si="36"/>
        <v>0</v>
      </c>
      <c r="O162" s="38">
        <f t="shared" si="37"/>
        <v>0</v>
      </c>
      <c r="P162" s="33">
        <v>0</v>
      </c>
      <c r="Q162" s="33">
        <v>0</v>
      </c>
      <c r="R162" s="33">
        <v>0</v>
      </c>
      <c r="S162" s="33">
        <v>0</v>
      </c>
      <c r="T162" s="38">
        <f t="shared" si="38"/>
        <v>0</v>
      </c>
      <c r="U162" s="38">
        <f t="shared" si="39"/>
        <v>0</v>
      </c>
    </row>
    <row r="163" spans="1:21" ht="14" x14ac:dyDescent="0.3">
      <c r="A163" s="19" t="s">
        <v>0</v>
      </c>
      <c r="B163" s="14" t="s">
        <v>297</v>
      </c>
      <c r="C163" s="13" t="s">
        <v>0</v>
      </c>
      <c r="D163" s="34">
        <f>SUM(D158:D162)</f>
        <v>103129325</v>
      </c>
      <c r="E163" s="34">
        <f>SUM(E158:E162)</f>
        <v>110430194</v>
      </c>
      <c r="F163" s="34">
        <f>SUM(F158:F162)</f>
        <v>42512346</v>
      </c>
      <c r="G163" s="39">
        <f t="shared" si="32"/>
        <v>0.412223642499357</v>
      </c>
      <c r="H163" s="34">
        <f>SUM(H158:H162)</f>
        <v>21468095</v>
      </c>
      <c r="I163" s="39">
        <f t="shared" si="33"/>
        <v>0.20816673627990875</v>
      </c>
      <c r="J163" s="34">
        <f>SUM(J158:J162)</f>
        <v>23888651</v>
      </c>
      <c r="K163" s="39">
        <f t="shared" si="34"/>
        <v>0.21632354462765863</v>
      </c>
      <c r="L163" s="34">
        <f>SUM(L158:L162)</f>
        <v>0</v>
      </c>
      <c r="M163" s="39">
        <f t="shared" si="35"/>
        <v>0</v>
      </c>
      <c r="N163" s="34">
        <f t="shared" si="36"/>
        <v>87869092</v>
      </c>
      <c r="O163" s="39">
        <f t="shared" si="37"/>
        <v>0.79569806786719943</v>
      </c>
      <c r="P163" s="34">
        <f>SUM(P158:P162)</f>
        <v>17272259</v>
      </c>
      <c r="Q163" s="34">
        <f>SUM(Q158:Q162)</f>
        <v>103755379</v>
      </c>
      <c r="R163" s="34">
        <f>SUM(R158:R162)</f>
        <v>99807327</v>
      </c>
      <c r="S163" s="34">
        <f>SUM(S158:S162)</f>
        <v>77932263</v>
      </c>
      <c r="T163" s="39">
        <f t="shared" si="38"/>
        <v>0.78082707294625775</v>
      </c>
      <c r="U163" s="39">
        <f t="shared" si="39"/>
        <v>0.38306465876872275</v>
      </c>
    </row>
    <row r="164" spans="1:21" ht="13" x14ac:dyDescent="0.3">
      <c r="A164" s="18" t="s">
        <v>29</v>
      </c>
      <c r="B164" s="12" t="s">
        <v>298</v>
      </c>
      <c r="C164" s="11" t="s">
        <v>299</v>
      </c>
      <c r="D164" s="33">
        <v>18852115</v>
      </c>
      <c r="E164" s="33">
        <v>18892115</v>
      </c>
      <c r="F164" s="33">
        <v>8233539</v>
      </c>
      <c r="G164" s="38">
        <f t="shared" si="32"/>
        <v>0.43674351657625682</v>
      </c>
      <c r="H164" s="33">
        <v>4998185</v>
      </c>
      <c r="I164" s="38">
        <f t="shared" si="33"/>
        <v>0.26512595536362898</v>
      </c>
      <c r="J164" s="33">
        <v>4549621</v>
      </c>
      <c r="K164" s="38">
        <f t="shared" si="34"/>
        <v>0.24082115739820556</v>
      </c>
      <c r="L164" s="33">
        <v>0</v>
      </c>
      <c r="M164" s="38">
        <f t="shared" si="35"/>
        <v>0</v>
      </c>
      <c r="N164" s="33">
        <f t="shared" si="36"/>
        <v>17781345</v>
      </c>
      <c r="O164" s="38">
        <f t="shared" si="37"/>
        <v>0.94120457132512692</v>
      </c>
      <c r="P164" s="33">
        <v>4273481</v>
      </c>
      <c r="Q164" s="33">
        <v>22922621</v>
      </c>
      <c r="R164" s="33">
        <v>22922621</v>
      </c>
      <c r="S164" s="33">
        <v>12944083</v>
      </c>
      <c r="T164" s="38">
        <f t="shared" si="38"/>
        <v>0.56468599293248356</v>
      </c>
      <c r="U164" s="38">
        <f t="shared" si="39"/>
        <v>6.4617111904791358E-2</v>
      </c>
    </row>
    <row r="165" spans="1:21" ht="13" x14ac:dyDescent="0.3">
      <c r="A165" s="18" t="s">
        <v>29</v>
      </c>
      <c r="B165" s="12" t="s">
        <v>300</v>
      </c>
      <c r="C165" s="11" t="s">
        <v>301</v>
      </c>
      <c r="D165" s="33">
        <v>3390927</v>
      </c>
      <c r="E165" s="33">
        <v>3390927</v>
      </c>
      <c r="F165" s="33">
        <v>785075</v>
      </c>
      <c r="G165" s="38">
        <f t="shared" si="32"/>
        <v>0.23152223566004224</v>
      </c>
      <c r="H165" s="33">
        <v>756529</v>
      </c>
      <c r="I165" s="38">
        <f t="shared" si="33"/>
        <v>0.22310388870064143</v>
      </c>
      <c r="J165" s="33">
        <v>727834</v>
      </c>
      <c r="K165" s="38">
        <f t="shared" si="34"/>
        <v>0.21464160095454723</v>
      </c>
      <c r="L165" s="33">
        <v>0</v>
      </c>
      <c r="M165" s="38">
        <f t="shared" si="35"/>
        <v>0</v>
      </c>
      <c r="N165" s="33">
        <f t="shared" si="36"/>
        <v>2269438</v>
      </c>
      <c r="O165" s="38">
        <f t="shared" si="37"/>
        <v>0.66926772531523093</v>
      </c>
      <c r="P165" s="33">
        <v>713994</v>
      </c>
      <c r="Q165" s="33">
        <v>3299864</v>
      </c>
      <c r="R165" s="33">
        <v>3299864</v>
      </c>
      <c r="S165" s="33">
        <v>2229349</v>
      </c>
      <c r="T165" s="38">
        <f t="shared" si="38"/>
        <v>0.67558814545084278</v>
      </c>
      <c r="U165" s="38">
        <f t="shared" si="39"/>
        <v>1.9383916391454203E-2</v>
      </c>
    </row>
    <row r="166" spans="1:21" ht="13" x14ac:dyDescent="0.3">
      <c r="A166" s="18" t="s">
        <v>29</v>
      </c>
      <c r="B166" s="12" t="s">
        <v>302</v>
      </c>
      <c r="C166" s="11" t="s">
        <v>303</v>
      </c>
      <c r="D166" s="33">
        <v>3090601</v>
      </c>
      <c r="E166" s="33">
        <v>3314007</v>
      </c>
      <c r="F166" s="33">
        <v>776459</v>
      </c>
      <c r="G166" s="38">
        <f t="shared" si="32"/>
        <v>0.25123236548490085</v>
      </c>
      <c r="H166" s="33">
        <v>910793</v>
      </c>
      <c r="I166" s="38">
        <f t="shared" si="33"/>
        <v>0.2946976979558345</v>
      </c>
      <c r="J166" s="33">
        <v>810723</v>
      </c>
      <c r="K166" s="38">
        <f t="shared" si="34"/>
        <v>0.2446352708367846</v>
      </c>
      <c r="L166" s="33">
        <v>0</v>
      </c>
      <c r="M166" s="38">
        <f t="shared" si="35"/>
        <v>0</v>
      </c>
      <c r="N166" s="33">
        <f t="shared" si="36"/>
        <v>2497975</v>
      </c>
      <c r="O166" s="38">
        <f t="shared" si="37"/>
        <v>0.75376274099602081</v>
      </c>
      <c r="P166" s="33">
        <v>732190</v>
      </c>
      <c r="Q166" s="33">
        <v>2753127</v>
      </c>
      <c r="R166" s="33">
        <v>2818816</v>
      </c>
      <c r="S166" s="33">
        <v>2216173</v>
      </c>
      <c r="T166" s="38">
        <f t="shared" si="38"/>
        <v>0.78620704579511402</v>
      </c>
      <c r="U166" s="38">
        <f t="shared" si="39"/>
        <v>0.1072576790177413</v>
      </c>
    </row>
    <row r="167" spans="1:21" ht="13" x14ac:dyDescent="0.3">
      <c r="A167" s="18" t="s">
        <v>29</v>
      </c>
      <c r="B167" s="12" t="s">
        <v>304</v>
      </c>
      <c r="C167" s="11" t="s">
        <v>305</v>
      </c>
      <c r="D167" s="33">
        <v>4045023</v>
      </c>
      <c r="E167" s="33">
        <v>4045023</v>
      </c>
      <c r="F167" s="33">
        <v>1001373</v>
      </c>
      <c r="G167" s="38">
        <f t="shared" si="32"/>
        <v>0.24755681240873043</v>
      </c>
      <c r="H167" s="33">
        <v>1002849</v>
      </c>
      <c r="I167" s="38">
        <f t="shared" si="33"/>
        <v>0.24792170526595275</v>
      </c>
      <c r="J167" s="33">
        <v>1002613</v>
      </c>
      <c r="K167" s="38">
        <f t="shared" si="34"/>
        <v>0.24786336196357844</v>
      </c>
      <c r="L167" s="33">
        <v>0</v>
      </c>
      <c r="M167" s="38">
        <f t="shared" si="35"/>
        <v>0</v>
      </c>
      <c r="N167" s="33">
        <f t="shared" si="36"/>
        <v>3006835</v>
      </c>
      <c r="O167" s="38">
        <f t="shared" si="37"/>
        <v>0.74334187963826159</v>
      </c>
      <c r="P167" s="33">
        <v>893133</v>
      </c>
      <c r="Q167" s="33">
        <v>3608330</v>
      </c>
      <c r="R167" s="33">
        <v>3893188</v>
      </c>
      <c r="S167" s="33">
        <v>2664104</v>
      </c>
      <c r="T167" s="38">
        <f t="shared" si="38"/>
        <v>0.68429883170296424</v>
      </c>
      <c r="U167" s="38">
        <f t="shared" si="39"/>
        <v>0.12257972776730908</v>
      </c>
    </row>
    <row r="168" spans="1:21" ht="13" x14ac:dyDescent="0.3">
      <c r="A168" s="18" t="s">
        <v>44</v>
      </c>
      <c r="B168" s="12" t="s">
        <v>306</v>
      </c>
      <c r="C168" s="11" t="s">
        <v>307</v>
      </c>
      <c r="D168" s="33">
        <v>0</v>
      </c>
      <c r="E168" s="33">
        <v>0</v>
      </c>
      <c r="F168" s="33">
        <v>0</v>
      </c>
      <c r="G168" s="38">
        <f t="shared" si="32"/>
        <v>0</v>
      </c>
      <c r="H168" s="33">
        <v>0</v>
      </c>
      <c r="I168" s="38">
        <f t="shared" si="33"/>
        <v>0</v>
      </c>
      <c r="J168" s="33">
        <v>0</v>
      </c>
      <c r="K168" s="38">
        <f t="shared" si="34"/>
        <v>0</v>
      </c>
      <c r="L168" s="33">
        <v>0</v>
      </c>
      <c r="M168" s="38">
        <f t="shared" si="35"/>
        <v>0</v>
      </c>
      <c r="N168" s="33">
        <f t="shared" si="36"/>
        <v>0</v>
      </c>
      <c r="O168" s="38">
        <f t="shared" si="37"/>
        <v>0</v>
      </c>
      <c r="P168" s="33">
        <v>0</v>
      </c>
      <c r="Q168" s="33">
        <v>0</v>
      </c>
      <c r="R168" s="33">
        <v>0</v>
      </c>
      <c r="S168" s="33">
        <v>0</v>
      </c>
      <c r="T168" s="38">
        <f t="shared" si="38"/>
        <v>0</v>
      </c>
      <c r="U168" s="38">
        <f t="shared" si="39"/>
        <v>0</v>
      </c>
    </row>
    <row r="169" spans="1:21" ht="14" x14ac:dyDescent="0.3">
      <c r="A169" s="19" t="s">
        <v>0</v>
      </c>
      <c r="B169" s="14" t="s">
        <v>308</v>
      </c>
      <c r="C169" s="13" t="s">
        <v>0</v>
      </c>
      <c r="D169" s="34">
        <f>SUM(D164:D168)</f>
        <v>29378666</v>
      </c>
      <c r="E169" s="34">
        <f>SUM(E164:E168)</f>
        <v>29642072</v>
      </c>
      <c r="F169" s="34">
        <f>SUM(F164:F168)</f>
        <v>10796446</v>
      </c>
      <c r="G169" s="39">
        <f t="shared" si="32"/>
        <v>0.36749272414206963</v>
      </c>
      <c r="H169" s="34">
        <f>SUM(H164:H168)</f>
        <v>7668356</v>
      </c>
      <c r="I169" s="39">
        <f t="shared" si="33"/>
        <v>0.26101784199459566</v>
      </c>
      <c r="J169" s="34">
        <f>SUM(J164:J168)</f>
        <v>7090791</v>
      </c>
      <c r="K169" s="39">
        <f t="shared" si="34"/>
        <v>0.23921374322280844</v>
      </c>
      <c r="L169" s="34">
        <f>SUM(L164:L168)</f>
        <v>0</v>
      </c>
      <c r="M169" s="39">
        <f t="shared" si="35"/>
        <v>0</v>
      </c>
      <c r="N169" s="34">
        <f t="shared" si="36"/>
        <v>25555593</v>
      </c>
      <c r="O169" s="39">
        <f t="shared" si="37"/>
        <v>0.86213922562498335</v>
      </c>
      <c r="P169" s="34">
        <f>SUM(P164:P168)</f>
        <v>6612798</v>
      </c>
      <c r="Q169" s="34">
        <f>SUM(Q164:Q168)</f>
        <v>32583942</v>
      </c>
      <c r="R169" s="34">
        <f>SUM(R164:R168)</f>
        <v>32934489</v>
      </c>
      <c r="S169" s="34">
        <f>SUM(S164:S168)</f>
        <v>20053709</v>
      </c>
      <c r="T169" s="39">
        <f t="shared" si="38"/>
        <v>0.60889692261507378</v>
      </c>
      <c r="U169" s="39">
        <f t="shared" si="39"/>
        <v>7.2283018474176952E-2</v>
      </c>
    </row>
    <row r="170" spans="1:21" ht="14" x14ac:dyDescent="0.3">
      <c r="A170" s="19" t="s">
        <v>0</v>
      </c>
      <c r="B170" s="14" t="s">
        <v>309</v>
      </c>
      <c r="C170" s="13" t="s">
        <v>0</v>
      </c>
      <c r="D170" s="34">
        <f>SUM(D105,D107:D111,D113:D120,D122:D125,D127:D131,D133:D136,D138:D143,D145:D149,D151:D156,D158:D162,D164:D168)</f>
        <v>2306533375</v>
      </c>
      <c r="E170" s="34">
        <f>SUM(E105,E107:E111,E113:E120,E122:E125,E127:E131,E133:E136,E138:E143,E145:E149,E151:E156,E158:E162,E164:E168)</f>
        <v>2284786967</v>
      </c>
      <c r="F170" s="34">
        <f>SUM(F105,F107:F111,F113:F120,F122:F125,F127:F131,F133:F136,F138:F143,F145:F149,F151:F156,F158:F162,F164:F168)</f>
        <v>696561036</v>
      </c>
      <c r="G170" s="39">
        <f t="shared" si="32"/>
        <v>0.30199477863614266</v>
      </c>
      <c r="H170" s="34">
        <f>SUM(H105,H107:H111,H113:H120,H122:H125,H127:H131,H133:H136,H138:H143,H145:H149,H151:H156,H158:H162,H164:H168)</f>
        <v>539168601</v>
      </c>
      <c r="I170" s="39">
        <f t="shared" si="33"/>
        <v>0.23375712090010403</v>
      </c>
      <c r="J170" s="34">
        <f>SUM(J105,J107:J111,J113:J120,J122:J125,J127:J131,J133:J136,J138:J143,J145:J149,J151:J156,J158:J162,J164:J168)</f>
        <v>542210597</v>
      </c>
      <c r="K170" s="39">
        <f t="shared" si="34"/>
        <v>0.23731341469963838</v>
      </c>
      <c r="L170" s="34">
        <f>SUM(L105,L107:L111,L113:L120,L122:L125,L127:L131,L133:L136,L138:L143,L145:L149,L151:L156,L158:L162,L164:L168)</f>
        <v>0</v>
      </c>
      <c r="M170" s="39">
        <f t="shared" si="35"/>
        <v>0</v>
      </c>
      <c r="N170" s="34">
        <f t="shared" si="36"/>
        <v>1777940234</v>
      </c>
      <c r="O170" s="39">
        <f t="shared" si="37"/>
        <v>0.77816455524275585</v>
      </c>
      <c r="P170" s="34">
        <f>SUM(P105,P107:P111,P113:P120,P122:P125,P127:P131,P133:P136,P138:P143,P145:P149,P151:P156,P158:P162,P164:P168)</f>
        <v>585910079</v>
      </c>
      <c r="Q170" s="34">
        <f>SUM(Q105,Q107:Q111,Q113:Q120,Q122:Q125,Q127:Q131,Q133:Q136,Q138:Q143,Q145:Q149,Q151:Q156,Q158:Q162,Q164:Q168)</f>
        <v>2347029169</v>
      </c>
      <c r="R170" s="34">
        <f>SUM(R105,R107:R111,R113:R120,R122:R125,R127:R131,R133:R136,R138:R143,R145:R149,R151:R156,R158:R162,R164:R168)</f>
        <v>2384768469</v>
      </c>
      <c r="S170" s="34">
        <f>SUM(S105,S107:S111,S113:S120,S122:S125,S127:S131,S133:S136,S138:S143,S145:S149,S151:S156,S158:S162,S164:S168)</f>
        <v>1906771902</v>
      </c>
      <c r="T170" s="39">
        <f t="shared" si="38"/>
        <v>0.7995626941510019</v>
      </c>
      <c r="U170" s="39">
        <f t="shared" si="39"/>
        <v>-7.4583939696999169E-2</v>
      </c>
    </row>
    <row r="171" spans="1:21" ht="14.5" customHeight="1" x14ac:dyDescent="0.3">
      <c r="A171" s="17" t="s">
        <v>0</v>
      </c>
      <c r="B171" s="15" t="s">
        <v>618</v>
      </c>
      <c r="C171" s="10"/>
      <c r="D171" s="35"/>
      <c r="E171" s="35"/>
      <c r="F171" s="35"/>
      <c r="G171" s="40"/>
      <c r="H171" s="35"/>
      <c r="I171" s="40"/>
      <c r="J171" s="35"/>
      <c r="K171" s="40"/>
      <c r="L171" s="35"/>
      <c r="M171" s="40"/>
      <c r="N171" s="35"/>
      <c r="O171" s="40"/>
      <c r="P171" s="35"/>
      <c r="Q171" s="35"/>
      <c r="R171" s="35"/>
      <c r="S171" s="35"/>
      <c r="T171" s="40"/>
      <c r="U171" s="40"/>
    </row>
    <row r="172" spans="1:21" ht="14.5" customHeight="1" x14ac:dyDescent="0.3">
      <c r="A172" s="17" t="s">
        <v>0</v>
      </c>
      <c r="B172" s="9" t="s">
        <v>310</v>
      </c>
      <c r="C172" s="10"/>
      <c r="D172" s="35"/>
      <c r="E172" s="35"/>
      <c r="F172" s="35"/>
      <c r="G172" s="40"/>
      <c r="H172" s="35"/>
      <c r="I172" s="40"/>
      <c r="J172" s="35"/>
      <c r="K172" s="40"/>
      <c r="L172" s="35"/>
      <c r="M172" s="40"/>
      <c r="N172" s="35"/>
      <c r="O172" s="40"/>
      <c r="P172" s="35"/>
      <c r="Q172" s="35"/>
      <c r="R172" s="35"/>
      <c r="S172" s="35"/>
      <c r="T172" s="40"/>
      <c r="U172" s="40"/>
    </row>
    <row r="173" spans="1:21" ht="13" x14ac:dyDescent="0.3">
      <c r="A173" s="18" t="s">
        <v>29</v>
      </c>
      <c r="B173" s="12" t="s">
        <v>311</v>
      </c>
      <c r="C173" s="11" t="s">
        <v>312</v>
      </c>
      <c r="D173" s="33">
        <v>10221001</v>
      </c>
      <c r="E173" s="33">
        <v>8142877</v>
      </c>
      <c r="F173" s="33">
        <v>2042711</v>
      </c>
      <c r="G173" s="38">
        <f t="shared" ref="G173:G205" si="40">IF(($D173     =0),0,($F173     /$D173     ))</f>
        <v>0.19985429998490364</v>
      </c>
      <c r="H173" s="33">
        <v>2018430</v>
      </c>
      <c r="I173" s="38">
        <f t="shared" ref="I173:I205" si="41">IF(($D173     =0),0,($H173     /$D173     ))</f>
        <v>0.19747870096089415</v>
      </c>
      <c r="J173" s="33">
        <v>1997753</v>
      </c>
      <c r="K173" s="38">
        <f t="shared" ref="K173:K205" si="42">IF(($E173     =0),0,($J173     /$E173     ))</f>
        <v>0.24533748944015732</v>
      </c>
      <c r="L173" s="33">
        <v>0</v>
      </c>
      <c r="M173" s="38">
        <f t="shared" ref="M173:M205" si="43">IF(($E173     =0),0,($L173     /$E173     ))</f>
        <v>0</v>
      </c>
      <c r="N173" s="33">
        <f t="shared" ref="N173:N205" si="44">$F173     +$H173     +$J173</f>
        <v>6058894</v>
      </c>
      <c r="O173" s="38">
        <f t="shared" ref="O173:O205" si="45">IF(($E173     =0),0,($N173     /$E173     ))</f>
        <v>0.74407288726085385</v>
      </c>
      <c r="P173" s="33">
        <v>1847289</v>
      </c>
      <c r="Q173" s="33">
        <v>6015300</v>
      </c>
      <c r="R173" s="33">
        <v>6695128</v>
      </c>
      <c r="S173" s="33">
        <v>5566832</v>
      </c>
      <c r="T173" s="38">
        <f t="shared" ref="T173:T205" si="46">IF(($R173     =0),0,($S173     /$R173     ))</f>
        <v>0.8314750666454771</v>
      </c>
      <c r="U173" s="38">
        <f t="shared" ref="U173:U205" si="47">IF(($P173     =0),0,(($J173     /$P173     )-1))</f>
        <v>8.1451250995377533E-2</v>
      </c>
    </row>
    <row r="174" spans="1:21" ht="13" x14ac:dyDescent="0.3">
      <c r="A174" s="18" t="s">
        <v>29</v>
      </c>
      <c r="B174" s="12" t="s">
        <v>313</v>
      </c>
      <c r="C174" s="11" t="s">
        <v>314</v>
      </c>
      <c r="D174" s="33">
        <v>4439194</v>
      </c>
      <c r="E174" s="33">
        <v>4439194</v>
      </c>
      <c r="F174" s="33">
        <v>740601</v>
      </c>
      <c r="G174" s="38">
        <f t="shared" si="40"/>
        <v>0.16683231235219728</v>
      </c>
      <c r="H174" s="33">
        <v>1166738</v>
      </c>
      <c r="I174" s="38">
        <f t="shared" si="41"/>
        <v>0.26282654013318635</v>
      </c>
      <c r="J174" s="33">
        <v>1404680</v>
      </c>
      <c r="K174" s="38">
        <f t="shared" si="42"/>
        <v>0.31642681081295387</v>
      </c>
      <c r="L174" s="33">
        <v>0</v>
      </c>
      <c r="M174" s="38">
        <f t="shared" si="43"/>
        <v>0</v>
      </c>
      <c r="N174" s="33">
        <f t="shared" si="44"/>
        <v>3312019</v>
      </c>
      <c r="O174" s="38">
        <f t="shared" si="45"/>
        <v>0.74608566329833748</v>
      </c>
      <c r="P174" s="33">
        <v>1220491</v>
      </c>
      <c r="Q174" s="33">
        <v>6972296</v>
      </c>
      <c r="R174" s="33">
        <v>4272564</v>
      </c>
      <c r="S174" s="33">
        <v>3515386</v>
      </c>
      <c r="T174" s="38">
        <f t="shared" si="46"/>
        <v>0.82278135564499444</v>
      </c>
      <c r="U174" s="38">
        <f t="shared" si="47"/>
        <v>0.15091385352288555</v>
      </c>
    </row>
    <row r="175" spans="1:21" ht="13" x14ac:dyDescent="0.3">
      <c r="A175" s="18" t="s">
        <v>29</v>
      </c>
      <c r="B175" s="12" t="s">
        <v>315</v>
      </c>
      <c r="C175" s="11" t="s">
        <v>316</v>
      </c>
      <c r="D175" s="33">
        <v>74370361</v>
      </c>
      <c r="E175" s="33">
        <v>74370362</v>
      </c>
      <c r="F175" s="33">
        <v>9292538</v>
      </c>
      <c r="G175" s="38">
        <f t="shared" si="40"/>
        <v>0.12494948088257901</v>
      </c>
      <c r="H175" s="33">
        <v>9287623</v>
      </c>
      <c r="I175" s="38">
        <f t="shared" si="41"/>
        <v>0.12488339272684182</v>
      </c>
      <c r="J175" s="33">
        <v>9321415</v>
      </c>
      <c r="K175" s="38">
        <f t="shared" si="42"/>
        <v>0.12533776560076446</v>
      </c>
      <c r="L175" s="33">
        <v>0</v>
      </c>
      <c r="M175" s="38">
        <f t="shared" si="43"/>
        <v>0</v>
      </c>
      <c r="N175" s="33">
        <f t="shared" si="44"/>
        <v>27901576</v>
      </c>
      <c r="O175" s="38">
        <f t="shared" si="45"/>
        <v>0.37517063585087834</v>
      </c>
      <c r="P175" s="33">
        <v>2358562</v>
      </c>
      <c r="Q175" s="33">
        <v>73540507</v>
      </c>
      <c r="R175" s="33">
        <v>73540508</v>
      </c>
      <c r="S175" s="33">
        <v>20612605</v>
      </c>
      <c r="T175" s="38">
        <f t="shared" si="46"/>
        <v>0.28028912990375315</v>
      </c>
      <c r="U175" s="38">
        <f t="shared" si="47"/>
        <v>2.9521602569701368</v>
      </c>
    </row>
    <row r="176" spans="1:21" ht="13" x14ac:dyDescent="0.3">
      <c r="A176" s="18" t="s">
        <v>29</v>
      </c>
      <c r="B176" s="12" t="s">
        <v>317</v>
      </c>
      <c r="C176" s="11" t="s">
        <v>318</v>
      </c>
      <c r="D176" s="33">
        <v>26506586</v>
      </c>
      <c r="E176" s="33">
        <v>26506586</v>
      </c>
      <c r="F176" s="33">
        <v>5979158</v>
      </c>
      <c r="G176" s="38">
        <f t="shared" si="40"/>
        <v>0.22557254261261711</v>
      </c>
      <c r="H176" s="33">
        <v>6069080</v>
      </c>
      <c r="I176" s="38">
        <f t="shared" si="41"/>
        <v>0.22896498251415703</v>
      </c>
      <c r="J176" s="33">
        <v>6112553</v>
      </c>
      <c r="K176" s="38">
        <f t="shared" si="42"/>
        <v>0.23060506547316204</v>
      </c>
      <c r="L176" s="33">
        <v>0</v>
      </c>
      <c r="M176" s="38">
        <f t="shared" si="43"/>
        <v>0</v>
      </c>
      <c r="N176" s="33">
        <f t="shared" si="44"/>
        <v>18160791</v>
      </c>
      <c r="O176" s="38">
        <f t="shared" si="45"/>
        <v>0.68514259059993621</v>
      </c>
      <c r="P176" s="33">
        <v>1851925</v>
      </c>
      <c r="Q176" s="33">
        <v>25462783</v>
      </c>
      <c r="R176" s="33">
        <v>25462783</v>
      </c>
      <c r="S176" s="33">
        <v>13300542</v>
      </c>
      <c r="T176" s="38">
        <f t="shared" si="46"/>
        <v>0.52235225034121369</v>
      </c>
      <c r="U176" s="38">
        <f t="shared" si="47"/>
        <v>2.3006482443943463</v>
      </c>
    </row>
    <row r="177" spans="1:21" ht="13" x14ac:dyDescent="0.3">
      <c r="A177" s="18" t="s">
        <v>29</v>
      </c>
      <c r="B177" s="12" t="s">
        <v>319</v>
      </c>
      <c r="C177" s="11" t="s">
        <v>320</v>
      </c>
      <c r="D177" s="33">
        <v>4450000</v>
      </c>
      <c r="E177" s="33">
        <v>4450000</v>
      </c>
      <c r="F177" s="33">
        <v>722292</v>
      </c>
      <c r="G177" s="38">
        <f t="shared" si="40"/>
        <v>0.16231280898876405</v>
      </c>
      <c r="H177" s="33">
        <v>1083317</v>
      </c>
      <c r="I177" s="38">
        <f t="shared" si="41"/>
        <v>0.2434420224719101</v>
      </c>
      <c r="J177" s="33">
        <v>1148635</v>
      </c>
      <c r="K177" s="38">
        <f t="shared" si="42"/>
        <v>0.25812022471910112</v>
      </c>
      <c r="L177" s="33">
        <v>0</v>
      </c>
      <c r="M177" s="38">
        <f t="shared" si="43"/>
        <v>0</v>
      </c>
      <c r="N177" s="33">
        <f t="shared" si="44"/>
        <v>2954244</v>
      </c>
      <c r="O177" s="38">
        <f t="shared" si="45"/>
        <v>0.66387505617977527</v>
      </c>
      <c r="P177" s="33">
        <v>317348</v>
      </c>
      <c r="Q177" s="33">
        <v>3916306</v>
      </c>
      <c r="R177" s="33">
        <v>4047084</v>
      </c>
      <c r="S177" s="33">
        <v>1675031</v>
      </c>
      <c r="T177" s="38">
        <f t="shared" si="46"/>
        <v>0.41388589908190687</v>
      </c>
      <c r="U177" s="38">
        <f t="shared" si="47"/>
        <v>2.6194808223149351</v>
      </c>
    </row>
    <row r="178" spans="1:21" ht="13" x14ac:dyDescent="0.3">
      <c r="A178" s="18" t="s">
        <v>44</v>
      </c>
      <c r="B178" s="12" t="s">
        <v>321</v>
      </c>
      <c r="C178" s="11" t="s">
        <v>322</v>
      </c>
      <c r="D178" s="33">
        <v>0</v>
      </c>
      <c r="E178" s="33">
        <v>0</v>
      </c>
      <c r="F178" s="33">
        <v>0</v>
      </c>
      <c r="G178" s="38">
        <f t="shared" si="40"/>
        <v>0</v>
      </c>
      <c r="H178" s="33">
        <v>0</v>
      </c>
      <c r="I178" s="38">
        <f t="shared" si="41"/>
        <v>0</v>
      </c>
      <c r="J178" s="33">
        <v>0</v>
      </c>
      <c r="K178" s="38">
        <f t="shared" si="42"/>
        <v>0</v>
      </c>
      <c r="L178" s="33">
        <v>0</v>
      </c>
      <c r="M178" s="38">
        <f t="shared" si="43"/>
        <v>0</v>
      </c>
      <c r="N178" s="33">
        <f t="shared" si="44"/>
        <v>0</v>
      </c>
      <c r="O178" s="38">
        <f t="shared" si="45"/>
        <v>0</v>
      </c>
      <c r="P178" s="33">
        <v>0</v>
      </c>
      <c r="Q178" s="33">
        <v>0</v>
      </c>
      <c r="R178" s="33">
        <v>0</v>
      </c>
      <c r="S178" s="33">
        <v>0</v>
      </c>
      <c r="T178" s="38">
        <f t="shared" si="46"/>
        <v>0</v>
      </c>
      <c r="U178" s="38">
        <f t="shared" si="47"/>
        <v>0</v>
      </c>
    </row>
    <row r="179" spans="1:21" ht="14" x14ac:dyDescent="0.3">
      <c r="A179" s="19" t="s">
        <v>0</v>
      </c>
      <c r="B179" s="14" t="s">
        <v>323</v>
      </c>
      <c r="C179" s="13" t="s">
        <v>0</v>
      </c>
      <c r="D179" s="34">
        <f>SUM(D173:D178)</f>
        <v>119987142</v>
      </c>
      <c r="E179" s="34">
        <f>SUM(E173:E178)</f>
        <v>117909019</v>
      </c>
      <c r="F179" s="34">
        <f>SUM(F173:F178)</f>
        <v>18777300</v>
      </c>
      <c r="G179" s="39">
        <f t="shared" si="40"/>
        <v>0.15649426836085487</v>
      </c>
      <c r="H179" s="34">
        <f>SUM(H173:H178)</f>
        <v>19625188</v>
      </c>
      <c r="I179" s="39">
        <f t="shared" si="41"/>
        <v>0.1635607588686461</v>
      </c>
      <c r="J179" s="34">
        <f>SUM(J173:J178)</f>
        <v>19985036</v>
      </c>
      <c r="K179" s="39">
        <f t="shared" si="42"/>
        <v>0.169495397124795</v>
      </c>
      <c r="L179" s="34">
        <f>SUM(L173:L178)</f>
        <v>0</v>
      </c>
      <c r="M179" s="39">
        <f t="shared" si="43"/>
        <v>0</v>
      </c>
      <c r="N179" s="34">
        <f t="shared" si="44"/>
        <v>58387524</v>
      </c>
      <c r="O179" s="39">
        <f t="shared" si="45"/>
        <v>0.49519133052917691</v>
      </c>
      <c r="P179" s="34">
        <f>SUM(P173:P178)</f>
        <v>7595615</v>
      </c>
      <c r="Q179" s="34">
        <f>SUM(Q173:Q178)</f>
        <v>115907192</v>
      </c>
      <c r="R179" s="34">
        <f>SUM(R173:R178)</f>
        <v>114018067</v>
      </c>
      <c r="S179" s="34">
        <f>SUM(S173:S178)</f>
        <v>44670396</v>
      </c>
      <c r="T179" s="39">
        <f t="shared" si="46"/>
        <v>0.3917834881378931</v>
      </c>
      <c r="U179" s="39">
        <f t="shared" si="47"/>
        <v>1.6311280916686797</v>
      </c>
    </row>
    <row r="180" spans="1:21" ht="13" x14ac:dyDescent="0.3">
      <c r="A180" s="18" t="s">
        <v>29</v>
      </c>
      <c r="B180" s="12" t="s">
        <v>324</v>
      </c>
      <c r="C180" s="11" t="s">
        <v>325</v>
      </c>
      <c r="D180" s="33">
        <v>29264472</v>
      </c>
      <c r="E180" s="33">
        <v>14632236</v>
      </c>
      <c r="F180" s="33">
        <v>3723574</v>
      </c>
      <c r="G180" s="38">
        <f t="shared" si="40"/>
        <v>0.12723872140935943</v>
      </c>
      <c r="H180" s="33">
        <v>3600292</v>
      </c>
      <c r="I180" s="38">
        <f t="shared" si="41"/>
        <v>0.12302603648546948</v>
      </c>
      <c r="J180" s="33">
        <v>3525411</v>
      </c>
      <c r="K180" s="38">
        <f t="shared" si="42"/>
        <v>0.24093453659440703</v>
      </c>
      <c r="L180" s="33">
        <v>0</v>
      </c>
      <c r="M180" s="38">
        <f t="shared" si="43"/>
        <v>0</v>
      </c>
      <c r="N180" s="33">
        <f t="shared" si="44"/>
        <v>10849277</v>
      </c>
      <c r="O180" s="38">
        <f t="shared" si="45"/>
        <v>0.74146405238406488</v>
      </c>
      <c r="P180" s="33">
        <v>3458774</v>
      </c>
      <c r="Q180" s="33">
        <v>13803640</v>
      </c>
      <c r="R180" s="33">
        <v>13803640</v>
      </c>
      <c r="S180" s="33">
        <v>9176591</v>
      </c>
      <c r="T180" s="38">
        <f t="shared" si="46"/>
        <v>0.66479501059140922</v>
      </c>
      <c r="U180" s="38">
        <f t="shared" si="47"/>
        <v>1.9266075204682265E-2</v>
      </c>
    </row>
    <row r="181" spans="1:21" ht="13" x14ac:dyDescent="0.3">
      <c r="A181" s="18" t="s">
        <v>29</v>
      </c>
      <c r="B181" s="12" t="s">
        <v>326</v>
      </c>
      <c r="C181" s="11" t="s">
        <v>327</v>
      </c>
      <c r="D181" s="33">
        <v>60345723</v>
      </c>
      <c r="E181" s="33">
        <v>49398424</v>
      </c>
      <c r="F181" s="33">
        <v>6522892</v>
      </c>
      <c r="G181" s="38">
        <f t="shared" si="40"/>
        <v>0.10809203495664473</v>
      </c>
      <c r="H181" s="33">
        <v>17901715</v>
      </c>
      <c r="I181" s="38">
        <f t="shared" si="41"/>
        <v>0.29665258961268887</v>
      </c>
      <c r="J181" s="33">
        <v>10544653</v>
      </c>
      <c r="K181" s="38">
        <f t="shared" si="42"/>
        <v>0.21346132419123331</v>
      </c>
      <c r="L181" s="33">
        <v>0</v>
      </c>
      <c r="M181" s="38">
        <f t="shared" si="43"/>
        <v>0</v>
      </c>
      <c r="N181" s="33">
        <f t="shared" si="44"/>
        <v>34969260</v>
      </c>
      <c r="O181" s="38">
        <f t="shared" si="45"/>
        <v>0.70790234117590467</v>
      </c>
      <c r="P181" s="33">
        <v>6610684</v>
      </c>
      <c r="Q181" s="33">
        <v>33657428</v>
      </c>
      <c r="R181" s="33">
        <v>26934170</v>
      </c>
      <c r="S181" s="33">
        <v>19743900</v>
      </c>
      <c r="T181" s="38">
        <f t="shared" si="46"/>
        <v>0.73304282255588349</v>
      </c>
      <c r="U181" s="38">
        <f t="shared" si="47"/>
        <v>0.59509258043494451</v>
      </c>
    </row>
    <row r="182" spans="1:21" ht="13" x14ac:dyDescent="0.3">
      <c r="A182" s="18" t="s">
        <v>29</v>
      </c>
      <c r="B182" s="12" t="s">
        <v>328</v>
      </c>
      <c r="C182" s="11" t="s">
        <v>329</v>
      </c>
      <c r="D182" s="33">
        <v>12062504</v>
      </c>
      <c r="E182" s="33">
        <v>16032820</v>
      </c>
      <c r="F182" s="33">
        <v>3450969</v>
      </c>
      <c r="G182" s="38">
        <f t="shared" si="40"/>
        <v>0.28609059943109655</v>
      </c>
      <c r="H182" s="33">
        <v>4563760</v>
      </c>
      <c r="I182" s="38">
        <f t="shared" si="41"/>
        <v>0.37834267246667858</v>
      </c>
      <c r="J182" s="33">
        <v>4038245</v>
      </c>
      <c r="K182" s="38">
        <f t="shared" si="42"/>
        <v>0.25187365666177253</v>
      </c>
      <c r="L182" s="33">
        <v>0</v>
      </c>
      <c r="M182" s="38">
        <f t="shared" si="43"/>
        <v>0</v>
      </c>
      <c r="N182" s="33">
        <f t="shared" si="44"/>
        <v>12052974</v>
      </c>
      <c r="O182" s="38">
        <f t="shared" si="45"/>
        <v>0.75176880923006684</v>
      </c>
      <c r="P182" s="33">
        <v>3770633</v>
      </c>
      <c r="Q182" s="33">
        <v>13883304</v>
      </c>
      <c r="R182" s="33">
        <v>13883304</v>
      </c>
      <c r="S182" s="33">
        <v>11373966</v>
      </c>
      <c r="T182" s="38">
        <f t="shared" si="46"/>
        <v>0.8192549842602308</v>
      </c>
      <c r="U182" s="38">
        <f t="shared" si="47"/>
        <v>7.0972698748459573E-2</v>
      </c>
    </row>
    <row r="183" spans="1:21" ht="13" x14ac:dyDescent="0.3">
      <c r="A183" s="18" t="s">
        <v>29</v>
      </c>
      <c r="B183" s="12" t="s">
        <v>330</v>
      </c>
      <c r="C183" s="11" t="s">
        <v>331</v>
      </c>
      <c r="D183" s="33">
        <v>4300272</v>
      </c>
      <c r="E183" s="33">
        <v>4923172</v>
      </c>
      <c r="F183" s="33">
        <v>0</v>
      </c>
      <c r="G183" s="38">
        <f t="shared" si="40"/>
        <v>0</v>
      </c>
      <c r="H183" s="33">
        <v>0</v>
      </c>
      <c r="I183" s="38">
        <f t="shared" si="41"/>
        <v>0</v>
      </c>
      <c r="J183" s="33">
        <v>0</v>
      </c>
      <c r="K183" s="38">
        <f t="shared" si="42"/>
        <v>0</v>
      </c>
      <c r="L183" s="33">
        <v>0</v>
      </c>
      <c r="M183" s="38">
        <f t="shared" si="43"/>
        <v>0</v>
      </c>
      <c r="N183" s="33">
        <f t="shared" si="44"/>
        <v>0</v>
      </c>
      <c r="O183" s="38">
        <f t="shared" si="45"/>
        <v>0</v>
      </c>
      <c r="P183" s="33">
        <v>0</v>
      </c>
      <c r="Q183" s="33">
        <v>3338856</v>
      </c>
      <c r="R183" s="33">
        <v>4138856</v>
      </c>
      <c r="S183" s="33">
        <v>0</v>
      </c>
      <c r="T183" s="38">
        <f t="shared" si="46"/>
        <v>0</v>
      </c>
      <c r="U183" s="38">
        <f t="shared" si="47"/>
        <v>0</v>
      </c>
    </row>
    <row r="184" spans="1:21" ht="13" x14ac:dyDescent="0.3">
      <c r="A184" s="18" t="s">
        <v>44</v>
      </c>
      <c r="B184" s="12" t="s">
        <v>332</v>
      </c>
      <c r="C184" s="11" t="s">
        <v>333</v>
      </c>
      <c r="D184" s="33">
        <v>0</v>
      </c>
      <c r="E184" s="33">
        <v>0</v>
      </c>
      <c r="F184" s="33">
        <v>0</v>
      </c>
      <c r="G184" s="38">
        <f t="shared" si="40"/>
        <v>0</v>
      </c>
      <c r="H184" s="33">
        <v>0</v>
      </c>
      <c r="I184" s="38">
        <f t="shared" si="41"/>
        <v>0</v>
      </c>
      <c r="J184" s="33">
        <v>0</v>
      </c>
      <c r="K184" s="38">
        <f t="shared" si="42"/>
        <v>0</v>
      </c>
      <c r="L184" s="33">
        <v>0</v>
      </c>
      <c r="M184" s="38">
        <f t="shared" si="43"/>
        <v>0</v>
      </c>
      <c r="N184" s="33">
        <f t="shared" si="44"/>
        <v>0</v>
      </c>
      <c r="O184" s="38">
        <f t="shared" si="45"/>
        <v>0</v>
      </c>
      <c r="P184" s="33">
        <v>0</v>
      </c>
      <c r="Q184" s="33">
        <v>0</v>
      </c>
      <c r="R184" s="33">
        <v>0</v>
      </c>
      <c r="S184" s="33">
        <v>0</v>
      </c>
      <c r="T184" s="38">
        <f t="shared" si="46"/>
        <v>0</v>
      </c>
      <c r="U184" s="38">
        <f t="shared" si="47"/>
        <v>0</v>
      </c>
    </row>
    <row r="185" spans="1:21" ht="14" x14ac:dyDescent="0.3">
      <c r="A185" s="19" t="s">
        <v>0</v>
      </c>
      <c r="B185" s="14" t="s">
        <v>334</v>
      </c>
      <c r="C185" s="13" t="s">
        <v>0</v>
      </c>
      <c r="D185" s="34">
        <f>SUM(D180:D184)</f>
        <v>105972971</v>
      </c>
      <c r="E185" s="34">
        <f>SUM(E180:E184)</f>
        <v>84986652</v>
      </c>
      <c r="F185" s="34">
        <f>SUM(F180:F184)</f>
        <v>13697435</v>
      </c>
      <c r="G185" s="39">
        <f t="shared" si="40"/>
        <v>0.1292540434673668</v>
      </c>
      <c r="H185" s="34">
        <f>SUM(H180:H184)</f>
        <v>26065767</v>
      </c>
      <c r="I185" s="39">
        <f t="shared" si="41"/>
        <v>0.24596618131995185</v>
      </c>
      <c r="J185" s="34">
        <f>SUM(J180:J184)</f>
        <v>18108309</v>
      </c>
      <c r="K185" s="39">
        <f t="shared" si="42"/>
        <v>0.21307238929708633</v>
      </c>
      <c r="L185" s="34">
        <f>SUM(L180:L184)</f>
        <v>0</v>
      </c>
      <c r="M185" s="39">
        <f t="shared" si="43"/>
        <v>0</v>
      </c>
      <c r="N185" s="34">
        <f t="shared" si="44"/>
        <v>57871511</v>
      </c>
      <c r="O185" s="39">
        <f t="shared" si="45"/>
        <v>0.6809482387893101</v>
      </c>
      <c r="P185" s="34">
        <f>SUM(P180:P184)</f>
        <v>13840091</v>
      </c>
      <c r="Q185" s="34">
        <f>SUM(Q180:Q184)</f>
        <v>64683228</v>
      </c>
      <c r="R185" s="34">
        <f>SUM(R180:R184)</f>
        <v>58759970</v>
      </c>
      <c r="S185" s="34">
        <f>SUM(S180:S184)</f>
        <v>40294457</v>
      </c>
      <c r="T185" s="39">
        <f t="shared" si="46"/>
        <v>0.68574672519403945</v>
      </c>
      <c r="U185" s="39">
        <f t="shared" si="47"/>
        <v>0.30839522659207952</v>
      </c>
    </row>
    <row r="186" spans="1:21" ht="13" x14ac:dyDescent="0.3">
      <c r="A186" s="18" t="s">
        <v>29</v>
      </c>
      <c r="B186" s="12" t="s">
        <v>335</v>
      </c>
      <c r="C186" s="11" t="s">
        <v>336</v>
      </c>
      <c r="D186" s="33">
        <v>3732027</v>
      </c>
      <c r="E186" s="33">
        <v>4732027</v>
      </c>
      <c r="F186" s="33">
        <v>689242</v>
      </c>
      <c r="G186" s="38">
        <f t="shared" si="40"/>
        <v>0.18468301542298596</v>
      </c>
      <c r="H186" s="33">
        <v>1443736</v>
      </c>
      <c r="I186" s="38">
        <f t="shared" si="41"/>
        <v>0.38685036308686943</v>
      </c>
      <c r="J186" s="33">
        <v>531878</v>
      </c>
      <c r="K186" s="38">
        <f t="shared" si="42"/>
        <v>0.11239961225918618</v>
      </c>
      <c r="L186" s="33">
        <v>0</v>
      </c>
      <c r="M186" s="38">
        <f t="shared" si="43"/>
        <v>0</v>
      </c>
      <c r="N186" s="33">
        <f t="shared" si="44"/>
        <v>2664856</v>
      </c>
      <c r="O186" s="38">
        <f t="shared" si="45"/>
        <v>0.56315316882173327</v>
      </c>
      <c r="P186" s="33">
        <v>860230</v>
      </c>
      <c r="Q186" s="33">
        <v>3573440</v>
      </c>
      <c r="R186" s="33">
        <v>3873440</v>
      </c>
      <c r="S186" s="33">
        <v>2699181</v>
      </c>
      <c r="T186" s="38">
        <f t="shared" si="46"/>
        <v>0.69684337436490562</v>
      </c>
      <c r="U186" s="38">
        <f t="shared" si="47"/>
        <v>-0.38170256791788237</v>
      </c>
    </row>
    <row r="187" spans="1:21" ht="13" x14ac:dyDescent="0.3">
      <c r="A187" s="18" t="s">
        <v>29</v>
      </c>
      <c r="B187" s="12" t="s">
        <v>337</v>
      </c>
      <c r="C187" s="11" t="s">
        <v>338</v>
      </c>
      <c r="D187" s="33">
        <v>2723476</v>
      </c>
      <c r="E187" s="33">
        <v>2723476</v>
      </c>
      <c r="F187" s="33">
        <v>754206</v>
      </c>
      <c r="G187" s="38">
        <f t="shared" si="40"/>
        <v>0.27692772031036805</v>
      </c>
      <c r="H187" s="33">
        <v>773966</v>
      </c>
      <c r="I187" s="38">
        <f t="shared" si="41"/>
        <v>0.2841831541750322</v>
      </c>
      <c r="J187" s="33">
        <v>775675</v>
      </c>
      <c r="K187" s="38">
        <f t="shared" si="42"/>
        <v>0.28481066108164715</v>
      </c>
      <c r="L187" s="33">
        <v>0</v>
      </c>
      <c r="M187" s="38">
        <f t="shared" si="43"/>
        <v>0</v>
      </c>
      <c r="N187" s="33">
        <f t="shared" si="44"/>
        <v>2303847</v>
      </c>
      <c r="O187" s="38">
        <f t="shared" si="45"/>
        <v>0.84592153556704741</v>
      </c>
      <c r="P187" s="33">
        <v>772785</v>
      </c>
      <c r="Q187" s="33">
        <v>2621246</v>
      </c>
      <c r="R187" s="33">
        <v>2621246</v>
      </c>
      <c r="S187" s="33">
        <v>2157927</v>
      </c>
      <c r="T187" s="38">
        <f t="shared" si="46"/>
        <v>0.82324474696384853</v>
      </c>
      <c r="U187" s="38">
        <f t="shared" si="47"/>
        <v>3.7397206208713563E-3</v>
      </c>
    </row>
    <row r="188" spans="1:21" ht="13" x14ac:dyDescent="0.3">
      <c r="A188" s="18" t="s">
        <v>29</v>
      </c>
      <c r="B188" s="12" t="s">
        <v>339</v>
      </c>
      <c r="C188" s="11" t="s">
        <v>340</v>
      </c>
      <c r="D188" s="33">
        <v>126901800</v>
      </c>
      <c r="E188" s="33">
        <v>126901800</v>
      </c>
      <c r="F188" s="33">
        <v>35747240</v>
      </c>
      <c r="G188" s="38">
        <f t="shared" si="40"/>
        <v>0.28169214305864848</v>
      </c>
      <c r="H188" s="33">
        <v>31781715</v>
      </c>
      <c r="I188" s="38">
        <f t="shared" si="41"/>
        <v>0.25044337432565966</v>
      </c>
      <c r="J188" s="33">
        <v>32092590</v>
      </c>
      <c r="K188" s="38">
        <f t="shared" si="42"/>
        <v>0.25289310317111341</v>
      </c>
      <c r="L188" s="33">
        <v>0</v>
      </c>
      <c r="M188" s="38">
        <f t="shared" si="43"/>
        <v>0</v>
      </c>
      <c r="N188" s="33">
        <f t="shared" si="44"/>
        <v>99621545</v>
      </c>
      <c r="O188" s="38">
        <f t="shared" si="45"/>
        <v>0.78502862055542155</v>
      </c>
      <c r="P188" s="33">
        <v>30137867</v>
      </c>
      <c r="Q188" s="33">
        <v>122019757</v>
      </c>
      <c r="R188" s="33">
        <v>122019757</v>
      </c>
      <c r="S188" s="33">
        <v>93804201</v>
      </c>
      <c r="T188" s="38">
        <f t="shared" si="46"/>
        <v>0.76876239804345781</v>
      </c>
      <c r="U188" s="38">
        <f t="shared" si="47"/>
        <v>6.48593677847209E-2</v>
      </c>
    </row>
    <row r="189" spans="1:21" ht="13" x14ac:dyDescent="0.3">
      <c r="A189" s="18" t="s">
        <v>29</v>
      </c>
      <c r="B189" s="12" t="s">
        <v>341</v>
      </c>
      <c r="C189" s="11" t="s">
        <v>342</v>
      </c>
      <c r="D189" s="33">
        <v>8773840</v>
      </c>
      <c r="E189" s="33">
        <v>8773840</v>
      </c>
      <c r="F189" s="33">
        <v>2644602</v>
      </c>
      <c r="G189" s="38">
        <f t="shared" si="40"/>
        <v>0.30141899100051972</v>
      </c>
      <c r="H189" s="33">
        <v>2713284</v>
      </c>
      <c r="I189" s="38">
        <f t="shared" si="41"/>
        <v>0.30924703436579648</v>
      </c>
      <c r="J189" s="33">
        <v>1634462</v>
      </c>
      <c r="K189" s="38">
        <f t="shared" si="42"/>
        <v>0.18628810190292963</v>
      </c>
      <c r="L189" s="33">
        <v>0</v>
      </c>
      <c r="M189" s="38">
        <f t="shared" si="43"/>
        <v>0</v>
      </c>
      <c r="N189" s="33">
        <f t="shared" si="44"/>
        <v>6992348</v>
      </c>
      <c r="O189" s="38">
        <f t="shared" si="45"/>
        <v>0.79695412726924586</v>
      </c>
      <c r="P189" s="33">
        <v>2477339</v>
      </c>
      <c r="Q189" s="33">
        <v>8187553</v>
      </c>
      <c r="R189" s="33">
        <v>8455413</v>
      </c>
      <c r="S189" s="33">
        <v>5721163</v>
      </c>
      <c r="T189" s="38">
        <f t="shared" si="46"/>
        <v>0.67662726823633568</v>
      </c>
      <c r="U189" s="38">
        <f t="shared" si="47"/>
        <v>-0.340234824543593</v>
      </c>
    </row>
    <row r="190" spans="1:21" ht="13" x14ac:dyDescent="0.3">
      <c r="A190" s="18" t="s">
        <v>44</v>
      </c>
      <c r="B190" s="12" t="s">
        <v>343</v>
      </c>
      <c r="C190" s="11" t="s">
        <v>344</v>
      </c>
      <c r="D190" s="33">
        <v>0</v>
      </c>
      <c r="E190" s="33">
        <v>0</v>
      </c>
      <c r="F190" s="33">
        <v>0</v>
      </c>
      <c r="G190" s="38">
        <f t="shared" si="40"/>
        <v>0</v>
      </c>
      <c r="H190" s="33">
        <v>0</v>
      </c>
      <c r="I190" s="38">
        <f t="shared" si="41"/>
        <v>0</v>
      </c>
      <c r="J190" s="33">
        <v>0</v>
      </c>
      <c r="K190" s="38">
        <f t="shared" si="42"/>
        <v>0</v>
      </c>
      <c r="L190" s="33">
        <v>0</v>
      </c>
      <c r="M190" s="38">
        <f t="shared" si="43"/>
        <v>0</v>
      </c>
      <c r="N190" s="33">
        <f t="shared" si="44"/>
        <v>0</v>
      </c>
      <c r="O190" s="38">
        <f t="shared" si="45"/>
        <v>0</v>
      </c>
      <c r="P190" s="33">
        <v>0</v>
      </c>
      <c r="Q190" s="33">
        <v>0</v>
      </c>
      <c r="R190" s="33">
        <v>0</v>
      </c>
      <c r="S190" s="33">
        <v>0</v>
      </c>
      <c r="T190" s="38">
        <f t="shared" si="46"/>
        <v>0</v>
      </c>
      <c r="U190" s="38">
        <f t="shared" si="47"/>
        <v>0</v>
      </c>
    </row>
    <row r="191" spans="1:21" ht="14" x14ac:dyDescent="0.3">
      <c r="A191" s="19" t="s">
        <v>0</v>
      </c>
      <c r="B191" s="14" t="s">
        <v>345</v>
      </c>
      <c r="C191" s="13" t="s">
        <v>0</v>
      </c>
      <c r="D191" s="34">
        <f>SUM(D186:D190)</f>
        <v>142131143</v>
      </c>
      <c r="E191" s="34">
        <f>SUM(E186:E190)</f>
        <v>143131143</v>
      </c>
      <c r="F191" s="34">
        <f>SUM(F186:F190)</f>
        <v>39835290</v>
      </c>
      <c r="G191" s="39">
        <f t="shared" si="40"/>
        <v>0.2802713688160518</v>
      </c>
      <c r="H191" s="34">
        <f>SUM(H186:H190)</f>
        <v>36712701</v>
      </c>
      <c r="I191" s="39">
        <f t="shared" si="41"/>
        <v>0.25830159544977416</v>
      </c>
      <c r="J191" s="34">
        <f>SUM(J186:J190)</f>
        <v>35034605</v>
      </c>
      <c r="K191" s="39">
        <f t="shared" si="42"/>
        <v>0.24477276060039568</v>
      </c>
      <c r="L191" s="34">
        <f>SUM(L186:L190)</f>
        <v>0</v>
      </c>
      <c r="M191" s="39">
        <f t="shared" si="43"/>
        <v>0</v>
      </c>
      <c r="N191" s="34">
        <f t="shared" si="44"/>
        <v>111582596</v>
      </c>
      <c r="O191" s="39">
        <f t="shared" si="45"/>
        <v>0.77958293115845512</v>
      </c>
      <c r="P191" s="34">
        <f>SUM(P186:P190)</f>
        <v>34248221</v>
      </c>
      <c r="Q191" s="34">
        <f>SUM(Q186:Q190)</f>
        <v>136401996</v>
      </c>
      <c r="R191" s="34">
        <f>SUM(R186:R190)</f>
        <v>136969856</v>
      </c>
      <c r="S191" s="34">
        <f>SUM(S186:S190)</f>
        <v>104382472</v>
      </c>
      <c r="T191" s="39">
        <f t="shared" si="46"/>
        <v>0.76208353464283407</v>
      </c>
      <c r="U191" s="39">
        <f t="shared" si="47"/>
        <v>2.296130943560537E-2</v>
      </c>
    </row>
    <row r="192" spans="1:21" ht="13" x14ac:dyDescent="0.3">
      <c r="A192" s="18" t="s">
        <v>29</v>
      </c>
      <c r="B192" s="12" t="s">
        <v>346</v>
      </c>
      <c r="C192" s="11" t="s">
        <v>347</v>
      </c>
      <c r="D192" s="33">
        <v>15914244</v>
      </c>
      <c r="E192" s="33">
        <v>15914244</v>
      </c>
      <c r="F192" s="33">
        <v>4322329</v>
      </c>
      <c r="G192" s="38">
        <f t="shared" si="40"/>
        <v>0.27160127744679546</v>
      </c>
      <c r="H192" s="33">
        <v>4316745</v>
      </c>
      <c r="I192" s="38">
        <f t="shared" si="41"/>
        <v>0.27125039681432556</v>
      </c>
      <c r="J192" s="33">
        <v>4198900</v>
      </c>
      <c r="K192" s="38">
        <f t="shared" si="42"/>
        <v>0.2638453953577688</v>
      </c>
      <c r="L192" s="33">
        <v>0</v>
      </c>
      <c r="M192" s="38">
        <f t="shared" si="43"/>
        <v>0</v>
      </c>
      <c r="N192" s="33">
        <f t="shared" si="44"/>
        <v>12837974</v>
      </c>
      <c r="O192" s="38">
        <f t="shared" si="45"/>
        <v>0.80669706961888987</v>
      </c>
      <c r="P192" s="33">
        <v>4012137</v>
      </c>
      <c r="Q192" s="33">
        <v>16147320</v>
      </c>
      <c r="R192" s="33">
        <v>16147320</v>
      </c>
      <c r="S192" s="33">
        <v>11989611</v>
      </c>
      <c r="T192" s="38">
        <f t="shared" si="46"/>
        <v>0.74251398993764905</v>
      </c>
      <c r="U192" s="38">
        <f t="shared" si="47"/>
        <v>4.6549507157906067E-2</v>
      </c>
    </row>
    <row r="193" spans="1:21" ht="13" x14ac:dyDescent="0.3">
      <c r="A193" s="18" t="s">
        <v>29</v>
      </c>
      <c r="B193" s="12" t="s">
        <v>348</v>
      </c>
      <c r="C193" s="11" t="s">
        <v>349</v>
      </c>
      <c r="D193" s="33">
        <v>23989755</v>
      </c>
      <c r="E193" s="33">
        <v>23989756</v>
      </c>
      <c r="F193" s="33">
        <v>5285909</v>
      </c>
      <c r="G193" s="38">
        <f t="shared" si="40"/>
        <v>0.22034026608441812</v>
      </c>
      <c r="H193" s="33">
        <v>5602413</v>
      </c>
      <c r="I193" s="38">
        <f t="shared" si="41"/>
        <v>0.23353356464040587</v>
      </c>
      <c r="J193" s="33">
        <v>4037489</v>
      </c>
      <c r="K193" s="38">
        <f t="shared" si="42"/>
        <v>0.1683005446157935</v>
      </c>
      <c r="L193" s="33">
        <v>0</v>
      </c>
      <c r="M193" s="38">
        <f t="shared" si="43"/>
        <v>0</v>
      </c>
      <c r="N193" s="33">
        <f t="shared" si="44"/>
        <v>14925811</v>
      </c>
      <c r="O193" s="38">
        <f t="shared" si="45"/>
        <v>0.62217435642113239</v>
      </c>
      <c r="P193" s="33">
        <v>5335825</v>
      </c>
      <c r="Q193" s="33">
        <v>52261211</v>
      </c>
      <c r="R193" s="33">
        <v>51363211</v>
      </c>
      <c r="S193" s="33">
        <v>14220196</v>
      </c>
      <c r="T193" s="38">
        <f t="shared" si="46"/>
        <v>0.27685566620825164</v>
      </c>
      <c r="U193" s="38">
        <f t="shared" si="47"/>
        <v>-0.24332432191835374</v>
      </c>
    </row>
    <row r="194" spans="1:21" ht="13" x14ac:dyDescent="0.3">
      <c r="A194" s="18" t="s">
        <v>29</v>
      </c>
      <c r="B194" s="12" t="s">
        <v>350</v>
      </c>
      <c r="C194" s="11" t="s">
        <v>351</v>
      </c>
      <c r="D194" s="33">
        <v>10202372</v>
      </c>
      <c r="E194" s="33">
        <v>9837372</v>
      </c>
      <c r="F194" s="33">
        <v>2622958</v>
      </c>
      <c r="G194" s="38">
        <f t="shared" si="40"/>
        <v>0.25709295838261925</v>
      </c>
      <c r="H194" s="33">
        <v>2421528</v>
      </c>
      <c r="I194" s="38">
        <f t="shared" si="41"/>
        <v>0.23734951048638492</v>
      </c>
      <c r="J194" s="33">
        <v>2251523</v>
      </c>
      <c r="K194" s="38">
        <f t="shared" si="42"/>
        <v>0.22887443923031475</v>
      </c>
      <c r="L194" s="33">
        <v>0</v>
      </c>
      <c r="M194" s="38">
        <f t="shared" si="43"/>
        <v>0</v>
      </c>
      <c r="N194" s="33">
        <f t="shared" si="44"/>
        <v>7296009</v>
      </c>
      <c r="O194" s="38">
        <f t="shared" si="45"/>
        <v>0.74166240739904921</v>
      </c>
      <c r="P194" s="33">
        <v>2208820</v>
      </c>
      <c r="Q194" s="33">
        <v>10167360</v>
      </c>
      <c r="R194" s="33">
        <v>10167360</v>
      </c>
      <c r="S194" s="33">
        <v>7608370</v>
      </c>
      <c r="T194" s="38">
        <f t="shared" si="46"/>
        <v>0.74831322978629655</v>
      </c>
      <c r="U194" s="38">
        <f t="shared" si="47"/>
        <v>1.9332947003377399E-2</v>
      </c>
    </row>
    <row r="195" spans="1:21" ht="13" x14ac:dyDescent="0.3">
      <c r="A195" s="18" t="s">
        <v>29</v>
      </c>
      <c r="B195" s="12" t="s">
        <v>352</v>
      </c>
      <c r="C195" s="11" t="s">
        <v>353</v>
      </c>
      <c r="D195" s="33">
        <v>25214779</v>
      </c>
      <c r="E195" s="33">
        <v>25214779</v>
      </c>
      <c r="F195" s="33">
        <v>6169412</v>
      </c>
      <c r="G195" s="38">
        <f t="shared" si="40"/>
        <v>0.24467444271472694</v>
      </c>
      <c r="H195" s="33">
        <v>6053035</v>
      </c>
      <c r="I195" s="38">
        <f t="shared" si="41"/>
        <v>0.24005901459616202</v>
      </c>
      <c r="J195" s="33">
        <v>6252726</v>
      </c>
      <c r="K195" s="38">
        <f t="shared" si="42"/>
        <v>0.24797861603308125</v>
      </c>
      <c r="L195" s="33">
        <v>0</v>
      </c>
      <c r="M195" s="38">
        <f t="shared" si="43"/>
        <v>0</v>
      </c>
      <c r="N195" s="33">
        <f t="shared" si="44"/>
        <v>18475173</v>
      </c>
      <c r="O195" s="38">
        <f t="shared" si="45"/>
        <v>0.73271207334397026</v>
      </c>
      <c r="P195" s="33">
        <v>5888880</v>
      </c>
      <c r="Q195" s="33">
        <v>18822866</v>
      </c>
      <c r="R195" s="33">
        <v>23928815</v>
      </c>
      <c r="S195" s="33">
        <v>17371187</v>
      </c>
      <c r="T195" s="38">
        <f t="shared" si="46"/>
        <v>0.72595266418332871</v>
      </c>
      <c r="U195" s="38">
        <f t="shared" si="47"/>
        <v>6.1785263072095198E-2</v>
      </c>
    </row>
    <row r="196" spans="1:21" ht="13" x14ac:dyDescent="0.3">
      <c r="A196" s="18" t="s">
        <v>29</v>
      </c>
      <c r="B196" s="12" t="s">
        <v>354</v>
      </c>
      <c r="C196" s="11" t="s">
        <v>355</v>
      </c>
      <c r="D196" s="33">
        <v>20999972</v>
      </c>
      <c r="E196" s="33">
        <v>20999972</v>
      </c>
      <c r="F196" s="33">
        <v>5432526</v>
      </c>
      <c r="G196" s="38">
        <f t="shared" si="40"/>
        <v>0.25869205920845989</v>
      </c>
      <c r="H196" s="33">
        <v>5443857</v>
      </c>
      <c r="I196" s="38">
        <f t="shared" si="41"/>
        <v>0.25923163135646088</v>
      </c>
      <c r="J196" s="33">
        <v>5385792</v>
      </c>
      <c r="K196" s="38">
        <f t="shared" si="42"/>
        <v>0.25646662766978928</v>
      </c>
      <c r="L196" s="33">
        <v>0</v>
      </c>
      <c r="M196" s="38">
        <f t="shared" si="43"/>
        <v>0</v>
      </c>
      <c r="N196" s="33">
        <f t="shared" si="44"/>
        <v>16262175</v>
      </c>
      <c r="O196" s="38">
        <f t="shared" si="45"/>
        <v>0.77439031823471005</v>
      </c>
      <c r="P196" s="33">
        <v>4487782</v>
      </c>
      <c r="Q196" s="33">
        <v>22010124</v>
      </c>
      <c r="R196" s="33">
        <v>22010124</v>
      </c>
      <c r="S196" s="33">
        <v>14865469</v>
      </c>
      <c r="T196" s="38">
        <f t="shared" si="46"/>
        <v>0.67539233309180813</v>
      </c>
      <c r="U196" s="38">
        <f t="shared" si="47"/>
        <v>0.20010107442830338</v>
      </c>
    </row>
    <row r="197" spans="1:21" ht="13" x14ac:dyDescent="0.3">
      <c r="A197" s="18" t="s">
        <v>44</v>
      </c>
      <c r="B197" s="12" t="s">
        <v>356</v>
      </c>
      <c r="C197" s="11" t="s">
        <v>357</v>
      </c>
      <c r="D197" s="33">
        <v>0</v>
      </c>
      <c r="E197" s="33">
        <v>0</v>
      </c>
      <c r="F197" s="33">
        <v>0</v>
      </c>
      <c r="G197" s="38">
        <f t="shared" si="40"/>
        <v>0</v>
      </c>
      <c r="H197" s="33">
        <v>0</v>
      </c>
      <c r="I197" s="38">
        <f t="shared" si="41"/>
        <v>0</v>
      </c>
      <c r="J197" s="33">
        <v>0</v>
      </c>
      <c r="K197" s="38">
        <f t="shared" si="42"/>
        <v>0</v>
      </c>
      <c r="L197" s="33">
        <v>0</v>
      </c>
      <c r="M197" s="38">
        <f t="shared" si="43"/>
        <v>0</v>
      </c>
      <c r="N197" s="33">
        <f t="shared" si="44"/>
        <v>0</v>
      </c>
      <c r="O197" s="38">
        <f t="shared" si="45"/>
        <v>0</v>
      </c>
      <c r="P197" s="33">
        <v>0</v>
      </c>
      <c r="Q197" s="33">
        <v>0</v>
      </c>
      <c r="R197" s="33">
        <v>0</v>
      </c>
      <c r="S197" s="33">
        <v>0</v>
      </c>
      <c r="T197" s="38">
        <f t="shared" si="46"/>
        <v>0</v>
      </c>
      <c r="U197" s="38">
        <f t="shared" si="47"/>
        <v>0</v>
      </c>
    </row>
    <row r="198" spans="1:21" ht="14" x14ac:dyDescent="0.3">
      <c r="A198" s="19" t="s">
        <v>0</v>
      </c>
      <c r="B198" s="14" t="s">
        <v>358</v>
      </c>
      <c r="C198" s="13" t="s">
        <v>0</v>
      </c>
      <c r="D198" s="34">
        <f>SUM(D192:D197)</f>
        <v>96321122</v>
      </c>
      <c r="E198" s="34">
        <f>SUM(E192:E197)</f>
        <v>95956123</v>
      </c>
      <c r="F198" s="34">
        <f>SUM(F192:F197)</f>
        <v>23833134</v>
      </c>
      <c r="G198" s="39">
        <f t="shared" si="40"/>
        <v>0.24743414014633261</v>
      </c>
      <c r="H198" s="34">
        <f>SUM(H192:H197)</f>
        <v>23837578</v>
      </c>
      <c r="I198" s="39">
        <f t="shared" si="41"/>
        <v>0.24748027748264809</v>
      </c>
      <c r="J198" s="34">
        <f>SUM(J192:J197)</f>
        <v>22126430</v>
      </c>
      <c r="K198" s="39">
        <f t="shared" si="42"/>
        <v>0.23058903703310313</v>
      </c>
      <c r="L198" s="34">
        <f>SUM(L192:L197)</f>
        <v>0</v>
      </c>
      <c r="M198" s="39">
        <f t="shared" si="43"/>
        <v>0</v>
      </c>
      <c r="N198" s="34">
        <f t="shared" si="44"/>
        <v>69797142</v>
      </c>
      <c r="O198" s="39">
        <f t="shared" si="45"/>
        <v>0.72738601579390616</v>
      </c>
      <c r="P198" s="34">
        <f>SUM(P192:P197)</f>
        <v>21933444</v>
      </c>
      <c r="Q198" s="34">
        <f>SUM(Q192:Q197)</f>
        <v>119408881</v>
      </c>
      <c r="R198" s="34">
        <f>SUM(R192:R197)</f>
        <v>123616830</v>
      </c>
      <c r="S198" s="34">
        <f>SUM(S192:S197)</f>
        <v>66054833</v>
      </c>
      <c r="T198" s="39">
        <f t="shared" si="46"/>
        <v>0.53435145521851679</v>
      </c>
      <c r="U198" s="39">
        <f t="shared" si="47"/>
        <v>8.7987094046881875E-3</v>
      </c>
    </row>
    <row r="199" spans="1:21" ht="13" x14ac:dyDescent="0.3">
      <c r="A199" s="18" t="s">
        <v>29</v>
      </c>
      <c r="B199" s="12" t="s">
        <v>359</v>
      </c>
      <c r="C199" s="11" t="s">
        <v>360</v>
      </c>
      <c r="D199" s="33">
        <v>5562565</v>
      </c>
      <c r="E199" s="33">
        <v>5559751</v>
      </c>
      <c r="F199" s="33">
        <v>1377855</v>
      </c>
      <c r="G199" s="38">
        <f t="shared" si="40"/>
        <v>0.24770137517494178</v>
      </c>
      <c r="H199" s="33">
        <v>1390534</v>
      </c>
      <c r="I199" s="38">
        <f t="shared" si="41"/>
        <v>0.24998071932642585</v>
      </c>
      <c r="J199" s="33">
        <v>1332873</v>
      </c>
      <c r="K199" s="38">
        <f t="shared" si="42"/>
        <v>0.239736096094951</v>
      </c>
      <c r="L199" s="33">
        <v>0</v>
      </c>
      <c r="M199" s="38">
        <f t="shared" si="43"/>
        <v>0</v>
      </c>
      <c r="N199" s="33">
        <f t="shared" si="44"/>
        <v>4101262</v>
      </c>
      <c r="O199" s="38">
        <f t="shared" si="45"/>
        <v>0.73767008630422481</v>
      </c>
      <c r="P199" s="33">
        <v>1332876</v>
      </c>
      <c r="Q199" s="33">
        <v>5002583</v>
      </c>
      <c r="R199" s="33">
        <v>5343482</v>
      </c>
      <c r="S199" s="33">
        <v>4004585</v>
      </c>
      <c r="T199" s="38">
        <f t="shared" si="46"/>
        <v>0.74943360902123368</v>
      </c>
      <c r="U199" s="38">
        <f t="shared" si="47"/>
        <v>-2.2507720147668664E-6</v>
      </c>
    </row>
    <row r="200" spans="1:21" ht="13" x14ac:dyDescent="0.3">
      <c r="A200" s="18" t="s">
        <v>29</v>
      </c>
      <c r="B200" s="12" t="s">
        <v>361</v>
      </c>
      <c r="C200" s="11" t="s">
        <v>362</v>
      </c>
      <c r="D200" s="33">
        <v>32061521</v>
      </c>
      <c r="E200" s="33">
        <v>32352730</v>
      </c>
      <c r="F200" s="33">
        <v>11897477</v>
      </c>
      <c r="G200" s="38">
        <f t="shared" si="40"/>
        <v>0.371082738089687</v>
      </c>
      <c r="H200" s="33">
        <v>6954475</v>
      </c>
      <c r="I200" s="38">
        <f t="shared" si="41"/>
        <v>0.21691032686814826</v>
      </c>
      <c r="J200" s="33">
        <v>7163938</v>
      </c>
      <c r="K200" s="38">
        <f t="shared" si="42"/>
        <v>0.22143225625781812</v>
      </c>
      <c r="L200" s="33">
        <v>0</v>
      </c>
      <c r="M200" s="38">
        <f t="shared" si="43"/>
        <v>0</v>
      </c>
      <c r="N200" s="33">
        <f t="shared" si="44"/>
        <v>26015890</v>
      </c>
      <c r="O200" s="38">
        <f t="shared" si="45"/>
        <v>0.80413275788472871</v>
      </c>
      <c r="P200" s="33">
        <v>5849445</v>
      </c>
      <c r="Q200" s="33">
        <v>30778898</v>
      </c>
      <c r="R200" s="33">
        <v>35079815</v>
      </c>
      <c r="S200" s="33">
        <v>31738446</v>
      </c>
      <c r="T200" s="38">
        <f t="shared" si="46"/>
        <v>0.90474952618763815</v>
      </c>
      <c r="U200" s="38">
        <f t="shared" si="47"/>
        <v>0.22472097780216749</v>
      </c>
    </row>
    <row r="201" spans="1:21" ht="13" x14ac:dyDescent="0.3">
      <c r="A201" s="18" t="s">
        <v>29</v>
      </c>
      <c r="B201" s="12" t="s">
        <v>363</v>
      </c>
      <c r="C201" s="11" t="s">
        <v>364</v>
      </c>
      <c r="D201" s="33">
        <v>0</v>
      </c>
      <c r="E201" s="33">
        <v>0</v>
      </c>
      <c r="F201" s="33">
        <v>0</v>
      </c>
      <c r="G201" s="38">
        <f t="shared" si="40"/>
        <v>0</v>
      </c>
      <c r="H201" s="33">
        <v>0</v>
      </c>
      <c r="I201" s="38">
        <f t="shared" si="41"/>
        <v>0</v>
      </c>
      <c r="J201" s="33">
        <v>0</v>
      </c>
      <c r="K201" s="38">
        <f t="shared" si="42"/>
        <v>0</v>
      </c>
      <c r="L201" s="33">
        <v>0</v>
      </c>
      <c r="M201" s="38">
        <f t="shared" si="43"/>
        <v>0</v>
      </c>
      <c r="N201" s="33">
        <f t="shared" si="44"/>
        <v>0</v>
      </c>
      <c r="O201" s="38">
        <f t="shared" si="45"/>
        <v>0</v>
      </c>
      <c r="P201" s="33">
        <v>0</v>
      </c>
      <c r="Q201" s="33">
        <v>0</v>
      </c>
      <c r="R201" s="33">
        <v>0</v>
      </c>
      <c r="S201" s="33">
        <v>0</v>
      </c>
      <c r="T201" s="38">
        <f t="shared" si="46"/>
        <v>0</v>
      </c>
      <c r="U201" s="38">
        <f t="shared" si="47"/>
        <v>0</v>
      </c>
    </row>
    <row r="202" spans="1:21" ht="13" x14ac:dyDescent="0.3">
      <c r="A202" s="18" t="s">
        <v>29</v>
      </c>
      <c r="B202" s="12" t="s">
        <v>365</v>
      </c>
      <c r="C202" s="11" t="s">
        <v>366</v>
      </c>
      <c r="D202" s="33">
        <v>32356608</v>
      </c>
      <c r="E202" s="33">
        <v>32356608</v>
      </c>
      <c r="F202" s="33">
        <v>9481790</v>
      </c>
      <c r="G202" s="38">
        <f t="shared" si="40"/>
        <v>0.29304029643651153</v>
      </c>
      <c r="H202" s="33">
        <v>9596340</v>
      </c>
      <c r="I202" s="38">
        <f t="shared" si="41"/>
        <v>0.29658053155633618</v>
      </c>
      <c r="J202" s="33">
        <v>10100394</v>
      </c>
      <c r="K202" s="38">
        <f t="shared" si="42"/>
        <v>0.31215861687356106</v>
      </c>
      <c r="L202" s="33">
        <v>0</v>
      </c>
      <c r="M202" s="38">
        <f t="shared" si="43"/>
        <v>0</v>
      </c>
      <c r="N202" s="33">
        <f t="shared" si="44"/>
        <v>29178524</v>
      </c>
      <c r="O202" s="38">
        <f t="shared" si="45"/>
        <v>0.90177944486640871</v>
      </c>
      <c r="P202" s="33">
        <v>7572084</v>
      </c>
      <c r="Q202" s="33">
        <v>32356608</v>
      </c>
      <c r="R202" s="33">
        <v>32633062</v>
      </c>
      <c r="S202" s="33">
        <v>22281665</v>
      </c>
      <c r="T202" s="38">
        <f t="shared" si="46"/>
        <v>0.68279418584746965</v>
      </c>
      <c r="U202" s="38">
        <f t="shared" si="47"/>
        <v>0.33389883155020472</v>
      </c>
    </row>
    <row r="203" spans="1:21" ht="13" x14ac:dyDescent="0.3">
      <c r="A203" s="18" t="s">
        <v>44</v>
      </c>
      <c r="B203" s="12" t="s">
        <v>367</v>
      </c>
      <c r="C203" s="11" t="s">
        <v>368</v>
      </c>
      <c r="D203" s="33">
        <v>0</v>
      </c>
      <c r="E203" s="33">
        <v>0</v>
      </c>
      <c r="F203" s="33">
        <v>0</v>
      </c>
      <c r="G203" s="38">
        <f t="shared" si="40"/>
        <v>0</v>
      </c>
      <c r="H203" s="33">
        <v>0</v>
      </c>
      <c r="I203" s="38">
        <f t="shared" si="41"/>
        <v>0</v>
      </c>
      <c r="J203" s="33">
        <v>0</v>
      </c>
      <c r="K203" s="38">
        <f t="shared" si="42"/>
        <v>0</v>
      </c>
      <c r="L203" s="33">
        <v>0</v>
      </c>
      <c r="M203" s="38">
        <f t="shared" si="43"/>
        <v>0</v>
      </c>
      <c r="N203" s="33">
        <f t="shared" si="44"/>
        <v>0</v>
      </c>
      <c r="O203" s="38">
        <f t="shared" si="45"/>
        <v>0</v>
      </c>
      <c r="P203" s="33">
        <v>0</v>
      </c>
      <c r="Q203" s="33">
        <v>0</v>
      </c>
      <c r="R203" s="33">
        <v>0</v>
      </c>
      <c r="S203" s="33">
        <v>0</v>
      </c>
      <c r="T203" s="38">
        <f t="shared" si="46"/>
        <v>0</v>
      </c>
      <c r="U203" s="38">
        <f t="shared" si="47"/>
        <v>0</v>
      </c>
    </row>
    <row r="204" spans="1:21" ht="14" x14ac:dyDescent="0.3">
      <c r="A204" s="19" t="s">
        <v>0</v>
      </c>
      <c r="B204" s="14" t="s">
        <v>369</v>
      </c>
      <c r="C204" s="13" t="s">
        <v>0</v>
      </c>
      <c r="D204" s="34">
        <f>SUM(D199:D203)</f>
        <v>69980694</v>
      </c>
      <c r="E204" s="34">
        <f>SUM(E199:E203)</f>
        <v>70269089</v>
      </c>
      <c r="F204" s="34">
        <f>SUM(F199:F203)</f>
        <v>22757122</v>
      </c>
      <c r="G204" s="39">
        <f t="shared" si="40"/>
        <v>0.32519143065371714</v>
      </c>
      <c r="H204" s="34">
        <f>SUM(H199:H203)</f>
        <v>17941349</v>
      </c>
      <c r="I204" s="39">
        <f t="shared" si="41"/>
        <v>0.25637569413072697</v>
      </c>
      <c r="J204" s="34">
        <f>SUM(J199:J203)</f>
        <v>18597205</v>
      </c>
      <c r="K204" s="39">
        <f t="shared" si="42"/>
        <v>0.26465698167796087</v>
      </c>
      <c r="L204" s="34">
        <f>SUM(L199:L203)</f>
        <v>0</v>
      </c>
      <c r="M204" s="39">
        <f t="shared" si="43"/>
        <v>0</v>
      </c>
      <c r="N204" s="34">
        <f t="shared" si="44"/>
        <v>59295676</v>
      </c>
      <c r="O204" s="39">
        <f t="shared" si="45"/>
        <v>0.84383726676746873</v>
      </c>
      <c r="P204" s="34">
        <f>SUM(P199:P203)</f>
        <v>14754405</v>
      </c>
      <c r="Q204" s="34">
        <f>SUM(Q199:Q203)</f>
        <v>68138089</v>
      </c>
      <c r="R204" s="34">
        <f>SUM(R199:R203)</f>
        <v>73056359</v>
      </c>
      <c r="S204" s="34">
        <f>SUM(S199:S203)</f>
        <v>58024696</v>
      </c>
      <c r="T204" s="39">
        <f t="shared" si="46"/>
        <v>0.79424565902606781</v>
      </c>
      <c r="U204" s="39">
        <f t="shared" si="47"/>
        <v>0.26045103140384174</v>
      </c>
    </row>
    <row r="205" spans="1:21" ht="14" x14ac:dyDescent="0.3">
      <c r="A205" s="19" t="s">
        <v>0</v>
      </c>
      <c r="B205" s="14" t="s">
        <v>370</v>
      </c>
      <c r="C205" s="13" t="s">
        <v>0</v>
      </c>
      <c r="D205" s="34">
        <f>SUM(D173:D178,D180:D184,D186:D190,D192:D197,D199:D203)</f>
        <v>534393072</v>
      </c>
      <c r="E205" s="34">
        <f>SUM(E173:E178,E180:E184,E186:E190,E192:E197,E199:E203)</f>
        <v>512252026</v>
      </c>
      <c r="F205" s="34">
        <f>SUM(F173:F178,F180:F184,F186:F190,F192:F197,F199:F203)</f>
        <v>118900281</v>
      </c>
      <c r="G205" s="39">
        <f t="shared" si="40"/>
        <v>0.2224959252465758</v>
      </c>
      <c r="H205" s="34">
        <f>SUM(H173:H178,H180:H184,H186:H190,H192:H197,H199:H203)</f>
        <v>124182583</v>
      </c>
      <c r="I205" s="39">
        <f t="shared" si="41"/>
        <v>0.2323806005479053</v>
      </c>
      <c r="J205" s="34">
        <f>SUM(J173:J178,J180:J184,J186:J190,J192:J197,J199:J203)</f>
        <v>113851585</v>
      </c>
      <c r="K205" s="39">
        <f t="shared" si="42"/>
        <v>0.2222569735624628</v>
      </c>
      <c r="L205" s="34">
        <f>SUM(L173:L178,L180:L184,L186:L190,L192:L197,L199:L203)</f>
        <v>0</v>
      </c>
      <c r="M205" s="39">
        <f t="shared" si="43"/>
        <v>0</v>
      </c>
      <c r="N205" s="34">
        <f t="shared" si="44"/>
        <v>356934449</v>
      </c>
      <c r="O205" s="39">
        <f t="shared" si="45"/>
        <v>0.69679460672352711</v>
      </c>
      <c r="P205" s="34">
        <f>SUM(P173:P178,P180:P184,P186:P190,P192:P197,P199:P203)</f>
        <v>92371776</v>
      </c>
      <c r="Q205" s="34">
        <f>SUM(Q173:Q178,Q180:Q184,Q186:Q190,Q192:Q197,Q199:Q203)</f>
        <v>504539386</v>
      </c>
      <c r="R205" s="34">
        <f>SUM(R173:R178,R180:R184,R186:R190,R192:R197,R199:R203)</f>
        <v>506421082</v>
      </c>
      <c r="S205" s="34">
        <f>SUM(S173:S178,S180:S184,S186:S190,S192:S197,S199:S203)</f>
        <v>313426854</v>
      </c>
      <c r="T205" s="39">
        <f t="shared" si="46"/>
        <v>0.61890562052075071</v>
      </c>
      <c r="U205" s="39">
        <f t="shared" si="47"/>
        <v>0.23253649469725479</v>
      </c>
    </row>
    <row r="206" spans="1:21" ht="14.5" customHeight="1" x14ac:dyDescent="0.3">
      <c r="A206" s="17" t="s">
        <v>0</v>
      </c>
      <c r="B206" s="15" t="s">
        <v>618</v>
      </c>
      <c r="C206" s="10"/>
      <c r="D206" s="35"/>
      <c r="E206" s="35"/>
      <c r="F206" s="35"/>
      <c r="G206" s="40"/>
      <c r="H206" s="35"/>
      <c r="I206" s="40"/>
      <c r="J206" s="35"/>
      <c r="K206" s="40"/>
      <c r="L206" s="35"/>
      <c r="M206" s="40"/>
      <c r="N206" s="35"/>
      <c r="O206" s="40"/>
      <c r="P206" s="35"/>
      <c r="Q206" s="35"/>
      <c r="R206" s="35"/>
      <c r="S206" s="35"/>
      <c r="T206" s="40"/>
      <c r="U206" s="40"/>
    </row>
    <row r="207" spans="1:21" ht="14.5" customHeight="1" x14ac:dyDescent="0.3">
      <c r="A207" s="17" t="s">
        <v>0</v>
      </c>
      <c r="B207" s="9" t="s">
        <v>371</v>
      </c>
      <c r="C207" s="10"/>
      <c r="D207" s="35"/>
      <c r="E207" s="35"/>
      <c r="F207" s="35"/>
      <c r="G207" s="40"/>
      <c r="H207" s="35"/>
      <c r="I207" s="40"/>
      <c r="J207" s="35"/>
      <c r="K207" s="40"/>
      <c r="L207" s="35"/>
      <c r="M207" s="40"/>
      <c r="N207" s="35"/>
      <c r="O207" s="40"/>
      <c r="P207" s="35"/>
      <c r="Q207" s="35"/>
      <c r="R207" s="35"/>
      <c r="S207" s="35"/>
      <c r="T207" s="40"/>
      <c r="U207" s="40"/>
    </row>
    <row r="208" spans="1:21" ht="13" x14ac:dyDescent="0.3">
      <c r="A208" s="18" t="s">
        <v>29</v>
      </c>
      <c r="B208" s="12" t="s">
        <v>372</v>
      </c>
      <c r="C208" s="11" t="s">
        <v>373</v>
      </c>
      <c r="D208" s="33">
        <v>11047343</v>
      </c>
      <c r="E208" s="33">
        <v>11047343</v>
      </c>
      <c r="F208" s="33">
        <v>726271</v>
      </c>
      <c r="G208" s="38">
        <f t="shared" ref="G208:G231" si="48">IF(($D208     =0),0,($F208     /$D208     ))</f>
        <v>6.5741690105937695E-2</v>
      </c>
      <c r="H208" s="33">
        <v>1449023</v>
      </c>
      <c r="I208" s="38">
        <f t="shared" ref="I208:I231" si="49">IF(($D208     =0),0,($H208     /$D208     ))</f>
        <v>0.13116484208012733</v>
      </c>
      <c r="J208" s="33">
        <v>-2873433</v>
      </c>
      <c r="K208" s="38">
        <f t="shared" ref="K208:K231" si="50">IF(($E208     =0),0,($J208     /$E208     ))</f>
        <v>-0.26010172762808215</v>
      </c>
      <c r="L208" s="33">
        <v>0</v>
      </c>
      <c r="M208" s="38">
        <f t="shared" ref="M208:M231" si="51">IF(($E208     =0),0,($L208     /$E208     ))</f>
        <v>0</v>
      </c>
      <c r="N208" s="33">
        <f t="shared" ref="N208:N231" si="52">$F208     +$H208     +$J208</f>
        <v>-698139</v>
      </c>
      <c r="O208" s="38">
        <f t="shared" ref="O208:O231" si="53">IF(($E208     =0),0,($N208     /$E208     ))</f>
        <v>-6.3195195442017141E-2</v>
      </c>
      <c r="P208" s="33">
        <v>754252</v>
      </c>
      <c r="Q208" s="33">
        <v>10453757</v>
      </c>
      <c r="R208" s="33">
        <v>10453757</v>
      </c>
      <c r="S208" s="33">
        <v>3132012</v>
      </c>
      <c r="T208" s="38">
        <f t="shared" ref="T208:T231" si="54">IF(($R208     =0),0,($S208     /$R208     ))</f>
        <v>0.29960635205122904</v>
      </c>
      <c r="U208" s="38">
        <f t="shared" ref="U208:U231" si="55">IF(($P208     =0),0,(($J208     /$P208     )-1))</f>
        <v>-4.8096458478068342</v>
      </c>
    </row>
    <row r="209" spans="1:21" ht="13" x14ac:dyDescent="0.3">
      <c r="A209" s="18" t="s">
        <v>29</v>
      </c>
      <c r="B209" s="12" t="s">
        <v>374</v>
      </c>
      <c r="C209" s="11" t="s">
        <v>375</v>
      </c>
      <c r="D209" s="33">
        <v>66579641</v>
      </c>
      <c r="E209" s="33">
        <v>53140154</v>
      </c>
      <c r="F209" s="33">
        <v>11176024</v>
      </c>
      <c r="G209" s="38">
        <f t="shared" si="48"/>
        <v>0.16785948124893013</v>
      </c>
      <c r="H209" s="33">
        <v>11162126</v>
      </c>
      <c r="I209" s="38">
        <f t="shared" si="49"/>
        <v>0.16765073875961573</v>
      </c>
      <c r="J209" s="33">
        <v>11270666</v>
      </c>
      <c r="K209" s="38">
        <f t="shared" si="50"/>
        <v>0.21209321297789238</v>
      </c>
      <c r="L209" s="33">
        <v>0</v>
      </c>
      <c r="M209" s="38">
        <f t="shared" si="51"/>
        <v>0</v>
      </c>
      <c r="N209" s="33">
        <f t="shared" si="52"/>
        <v>33608816</v>
      </c>
      <c r="O209" s="38">
        <f t="shared" si="53"/>
        <v>0.63245612724419276</v>
      </c>
      <c r="P209" s="33">
        <v>12108304</v>
      </c>
      <c r="Q209" s="33">
        <v>31374977</v>
      </c>
      <c r="R209" s="33">
        <v>54100187</v>
      </c>
      <c r="S209" s="33">
        <v>34803001</v>
      </c>
      <c r="T209" s="38">
        <f t="shared" si="54"/>
        <v>0.64330648247112343</v>
      </c>
      <c r="U209" s="38">
        <f t="shared" si="55"/>
        <v>-6.9178804892906509E-2</v>
      </c>
    </row>
    <row r="210" spans="1:21" ht="13" x14ac:dyDescent="0.3">
      <c r="A210" s="18" t="s">
        <v>29</v>
      </c>
      <c r="B210" s="12" t="s">
        <v>376</v>
      </c>
      <c r="C210" s="11" t="s">
        <v>377</v>
      </c>
      <c r="D210" s="33">
        <v>17945372</v>
      </c>
      <c r="E210" s="33">
        <v>16744830</v>
      </c>
      <c r="F210" s="33">
        <v>3361584</v>
      </c>
      <c r="G210" s="38">
        <f t="shared" si="48"/>
        <v>0.18732317167902676</v>
      </c>
      <c r="H210" s="33">
        <v>3369478</v>
      </c>
      <c r="I210" s="38">
        <f t="shared" si="49"/>
        <v>0.18776306225359943</v>
      </c>
      <c r="J210" s="33">
        <v>3374235</v>
      </c>
      <c r="K210" s="38">
        <f t="shared" si="50"/>
        <v>0.20150906279729325</v>
      </c>
      <c r="L210" s="33">
        <v>0</v>
      </c>
      <c r="M210" s="38">
        <f t="shared" si="51"/>
        <v>0</v>
      </c>
      <c r="N210" s="33">
        <f t="shared" si="52"/>
        <v>10105297</v>
      </c>
      <c r="O210" s="38">
        <f t="shared" si="53"/>
        <v>0.60348758392889024</v>
      </c>
      <c r="P210" s="33">
        <v>3214550</v>
      </c>
      <c r="Q210" s="33">
        <v>20147604</v>
      </c>
      <c r="R210" s="33">
        <v>14877201</v>
      </c>
      <c r="S210" s="33">
        <v>9591138</v>
      </c>
      <c r="T210" s="38">
        <f t="shared" si="54"/>
        <v>0.64468699454957956</v>
      </c>
      <c r="U210" s="38">
        <f t="shared" si="55"/>
        <v>4.9675693331881599E-2</v>
      </c>
    </row>
    <row r="211" spans="1:21" ht="13" x14ac:dyDescent="0.3">
      <c r="A211" s="18" t="s">
        <v>29</v>
      </c>
      <c r="B211" s="12" t="s">
        <v>378</v>
      </c>
      <c r="C211" s="11" t="s">
        <v>379</v>
      </c>
      <c r="D211" s="33">
        <v>8459217</v>
      </c>
      <c r="E211" s="33">
        <v>8459217</v>
      </c>
      <c r="F211" s="33">
        <v>9380956</v>
      </c>
      <c r="G211" s="38">
        <f t="shared" si="48"/>
        <v>1.1089626853170926</v>
      </c>
      <c r="H211" s="33">
        <v>7165937</v>
      </c>
      <c r="I211" s="38">
        <f t="shared" si="49"/>
        <v>0.84711587372684727</v>
      </c>
      <c r="J211" s="33">
        <v>-8340823</v>
      </c>
      <c r="K211" s="38">
        <f t="shared" si="50"/>
        <v>-0.98600414199091946</v>
      </c>
      <c r="L211" s="33">
        <v>0</v>
      </c>
      <c r="M211" s="38">
        <f t="shared" si="51"/>
        <v>0</v>
      </c>
      <c r="N211" s="33">
        <f t="shared" si="52"/>
        <v>8206070</v>
      </c>
      <c r="O211" s="38">
        <f t="shared" si="53"/>
        <v>0.97007441705302044</v>
      </c>
      <c r="P211" s="33">
        <v>2623655</v>
      </c>
      <c r="Q211" s="33">
        <v>8854937</v>
      </c>
      <c r="R211" s="33">
        <v>8854937</v>
      </c>
      <c r="S211" s="33">
        <v>8756968</v>
      </c>
      <c r="T211" s="38">
        <f t="shared" si="54"/>
        <v>0.98893622845650964</v>
      </c>
      <c r="U211" s="38">
        <f t="shared" si="55"/>
        <v>-4.1790852836977423</v>
      </c>
    </row>
    <row r="212" spans="1:21" ht="13" x14ac:dyDescent="0.3">
      <c r="A212" s="18" t="s">
        <v>29</v>
      </c>
      <c r="B212" s="12" t="s">
        <v>380</v>
      </c>
      <c r="C212" s="11" t="s">
        <v>381</v>
      </c>
      <c r="D212" s="33">
        <v>65512866</v>
      </c>
      <c r="E212" s="33">
        <v>27551333</v>
      </c>
      <c r="F212" s="33">
        <v>6861712</v>
      </c>
      <c r="G212" s="38">
        <f t="shared" si="48"/>
        <v>0.10473838833428536</v>
      </c>
      <c r="H212" s="33">
        <v>6984879</v>
      </c>
      <c r="I212" s="38">
        <f t="shared" si="49"/>
        <v>0.10661843125593071</v>
      </c>
      <c r="J212" s="33">
        <v>7029370</v>
      </c>
      <c r="K212" s="38">
        <f t="shared" si="50"/>
        <v>0.25513720152850683</v>
      </c>
      <c r="L212" s="33">
        <v>0</v>
      </c>
      <c r="M212" s="38">
        <f t="shared" si="51"/>
        <v>0</v>
      </c>
      <c r="N212" s="33">
        <f t="shared" si="52"/>
        <v>20875961</v>
      </c>
      <c r="O212" s="38">
        <f t="shared" si="53"/>
        <v>0.75771146898772557</v>
      </c>
      <c r="P212" s="33">
        <v>6606056</v>
      </c>
      <c r="Q212" s="33">
        <v>78701615</v>
      </c>
      <c r="R212" s="33">
        <v>68285879</v>
      </c>
      <c r="S212" s="33">
        <v>19854694</v>
      </c>
      <c r="T212" s="38">
        <f t="shared" si="54"/>
        <v>0.29075841580658279</v>
      </c>
      <c r="U212" s="38">
        <f t="shared" si="55"/>
        <v>6.4079686881249653E-2</v>
      </c>
    </row>
    <row r="213" spans="1:21" ht="13" x14ac:dyDescent="0.3">
      <c r="A213" s="18" t="s">
        <v>29</v>
      </c>
      <c r="B213" s="12" t="s">
        <v>382</v>
      </c>
      <c r="C213" s="11" t="s">
        <v>383</v>
      </c>
      <c r="D213" s="33">
        <v>8646624</v>
      </c>
      <c r="E213" s="33">
        <v>9485000</v>
      </c>
      <c r="F213" s="33">
        <v>2117391</v>
      </c>
      <c r="G213" s="38">
        <f t="shared" si="48"/>
        <v>0.24488066093772551</v>
      </c>
      <c r="H213" s="33">
        <v>2132249</v>
      </c>
      <c r="I213" s="38">
        <f t="shared" si="49"/>
        <v>0.24659901945545451</v>
      </c>
      <c r="J213" s="33">
        <v>2744552</v>
      </c>
      <c r="K213" s="38">
        <f t="shared" si="50"/>
        <v>0.28935709014233002</v>
      </c>
      <c r="L213" s="33">
        <v>0</v>
      </c>
      <c r="M213" s="38">
        <f t="shared" si="51"/>
        <v>0</v>
      </c>
      <c r="N213" s="33">
        <f t="shared" si="52"/>
        <v>6994192</v>
      </c>
      <c r="O213" s="38">
        <f t="shared" si="53"/>
        <v>0.73739504480759088</v>
      </c>
      <c r="P213" s="33">
        <v>2525008</v>
      </c>
      <c r="Q213" s="33">
        <v>9602628</v>
      </c>
      <c r="R213" s="33">
        <v>8270960</v>
      </c>
      <c r="S213" s="33">
        <v>6989198</v>
      </c>
      <c r="T213" s="38">
        <f t="shared" si="54"/>
        <v>0.84502863029200959</v>
      </c>
      <c r="U213" s="38">
        <f t="shared" si="55"/>
        <v>8.6947843333565755E-2</v>
      </c>
    </row>
    <row r="214" spans="1:21" ht="13" x14ac:dyDescent="0.3">
      <c r="A214" s="18" t="s">
        <v>29</v>
      </c>
      <c r="B214" s="12" t="s">
        <v>384</v>
      </c>
      <c r="C214" s="11" t="s">
        <v>385</v>
      </c>
      <c r="D214" s="33">
        <v>176503516</v>
      </c>
      <c r="E214" s="33">
        <v>176503516</v>
      </c>
      <c r="F214" s="33">
        <v>-1598341</v>
      </c>
      <c r="G214" s="38">
        <f t="shared" si="48"/>
        <v>-9.0555759807073762E-3</v>
      </c>
      <c r="H214" s="33">
        <v>34077278</v>
      </c>
      <c r="I214" s="38">
        <f t="shared" si="49"/>
        <v>0.193068550543775</v>
      </c>
      <c r="J214" s="33">
        <v>34239650</v>
      </c>
      <c r="K214" s="38">
        <f t="shared" si="50"/>
        <v>0.19398848689223847</v>
      </c>
      <c r="L214" s="33">
        <v>0</v>
      </c>
      <c r="M214" s="38">
        <f t="shared" si="51"/>
        <v>0</v>
      </c>
      <c r="N214" s="33">
        <f t="shared" si="52"/>
        <v>66718587</v>
      </c>
      <c r="O214" s="38">
        <f t="shared" si="53"/>
        <v>0.37800146145530605</v>
      </c>
      <c r="P214" s="33">
        <v>32819217</v>
      </c>
      <c r="Q214" s="33">
        <v>169551888</v>
      </c>
      <c r="R214" s="33">
        <v>169551888</v>
      </c>
      <c r="S214" s="33">
        <v>97461422</v>
      </c>
      <c r="T214" s="38">
        <f t="shared" si="54"/>
        <v>0.5748176746931889</v>
      </c>
      <c r="U214" s="38">
        <f t="shared" si="55"/>
        <v>4.3280526771860561E-2</v>
      </c>
    </row>
    <row r="215" spans="1:21" ht="13" x14ac:dyDescent="0.3">
      <c r="A215" s="18" t="s">
        <v>44</v>
      </c>
      <c r="B215" s="12" t="s">
        <v>386</v>
      </c>
      <c r="C215" s="11" t="s">
        <v>387</v>
      </c>
      <c r="D215" s="33">
        <v>0</v>
      </c>
      <c r="E215" s="33">
        <v>0</v>
      </c>
      <c r="F215" s="33">
        <v>0</v>
      </c>
      <c r="G215" s="38">
        <f t="shared" si="48"/>
        <v>0</v>
      </c>
      <c r="H215" s="33">
        <v>0</v>
      </c>
      <c r="I215" s="38">
        <f t="shared" si="49"/>
        <v>0</v>
      </c>
      <c r="J215" s="33">
        <v>0</v>
      </c>
      <c r="K215" s="38">
        <f t="shared" si="50"/>
        <v>0</v>
      </c>
      <c r="L215" s="33">
        <v>0</v>
      </c>
      <c r="M215" s="38">
        <f t="shared" si="51"/>
        <v>0</v>
      </c>
      <c r="N215" s="33">
        <f t="shared" si="52"/>
        <v>0</v>
      </c>
      <c r="O215" s="38">
        <f t="shared" si="53"/>
        <v>0</v>
      </c>
      <c r="P215" s="33">
        <v>0</v>
      </c>
      <c r="Q215" s="33">
        <v>0</v>
      </c>
      <c r="R215" s="33">
        <v>0</v>
      </c>
      <c r="S215" s="33">
        <v>0</v>
      </c>
      <c r="T215" s="38">
        <f t="shared" si="54"/>
        <v>0</v>
      </c>
      <c r="U215" s="38">
        <f t="shared" si="55"/>
        <v>0</v>
      </c>
    </row>
    <row r="216" spans="1:21" ht="14" x14ac:dyDescent="0.3">
      <c r="A216" s="19" t="s">
        <v>0</v>
      </c>
      <c r="B216" s="14" t="s">
        <v>388</v>
      </c>
      <c r="C216" s="13" t="s">
        <v>0</v>
      </c>
      <c r="D216" s="34">
        <f>SUM(D208:D215)</f>
        <v>354694579</v>
      </c>
      <c r="E216" s="34">
        <f>SUM(E208:E215)</f>
        <v>302931393</v>
      </c>
      <c r="F216" s="34">
        <f>SUM(F208:F215)</f>
        <v>32025597</v>
      </c>
      <c r="G216" s="39">
        <f t="shared" si="48"/>
        <v>9.0290630012701711E-2</v>
      </c>
      <c r="H216" s="34">
        <f>SUM(H208:H215)</f>
        <v>66340970</v>
      </c>
      <c r="I216" s="39">
        <f t="shared" si="49"/>
        <v>0.18703688730466897</v>
      </c>
      <c r="J216" s="34">
        <f>SUM(J208:J215)</f>
        <v>47444217</v>
      </c>
      <c r="K216" s="39">
        <f t="shared" si="50"/>
        <v>0.15661703638618926</v>
      </c>
      <c r="L216" s="34">
        <f>SUM(L208:L215)</f>
        <v>0</v>
      </c>
      <c r="M216" s="39">
        <f t="shared" si="51"/>
        <v>0</v>
      </c>
      <c r="N216" s="34">
        <f t="shared" si="52"/>
        <v>145810784</v>
      </c>
      <c r="O216" s="39">
        <f t="shared" si="53"/>
        <v>0.48133269568400261</v>
      </c>
      <c r="P216" s="34">
        <f>SUM(P208:P215)</f>
        <v>60651042</v>
      </c>
      <c r="Q216" s="34">
        <f>SUM(Q208:Q215)</f>
        <v>328687406</v>
      </c>
      <c r="R216" s="34">
        <f>SUM(R208:R215)</f>
        <v>334394809</v>
      </c>
      <c r="S216" s="34">
        <f>SUM(S208:S215)</f>
        <v>180588433</v>
      </c>
      <c r="T216" s="39">
        <f t="shared" si="54"/>
        <v>0.54004556332691156</v>
      </c>
      <c r="U216" s="39">
        <f t="shared" si="55"/>
        <v>-0.21775099923262653</v>
      </c>
    </row>
    <row r="217" spans="1:21" ht="13" x14ac:dyDescent="0.3">
      <c r="A217" s="18" t="s">
        <v>29</v>
      </c>
      <c r="B217" s="12" t="s">
        <v>389</v>
      </c>
      <c r="C217" s="11" t="s">
        <v>390</v>
      </c>
      <c r="D217" s="33">
        <v>123659880</v>
      </c>
      <c r="E217" s="33">
        <v>123659880</v>
      </c>
      <c r="F217" s="33">
        <v>14054287</v>
      </c>
      <c r="G217" s="38">
        <f t="shared" si="48"/>
        <v>0.11365276272304324</v>
      </c>
      <c r="H217" s="33">
        <v>9263663</v>
      </c>
      <c r="I217" s="38">
        <f t="shared" si="49"/>
        <v>7.4912437243186719E-2</v>
      </c>
      <c r="J217" s="33">
        <v>9673501</v>
      </c>
      <c r="K217" s="38">
        <f t="shared" si="50"/>
        <v>7.8226673032514668E-2</v>
      </c>
      <c r="L217" s="33">
        <v>0</v>
      </c>
      <c r="M217" s="38">
        <f t="shared" si="51"/>
        <v>0</v>
      </c>
      <c r="N217" s="33">
        <f t="shared" si="52"/>
        <v>32991451</v>
      </c>
      <c r="O217" s="38">
        <f t="shared" si="53"/>
        <v>0.26679187299874463</v>
      </c>
      <c r="P217" s="33">
        <v>9109240</v>
      </c>
      <c r="Q217" s="33">
        <v>37781346</v>
      </c>
      <c r="R217" s="33">
        <v>37781346</v>
      </c>
      <c r="S217" s="33">
        <v>37986766</v>
      </c>
      <c r="T217" s="38">
        <f t="shared" si="54"/>
        <v>1.0054370746875985</v>
      </c>
      <c r="U217" s="38">
        <f t="shared" si="55"/>
        <v>6.1943806508556243E-2</v>
      </c>
    </row>
    <row r="218" spans="1:21" ht="13" x14ac:dyDescent="0.3">
      <c r="A218" s="18" t="s">
        <v>29</v>
      </c>
      <c r="B218" s="12" t="s">
        <v>391</v>
      </c>
      <c r="C218" s="11" t="s">
        <v>392</v>
      </c>
      <c r="D218" s="33">
        <v>145596564</v>
      </c>
      <c r="E218" s="33">
        <v>174502142</v>
      </c>
      <c r="F218" s="33">
        <v>38693845</v>
      </c>
      <c r="G218" s="38">
        <f t="shared" si="48"/>
        <v>0.26576070160556808</v>
      </c>
      <c r="H218" s="33">
        <v>38249796</v>
      </c>
      <c r="I218" s="38">
        <f t="shared" si="49"/>
        <v>0.26271084254433369</v>
      </c>
      <c r="J218" s="33">
        <v>39003298</v>
      </c>
      <c r="K218" s="38">
        <f t="shared" si="50"/>
        <v>0.22351185809512872</v>
      </c>
      <c r="L218" s="33">
        <v>0</v>
      </c>
      <c r="M218" s="38">
        <f t="shared" si="51"/>
        <v>0</v>
      </c>
      <c r="N218" s="33">
        <f t="shared" si="52"/>
        <v>115946939</v>
      </c>
      <c r="O218" s="38">
        <f t="shared" si="53"/>
        <v>0.66444421639248419</v>
      </c>
      <c r="P218" s="33">
        <v>30580204</v>
      </c>
      <c r="Q218" s="33">
        <v>154043964</v>
      </c>
      <c r="R218" s="33">
        <v>154043964</v>
      </c>
      <c r="S218" s="33">
        <v>91189462</v>
      </c>
      <c r="T218" s="38">
        <f t="shared" si="54"/>
        <v>0.59197036762829602</v>
      </c>
      <c r="U218" s="38">
        <f t="shared" si="55"/>
        <v>0.275442701428676</v>
      </c>
    </row>
    <row r="219" spans="1:21" ht="13" x14ac:dyDescent="0.3">
      <c r="A219" s="18" t="s">
        <v>29</v>
      </c>
      <c r="B219" s="12" t="s">
        <v>393</v>
      </c>
      <c r="C219" s="11" t="s">
        <v>394</v>
      </c>
      <c r="D219" s="33">
        <v>122861590</v>
      </c>
      <c r="E219" s="33">
        <v>127861590</v>
      </c>
      <c r="F219" s="33">
        <v>42681157</v>
      </c>
      <c r="G219" s="38">
        <f t="shared" si="48"/>
        <v>0.34739219148962663</v>
      </c>
      <c r="H219" s="33">
        <v>35056955</v>
      </c>
      <c r="I219" s="38">
        <f t="shared" si="49"/>
        <v>0.28533697960444759</v>
      </c>
      <c r="J219" s="33">
        <v>33468242</v>
      </c>
      <c r="K219" s="38">
        <f t="shared" si="50"/>
        <v>0.26175368224343215</v>
      </c>
      <c r="L219" s="33">
        <v>0</v>
      </c>
      <c r="M219" s="38">
        <f t="shared" si="51"/>
        <v>0</v>
      </c>
      <c r="N219" s="33">
        <f t="shared" si="52"/>
        <v>111206354</v>
      </c>
      <c r="O219" s="38">
        <f t="shared" si="53"/>
        <v>0.86974011507286908</v>
      </c>
      <c r="P219" s="33">
        <v>33475413</v>
      </c>
      <c r="Q219" s="33">
        <v>118493454</v>
      </c>
      <c r="R219" s="33">
        <v>120464624</v>
      </c>
      <c r="S219" s="33">
        <v>103519955</v>
      </c>
      <c r="T219" s="38">
        <f t="shared" si="54"/>
        <v>0.85933904546118034</v>
      </c>
      <c r="U219" s="38">
        <f t="shared" si="55"/>
        <v>-2.1421692392564751E-4</v>
      </c>
    </row>
    <row r="220" spans="1:21" ht="13" x14ac:dyDescent="0.3">
      <c r="A220" s="18" t="s">
        <v>29</v>
      </c>
      <c r="B220" s="12" t="s">
        <v>395</v>
      </c>
      <c r="C220" s="11" t="s">
        <v>396</v>
      </c>
      <c r="D220" s="33">
        <v>11424336</v>
      </c>
      <c r="E220" s="33">
        <v>11424336</v>
      </c>
      <c r="F220" s="33">
        <v>2582296</v>
      </c>
      <c r="G220" s="38">
        <f t="shared" si="48"/>
        <v>0.22603466844812686</v>
      </c>
      <c r="H220" s="33">
        <v>2564578</v>
      </c>
      <c r="I220" s="38">
        <f t="shared" si="49"/>
        <v>0.22448376868467454</v>
      </c>
      <c r="J220" s="33">
        <v>2555704</v>
      </c>
      <c r="K220" s="38">
        <f t="shared" si="50"/>
        <v>0.22370700581635555</v>
      </c>
      <c r="L220" s="33">
        <v>0</v>
      </c>
      <c r="M220" s="38">
        <f t="shared" si="51"/>
        <v>0</v>
      </c>
      <c r="N220" s="33">
        <f t="shared" si="52"/>
        <v>7702578</v>
      </c>
      <c r="O220" s="38">
        <f t="shared" si="53"/>
        <v>0.67422544294915698</v>
      </c>
      <c r="P220" s="33">
        <v>2451715</v>
      </c>
      <c r="Q220" s="33">
        <v>13432380</v>
      </c>
      <c r="R220" s="33">
        <v>10932380</v>
      </c>
      <c r="S220" s="33">
        <v>7649183</v>
      </c>
      <c r="T220" s="38">
        <f t="shared" si="54"/>
        <v>0.69968140514691224</v>
      </c>
      <c r="U220" s="38">
        <f t="shared" si="55"/>
        <v>4.2414799436312878E-2</v>
      </c>
    </row>
    <row r="221" spans="1:21" ht="13" x14ac:dyDescent="0.3">
      <c r="A221" s="18" t="s">
        <v>29</v>
      </c>
      <c r="B221" s="12" t="s">
        <v>397</v>
      </c>
      <c r="C221" s="11" t="s">
        <v>398</v>
      </c>
      <c r="D221" s="33">
        <v>49293624</v>
      </c>
      <c r="E221" s="33">
        <v>59937577</v>
      </c>
      <c r="F221" s="33">
        <v>14345591</v>
      </c>
      <c r="G221" s="38">
        <f t="shared" si="48"/>
        <v>0.29102325688206654</v>
      </c>
      <c r="H221" s="33">
        <v>15091442</v>
      </c>
      <c r="I221" s="38">
        <f t="shared" si="49"/>
        <v>0.30615403728482204</v>
      </c>
      <c r="J221" s="33">
        <v>15755320</v>
      </c>
      <c r="K221" s="38">
        <f t="shared" si="50"/>
        <v>0.26286214406031128</v>
      </c>
      <c r="L221" s="33">
        <v>0</v>
      </c>
      <c r="M221" s="38">
        <f t="shared" si="51"/>
        <v>0</v>
      </c>
      <c r="N221" s="33">
        <f t="shared" si="52"/>
        <v>45192353</v>
      </c>
      <c r="O221" s="38">
        <f t="shared" si="53"/>
        <v>0.753990322298147</v>
      </c>
      <c r="P221" s="33">
        <v>48128026</v>
      </c>
      <c r="Q221" s="33">
        <v>46936587</v>
      </c>
      <c r="R221" s="33">
        <v>47156163</v>
      </c>
      <c r="S221" s="33">
        <v>70825619</v>
      </c>
      <c r="T221" s="38">
        <f t="shared" si="54"/>
        <v>1.5019377000626619</v>
      </c>
      <c r="U221" s="38">
        <f t="shared" si="55"/>
        <v>-0.67263731115836745</v>
      </c>
    </row>
    <row r="222" spans="1:21" ht="13" x14ac:dyDescent="0.3">
      <c r="A222" s="18" t="s">
        <v>29</v>
      </c>
      <c r="B222" s="12" t="s">
        <v>399</v>
      </c>
      <c r="C222" s="11" t="s">
        <v>400</v>
      </c>
      <c r="D222" s="33">
        <v>6500000</v>
      </c>
      <c r="E222" s="33">
        <v>6500000</v>
      </c>
      <c r="F222" s="33">
        <v>1141842</v>
      </c>
      <c r="G222" s="38">
        <f t="shared" si="48"/>
        <v>0.17566799999999999</v>
      </c>
      <c r="H222" s="33">
        <v>1143252</v>
      </c>
      <c r="I222" s="38">
        <f t="shared" si="49"/>
        <v>0.17588492307692308</v>
      </c>
      <c r="J222" s="33">
        <v>1138519</v>
      </c>
      <c r="K222" s="38">
        <f t="shared" si="50"/>
        <v>0.17515676923076923</v>
      </c>
      <c r="L222" s="33">
        <v>0</v>
      </c>
      <c r="M222" s="38">
        <f t="shared" si="51"/>
        <v>0</v>
      </c>
      <c r="N222" s="33">
        <f t="shared" si="52"/>
        <v>3423613</v>
      </c>
      <c r="O222" s="38">
        <f t="shared" si="53"/>
        <v>0.52670969230769227</v>
      </c>
      <c r="P222" s="33">
        <v>1093615</v>
      </c>
      <c r="Q222" s="33">
        <v>6300000</v>
      </c>
      <c r="R222" s="33">
        <v>5600000</v>
      </c>
      <c r="S222" s="33">
        <v>3351230</v>
      </c>
      <c r="T222" s="38">
        <f t="shared" si="54"/>
        <v>0.59843392857142852</v>
      </c>
      <c r="U222" s="38">
        <f t="shared" si="55"/>
        <v>4.1060153710400726E-2</v>
      </c>
    </row>
    <row r="223" spans="1:21" ht="13" x14ac:dyDescent="0.3">
      <c r="A223" s="18" t="s">
        <v>44</v>
      </c>
      <c r="B223" s="12" t="s">
        <v>401</v>
      </c>
      <c r="C223" s="11" t="s">
        <v>402</v>
      </c>
      <c r="D223" s="33">
        <v>0</v>
      </c>
      <c r="E223" s="33">
        <v>0</v>
      </c>
      <c r="F223" s="33">
        <v>0</v>
      </c>
      <c r="G223" s="38">
        <f t="shared" si="48"/>
        <v>0</v>
      </c>
      <c r="H223" s="33">
        <v>0</v>
      </c>
      <c r="I223" s="38">
        <f t="shared" si="49"/>
        <v>0</v>
      </c>
      <c r="J223" s="33">
        <v>0</v>
      </c>
      <c r="K223" s="38">
        <f t="shared" si="50"/>
        <v>0</v>
      </c>
      <c r="L223" s="33">
        <v>0</v>
      </c>
      <c r="M223" s="38">
        <f t="shared" si="51"/>
        <v>0</v>
      </c>
      <c r="N223" s="33">
        <f t="shared" si="52"/>
        <v>0</v>
      </c>
      <c r="O223" s="38">
        <f t="shared" si="53"/>
        <v>0</v>
      </c>
      <c r="P223" s="33">
        <v>0</v>
      </c>
      <c r="Q223" s="33">
        <v>0</v>
      </c>
      <c r="R223" s="33">
        <v>0</v>
      </c>
      <c r="S223" s="33">
        <v>0</v>
      </c>
      <c r="T223" s="38">
        <f t="shared" si="54"/>
        <v>0</v>
      </c>
      <c r="U223" s="38">
        <f t="shared" si="55"/>
        <v>0</v>
      </c>
    </row>
    <row r="224" spans="1:21" ht="14" x14ac:dyDescent="0.3">
      <c r="A224" s="19" t="s">
        <v>0</v>
      </c>
      <c r="B224" s="14" t="s">
        <v>403</v>
      </c>
      <c r="C224" s="13" t="s">
        <v>0</v>
      </c>
      <c r="D224" s="34">
        <f>SUM(D217:D223)</f>
        <v>459335994</v>
      </c>
      <c r="E224" s="34">
        <f>SUM(E217:E223)</f>
        <v>503885525</v>
      </c>
      <c r="F224" s="34">
        <f>SUM(F217:F223)</f>
        <v>113499018</v>
      </c>
      <c r="G224" s="39">
        <f t="shared" si="48"/>
        <v>0.24709367322082754</v>
      </c>
      <c r="H224" s="34">
        <f>SUM(H217:H223)</f>
        <v>101369686</v>
      </c>
      <c r="I224" s="39">
        <f t="shared" si="49"/>
        <v>0.22068744301366464</v>
      </c>
      <c r="J224" s="34">
        <f>SUM(J217:J223)</f>
        <v>101594584</v>
      </c>
      <c r="K224" s="39">
        <f t="shared" si="50"/>
        <v>0.20162235063212025</v>
      </c>
      <c r="L224" s="34">
        <f>SUM(L217:L223)</f>
        <v>0</v>
      </c>
      <c r="M224" s="39">
        <f t="shared" si="51"/>
        <v>0</v>
      </c>
      <c r="N224" s="34">
        <f t="shared" si="52"/>
        <v>316463288</v>
      </c>
      <c r="O224" s="39">
        <f t="shared" si="53"/>
        <v>0.62804599913839554</v>
      </c>
      <c r="P224" s="34">
        <f>SUM(P217:P223)</f>
        <v>124838213</v>
      </c>
      <c r="Q224" s="34">
        <f>SUM(Q217:Q223)</f>
        <v>376987731</v>
      </c>
      <c r="R224" s="34">
        <f>SUM(R217:R223)</f>
        <v>375978477</v>
      </c>
      <c r="S224" s="34">
        <f>SUM(S217:S223)</f>
        <v>314522215</v>
      </c>
      <c r="T224" s="39">
        <f t="shared" si="54"/>
        <v>0.83654313807968317</v>
      </c>
      <c r="U224" s="39">
        <f t="shared" si="55"/>
        <v>-0.18619001699423554</v>
      </c>
    </row>
    <row r="225" spans="1:21" ht="13" x14ac:dyDescent="0.3">
      <c r="A225" s="18" t="s">
        <v>29</v>
      </c>
      <c r="B225" s="12" t="s">
        <v>404</v>
      </c>
      <c r="C225" s="11" t="s">
        <v>405</v>
      </c>
      <c r="D225" s="33">
        <v>19662842</v>
      </c>
      <c r="E225" s="33">
        <v>19662842</v>
      </c>
      <c r="F225" s="33">
        <v>5532714</v>
      </c>
      <c r="G225" s="38">
        <f t="shared" si="48"/>
        <v>0.28137916177122313</v>
      </c>
      <c r="H225" s="33">
        <v>5579476</v>
      </c>
      <c r="I225" s="38">
        <f t="shared" si="49"/>
        <v>0.28375735308252997</v>
      </c>
      <c r="J225" s="33">
        <v>5633374</v>
      </c>
      <c r="K225" s="38">
        <f t="shared" si="50"/>
        <v>0.28649846242979526</v>
      </c>
      <c r="L225" s="33">
        <v>0</v>
      </c>
      <c r="M225" s="38">
        <f t="shared" si="51"/>
        <v>0</v>
      </c>
      <c r="N225" s="33">
        <f t="shared" si="52"/>
        <v>16745564</v>
      </c>
      <c r="O225" s="38">
        <f t="shared" si="53"/>
        <v>0.85163497728354831</v>
      </c>
      <c r="P225" s="33">
        <v>5227339</v>
      </c>
      <c r="Q225" s="33">
        <v>18279576</v>
      </c>
      <c r="R225" s="33">
        <v>18279576</v>
      </c>
      <c r="S225" s="33">
        <v>15516555</v>
      </c>
      <c r="T225" s="38">
        <f t="shared" si="54"/>
        <v>0.84884654873832954</v>
      </c>
      <c r="U225" s="38">
        <f t="shared" si="55"/>
        <v>7.7675276082151967E-2</v>
      </c>
    </row>
    <row r="226" spans="1:21" ht="13" x14ac:dyDescent="0.3">
      <c r="A226" s="18" t="s">
        <v>29</v>
      </c>
      <c r="B226" s="12" t="s">
        <v>406</v>
      </c>
      <c r="C226" s="11" t="s">
        <v>407</v>
      </c>
      <c r="D226" s="33">
        <v>100096100</v>
      </c>
      <c r="E226" s="33">
        <v>103596100</v>
      </c>
      <c r="F226" s="33">
        <v>39986431</v>
      </c>
      <c r="G226" s="38">
        <f t="shared" si="48"/>
        <v>0.39948040932663709</v>
      </c>
      <c r="H226" s="33">
        <v>32272597</v>
      </c>
      <c r="I226" s="38">
        <f t="shared" si="49"/>
        <v>0.32241612810089504</v>
      </c>
      <c r="J226" s="33">
        <v>24933686</v>
      </c>
      <c r="K226" s="38">
        <f t="shared" si="50"/>
        <v>0.240681705199327</v>
      </c>
      <c r="L226" s="33">
        <v>0</v>
      </c>
      <c r="M226" s="38">
        <f t="shared" si="51"/>
        <v>0</v>
      </c>
      <c r="N226" s="33">
        <f t="shared" si="52"/>
        <v>97192714</v>
      </c>
      <c r="O226" s="38">
        <f t="shared" si="53"/>
        <v>0.93818892796157383</v>
      </c>
      <c r="P226" s="33">
        <v>62306858</v>
      </c>
      <c r="Q226" s="33">
        <v>90956026</v>
      </c>
      <c r="R226" s="33">
        <v>106205010</v>
      </c>
      <c r="S226" s="33">
        <v>103698955</v>
      </c>
      <c r="T226" s="38">
        <f t="shared" si="54"/>
        <v>0.97640360845500607</v>
      </c>
      <c r="U226" s="38">
        <f t="shared" si="55"/>
        <v>-0.59982437246314046</v>
      </c>
    </row>
    <row r="227" spans="1:21" ht="13" x14ac:dyDescent="0.3">
      <c r="A227" s="18" t="s">
        <v>29</v>
      </c>
      <c r="B227" s="12" t="s">
        <v>408</v>
      </c>
      <c r="C227" s="11" t="s">
        <v>409</v>
      </c>
      <c r="D227" s="33">
        <v>9379650</v>
      </c>
      <c r="E227" s="33">
        <v>9379650</v>
      </c>
      <c r="F227" s="33">
        <v>2121381</v>
      </c>
      <c r="G227" s="38">
        <f t="shared" si="48"/>
        <v>0.22616846044361996</v>
      </c>
      <c r="H227" s="33">
        <v>1413342</v>
      </c>
      <c r="I227" s="38">
        <f t="shared" si="49"/>
        <v>0.15068174185603941</v>
      </c>
      <c r="J227" s="33">
        <v>2119704</v>
      </c>
      <c r="K227" s="38">
        <f t="shared" si="50"/>
        <v>0.22598966912411445</v>
      </c>
      <c r="L227" s="33">
        <v>0</v>
      </c>
      <c r="M227" s="38">
        <f t="shared" si="51"/>
        <v>0</v>
      </c>
      <c r="N227" s="33">
        <f t="shared" si="52"/>
        <v>5654427</v>
      </c>
      <c r="O227" s="38">
        <f t="shared" si="53"/>
        <v>0.60283987142377382</v>
      </c>
      <c r="P227" s="33">
        <v>2042394</v>
      </c>
      <c r="Q227" s="33">
        <v>9379650</v>
      </c>
      <c r="R227" s="33">
        <v>9380250</v>
      </c>
      <c r="S227" s="33">
        <v>6127268</v>
      </c>
      <c r="T227" s="38">
        <f t="shared" si="54"/>
        <v>0.65320945603795211</v>
      </c>
      <c r="U227" s="38">
        <f t="shared" si="55"/>
        <v>3.7852637639946174E-2</v>
      </c>
    </row>
    <row r="228" spans="1:21" ht="13" x14ac:dyDescent="0.3">
      <c r="A228" s="18" t="s">
        <v>29</v>
      </c>
      <c r="B228" s="12" t="s">
        <v>410</v>
      </c>
      <c r="C228" s="11" t="s">
        <v>411</v>
      </c>
      <c r="D228" s="33">
        <v>290301826</v>
      </c>
      <c r="E228" s="33">
        <v>290301826</v>
      </c>
      <c r="F228" s="33">
        <v>36563776</v>
      </c>
      <c r="G228" s="38">
        <f t="shared" si="48"/>
        <v>0.12595089911697627</v>
      </c>
      <c r="H228" s="33">
        <v>36188791</v>
      </c>
      <c r="I228" s="38">
        <f t="shared" si="49"/>
        <v>0.12465919177511477</v>
      </c>
      <c r="J228" s="33">
        <v>174433484</v>
      </c>
      <c r="K228" s="38">
        <f t="shared" si="50"/>
        <v>0.60086939997408073</v>
      </c>
      <c r="L228" s="33">
        <v>0</v>
      </c>
      <c r="M228" s="38">
        <f t="shared" si="51"/>
        <v>0</v>
      </c>
      <c r="N228" s="33">
        <f t="shared" si="52"/>
        <v>247186051</v>
      </c>
      <c r="O228" s="38">
        <f t="shared" si="53"/>
        <v>0.85147949086617181</v>
      </c>
      <c r="P228" s="33">
        <v>34796418</v>
      </c>
      <c r="Q228" s="33">
        <v>277758439</v>
      </c>
      <c r="R228" s="33">
        <v>281758439</v>
      </c>
      <c r="S228" s="33">
        <v>243580886</v>
      </c>
      <c r="T228" s="38">
        <f t="shared" si="54"/>
        <v>0.86450253935428711</v>
      </c>
      <c r="U228" s="38">
        <f t="shared" si="55"/>
        <v>4.0129724272193767</v>
      </c>
    </row>
    <row r="229" spans="1:21" ht="13" x14ac:dyDescent="0.3">
      <c r="A229" s="18" t="s">
        <v>44</v>
      </c>
      <c r="B229" s="12" t="s">
        <v>412</v>
      </c>
      <c r="C229" s="11" t="s">
        <v>413</v>
      </c>
      <c r="D229" s="33">
        <v>0</v>
      </c>
      <c r="E229" s="33">
        <v>0</v>
      </c>
      <c r="F229" s="33">
        <v>0</v>
      </c>
      <c r="G229" s="38">
        <f t="shared" si="48"/>
        <v>0</v>
      </c>
      <c r="H229" s="33">
        <v>0</v>
      </c>
      <c r="I229" s="38">
        <f t="shared" si="49"/>
        <v>0</v>
      </c>
      <c r="J229" s="33">
        <v>0</v>
      </c>
      <c r="K229" s="38">
        <f t="shared" si="50"/>
        <v>0</v>
      </c>
      <c r="L229" s="33">
        <v>0</v>
      </c>
      <c r="M229" s="38">
        <f t="shared" si="51"/>
        <v>0</v>
      </c>
      <c r="N229" s="33">
        <f t="shared" si="52"/>
        <v>0</v>
      </c>
      <c r="O229" s="38">
        <f t="shared" si="53"/>
        <v>0</v>
      </c>
      <c r="P229" s="33">
        <v>0</v>
      </c>
      <c r="Q229" s="33">
        <v>0</v>
      </c>
      <c r="R229" s="33">
        <v>0</v>
      </c>
      <c r="S229" s="33">
        <v>0</v>
      </c>
      <c r="T229" s="38">
        <f t="shared" si="54"/>
        <v>0</v>
      </c>
      <c r="U229" s="38">
        <f t="shared" si="55"/>
        <v>0</v>
      </c>
    </row>
    <row r="230" spans="1:21" ht="14" x14ac:dyDescent="0.3">
      <c r="A230" s="19" t="s">
        <v>0</v>
      </c>
      <c r="B230" s="14" t="s">
        <v>414</v>
      </c>
      <c r="C230" s="13" t="s">
        <v>0</v>
      </c>
      <c r="D230" s="34">
        <f>SUM(D225:D229)</f>
        <v>419440418</v>
      </c>
      <c r="E230" s="34">
        <f>SUM(E225:E229)</f>
        <v>422940418</v>
      </c>
      <c r="F230" s="34">
        <f>SUM(F225:F229)</f>
        <v>84204302</v>
      </c>
      <c r="G230" s="39">
        <f t="shared" si="48"/>
        <v>0.20075390540927793</v>
      </c>
      <c r="H230" s="34">
        <f>SUM(H225:H229)</f>
        <v>75454206</v>
      </c>
      <c r="I230" s="39">
        <f t="shared" si="49"/>
        <v>0.17989254912481992</v>
      </c>
      <c r="J230" s="34">
        <f>SUM(J225:J229)</f>
        <v>207120248</v>
      </c>
      <c r="K230" s="39">
        <f t="shared" si="50"/>
        <v>0.48971495554723737</v>
      </c>
      <c r="L230" s="34">
        <f>SUM(L225:L229)</f>
        <v>0</v>
      </c>
      <c r="M230" s="39">
        <f t="shared" si="51"/>
        <v>0</v>
      </c>
      <c r="N230" s="34">
        <f t="shared" si="52"/>
        <v>366778756</v>
      </c>
      <c r="O230" s="39">
        <f t="shared" si="53"/>
        <v>0.8672114094330895</v>
      </c>
      <c r="P230" s="34">
        <f>SUM(P225:P229)</f>
        <v>104373009</v>
      </c>
      <c r="Q230" s="34">
        <f>SUM(Q225:Q229)</f>
        <v>396373691</v>
      </c>
      <c r="R230" s="34">
        <f>SUM(R225:R229)</f>
        <v>415623275</v>
      </c>
      <c r="S230" s="34">
        <f>SUM(S225:S229)</f>
        <v>368923664</v>
      </c>
      <c r="T230" s="39">
        <f t="shared" si="54"/>
        <v>0.88763956734617422</v>
      </c>
      <c r="U230" s="39">
        <f t="shared" si="55"/>
        <v>0.98442346334960984</v>
      </c>
    </row>
    <row r="231" spans="1:21" ht="14" x14ac:dyDescent="0.3">
      <c r="A231" s="19" t="s">
        <v>0</v>
      </c>
      <c r="B231" s="14" t="s">
        <v>415</v>
      </c>
      <c r="C231" s="13" t="s">
        <v>0</v>
      </c>
      <c r="D231" s="34">
        <f>SUM(D208:D215,D217:D223,D225:D229)</f>
        <v>1233470991</v>
      </c>
      <c r="E231" s="34">
        <f>SUM(E208:E215,E217:E223,E225:E229)</f>
        <v>1229757336</v>
      </c>
      <c r="F231" s="34">
        <f>SUM(F208:F215,F217:F223,F225:F229)</f>
        <v>229728917</v>
      </c>
      <c r="G231" s="39">
        <f t="shared" si="48"/>
        <v>0.18624590174897757</v>
      </c>
      <c r="H231" s="34">
        <f>SUM(H208:H215,H217:H223,H225:H229)</f>
        <v>243164862</v>
      </c>
      <c r="I231" s="39">
        <f t="shared" si="49"/>
        <v>0.19713869541663182</v>
      </c>
      <c r="J231" s="34">
        <f>SUM(J208:J215,J217:J223,J225:J229)</f>
        <v>356159049</v>
      </c>
      <c r="K231" s="39">
        <f t="shared" si="50"/>
        <v>0.28961734040836817</v>
      </c>
      <c r="L231" s="34">
        <f>SUM(L208:L215,L217:L223,L225:L229)</f>
        <v>0</v>
      </c>
      <c r="M231" s="39">
        <f t="shared" si="51"/>
        <v>0</v>
      </c>
      <c r="N231" s="34">
        <f t="shared" si="52"/>
        <v>829052828</v>
      </c>
      <c r="O231" s="39">
        <f t="shared" si="53"/>
        <v>0.67415969291684719</v>
      </c>
      <c r="P231" s="34">
        <f>SUM(P208:P215,P217:P223,P225:P229)</f>
        <v>289862264</v>
      </c>
      <c r="Q231" s="34">
        <f>SUM(Q208:Q215,Q217:Q223,Q225:Q229)</f>
        <v>1102048828</v>
      </c>
      <c r="R231" s="34">
        <f>SUM(R208:R215,R217:R223,R225:R229)</f>
        <v>1125996561</v>
      </c>
      <c r="S231" s="34">
        <f>SUM(S208:S215,S217:S223,S225:S229)</f>
        <v>864034312</v>
      </c>
      <c r="T231" s="39">
        <f t="shared" si="54"/>
        <v>0.76735075570093148</v>
      </c>
      <c r="U231" s="39">
        <f t="shared" si="55"/>
        <v>0.22871823356765053</v>
      </c>
    </row>
    <row r="232" spans="1:21" ht="14.5" customHeight="1" x14ac:dyDescent="0.3">
      <c r="A232" s="17" t="s">
        <v>0</v>
      </c>
      <c r="B232" s="15" t="s">
        <v>618</v>
      </c>
      <c r="C232" s="10"/>
      <c r="D232" s="35"/>
      <c r="E232" s="35"/>
      <c r="F232" s="35"/>
      <c r="G232" s="40"/>
      <c r="H232" s="35"/>
      <c r="I232" s="40"/>
      <c r="J232" s="35"/>
      <c r="K232" s="40"/>
      <c r="L232" s="35"/>
      <c r="M232" s="40"/>
      <c r="N232" s="35"/>
      <c r="O232" s="40"/>
      <c r="P232" s="35"/>
      <c r="Q232" s="35"/>
      <c r="R232" s="35"/>
      <c r="S232" s="35"/>
      <c r="T232" s="40"/>
      <c r="U232" s="40"/>
    </row>
    <row r="233" spans="1:21" ht="14.5" customHeight="1" x14ac:dyDescent="0.3">
      <c r="A233" s="17" t="s">
        <v>0</v>
      </c>
      <c r="B233" s="9" t="s">
        <v>416</v>
      </c>
      <c r="C233" s="10"/>
      <c r="D233" s="35"/>
      <c r="E233" s="35"/>
      <c r="F233" s="35"/>
      <c r="G233" s="40"/>
      <c r="H233" s="35"/>
      <c r="I233" s="40"/>
      <c r="J233" s="35"/>
      <c r="K233" s="40"/>
      <c r="L233" s="35"/>
      <c r="M233" s="40"/>
      <c r="N233" s="35"/>
      <c r="O233" s="40"/>
      <c r="P233" s="35"/>
      <c r="Q233" s="35"/>
      <c r="R233" s="35"/>
      <c r="S233" s="35"/>
      <c r="T233" s="40"/>
      <c r="U233" s="40"/>
    </row>
    <row r="234" spans="1:21" ht="13" x14ac:dyDescent="0.3">
      <c r="A234" s="18" t="s">
        <v>29</v>
      </c>
      <c r="B234" s="12" t="s">
        <v>417</v>
      </c>
      <c r="C234" s="11" t="s">
        <v>418</v>
      </c>
      <c r="D234" s="33">
        <v>0</v>
      </c>
      <c r="E234" s="33">
        <v>0</v>
      </c>
      <c r="F234" s="33">
        <v>0</v>
      </c>
      <c r="G234" s="38">
        <f t="shared" ref="G234:G260" si="56">IF(($D234     =0),0,($F234     /$D234     ))</f>
        <v>0</v>
      </c>
      <c r="H234" s="33">
        <v>0</v>
      </c>
      <c r="I234" s="38">
        <f t="shared" ref="I234:I260" si="57">IF(($D234     =0),0,($H234     /$D234     ))</f>
        <v>0</v>
      </c>
      <c r="J234" s="33">
        <v>0</v>
      </c>
      <c r="K234" s="38">
        <f t="shared" ref="K234:K260" si="58">IF(($E234     =0),0,($J234     /$E234     ))</f>
        <v>0</v>
      </c>
      <c r="L234" s="33">
        <v>0</v>
      </c>
      <c r="M234" s="38">
        <f t="shared" ref="M234:M260" si="59">IF(($E234     =0),0,($L234     /$E234     ))</f>
        <v>0</v>
      </c>
      <c r="N234" s="33">
        <f t="shared" ref="N234:N260" si="60">$F234     +$H234     +$J234</f>
        <v>0</v>
      </c>
      <c r="O234" s="38">
        <f t="shared" ref="O234:O260" si="61">IF(($E234     =0),0,($N234     /$E234     ))</f>
        <v>0</v>
      </c>
      <c r="P234" s="33">
        <v>0</v>
      </c>
      <c r="Q234" s="33">
        <v>0</v>
      </c>
      <c r="R234" s="33">
        <v>0</v>
      </c>
      <c r="S234" s="33">
        <v>0</v>
      </c>
      <c r="T234" s="38">
        <f t="shared" ref="T234:T260" si="62">IF(($R234     =0),0,($S234     /$R234     ))</f>
        <v>0</v>
      </c>
      <c r="U234" s="38">
        <f t="shared" ref="U234:U260" si="63">IF(($P234     =0),0,(($J234     /$P234     )-1))</f>
        <v>0</v>
      </c>
    </row>
    <row r="235" spans="1:21" ht="13" x14ac:dyDescent="0.3">
      <c r="A235" s="18" t="s">
        <v>29</v>
      </c>
      <c r="B235" s="12" t="s">
        <v>419</v>
      </c>
      <c r="C235" s="11" t="s">
        <v>420</v>
      </c>
      <c r="D235" s="33">
        <v>70131225</v>
      </c>
      <c r="E235" s="33">
        <v>70131225</v>
      </c>
      <c r="F235" s="33">
        <v>17549668</v>
      </c>
      <c r="G235" s="38">
        <f t="shared" si="56"/>
        <v>0.25024043141981334</v>
      </c>
      <c r="H235" s="33">
        <v>17875624</v>
      </c>
      <c r="I235" s="38">
        <f t="shared" si="57"/>
        <v>0.25488823273798511</v>
      </c>
      <c r="J235" s="33">
        <v>18093372</v>
      </c>
      <c r="K235" s="38">
        <f t="shared" si="58"/>
        <v>0.25799309793889952</v>
      </c>
      <c r="L235" s="33">
        <v>0</v>
      </c>
      <c r="M235" s="38">
        <f t="shared" si="59"/>
        <v>0</v>
      </c>
      <c r="N235" s="33">
        <f t="shared" si="60"/>
        <v>53518664</v>
      </c>
      <c r="O235" s="38">
        <f t="shared" si="61"/>
        <v>0.76312176209669802</v>
      </c>
      <c r="P235" s="33">
        <v>11008526</v>
      </c>
      <c r="Q235" s="33">
        <v>69838044</v>
      </c>
      <c r="R235" s="33">
        <v>68185437</v>
      </c>
      <c r="S235" s="33">
        <v>45101244</v>
      </c>
      <c r="T235" s="38">
        <f t="shared" si="62"/>
        <v>0.6614498048901557</v>
      </c>
      <c r="U235" s="38">
        <f t="shared" si="63"/>
        <v>0.64357807757369145</v>
      </c>
    </row>
    <row r="236" spans="1:21" ht="13" x14ac:dyDescent="0.3">
      <c r="A236" s="18" t="s">
        <v>29</v>
      </c>
      <c r="B236" s="12" t="s">
        <v>421</v>
      </c>
      <c r="C236" s="11" t="s">
        <v>422</v>
      </c>
      <c r="D236" s="33">
        <v>285929185</v>
      </c>
      <c r="E236" s="33">
        <v>286829185</v>
      </c>
      <c r="F236" s="33">
        <v>91392302</v>
      </c>
      <c r="G236" s="38">
        <f t="shared" si="56"/>
        <v>0.31963264610431424</v>
      </c>
      <c r="H236" s="33">
        <v>40664799</v>
      </c>
      <c r="I236" s="38">
        <f t="shared" si="57"/>
        <v>0.14221982621326326</v>
      </c>
      <c r="J236" s="33">
        <v>105576518</v>
      </c>
      <c r="K236" s="38">
        <f t="shared" si="58"/>
        <v>0.36808150467672945</v>
      </c>
      <c r="L236" s="33">
        <v>0</v>
      </c>
      <c r="M236" s="38">
        <f t="shared" si="59"/>
        <v>0</v>
      </c>
      <c r="N236" s="33">
        <f t="shared" si="60"/>
        <v>237633619</v>
      </c>
      <c r="O236" s="38">
        <f t="shared" si="61"/>
        <v>0.82848479662207319</v>
      </c>
      <c r="P236" s="33">
        <v>36794567</v>
      </c>
      <c r="Q236" s="33">
        <v>247003885</v>
      </c>
      <c r="R236" s="33">
        <v>257003885</v>
      </c>
      <c r="S236" s="33">
        <v>217988402</v>
      </c>
      <c r="T236" s="38">
        <f t="shared" si="62"/>
        <v>0.8481910769558989</v>
      </c>
      <c r="U236" s="38">
        <f t="shared" si="63"/>
        <v>1.8693507386566064</v>
      </c>
    </row>
    <row r="237" spans="1:21" ht="13" x14ac:dyDescent="0.3">
      <c r="A237" s="18" t="s">
        <v>29</v>
      </c>
      <c r="B237" s="12" t="s">
        <v>423</v>
      </c>
      <c r="C237" s="11" t="s">
        <v>424</v>
      </c>
      <c r="D237" s="33">
        <v>1595461</v>
      </c>
      <c r="E237" s="33">
        <v>1595461</v>
      </c>
      <c r="F237" s="33">
        <v>678544</v>
      </c>
      <c r="G237" s="38">
        <f t="shared" si="56"/>
        <v>0.4252965130454458</v>
      </c>
      <c r="H237" s="33">
        <v>449827</v>
      </c>
      <c r="I237" s="38">
        <f t="shared" si="57"/>
        <v>0.28194170838397176</v>
      </c>
      <c r="J237" s="33">
        <v>680221</v>
      </c>
      <c r="K237" s="38">
        <f t="shared" si="58"/>
        <v>0.42634761990421577</v>
      </c>
      <c r="L237" s="33">
        <v>0</v>
      </c>
      <c r="M237" s="38">
        <f t="shared" si="59"/>
        <v>0</v>
      </c>
      <c r="N237" s="33">
        <f t="shared" si="60"/>
        <v>1808592</v>
      </c>
      <c r="O237" s="38">
        <f t="shared" si="61"/>
        <v>1.1335858413336333</v>
      </c>
      <c r="P237" s="33">
        <v>439325</v>
      </c>
      <c r="Q237" s="33">
        <v>1535573</v>
      </c>
      <c r="R237" s="33">
        <v>1535573</v>
      </c>
      <c r="S237" s="33">
        <v>1513202</v>
      </c>
      <c r="T237" s="38">
        <f t="shared" si="62"/>
        <v>0.98543149690701781</v>
      </c>
      <c r="U237" s="38">
        <f t="shared" si="63"/>
        <v>0.54833210038126667</v>
      </c>
    </row>
    <row r="238" spans="1:21" ht="13" x14ac:dyDescent="0.3">
      <c r="A238" s="18" t="s">
        <v>29</v>
      </c>
      <c r="B238" s="12" t="s">
        <v>425</v>
      </c>
      <c r="C238" s="11" t="s">
        <v>426</v>
      </c>
      <c r="D238" s="33">
        <v>84354977</v>
      </c>
      <c r="E238" s="33">
        <v>84354977</v>
      </c>
      <c r="F238" s="33">
        <v>2818284</v>
      </c>
      <c r="G238" s="38">
        <f t="shared" si="56"/>
        <v>3.3409812914773247E-2</v>
      </c>
      <c r="H238" s="33">
        <v>12252163</v>
      </c>
      <c r="I238" s="38">
        <f t="shared" si="57"/>
        <v>0.14524528884644233</v>
      </c>
      <c r="J238" s="33">
        <v>66729068</v>
      </c>
      <c r="K238" s="38">
        <f t="shared" si="58"/>
        <v>0.79105075210914944</v>
      </c>
      <c r="L238" s="33">
        <v>0</v>
      </c>
      <c r="M238" s="38">
        <f t="shared" si="59"/>
        <v>0</v>
      </c>
      <c r="N238" s="33">
        <f t="shared" si="60"/>
        <v>81799515</v>
      </c>
      <c r="O238" s="38">
        <f t="shared" si="61"/>
        <v>0.96970585387036501</v>
      </c>
      <c r="P238" s="33">
        <v>2513071</v>
      </c>
      <c r="Q238" s="33">
        <v>71324707</v>
      </c>
      <c r="R238" s="33">
        <v>81093507</v>
      </c>
      <c r="S238" s="33">
        <v>76588109</v>
      </c>
      <c r="T238" s="38">
        <f t="shared" si="62"/>
        <v>0.9444419391061728</v>
      </c>
      <c r="U238" s="38">
        <f t="shared" si="63"/>
        <v>25.552798548071266</v>
      </c>
    </row>
    <row r="239" spans="1:21" ht="13" x14ac:dyDescent="0.3">
      <c r="A239" s="18" t="s">
        <v>44</v>
      </c>
      <c r="B239" s="12" t="s">
        <v>427</v>
      </c>
      <c r="C239" s="11" t="s">
        <v>428</v>
      </c>
      <c r="D239" s="33">
        <v>0</v>
      </c>
      <c r="E239" s="33">
        <v>0</v>
      </c>
      <c r="F239" s="33">
        <v>0</v>
      </c>
      <c r="G239" s="38">
        <f t="shared" si="56"/>
        <v>0</v>
      </c>
      <c r="H239" s="33">
        <v>0</v>
      </c>
      <c r="I239" s="38">
        <f t="shared" si="57"/>
        <v>0</v>
      </c>
      <c r="J239" s="33">
        <v>0</v>
      </c>
      <c r="K239" s="38">
        <f t="shared" si="58"/>
        <v>0</v>
      </c>
      <c r="L239" s="33">
        <v>0</v>
      </c>
      <c r="M239" s="38">
        <f t="shared" si="59"/>
        <v>0</v>
      </c>
      <c r="N239" s="33">
        <f t="shared" si="60"/>
        <v>0</v>
      </c>
      <c r="O239" s="38">
        <f t="shared" si="61"/>
        <v>0</v>
      </c>
      <c r="P239" s="33">
        <v>0</v>
      </c>
      <c r="Q239" s="33">
        <v>0</v>
      </c>
      <c r="R239" s="33">
        <v>0</v>
      </c>
      <c r="S239" s="33">
        <v>0</v>
      </c>
      <c r="T239" s="38">
        <f t="shared" si="62"/>
        <v>0</v>
      </c>
      <c r="U239" s="38">
        <f t="shared" si="63"/>
        <v>0</v>
      </c>
    </row>
    <row r="240" spans="1:21" ht="14" x14ac:dyDescent="0.3">
      <c r="A240" s="19" t="s">
        <v>0</v>
      </c>
      <c r="B240" s="14" t="s">
        <v>429</v>
      </c>
      <c r="C240" s="13" t="s">
        <v>0</v>
      </c>
      <c r="D240" s="34">
        <f>SUM(D234:D239)</f>
        <v>442010848</v>
      </c>
      <c r="E240" s="34">
        <f>SUM(E234:E239)</f>
        <v>442910848</v>
      </c>
      <c r="F240" s="34">
        <f>SUM(F234:F239)</f>
        <v>112438798</v>
      </c>
      <c r="G240" s="39">
        <f t="shared" si="56"/>
        <v>0.25438017756523479</v>
      </c>
      <c r="H240" s="34">
        <f>SUM(H234:H239)</f>
        <v>71242413</v>
      </c>
      <c r="I240" s="39">
        <f t="shared" si="57"/>
        <v>0.16117797407542359</v>
      </c>
      <c r="J240" s="34">
        <f>SUM(J234:J239)</f>
        <v>191079179</v>
      </c>
      <c r="K240" s="39">
        <f t="shared" si="58"/>
        <v>0.431416796095272</v>
      </c>
      <c r="L240" s="34">
        <f>SUM(L234:L239)</f>
        <v>0</v>
      </c>
      <c r="M240" s="39">
        <f t="shared" si="59"/>
        <v>0</v>
      </c>
      <c r="N240" s="34">
        <f t="shared" si="60"/>
        <v>374760390</v>
      </c>
      <c r="O240" s="39">
        <f t="shared" si="61"/>
        <v>0.84613052873340322</v>
      </c>
      <c r="P240" s="34">
        <f>SUM(P234:P239)</f>
        <v>50755489</v>
      </c>
      <c r="Q240" s="34">
        <f>SUM(Q234:Q239)</f>
        <v>389702209</v>
      </c>
      <c r="R240" s="34">
        <f>SUM(R234:R239)</f>
        <v>407818402</v>
      </c>
      <c r="S240" s="34">
        <f>SUM(S234:S239)</f>
        <v>341190957</v>
      </c>
      <c r="T240" s="39">
        <f t="shared" si="62"/>
        <v>0.83662472151023726</v>
      </c>
      <c r="U240" s="39">
        <f t="shared" si="63"/>
        <v>2.7646997943414555</v>
      </c>
    </row>
    <row r="241" spans="1:21" ht="13" x14ac:dyDescent="0.3">
      <c r="A241" s="18" t="s">
        <v>29</v>
      </c>
      <c r="B241" s="12" t="s">
        <v>430</v>
      </c>
      <c r="C241" s="11" t="s">
        <v>431</v>
      </c>
      <c r="D241" s="33">
        <v>0</v>
      </c>
      <c r="E241" s="33">
        <v>0</v>
      </c>
      <c r="F241" s="33">
        <v>0</v>
      </c>
      <c r="G241" s="38">
        <f t="shared" si="56"/>
        <v>0</v>
      </c>
      <c r="H241" s="33">
        <v>0</v>
      </c>
      <c r="I241" s="38">
        <f t="shared" si="57"/>
        <v>0</v>
      </c>
      <c r="J241" s="33">
        <v>0</v>
      </c>
      <c r="K241" s="38">
        <f t="shared" si="58"/>
        <v>0</v>
      </c>
      <c r="L241" s="33">
        <v>0</v>
      </c>
      <c r="M241" s="38">
        <f t="shared" si="59"/>
        <v>0</v>
      </c>
      <c r="N241" s="33">
        <f t="shared" si="60"/>
        <v>0</v>
      </c>
      <c r="O241" s="38">
        <f t="shared" si="61"/>
        <v>0</v>
      </c>
      <c r="P241" s="33">
        <v>0</v>
      </c>
      <c r="Q241" s="33">
        <v>0</v>
      </c>
      <c r="R241" s="33">
        <v>0</v>
      </c>
      <c r="S241" s="33">
        <v>0</v>
      </c>
      <c r="T241" s="38">
        <f t="shared" si="62"/>
        <v>0</v>
      </c>
      <c r="U241" s="38">
        <f t="shared" si="63"/>
        <v>0</v>
      </c>
    </row>
    <row r="242" spans="1:21" ht="13" x14ac:dyDescent="0.3">
      <c r="A242" s="18" t="s">
        <v>29</v>
      </c>
      <c r="B242" s="12" t="s">
        <v>432</v>
      </c>
      <c r="C242" s="11" t="s">
        <v>433</v>
      </c>
      <c r="D242" s="33">
        <v>12118783</v>
      </c>
      <c r="E242" s="33">
        <v>12120036</v>
      </c>
      <c r="F242" s="33">
        <v>3029787</v>
      </c>
      <c r="G242" s="38">
        <f t="shared" si="56"/>
        <v>0.25000752963395745</v>
      </c>
      <c r="H242" s="33">
        <v>3030120</v>
      </c>
      <c r="I242" s="38">
        <f t="shared" si="57"/>
        <v>0.2500350076406187</v>
      </c>
      <c r="J242" s="33">
        <v>3030342</v>
      </c>
      <c r="K242" s="38">
        <f t="shared" si="58"/>
        <v>0.25002747516591534</v>
      </c>
      <c r="L242" s="33">
        <v>0</v>
      </c>
      <c r="M242" s="38">
        <f t="shared" si="59"/>
        <v>0</v>
      </c>
      <c r="N242" s="33">
        <f t="shared" si="60"/>
        <v>9090249</v>
      </c>
      <c r="O242" s="38">
        <f t="shared" si="61"/>
        <v>0.75001831677727693</v>
      </c>
      <c r="P242" s="33">
        <v>2915973</v>
      </c>
      <c r="Q242" s="33">
        <v>11675195</v>
      </c>
      <c r="R242" s="33">
        <v>11675195</v>
      </c>
      <c r="S242" s="33">
        <v>8747919</v>
      </c>
      <c r="T242" s="38">
        <f t="shared" si="62"/>
        <v>0.74927390934369831</v>
      </c>
      <c r="U242" s="38">
        <f t="shared" si="63"/>
        <v>3.9221556578198813E-2</v>
      </c>
    </row>
    <row r="243" spans="1:21" ht="13" x14ac:dyDescent="0.3">
      <c r="A243" s="18" t="s">
        <v>29</v>
      </c>
      <c r="B243" s="12" t="s">
        <v>434</v>
      </c>
      <c r="C243" s="11" t="s">
        <v>435</v>
      </c>
      <c r="D243" s="33">
        <v>56155296</v>
      </c>
      <c r="E243" s="33">
        <v>46165086</v>
      </c>
      <c r="F243" s="33">
        <v>11104658</v>
      </c>
      <c r="G243" s="38">
        <f t="shared" si="56"/>
        <v>0.19774907784298743</v>
      </c>
      <c r="H243" s="33">
        <v>11344947</v>
      </c>
      <c r="I243" s="38">
        <f t="shared" si="57"/>
        <v>0.20202808654058202</v>
      </c>
      <c r="J243" s="33">
        <v>11354927</v>
      </c>
      <c r="K243" s="38">
        <f t="shared" si="58"/>
        <v>0.24596351883759082</v>
      </c>
      <c r="L243" s="33">
        <v>0</v>
      </c>
      <c r="M243" s="38">
        <f t="shared" si="59"/>
        <v>0</v>
      </c>
      <c r="N243" s="33">
        <f t="shared" si="60"/>
        <v>33804532</v>
      </c>
      <c r="O243" s="38">
        <f t="shared" si="61"/>
        <v>0.73225320104461622</v>
      </c>
      <c r="P243" s="33">
        <v>10445797</v>
      </c>
      <c r="Q243" s="33">
        <v>53482236</v>
      </c>
      <c r="R243" s="33">
        <v>53482236</v>
      </c>
      <c r="S243" s="33">
        <v>31453947</v>
      </c>
      <c r="T243" s="38">
        <f t="shared" si="62"/>
        <v>0.5881195206572889</v>
      </c>
      <c r="U243" s="38">
        <f t="shared" si="63"/>
        <v>8.7033090916853961E-2</v>
      </c>
    </row>
    <row r="244" spans="1:21" ht="13" x14ac:dyDescent="0.3">
      <c r="A244" s="18" t="s">
        <v>29</v>
      </c>
      <c r="B244" s="12" t="s">
        <v>436</v>
      </c>
      <c r="C244" s="11" t="s">
        <v>437</v>
      </c>
      <c r="D244" s="33">
        <v>42657013</v>
      </c>
      <c r="E244" s="33">
        <v>42657013</v>
      </c>
      <c r="F244" s="33">
        <v>150477</v>
      </c>
      <c r="G244" s="38">
        <f t="shared" si="56"/>
        <v>3.5276028352008615E-3</v>
      </c>
      <c r="H244" s="33">
        <v>798</v>
      </c>
      <c r="I244" s="38">
        <f t="shared" si="57"/>
        <v>1.8707357685827652E-5</v>
      </c>
      <c r="J244" s="33">
        <v>-1136</v>
      </c>
      <c r="K244" s="38">
        <f t="shared" si="58"/>
        <v>-2.6631025477569188E-5</v>
      </c>
      <c r="L244" s="33">
        <v>0</v>
      </c>
      <c r="M244" s="38">
        <f t="shared" si="59"/>
        <v>0</v>
      </c>
      <c r="N244" s="33">
        <f t="shared" si="60"/>
        <v>150139</v>
      </c>
      <c r="O244" s="38">
        <f t="shared" si="61"/>
        <v>3.5196791674091199E-3</v>
      </c>
      <c r="P244" s="33">
        <v>0</v>
      </c>
      <c r="Q244" s="33">
        <v>11733255</v>
      </c>
      <c r="R244" s="33">
        <v>11733255</v>
      </c>
      <c r="S244" s="33">
        <v>5423</v>
      </c>
      <c r="T244" s="38">
        <f t="shared" si="62"/>
        <v>4.6219058564737577E-4</v>
      </c>
      <c r="U244" s="38">
        <f t="shared" si="63"/>
        <v>0</v>
      </c>
    </row>
    <row r="245" spans="1:21" ht="13" x14ac:dyDescent="0.3">
      <c r="A245" s="18" t="s">
        <v>29</v>
      </c>
      <c r="B245" s="12" t="s">
        <v>438</v>
      </c>
      <c r="C245" s="11" t="s">
        <v>439</v>
      </c>
      <c r="D245" s="33">
        <v>14898365</v>
      </c>
      <c r="E245" s="33">
        <v>18124214</v>
      </c>
      <c r="F245" s="33">
        <v>4533035</v>
      </c>
      <c r="G245" s="38">
        <f t="shared" si="56"/>
        <v>0.30426392426283017</v>
      </c>
      <c r="H245" s="33">
        <v>4223051</v>
      </c>
      <c r="I245" s="38">
        <f t="shared" si="57"/>
        <v>0.28345734582284698</v>
      </c>
      <c r="J245" s="33">
        <v>3890967</v>
      </c>
      <c r="K245" s="38">
        <f t="shared" si="58"/>
        <v>0.21468335123387972</v>
      </c>
      <c r="L245" s="33">
        <v>0</v>
      </c>
      <c r="M245" s="38">
        <f t="shared" si="59"/>
        <v>0</v>
      </c>
      <c r="N245" s="33">
        <f t="shared" si="60"/>
        <v>12647053</v>
      </c>
      <c r="O245" s="38">
        <f t="shared" si="61"/>
        <v>0.69779870178094339</v>
      </c>
      <c r="P245" s="33">
        <v>4512358</v>
      </c>
      <c r="Q245" s="33">
        <v>25977899</v>
      </c>
      <c r="R245" s="33">
        <v>15468948</v>
      </c>
      <c r="S245" s="33">
        <v>9133996</v>
      </c>
      <c r="T245" s="38">
        <f t="shared" si="62"/>
        <v>0.59047299144065901</v>
      </c>
      <c r="U245" s="38">
        <f t="shared" si="63"/>
        <v>-0.13770871016882968</v>
      </c>
    </row>
    <row r="246" spans="1:21" ht="13" x14ac:dyDescent="0.3">
      <c r="A246" s="18" t="s">
        <v>44</v>
      </c>
      <c r="B246" s="12" t="s">
        <v>440</v>
      </c>
      <c r="C246" s="11" t="s">
        <v>441</v>
      </c>
      <c r="D246" s="33">
        <v>0</v>
      </c>
      <c r="E246" s="33">
        <v>0</v>
      </c>
      <c r="F246" s="33">
        <v>0</v>
      </c>
      <c r="G246" s="38">
        <f t="shared" si="56"/>
        <v>0</v>
      </c>
      <c r="H246" s="33">
        <v>0</v>
      </c>
      <c r="I246" s="38">
        <f t="shared" si="57"/>
        <v>0</v>
      </c>
      <c r="J246" s="33">
        <v>0</v>
      </c>
      <c r="K246" s="38">
        <f t="shared" si="58"/>
        <v>0</v>
      </c>
      <c r="L246" s="33">
        <v>0</v>
      </c>
      <c r="M246" s="38">
        <f t="shared" si="59"/>
        <v>0</v>
      </c>
      <c r="N246" s="33">
        <f t="shared" si="60"/>
        <v>0</v>
      </c>
      <c r="O246" s="38">
        <f t="shared" si="61"/>
        <v>0</v>
      </c>
      <c r="P246" s="33">
        <v>0</v>
      </c>
      <c r="Q246" s="33">
        <v>0</v>
      </c>
      <c r="R246" s="33">
        <v>0</v>
      </c>
      <c r="S246" s="33">
        <v>0</v>
      </c>
      <c r="T246" s="38">
        <f t="shared" si="62"/>
        <v>0</v>
      </c>
      <c r="U246" s="38">
        <f t="shared" si="63"/>
        <v>0</v>
      </c>
    </row>
    <row r="247" spans="1:21" ht="14" x14ac:dyDescent="0.3">
      <c r="A247" s="19" t="s">
        <v>0</v>
      </c>
      <c r="B247" s="14" t="s">
        <v>442</v>
      </c>
      <c r="C247" s="13" t="s">
        <v>0</v>
      </c>
      <c r="D247" s="34">
        <f>SUM(D241:D246)</f>
        <v>125829457</v>
      </c>
      <c r="E247" s="34">
        <f>SUM(E241:E246)</f>
        <v>119066349</v>
      </c>
      <c r="F247" s="34">
        <f>SUM(F241:F246)</f>
        <v>18817957</v>
      </c>
      <c r="G247" s="39">
        <f t="shared" si="56"/>
        <v>0.14955128511760168</v>
      </c>
      <c r="H247" s="34">
        <f>SUM(H241:H246)</f>
        <v>18598916</v>
      </c>
      <c r="I247" s="39">
        <f t="shared" si="57"/>
        <v>0.14781050831364551</v>
      </c>
      <c r="J247" s="34">
        <f>SUM(J241:J246)</f>
        <v>18275100</v>
      </c>
      <c r="K247" s="39">
        <f t="shared" si="58"/>
        <v>0.15348669169321719</v>
      </c>
      <c r="L247" s="34">
        <f>SUM(L241:L246)</f>
        <v>0</v>
      </c>
      <c r="M247" s="39">
        <f t="shared" si="59"/>
        <v>0</v>
      </c>
      <c r="N247" s="34">
        <f t="shared" si="60"/>
        <v>55691973</v>
      </c>
      <c r="O247" s="39">
        <f t="shared" si="61"/>
        <v>0.46773898307741008</v>
      </c>
      <c r="P247" s="34">
        <f>SUM(P241:P246)</f>
        <v>17874128</v>
      </c>
      <c r="Q247" s="34">
        <f>SUM(Q241:Q246)</f>
        <v>102868585</v>
      </c>
      <c r="R247" s="34">
        <f>SUM(R241:R246)</f>
        <v>92359634</v>
      </c>
      <c r="S247" s="34">
        <f>SUM(S241:S246)</f>
        <v>49341285</v>
      </c>
      <c r="T247" s="39">
        <f t="shared" si="62"/>
        <v>0.53422997540245776</v>
      </c>
      <c r="U247" s="39">
        <f t="shared" si="63"/>
        <v>2.2433094358505157E-2</v>
      </c>
    </row>
    <row r="248" spans="1:21" ht="13" x14ac:dyDescent="0.3">
      <c r="A248" s="18" t="s">
        <v>29</v>
      </c>
      <c r="B248" s="12" t="s">
        <v>443</v>
      </c>
      <c r="C248" s="11" t="s">
        <v>444</v>
      </c>
      <c r="D248" s="33">
        <v>33110024</v>
      </c>
      <c r="E248" s="33">
        <v>33139657</v>
      </c>
      <c r="F248" s="33">
        <v>7792832</v>
      </c>
      <c r="G248" s="38">
        <f t="shared" si="56"/>
        <v>0.23536171402352352</v>
      </c>
      <c r="H248" s="33">
        <v>4979476</v>
      </c>
      <c r="I248" s="38">
        <f t="shared" si="57"/>
        <v>0.1503917967561727</v>
      </c>
      <c r="J248" s="33">
        <v>6294507</v>
      </c>
      <c r="K248" s="38">
        <f t="shared" si="58"/>
        <v>0.18993880956583226</v>
      </c>
      <c r="L248" s="33">
        <v>0</v>
      </c>
      <c r="M248" s="38">
        <f t="shared" si="59"/>
        <v>0</v>
      </c>
      <c r="N248" s="33">
        <f t="shared" si="60"/>
        <v>19066815</v>
      </c>
      <c r="O248" s="38">
        <f t="shared" si="61"/>
        <v>0.57534738515851269</v>
      </c>
      <c r="P248" s="33">
        <v>7809752</v>
      </c>
      <c r="Q248" s="33">
        <v>29173468</v>
      </c>
      <c r="R248" s="33">
        <v>29173468</v>
      </c>
      <c r="S248" s="33">
        <v>23165896</v>
      </c>
      <c r="T248" s="38">
        <f t="shared" si="62"/>
        <v>0.79407412241835629</v>
      </c>
      <c r="U248" s="38">
        <f t="shared" si="63"/>
        <v>-0.19401960523202277</v>
      </c>
    </row>
    <row r="249" spans="1:21" ht="13" x14ac:dyDescent="0.3">
      <c r="A249" s="18" t="s">
        <v>29</v>
      </c>
      <c r="B249" s="12" t="s">
        <v>445</v>
      </c>
      <c r="C249" s="11" t="s">
        <v>446</v>
      </c>
      <c r="D249" s="33">
        <v>5949819</v>
      </c>
      <c r="E249" s="33">
        <v>5949819</v>
      </c>
      <c r="F249" s="33">
        <v>1353792</v>
      </c>
      <c r="G249" s="38">
        <f t="shared" si="56"/>
        <v>0.22753498887949364</v>
      </c>
      <c r="H249" s="33">
        <v>2051702</v>
      </c>
      <c r="I249" s="38">
        <f t="shared" si="57"/>
        <v>0.34483435546526708</v>
      </c>
      <c r="J249" s="33">
        <v>2213411</v>
      </c>
      <c r="K249" s="38">
        <f t="shared" si="58"/>
        <v>0.37201316544251178</v>
      </c>
      <c r="L249" s="33">
        <v>0</v>
      </c>
      <c r="M249" s="38">
        <f t="shared" si="59"/>
        <v>0</v>
      </c>
      <c r="N249" s="33">
        <f t="shared" si="60"/>
        <v>5618905</v>
      </c>
      <c r="O249" s="38">
        <f t="shared" si="61"/>
        <v>0.94438250978727256</v>
      </c>
      <c r="P249" s="33">
        <v>0</v>
      </c>
      <c r="Q249" s="33">
        <v>8214174</v>
      </c>
      <c r="R249" s="33">
        <v>7459128</v>
      </c>
      <c r="S249" s="33">
        <v>0</v>
      </c>
      <c r="T249" s="38">
        <f t="shared" si="62"/>
        <v>0</v>
      </c>
      <c r="U249" s="38">
        <f t="shared" si="63"/>
        <v>0</v>
      </c>
    </row>
    <row r="250" spans="1:21" ht="13" x14ac:dyDescent="0.3">
      <c r="A250" s="18" t="s">
        <v>29</v>
      </c>
      <c r="B250" s="12" t="s">
        <v>447</v>
      </c>
      <c r="C250" s="11" t="s">
        <v>448</v>
      </c>
      <c r="D250" s="33">
        <v>5001305</v>
      </c>
      <c r="E250" s="33">
        <v>5001305</v>
      </c>
      <c r="F250" s="33">
        <v>867850</v>
      </c>
      <c r="G250" s="38">
        <f t="shared" si="56"/>
        <v>0.17352471005067677</v>
      </c>
      <c r="H250" s="33">
        <v>1288816</v>
      </c>
      <c r="I250" s="38">
        <f t="shared" si="57"/>
        <v>0.25769594135930524</v>
      </c>
      <c r="J250" s="33">
        <v>1303589</v>
      </c>
      <c r="K250" s="38">
        <f t="shared" si="58"/>
        <v>0.26064977040992299</v>
      </c>
      <c r="L250" s="33">
        <v>0</v>
      </c>
      <c r="M250" s="38">
        <f t="shared" si="59"/>
        <v>0</v>
      </c>
      <c r="N250" s="33">
        <f t="shared" si="60"/>
        <v>3460255</v>
      </c>
      <c r="O250" s="38">
        <f t="shared" si="61"/>
        <v>0.69187042181990499</v>
      </c>
      <c r="P250" s="33">
        <v>679974</v>
      </c>
      <c r="Q250" s="33">
        <v>4721679</v>
      </c>
      <c r="R250" s="33">
        <v>4721679</v>
      </c>
      <c r="S250" s="33">
        <v>1989852</v>
      </c>
      <c r="T250" s="38">
        <f t="shared" si="62"/>
        <v>0.42142890272718664</v>
      </c>
      <c r="U250" s="38">
        <f t="shared" si="63"/>
        <v>0.91711594855097411</v>
      </c>
    </row>
    <row r="251" spans="1:21" ht="13" x14ac:dyDescent="0.3">
      <c r="A251" s="18" t="s">
        <v>29</v>
      </c>
      <c r="B251" s="12" t="s">
        <v>449</v>
      </c>
      <c r="C251" s="11" t="s">
        <v>450</v>
      </c>
      <c r="D251" s="33">
        <v>0</v>
      </c>
      <c r="E251" s="33">
        <v>18949101</v>
      </c>
      <c r="F251" s="33">
        <v>0</v>
      </c>
      <c r="G251" s="38">
        <f t="shared" si="56"/>
        <v>0</v>
      </c>
      <c r="H251" s="33">
        <v>0</v>
      </c>
      <c r="I251" s="38">
        <f t="shared" si="57"/>
        <v>0</v>
      </c>
      <c r="J251" s="33">
        <v>8140150</v>
      </c>
      <c r="K251" s="38">
        <f t="shared" si="58"/>
        <v>0.42957974628981077</v>
      </c>
      <c r="L251" s="33">
        <v>0</v>
      </c>
      <c r="M251" s="38">
        <f t="shared" si="59"/>
        <v>0</v>
      </c>
      <c r="N251" s="33">
        <f t="shared" si="60"/>
        <v>8140150</v>
      </c>
      <c r="O251" s="38">
        <f t="shared" si="61"/>
        <v>0.42957974628981077</v>
      </c>
      <c r="P251" s="33">
        <v>0</v>
      </c>
      <c r="Q251" s="33">
        <v>0</v>
      </c>
      <c r="R251" s="33">
        <v>0</v>
      </c>
      <c r="S251" s="33">
        <v>0</v>
      </c>
      <c r="T251" s="38">
        <f t="shared" si="62"/>
        <v>0</v>
      </c>
      <c r="U251" s="38">
        <f t="shared" si="63"/>
        <v>0</v>
      </c>
    </row>
    <row r="252" spans="1:21" ht="13" x14ac:dyDescent="0.3">
      <c r="A252" s="18" t="s">
        <v>29</v>
      </c>
      <c r="B252" s="12" t="s">
        <v>451</v>
      </c>
      <c r="C252" s="11" t="s">
        <v>452</v>
      </c>
      <c r="D252" s="33">
        <v>0</v>
      </c>
      <c r="E252" s="33">
        <v>0</v>
      </c>
      <c r="F252" s="33">
        <v>0</v>
      </c>
      <c r="G252" s="38">
        <f t="shared" si="56"/>
        <v>0</v>
      </c>
      <c r="H252" s="33">
        <v>0</v>
      </c>
      <c r="I252" s="38">
        <f t="shared" si="57"/>
        <v>0</v>
      </c>
      <c r="J252" s="33">
        <v>0</v>
      </c>
      <c r="K252" s="38">
        <f t="shared" si="58"/>
        <v>0</v>
      </c>
      <c r="L252" s="33">
        <v>0</v>
      </c>
      <c r="M252" s="38">
        <f t="shared" si="59"/>
        <v>0</v>
      </c>
      <c r="N252" s="33">
        <f t="shared" si="60"/>
        <v>0</v>
      </c>
      <c r="O252" s="38">
        <f t="shared" si="61"/>
        <v>0</v>
      </c>
      <c r="P252" s="33">
        <v>0</v>
      </c>
      <c r="Q252" s="33">
        <v>0</v>
      </c>
      <c r="R252" s="33">
        <v>0</v>
      </c>
      <c r="S252" s="33">
        <v>0</v>
      </c>
      <c r="T252" s="38">
        <f t="shared" si="62"/>
        <v>0</v>
      </c>
      <c r="U252" s="38">
        <f t="shared" si="63"/>
        <v>0</v>
      </c>
    </row>
    <row r="253" spans="1:21" ht="13" x14ac:dyDescent="0.3">
      <c r="A253" s="18" t="s">
        <v>44</v>
      </c>
      <c r="B253" s="12" t="s">
        <v>453</v>
      </c>
      <c r="C253" s="11" t="s">
        <v>454</v>
      </c>
      <c r="D253" s="33">
        <v>0</v>
      </c>
      <c r="E253" s="33">
        <v>0</v>
      </c>
      <c r="F253" s="33">
        <v>0</v>
      </c>
      <c r="G253" s="38">
        <f t="shared" si="56"/>
        <v>0</v>
      </c>
      <c r="H253" s="33">
        <v>0</v>
      </c>
      <c r="I253" s="38">
        <f t="shared" si="57"/>
        <v>0</v>
      </c>
      <c r="J253" s="33">
        <v>0</v>
      </c>
      <c r="K253" s="38">
        <f t="shared" si="58"/>
        <v>0</v>
      </c>
      <c r="L253" s="33">
        <v>0</v>
      </c>
      <c r="M253" s="38">
        <f t="shared" si="59"/>
        <v>0</v>
      </c>
      <c r="N253" s="33">
        <f t="shared" si="60"/>
        <v>0</v>
      </c>
      <c r="O253" s="38">
        <f t="shared" si="61"/>
        <v>0</v>
      </c>
      <c r="P253" s="33">
        <v>0</v>
      </c>
      <c r="Q253" s="33">
        <v>0</v>
      </c>
      <c r="R253" s="33">
        <v>0</v>
      </c>
      <c r="S253" s="33">
        <v>0</v>
      </c>
      <c r="T253" s="38">
        <f t="shared" si="62"/>
        <v>0</v>
      </c>
      <c r="U253" s="38">
        <f t="shared" si="63"/>
        <v>0</v>
      </c>
    </row>
    <row r="254" spans="1:21" ht="14" x14ac:dyDescent="0.3">
      <c r="A254" s="19" t="s">
        <v>0</v>
      </c>
      <c r="B254" s="14" t="s">
        <v>455</v>
      </c>
      <c r="C254" s="13" t="s">
        <v>0</v>
      </c>
      <c r="D254" s="34">
        <f>SUM(D248:D253)</f>
        <v>44061148</v>
      </c>
      <c r="E254" s="34">
        <f>SUM(E248:E253)</f>
        <v>63039882</v>
      </c>
      <c r="F254" s="34">
        <f>SUM(F248:F253)</f>
        <v>10014474</v>
      </c>
      <c r="G254" s="39">
        <f t="shared" si="56"/>
        <v>0.22728581652025953</v>
      </c>
      <c r="H254" s="34">
        <f>SUM(H248:H253)</f>
        <v>8319994</v>
      </c>
      <c r="I254" s="39">
        <f t="shared" si="57"/>
        <v>0.18882835281550087</v>
      </c>
      <c r="J254" s="34">
        <f>SUM(J248:J253)</f>
        <v>17951657</v>
      </c>
      <c r="K254" s="39">
        <f t="shared" si="58"/>
        <v>0.28476666564826375</v>
      </c>
      <c r="L254" s="34">
        <f>SUM(L248:L253)</f>
        <v>0</v>
      </c>
      <c r="M254" s="39">
        <f t="shared" si="59"/>
        <v>0</v>
      </c>
      <c r="N254" s="34">
        <f t="shared" si="60"/>
        <v>36286125</v>
      </c>
      <c r="O254" s="39">
        <f t="shared" si="61"/>
        <v>0.57560585218100502</v>
      </c>
      <c r="P254" s="34">
        <f>SUM(P248:P253)</f>
        <v>8489726</v>
      </c>
      <c r="Q254" s="34">
        <f>SUM(Q248:Q253)</f>
        <v>42109321</v>
      </c>
      <c r="R254" s="34">
        <f>SUM(R248:R253)</f>
        <v>41354275</v>
      </c>
      <c r="S254" s="34">
        <f>SUM(S248:S253)</f>
        <v>25155748</v>
      </c>
      <c r="T254" s="39">
        <f t="shared" si="62"/>
        <v>0.60829860999860352</v>
      </c>
      <c r="U254" s="39">
        <f t="shared" si="63"/>
        <v>1.114515474350998</v>
      </c>
    </row>
    <row r="255" spans="1:21" ht="13" x14ac:dyDescent="0.3">
      <c r="A255" s="18" t="s">
        <v>29</v>
      </c>
      <c r="B255" s="12" t="s">
        <v>456</v>
      </c>
      <c r="C255" s="11" t="s">
        <v>457</v>
      </c>
      <c r="D255" s="33">
        <v>255104632</v>
      </c>
      <c r="E255" s="33">
        <v>280564435</v>
      </c>
      <c r="F255" s="33">
        <v>67908013</v>
      </c>
      <c r="G255" s="38">
        <f t="shared" si="56"/>
        <v>0.26619670708291959</v>
      </c>
      <c r="H255" s="33">
        <v>67452074</v>
      </c>
      <c r="I255" s="38">
        <f t="shared" si="57"/>
        <v>0.26440944435693353</v>
      </c>
      <c r="J255" s="33">
        <v>68687176</v>
      </c>
      <c r="K255" s="38">
        <f t="shared" si="58"/>
        <v>0.24481782945867675</v>
      </c>
      <c r="L255" s="33">
        <v>0</v>
      </c>
      <c r="M255" s="38">
        <f t="shared" si="59"/>
        <v>0</v>
      </c>
      <c r="N255" s="33">
        <f t="shared" si="60"/>
        <v>204047263</v>
      </c>
      <c r="O255" s="38">
        <f t="shared" si="61"/>
        <v>0.7272741571824668</v>
      </c>
      <c r="P255" s="33">
        <v>59201349</v>
      </c>
      <c r="Q255" s="33">
        <v>217377856</v>
      </c>
      <c r="R255" s="33">
        <v>222422277</v>
      </c>
      <c r="S255" s="33">
        <v>170358809</v>
      </c>
      <c r="T255" s="38">
        <f t="shared" si="62"/>
        <v>0.76592511909227512</v>
      </c>
      <c r="U255" s="38">
        <f t="shared" si="63"/>
        <v>0.16022991300417844</v>
      </c>
    </row>
    <row r="256" spans="1:21" ht="13" x14ac:dyDescent="0.3">
      <c r="A256" s="18" t="s">
        <v>29</v>
      </c>
      <c r="B256" s="12" t="s">
        <v>458</v>
      </c>
      <c r="C256" s="11" t="s">
        <v>459</v>
      </c>
      <c r="D256" s="33">
        <v>14907000</v>
      </c>
      <c r="E256" s="33">
        <v>15247186</v>
      </c>
      <c r="F256" s="33">
        <v>7679747</v>
      </c>
      <c r="G256" s="38">
        <f t="shared" si="56"/>
        <v>0.51517723217280476</v>
      </c>
      <c r="H256" s="33">
        <v>4390130</v>
      </c>
      <c r="I256" s="38">
        <f t="shared" si="57"/>
        <v>0.29450124102770509</v>
      </c>
      <c r="J256" s="33">
        <v>6191645</v>
      </c>
      <c r="K256" s="38">
        <f t="shared" si="58"/>
        <v>0.40608444076172484</v>
      </c>
      <c r="L256" s="33">
        <v>0</v>
      </c>
      <c r="M256" s="38">
        <f t="shared" si="59"/>
        <v>0</v>
      </c>
      <c r="N256" s="33">
        <f t="shared" si="60"/>
        <v>18261522</v>
      </c>
      <c r="O256" s="38">
        <f t="shared" si="61"/>
        <v>1.1976978571652501</v>
      </c>
      <c r="P256" s="33">
        <v>5599599</v>
      </c>
      <c r="Q256" s="33">
        <v>14320000</v>
      </c>
      <c r="R256" s="33">
        <v>14320000</v>
      </c>
      <c r="S256" s="33">
        <v>14788447</v>
      </c>
      <c r="T256" s="38">
        <f t="shared" si="62"/>
        <v>1.0327127793296089</v>
      </c>
      <c r="U256" s="38">
        <f t="shared" si="63"/>
        <v>0.10573007102830045</v>
      </c>
    </row>
    <row r="257" spans="1:21" ht="13" x14ac:dyDescent="0.3">
      <c r="A257" s="18" t="s">
        <v>29</v>
      </c>
      <c r="B257" s="12" t="s">
        <v>460</v>
      </c>
      <c r="C257" s="11" t="s">
        <v>461</v>
      </c>
      <c r="D257" s="33">
        <v>48102000</v>
      </c>
      <c r="E257" s="33">
        <v>48102000</v>
      </c>
      <c r="F257" s="33">
        <v>20001279</v>
      </c>
      <c r="G257" s="38">
        <f t="shared" si="56"/>
        <v>0.41580971685169016</v>
      </c>
      <c r="H257" s="33">
        <v>19682540</v>
      </c>
      <c r="I257" s="38">
        <f t="shared" si="57"/>
        <v>0.40918340193754937</v>
      </c>
      <c r="J257" s="33">
        <v>7203604</v>
      </c>
      <c r="K257" s="38">
        <f t="shared" si="58"/>
        <v>0.14975685002702591</v>
      </c>
      <c r="L257" s="33">
        <v>0</v>
      </c>
      <c r="M257" s="38">
        <f t="shared" si="59"/>
        <v>0</v>
      </c>
      <c r="N257" s="33">
        <f t="shared" si="60"/>
        <v>46887423</v>
      </c>
      <c r="O257" s="38">
        <f t="shared" si="61"/>
        <v>0.97474996881626541</v>
      </c>
      <c r="P257" s="33">
        <v>18932957</v>
      </c>
      <c r="Q257" s="33">
        <v>44768000</v>
      </c>
      <c r="R257" s="33">
        <v>44768000</v>
      </c>
      <c r="S257" s="33">
        <v>57305966</v>
      </c>
      <c r="T257" s="38">
        <f t="shared" si="62"/>
        <v>1.2800653591851323</v>
      </c>
      <c r="U257" s="38">
        <f t="shared" si="63"/>
        <v>-0.61952039504447187</v>
      </c>
    </row>
    <row r="258" spans="1:21" ht="13" x14ac:dyDescent="0.3">
      <c r="A258" s="18" t="s">
        <v>44</v>
      </c>
      <c r="B258" s="12" t="s">
        <v>462</v>
      </c>
      <c r="C258" s="11" t="s">
        <v>463</v>
      </c>
      <c r="D258" s="33">
        <v>0</v>
      </c>
      <c r="E258" s="33">
        <v>0</v>
      </c>
      <c r="F258" s="33">
        <v>0</v>
      </c>
      <c r="G258" s="38">
        <f t="shared" si="56"/>
        <v>0</v>
      </c>
      <c r="H258" s="33">
        <v>0</v>
      </c>
      <c r="I258" s="38">
        <f t="shared" si="57"/>
        <v>0</v>
      </c>
      <c r="J258" s="33">
        <v>0</v>
      </c>
      <c r="K258" s="38">
        <f t="shared" si="58"/>
        <v>0</v>
      </c>
      <c r="L258" s="33">
        <v>0</v>
      </c>
      <c r="M258" s="38">
        <f t="shared" si="59"/>
        <v>0</v>
      </c>
      <c r="N258" s="33">
        <f t="shared" si="60"/>
        <v>0</v>
      </c>
      <c r="O258" s="38">
        <f t="shared" si="61"/>
        <v>0</v>
      </c>
      <c r="P258" s="33">
        <v>0</v>
      </c>
      <c r="Q258" s="33">
        <v>0</v>
      </c>
      <c r="R258" s="33">
        <v>0</v>
      </c>
      <c r="S258" s="33">
        <v>0</v>
      </c>
      <c r="T258" s="38">
        <f t="shared" si="62"/>
        <v>0</v>
      </c>
      <c r="U258" s="38">
        <f t="shared" si="63"/>
        <v>0</v>
      </c>
    </row>
    <row r="259" spans="1:21" ht="14" x14ac:dyDescent="0.3">
      <c r="A259" s="19" t="s">
        <v>0</v>
      </c>
      <c r="B259" s="14" t="s">
        <v>464</v>
      </c>
      <c r="C259" s="13" t="s">
        <v>0</v>
      </c>
      <c r="D259" s="34">
        <f>SUM(D255:D258)</f>
        <v>318113632</v>
      </c>
      <c r="E259" s="34">
        <f>SUM(E255:E258)</f>
        <v>343913621</v>
      </c>
      <c r="F259" s="34">
        <f>SUM(F255:F258)</f>
        <v>95589039</v>
      </c>
      <c r="G259" s="39">
        <f t="shared" si="56"/>
        <v>0.30048708821129677</v>
      </c>
      <c r="H259" s="34">
        <f>SUM(H255:H258)</f>
        <v>91524744</v>
      </c>
      <c r="I259" s="39">
        <f t="shared" si="57"/>
        <v>0.28771085169968447</v>
      </c>
      <c r="J259" s="34">
        <f>SUM(J255:J258)</f>
        <v>82082425</v>
      </c>
      <c r="K259" s="39">
        <f t="shared" si="58"/>
        <v>0.23867163144433876</v>
      </c>
      <c r="L259" s="34">
        <f>SUM(L255:L258)</f>
        <v>0</v>
      </c>
      <c r="M259" s="39">
        <f t="shared" si="59"/>
        <v>0</v>
      </c>
      <c r="N259" s="34">
        <f t="shared" si="60"/>
        <v>269196208</v>
      </c>
      <c r="O259" s="39">
        <f t="shared" si="61"/>
        <v>0.78274366457849598</v>
      </c>
      <c r="P259" s="34">
        <f>SUM(P255:P258)</f>
        <v>83733905</v>
      </c>
      <c r="Q259" s="34">
        <f>SUM(Q255:Q258)</f>
        <v>276465856</v>
      </c>
      <c r="R259" s="34">
        <f>SUM(R255:R258)</f>
        <v>281510277</v>
      </c>
      <c r="S259" s="34">
        <f>SUM(S255:S258)</f>
        <v>242453222</v>
      </c>
      <c r="T259" s="39">
        <f t="shared" si="62"/>
        <v>0.86125886622604542</v>
      </c>
      <c r="U259" s="39">
        <f t="shared" si="63"/>
        <v>-1.972295451884154E-2</v>
      </c>
    </row>
    <row r="260" spans="1:21" ht="14" x14ac:dyDescent="0.3">
      <c r="A260" s="19" t="s">
        <v>0</v>
      </c>
      <c r="B260" s="14" t="s">
        <v>465</v>
      </c>
      <c r="C260" s="13" t="s">
        <v>0</v>
      </c>
      <c r="D260" s="34">
        <f>SUM(D234:D239,D241:D246,D248:D253,D255:D258)</f>
        <v>930015085</v>
      </c>
      <c r="E260" s="34">
        <f>SUM(E234:E239,E241:E246,E248:E253,E255:E258)</f>
        <v>968930700</v>
      </c>
      <c r="F260" s="34">
        <f>SUM(F234:F239,F241:F246,F248:F253,F255:F258)</f>
        <v>236860268</v>
      </c>
      <c r="G260" s="39">
        <f t="shared" si="56"/>
        <v>0.25468432912569372</v>
      </c>
      <c r="H260" s="34">
        <f>SUM(H234:H239,H241:H246,H248:H253,H255:H258)</f>
        <v>189686067</v>
      </c>
      <c r="I260" s="39">
        <f t="shared" si="57"/>
        <v>0.20396020458098268</v>
      </c>
      <c r="J260" s="34">
        <f>SUM(J234:J239,J241:J246,J248:J253,J255:J258)</f>
        <v>309388361</v>
      </c>
      <c r="K260" s="39">
        <f t="shared" si="58"/>
        <v>0.31930907029780353</v>
      </c>
      <c r="L260" s="34">
        <f>SUM(L234:L239,L241:L246,L248:L253,L255:L258)</f>
        <v>0</v>
      </c>
      <c r="M260" s="39">
        <f t="shared" si="59"/>
        <v>0</v>
      </c>
      <c r="N260" s="34">
        <f t="shared" si="60"/>
        <v>735934696</v>
      </c>
      <c r="O260" s="39">
        <f t="shared" si="61"/>
        <v>0.75953284997575166</v>
      </c>
      <c r="P260" s="34">
        <f>SUM(P234:P239,P241:P246,P248:P253,P255:P258)</f>
        <v>160853248</v>
      </c>
      <c r="Q260" s="34">
        <f>SUM(Q234:Q239,Q241:Q246,Q248:Q253,Q255:Q258)</f>
        <v>811145971</v>
      </c>
      <c r="R260" s="34">
        <f>SUM(R234:R239,R241:R246,R248:R253,R255:R258)</f>
        <v>823042588</v>
      </c>
      <c r="S260" s="34">
        <f>SUM(S234:S239,S241:S246,S248:S253,S255:S258)</f>
        <v>658141212</v>
      </c>
      <c r="T260" s="39">
        <f t="shared" si="62"/>
        <v>0.79964417588558612</v>
      </c>
      <c r="U260" s="39">
        <f t="shared" si="63"/>
        <v>0.92342004185081805</v>
      </c>
    </row>
    <row r="261" spans="1:21" ht="14.5" customHeight="1" x14ac:dyDescent="0.3">
      <c r="A261" s="17" t="s">
        <v>0</v>
      </c>
      <c r="B261" s="15" t="s">
        <v>618</v>
      </c>
      <c r="C261" s="10"/>
      <c r="D261" s="35"/>
      <c r="E261" s="35"/>
      <c r="F261" s="35"/>
      <c r="G261" s="40"/>
      <c r="H261" s="35"/>
      <c r="I261" s="40"/>
      <c r="J261" s="35"/>
      <c r="K261" s="40"/>
      <c r="L261" s="35"/>
      <c r="M261" s="40"/>
      <c r="N261" s="35"/>
      <c r="O261" s="40"/>
      <c r="P261" s="35"/>
      <c r="Q261" s="35"/>
      <c r="R261" s="35"/>
      <c r="S261" s="35"/>
      <c r="T261" s="40"/>
      <c r="U261" s="40"/>
    </row>
    <row r="262" spans="1:21" ht="28.9" customHeight="1" x14ac:dyDescent="0.3">
      <c r="A262" s="17" t="s">
        <v>0</v>
      </c>
      <c r="B262" s="9" t="s">
        <v>466</v>
      </c>
      <c r="C262" s="10"/>
      <c r="D262" s="35"/>
      <c r="E262" s="35"/>
      <c r="F262" s="35"/>
      <c r="G262" s="40"/>
      <c r="H262" s="35"/>
      <c r="I262" s="40"/>
      <c r="J262" s="35"/>
      <c r="K262" s="40"/>
      <c r="L262" s="35"/>
      <c r="M262" s="40"/>
      <c r="N262" s="35"/>
      <c r="O262" s="40"/>
      <c r="P262" s="35"/>
      <c r="Q262" s="35"/>
      <c r="R262" s="35"/>
      <c r="S262" s="35"/>
      <c r="T262" s="40"/>
      <c r="U262" s="40"/>
    </row>
    <row r="263" spans="1:21" ht="13" x14ac:dyDescent="0.3">
      <c r="A263" s="18" t="s">
        <v>29</v>
      </c>
      <c r="B263" s="12" t="s">
        <v>467</v>
      </c>
      <c r="C263" s="11" t="s">
        <v>468</v>
      </c>
      <c r="D263" s="33">
        <v>5944982</v>
      </c>
      <c r="E263" s="33">
        <v>5944982</v>
      </c>
      <c r="F263" s="33">
        <v>913433</v>
      </c>
      <c r="G263" s="38">
        <f t="shared" ref="G263:G299" si="64">IF(($D263     =0),0,($F263     /$D263     ))</f>
        <v>0.15364773181819558</v>
      </c>
      <c r="H263" s="33">
        <v>931613</v>
      </c>
      <c r="I263" s="38">
        <f t="shared" ref="I263:I299" si="65">IF(($D263     =0),0,($H263     /$D263     ))</f>
        <v>0.15670577303682331</v>
      </c>
      <c r="J263" s="33">
        <v>626308</v>
      </c>
      <c r="K263" s="38">
        <f t="shared" ref="K263:K299" si="66">IF(($E263     =0),0,($J263     /$E263     ))</f>
        <v>0.1053506974453413</v>
      </c>
      <c r="L263" s="33">
        <v>0</v>
      </c>
      <c r="M263" s="38">
        <f t="shared" ref="M263:M299" si="67">IF(($E263     =0),0,($L263     /$E263     ))</f>
        <v>0</v>
      </c>
      <c r="N263" s="33">
        <f t="shared" ref="N263:N299" si="68">$F263     +$H263     +$J263</f>
        <v>2471354</v>
      </c>
      <c r="O263" s="38">
        <f t="shared" ref="O263:O299" si="69">IF(($E263     =0),0,($N263     /$E263     ))</f>
        <v>0.4157042023003602</v>
      </c>
      <c r="P263" s="33">
        <v>442707</v>
      </c>
      <c r="Q263" s="33">
        <v>4604969</v>
      </c>
      <c r="R263" s="33">
        <v>4659193</v>
      </c>
      <c r="S263" s="33">
        <v>1900996</v>
      </c>
      <c r="T263" s="38">
        <f t="shared" ref="T263:T299" si="70">IF(($R263     =0),0,($S263     /$R263     ))</f>
        <v>0.40800971327008778</v>
      </c>
      <c r="U263" s="38">
        <f t="shared" ref="U263:U299" si="71">IF(($P263     =0),0,(($J263     /$P263     )-1))</f>
        <v>0.41472350787315304</v>
      </c>
    </row>
    <row r="264" spans="1:21" ht="13" x14ac:dyDescent="0.3">
      <c r="A264" s="18" t="s">
        <v>29</v>
      </c>
      <c r="B264" s="12" t="s">
        <v>469</v>
      </c>
      <c r="C264" s="11" t="s">
        <v>470</v>
      </c>
      <c r="D264" s="33">
        <v>43198572</v>
      </c>
      <c r="E264" s="33">
        <v>43198572</v>
      </c>
      <c r="F264" s="33">
        <v>15416081</v>
      </c>
      <c r="G264" s="38">
        <f t="shared" si="64"/>
        <v>0.35686552323998116</v>
      </c>
      <c r="H264" s="33">
        <v>12629875</v>
      </c>
      <c r="I264" s="38">
        <f t="shared" si="65"/>
        <v>0.2923678819753579</v>
      </c>
      <c r="J264" s="33">
        <v>10195427</v>
      </c>
      <c r="K264" s="38">
        <f t="shared" si="66"/>
        <v>0.23601305617231977</v>
      </c>
      <c r="L264" s="33">
        <v>0</v>
      </c>
      <c r="M264" s="38">
        <f t="shared" si="67"/>
        <v>0</v>
      </c>
      <c r="N264" s="33">
        <f t="shared" si="68"/>
        <v>38241383</v>
      </c>
      <c r="O264" s="38">
        <f t="shared" si="69"/>
        <v>0.88524646138765883</v>
      </c>
      <c r="P264" s="33">
        <v>4511255</v>
      </c>
      <c r="Q264" s="33">
        <v>40109004</v>
      </c>
      <c r="R264" s="33">
        <v>40109004</v>
      </c>
      <c r="S264" s="33">
        <v>36627742</v>
      </c>
      <c r="T264" s="38">
        <f t="shared" si="70"/>
        <v>0.91320497512229426</v>
      </c>
      <c r="U264" s="38">
        <f t="shared" si="71"/>
        <v>1.2599979384894002</v>
      </c>
    </row>
    <row r="265" spans="1:21" ht="13" x14ac:dyDescent="0.3">
      <c r="A265" s="18" t="s">
        <v>29</v>
      </c>
      <c r="B265" s="12" t="s">
        <v>471</v>
      </c>
      <c r="C265" s="11" t="s">
        <v>472</v>
      </c>
      <c r="D265" s="33">
        <v>37504113</v>
      </c>
      <c r="E265" s="33">
        <v>39115000</v>
      </c>
      <c r="F265" s="33">
        <v>9386671</v>
      </c>
      <c r="G265" s="38">
        <f t="shared" si="64"/>
        <v>0.25028377554216519</v>
      </c>
      <c r="H265" s="33">
        <v>9685597</v>
      </c>
      <c r="I265" s="38">
        <f t="shared" si="65"/>
        <v>0.25825426133928298</v>
      </c>
      <c r="J265" s="33">
        <v>9104047</v>
      </c>
      <c r="K265" s="38">
        <f t="shared" si="66"/>
        <v>0.23275078614342323</v>
      </c>
      <c r="L265" s="33">
        <v>0</v>
      </c>
      <c r="M265" s="38">
        <f t="shared" si="67"/>
        <v>0</v>
      </c>
      <c r="N265" s="33">
        <f t="shared" si="68"/>
        <v>28176315</v>
      </c>
      <c r="O265" s="38">
        <f t="shared" si="69"/>
        <v>0.72034551962162852</v>
      </c>
      <c r="P265" s="33">
        <v>8369145</v>
      </c>
      <c r="Q265" s="33">
        <v>0</v>
      </c>
      <c r="R265" s="33">
        <v>35101958</v>
      </c>
      <c r="S265" s="33">
        <v>25253000</v>
      </c>
      <c r="T265" s="38">
        <f t="shared" si="70"/>
        <v>0.71941855779099273</v>
      </c>
      <c r="U265" s="38">
        <f t="shared" si="71"/>
        <v>8.7810881517765615E-2</v>
      </c>
    </row>
    <row r="266" spans="1:21" ht="13" x14ac:dyDescent="0.3">
      <c r="A266" s="18" t="s">
        <v>44</v>
      </c>
      <c r="B266" s="12" t="s">
        <v>473</v>
      </c>
      <c r="C266" s="11" t="s">
        <v>474</v>
      </c>
      <c r="D266" s="33">
        <v>0</v>
      </c>
      <c r="E266" s="33">
        <v>0</v>
      </c>
      <c r="F266" s="33">
        <v>0</v>
      </c>
      <c r="G266" s="38">
        <f t="shared" si="64"/>
        <v>0</v>
      </c>
      <c r="H266" s="33">
        <v>0</v>
      </c>
      <c r="I266" s="38">
        <f t="shared" si="65"/>
        <v>0</v>
      </c>
      <c r="J266" s="33">
        <v>0</v>
      </c>
      <c r="K266" s="38">
        <f t="shared" si="66"/>
        <v>0</v>
      </c>
      <c r="L266" s="33">
        <v>0</v>
      </c>
      <c r="M266" s="38">
        <f t="shared" si="67"/>
        <v>0</v>
      </c>
      <c r="N266" s="33">
        <f t="shared" si="68"/>
        <v>0</v>
      </c>
      <c r="O266" s="38">
        <f t="shared" si="69"/>
        <v>0</v>
      </c>
      <c r="P266" s="33">
        <v>0</v>
      </c>
      <c r="Q266" s="33">
        <v>0</v>
      </c>
      <c r="R266" s="33">
        <v>0</v>
      </c>
      <c r="S266" s="33">
        <v>0</v>
      </c>
      <c r="T266" s="38">
        <f t="shared" si="70"/>
        <v>0</v>
      </c>
      <c r="U266" s="38">
        <f t="shared" si="71"/>
        <v>0</v>
      </c>
    </row>
    <row r="267" spans="1:21" ht="14" x14ac:dyDescent="0.3">
      <c r="A267" s="19" t="s">
        <v>0</v>
      </c>
      <c r="B267" s="14" t="s">
        <v>475</v>
      </c>
      <c r="C267" s="13" t="s">
        <v>0</v>
      </c>
      <c r="D267" s="34">
        <f>SUM(D263:D266)</f>
        <v>86647667</v>
      </c>
      <c r="E267" s="34">
        <f>SUM(E263:E266)</f>
        <v>88258554</v>
      </c>
      <c r="F267" s="34">
        <f>SUM(F263:F266)</f>
        <v>25716185</v>
      </c>
      <c r="G267" s="39">
        <f t="shared" si="64"/>
        <v>0.29679027595745883</v>
      </c>
      <c r="H267" s="34">
        <f>SUM(H263:H266)</f>
        <v>23247085</v>
      </c>
      <c r="I267" s="39">
        <f t="shared" si="65"/>
        <v>0.26829441351259925</v>
      </c>
      <c r="J267" s="34">
        <f>SUM(J263:J266)</f>
        <v>19925782</v>
      </c>
      <c r="K267" s="39">
        <f t="shared" si="66"/>
        <v>0.22576601470266552</v>
      </c>
      <c r="L267" s="34">
        <f>SUM(L263:L266)</f>
        <v>0</v>
      </c>
      <c r="M267" s="39">
        <f t="shared" si="67"/>
        <v>0</v>
      </c>
      <c r="N267" s="34">
        <f t="shared" si="68"/>
        <v>68889052</v>
      </c>
      <c r="O267" s="39">
        <f t="shared" si="69"/>
        <v>0.78053683045838251</v>
      </c>
      <c r="P267" s="34">
        <f>SUM(P263:P266)</f>
        <v>13323107</v>
      </c>
      <c r="Q267" s="34">
        <f>SUM(Q263:Q266)</f>
        <v>44713973</v>
      </c>
      <c r="R267" s="34">
        <f>SUM(R263:R266)</f>
        <v>79870155</v>
      </c>
      <c r="S267" s="34">
        <f>SUM(S263:S266)</f>
        <v>63781738</v>
      </c>
      <c r="T267" s="39">
        <f t="shared" si="70"/>
        <v>0.79856785053190393</v>
      </c>
      <c r="U267" s="39">
        <f t="shared" si="71"/>
        <v>0.49558072302504219</v>
      </c>
    </row>
    <row r="268" spans="1:21" ht="13" x14ac:dyDescent="0.3">
      <c r="A268" s="18" t="s">
        <v>29</v>
      </c>
      <c r="B268" s="12" t="s">
        <v>476</v>
      </c>
      <c r="C268" s="11" t="s">
        <v>477</v>
      </c>
      <c r="D268" s="33">
        <v>3200045</v>
      </c>
      <c r="E268" s="33">
        <v>3200045</v>
      </c>
      <c r="F268" s="33">
        <v>152</v>
      </c>
      <c r="G268" s="38">
        <f t="shared" si="64"/>
        <v>4.7499332040643177E-5</v>
      </c>
      <c r="H268" s="33">
        <v>540820</v>
      </c>
      <c r="I268" s="38">
        <f t="shared" si="65"/>
        <v>0.16900387338303055</v>
      </c>
      <c r="J268" s="33">
        <v>296960</v>
      </c>
      <c r="K268" s="38">
        <f t="shared" si="66"/>
        <v>9.2798695018351307E-2</v>
      </c>
      <c r="L268" s="33">
        <v>0</v>
      </c>
      <c r="M268" s="38">
        <f t="shared" si="67"/>
        <v>0</v>
      </c>
      <c r="N268" s="33">
        <f t="shared" si="68"/>
        <v>837932</v>
      </c>
      <c r="O268" s="38">
        <f t="shared" si="69"/>
        <v>0.26185006773342251</v>
      </c>
      <c r="P268" s="33">
        <v>-59205</v>
      </c>
      <c r="Q268" s="33">
        <v>3050568</v>
      </c>
      <c r="R268" s="33">
        <v>3050568</v>
      </c>
      <c r="S268" s="33">
        <v>1698959</v>
      </c>
      <c r="T268" s="38">
        <f t="shared" si="70"/>
        <v>0.556932020528636</v>
      </c>
      <c r="U268" s="38">
        <f t="shared" si="71"/>
        <v>-6.0157925850857188</v>
      </c>
    </row>
    <row r="269" spans="1:21" ht="13" x14ac:dyDescent="0.3">
      <c r="A269" s="18" t="s">
        <v>29</v>
      </c>
      <c r="B269" s="12" t="s">
        <v>478</v>
      </c>
      <c r="C269" s="11" t="s">
        <v>479</v>
      </c>
      <c r="D269" s="33">
        <v>15659014</v>
      </c>
      <c r="E269" s="33">
        <v>14659014</v>
      </c>
      <c r="F269" s="33">
        <v>3551766</v>
      </c>
      <c r="G269" s="38">
        <f t="shared" si="64"/>
        <v>0.22681926205570799</v>
      </c>
      <c r="H269" s="33">
        <v>3564816</v>
      </c>
      <c r="I269" s="38">
        <f t="shared" si="65"/>
        <v>0.22765264786148093</v>
      </c>
      <c r="J269" s="33">
        <v>3542075</v>
      </c>
      <c r="K269" s="38">
        <f t="shared" si="66"/>
        <v>0.24163119020146923</v>
      </c>
      <c r="L269" s="33">
        <v>0</v>
      </c>
      <c r="M269" s="38">
        <f t="shared" si="67"/>
        <v>0</v>
      </c>
      <c r="N269" s="33">
        <f t="shared" si="68"/>
        <v>10658657</v>
      </c>
      <c r="O269" s="38">
        <f t="shared" si="69"/>
        <v>0.72710599771580819</v>
      </c>
      <c r="P269" s="33">
        <v>3389446</v>
      </c>
      <c r="Q269" s="33">
        <v>15314243</v>
      </c>
      <c r="R269" s="33">
        <v>13933757</v>
      </c>
      <c r="S269" s="33">
        <v>10235691</v>
      </c>
      <c r="T269" s="38">
        <f t="shared" si="70"/>
        <v>0.73459663463343017</v>
      </c>
      <c r="U269" s="38">
        <f t="shared" si="71"/>
        <v>4.5030662828084544E-2</v>
      </c>
    </row>
    <row r="270" spans="1:21" ht="13" x14ac:dyDescent="0.3">
      <c r="A270" s="18" t="s">
        <v>29</v>
      </c>
      <c r="B270" s="12" t="s">
        <v>480</v>
      </c>
      <c r="C270" s="11" t="s">
        <v>481</v>
      </c>
      <c r="D270" s="33">
        <v>2386305</v>
      </c>
      <c r="E270" s="33">
        <v>2445152</v>
      </c>
      <c r="F270" s="33">
        <v>810946</v>
      </c>
      <c r="G270" s="38">
        <f t="shared" si="64"/>
        <v>0.33983334066684684</v>
      </c>
      <c r="H270" s="33">
        <v>411627</v>
      </c>
      <c r="I270" s="38">
        <f t="shared" si="65"/>
        <v>0.17249555274786751</v>
      </c>
      <c r="J270" s="33">
        <v>618025</v>
      </c>
      <c r="K270" s="38">
        <f t="shared" si="66"/>
        <v>0.25275524793550669</v>
      </c>
      <c r="L270" s="33">
        <v>0</v>
      </c>
      <c r="M270" s="38">
        <f t="shared" si="67"/>
        <v>0</v>
      </c>
      <c r="N270" s="33">
        <f t="shared" si="68"/>
        <v>1840598</v>
      </c>
      <c r="O270" s="38">
        <f t="shared" si="69"/>
        <v>0.75275402101791622</v>
      </c>
      <c r="P270" s="33">
        <v>235</v>
      </c>
      <c r="Q270" s="33">
        <v>2308062</v>
      </c>
      <c r="R270" s="33">
        <v>2308062</v>
      </c>
      <c r="S270" s="33">
        <v>235</v>
      </c>
      <c r="T270" s="38">
        <f t="shared" si="70"/>
        <v>1.0181702224636946E-4</v>
      </c>
      <c r="U270" s="38">
        <f t="shared" si="71"/>
        <v>2628.8936170212764</v>
      </c>
    </row>
    <row r="271" spans="1:21" ht="13" x14ac:dyDescent="0.3">
      <c r="A271" s="18" t="s">
        <v>29</v>
      </c>
      <c r="B271" s="12" t="s">
        <v>482</v>
      </c>
      <c r="C271" s="11" t="s">
        <v>483</v>
      </c>
      <c r="D271" s="33">
        <v>11885720</v>
      </c>
      <c r="E271" s="33">
        <v>8723159</v>
      </c>
      <c r="F271" s="33">
        <v>1548985</v>
      </c>
      <c r="G271" s="38">
        <f t="shared" si="64"/>
        <v>0.13032319455615646</v>
      </c>
      <c r="H271" s="33">
        <v>1479430</v>
      </c>
      <c r="I271" s="38">
        <f t="shared" si="65"/>
        <v>0.12447121419653163</v>
      </c>
      <c r="J271" s="33">
        <v>1509149</v>
      </c>
      <c r="K271" s="38">
        <f t="shared" si="66"/>
        <v>0.17300487128573491</v>
      </c>
      <c r="L271" s="33">
        <v>0</v>
      </c>
      <c r="M271" s="38">
        <f t="shared" si="67"/>
        <v>0</v>
      </c>
      <c r="N271" s="33">
        <f t="shared" si="68"/>
        <v>4537564</v>
      </c>
      <c r="O271" s="38">
        <f t="shared" si="69"/>
        <v>0.52017440012270788</v>
      </c>
      <c r="P271" s="33">
        <v>1351562</v>
      </c>
      <c r="Q271" s="33">
        <v>11831846</v>
      </c>
      <c r="R271" s="33">
        <v>11831846</v>
      </c>
      <c r="S271" s="33">
        <v>4106987</v>
      </c>
      <c r="T271" s="38">
        <f t="shared" si="70"/>
        <v>0.34711295261956587</v>
      </c>
      <c r="U271" s="38">
        <f t="shared" si="71"/>
        <v>0.11659620498356715</v>
      </c>
    </row>
    <row r="272" spans="1:21" ht="13" x14ac:dyDescent="0.3">
      <c r="A272" s="18" t="s">
        <v>29</v>
      </c>
      <c r="B272" s="12" t="s">
        <v>484</v>
      </c>
      <c r="C272" s="11" t="s">
        <v>485</v>
      </c>
      <c r="D272" s="33">
        <v>8088901</v>
      </c>
      <c r="E272" s="33">
        <v>8316032</v>
      </c>
      <c r="F272" s="33">
        <v>852951</v>
      </c>
      <c r="G272" s="38">
        <f t="shared" si="64"/>
        <v>0.1054470811300571</v>
      </c>
      <c r="H272" s="33">
        <v>823350</v>
      </c>
      <c r="I272" s="38">
        <f t="shared" si="65"/>
        <v>0.10178762232347756</v>
      </c>
      <c r="J272" s="33">
        <v>820728</v>
      </c>
      <c r="K272" s="38">
        <f t="shared" si="66"/>
        <v>9.8692260924440889E-2</v>
      </c>
      <c r="L272" s="33">
        <v>0</v>
      </c>
      <c r="M272" s="38">
        <f t="shared" si="67"/>
        <v>0</v>
      </c>
      <c r="N272" s="33">
        <f t="shared" si="68"/>
        <v>2497029</v>
      </c>
      <c r="O272" s="38">
        <f t="shared" si="69"/>
        <v>0.30026688208991981</v>
      </c>
      <c r="P272" s="33">
        <v>770251</v>
      </c>
      <c r="Q272" s="33">
        <v>7604800</v>
      </c>
      <c r="R272" s="33">
        <v>8059800</v>
      </c>
      <c r="S272" s="33">
        <v>2358714</v>
      </c>
      <c r="T272" s="38">
        <f t="shared" si="70"/>
        <v>0.29265167870170478</v>
      </c>
      <c r="U272" s="38">
        <f t="shared" si="71"/>
        <v>6.5533183338937651E-2</v>
      </c>
    </row>
    <row r="273" spans="1:21" ht="13" x14ac:dyDescent="0.3">
      <c r="A273" s="18" t="s">
        <v>29</v>
      </c>
      <c r="B273" s="12" t="s">
        <v>486</v>
      </c>
      <c r="C273" s="11" t="s">
        <v>487</v>
      </c>
      <c r="D273" s="33">
        <v>1849756</v>
      </c>
      <c r="E273" s="33">
        <v>2137139</v>
      </c>
      <c r="F273" s="33">
        <v>524121</v>
      </c>
      <c r="G273" s="38">
        <f t="shared" si="64"/>
        <v>0.28334601969124579</v>
      </c>
      <c r="H273" s="33">
        <v>538906</v>
      </c>
      <c r="I273" s="38">
        <f t="shared" si="65"/>
        <v>0.29133896578792012</v>
      </c>
      <c r="J273" s="33">
        <v>556839</v>
      </c>
      <c r="K273" s="38">
        <f t="shared" si="66"/>
        <v>0.26055347827165198</v>
      </c>
      <c r="L273" s="33">
        <v>0</v>
      </c>
      <c r="M273" s="38">
        <f t="shared" si="67"/>
        <v>0</v>
      </c>
      <c r="N273" s="33">
        <f t="shared" si="68"/>
        <v>1619866</v>
      </c>
      <c r="O273" s="38">
        <f t="shared" si="69"/>
        <v>0.75796005781561238</v>
      </c>
      <c r="P273" s="33">
        <v>493884</v>
      </c>
      <c r="Q273" s="33">
        <v>1562968</v>
      </c>
      <c r="R273" s="33">
        <v>1762968</v>
      </c>
      <c r="S273" s="33">
        <v>1428025</v>
      </c>
      <c r="T273" s="38">
        <f t="shared" si="70"/>
        <v>0.81001186635265077</v>
      </c>
      <c r="U273" s="38">
        <f t="shared" si="71"/>
        <v>0.12746920329470068</v>
      </c>
    </row>
    <row r="274" spans="1:21" ht="13" x14ac:dyDescent="0.3">
      <c r="A274" s="18" t="s">
        <v>44</v>
      </c>
      <c r="B274" s="12" t="s">
        <v>488</v>
      </c>
      <c r="C274" s="11" t="s">
        <v>489</v>
      </c>
      <c r="D274" s="33">
        <v>0</v>
      </c>
      <c r="E274" s="33">
        <v>0</v>
      </c>
      <c r="F274" s="33">
        <v>0</v>
      </c>
      <c r="G274" s="38">
        <f t="shared" si="64"/>
        <v>0</v>
      </c>
      <c r="H274" s="33">
        <v>0</v>
      </c>
      <c r="I274" s="38">
        <f t="shared" si="65"/>
        <v>0</v>
      </c>
      <c r="J274" s="33">
        <v>0</v>
      </c>
      <c r="K274" s="38">
        <f t="shared" si="66"/>
        <v>0</v>
      </c>
      <c r="L274" s="33">
        <v>0</v>
      </c>
      <c r="M274" s="38">
        <f t="shared" si="67"/>
        <v>0</v>
      </c>
      <c r="N274" s="33">
        <f t="shared" si="68"/>
        <v>0</v>
      </c>
      <c r="O274" s="38">
        <f t="shared" si="69"/>
        <v>0</v>
      </c>
      <c r="P274" s="33">
        <v>0</v>
      </c>
      <c r="Q274" s="33">
        <v>0</v>
      </c>
      <c r="R274" s="33">
        <v>0</v>
      </c>
      <c r="S274" s="33">
        <v>0</v>
      </c>
      <c r="T274" s="38">
        <f t="shared" si="70"/>
        <v>0</v>
      </c>
      <c r="U274" s="38">
        <f t="shared" si="71"/>
        <v>0</v>
      </c>
    </row>
    <row r="275" spans="1:21" ht="14" x14ac:dyDescent="0.3">
      <c r="A275" s="19" t="s">
        <v>0</v>
      </c>
      <c r="B275" s="14" t="s">
        <v>490</v>
      </c>
      <c r="C275" s="13" t="s">
        <v>0</v>
      </c>
      <c r="D275" s="34">
        <f>SUM(D268:D274)</f>
        <v>43069741</v>
      </c>
      <c r="E275" s="34">
        <f>SUM(E268:E274)</f>
        <v>39480541</v>
      </c>
      <c r="F275" s="34">
        <f>SUM(F268:F274)</f>
        <v>7288921</v>
      </c>
      <c r="G275" s="39">
        <f t="shared" si="64"/>
        <v>0.16923531070223988</v>
      </c>
      <c r="H275" s="34">
        <f>SUM(H268:H274)</f>
        <v>7358949</v>
      </c>
      <c r="I275" s="39">
        <f t="shared" si="65"/>
        <v>0.17086123178683615</v>
      </c>
      <c r="J275" s="34">
        <f>SUM(J268:J274)</f>
        <v>7343776</v>
      </c>
      <c r="K275" s="39">
        <f t="shared" si="66"/>
        <v>0.18601001440177833</v>
      </c>
      <c r="L275" s="34">
        <f>SUM(L268:L274)</f>
        <v>0</v>
      </c>
      <c r="M275" s="39">
        <f t="shared" si="67"/>
        <v>0</v>
      </c>
      <c r="N275" s="34">
        <f t="shared" si="68"/>
        <v>21991646</v>
      </c>
      <c r="O275" s="39">
        <f t="shared" si="69"/>
        <v>0.55702494046370843</v>
      </c>
      <c r="P275" s="34">
        <f>SUM(P268:P274)</f>
        <v>5946173</v>
      </c>
      <c r="Q275" s="34">
        <f>SUM(Q268:Q274)</f>
        <v>41672487</v>
      </c>
      <c r="R275" s="34">
        <f>SUM(R268:R274)</f>
        <v>40947001</v>
      </c>
      <c r="S275" s="34">
        <f>SUM(S268:S274)</f>
        <v>19828611</v>
      </c>
      <c r="T275" s="39">
        <f t="shared" si="70"/>
        <v>0.48425062924632745</v>
      </c>
      <c r="U275" s="39">
        <f t="shared" si="71"/>
        <v>0.23504243822034776</v>
      </c>
    </row>
    <row r="276" spans="1:21" ht="13" x14ac:dyDescent="0.3">
      <c r="A276" s="18" t="s">
        <v>29</v>
      </c>
      <c r="B276" s="12" t="s">
        <v>491</v>
      </c>
      <c r="C276" s="11" t="s">
        <v>492</v>
      </c>
      <c r="D276" s="33">
        <v>4557176</v>
      </c>
      <c r="E276" s="33">
        <v>4175754</v>
      </c>
      <c r="F276" s="33">
        <v>963070</v>
      </c>
      <c r="G276" s="38">
        <f t="shared" si="64"/>
        <v>0.21133043797299028</v>
      </c>
      <c r="H276" s="33">
        <v>1027578</v>
      </c>
      <c r="I276" s="38">
        <f t="shared" si="65"/>
        <v>0.22548569552723002</v>
      </c>
      <c r="J276" s="33">
        <v>1011927</v>
      </c>
      <c r="K276" s="38">
        <f t="shared" si="66"/>
        <v>0.24233395932806387</v>
      </c>
      <c r="L276" s="33">
        <v>0</v>
      </c>
      <c r="M276" s="38">
        <f t="shared" si="67"/>
        <v>0</v>
      </c>
      <c r="N276" s="33">
        <f t="shared" si="68"/>
        <v>3002575</v>
      </c>
      <c r="O276" s="38">
        <f t="shared" si="69"/>
        <v>0.71904978118921759</v>
      </c>
      <c r="P276" s="33">
        <v>752730</v>
      </c>
      <c r="Q276" s="33">
        <v>4030061</v>
      </c>
      <c r="R276" s="33">
        <v>4642645</v>
      </c>
      <c r="S276" s="33">
        <v>2413932</v>
      </c>
      <c r="T276" s="38">
        <f t="shared" si="70"/>
        <v>0.51994757298910432</v>
      </c>
      <c r="U276" s="38">
        <f t="shared" si="71"/>
        <v>0.34434259296161973</v>
      </c>
    </row>
    <row r="277" spans="1:21" ht="13" x14ac:dyDescent="0.3">
      <c r="A277" s="18" t="s">
        <v>29</v>
      </c>
      <c r="B277" s="12" t="s">
        <v>493</v>
      </c>
      <c r="C277" s="11" t="s">
        <v>494</v>
      </c>
      <c r="D277" s="33">
        <v>9146658</v>
      </c>
      <c r="E277" s="33">
        <v>8126700</v>
      </c>
      <c r="F277" s="33">
        <v>1401354</v>
      </c>
      <c r="G277" s="38">
        <f t="shared" si="64"/>
        <v>0.15320940172902497</v>
      </c>
      <c r="H277" s="33">
        <v>1750099</v>
      </c>
      <c r="I277" s="38">
        <f t="shared" si="65"/>
        <v>0.19133753552390392</v>
      </c>
      <c r="J277" s="33">
        <v>1170733</v>
      </c>
      <c r="K277" s="38">
        <f t="shared" si="66"/>
        <v>0.14406007358460385</v>
      </c>
      <c r="L277" s="33">
        <v>0</v>
      </c>
      <c r="M277" s="38">
        <f t="shared" si="67"/>
        <v>0</v>
      </c>
      <c r="N277" s="33">
        <f t="shared" si="68"/>
        <v>4322186</v>
      </c>
      <c r="O277" s="38">
        <f t="shared" si="69"/>
        <v>0.53185007444596211</v>
      </c>
      <c r="P277" s="33">
        <v>1665071</v>
      </c>
      <c r="Q277" s="33">
        <v>7505745</v>
      </c>
      <c r="R277" s="33">
        <v>10060000</v>
      </c>
      <c r="S277" s="33">
        <v>4987714</v>
      </c>
      <c r="T277" s="38">
        <f t="shared" si="70"/>
        <v>0.49579662027833005</v>
      </c>
      <c r="U277" s="38">
        <f t="shared" si="71"/>
        <v>-0.29688703965176255</v>
      </c>
    </row>
    <row r="278" spans="1:21" ht="13" x14ac:dyDescent="0.3">
      <c r="A278" s="18" t="s">
        <v>29</v>
      </c>
      <c r="B278" s="12" t="s">
        <v>495</v>
      </c>
      <c r="C278" s="11" t="s">
        <v>496</v>
      </c>
      <c r="D278" s="33">
        <v>13488136</v>
      </c>
      <c r="E278" s="33">
        <v>13488136</v>
      </c>
      <c r="F278" s="33">
        <v>9900116</v>
      </c>
      <c r="G278" s="38">
        <f t="shared" si="64"/>
        <v>0.73398696454424839</v>
      </c>
      <c r="H278" s="33">
        <v>7980193</v>
      </c>
      <c r="I278" s="38">
        <f t="shared" si="65"/>
        <v>0.59164535410971542</v>
      </c>
      <c r="J278" s="33">
        <v>1311508</v>
      </c>
      <c r="K278" s="38">
        <f t="shared" si="66"/>
        <v>9.7234191588815536E-2</v>
      </c>
      <c r="L278" s="33">
        <v>0</v>
      </c>
      <c r="M278" s="38">
        <f t="shared" si="67"/>
        <v>0</v>
      </c>
      <c r="N278" s="33">
        <f t="shared" si="68"/>
        <v>19191817</v>
      </c>
      <c r="O278" s="38">
        <f t="shared" si="69"/>
        <v>1.4228665102427793</v>
      </c>
      <c r="P278" s="33">
        <v>3656390</v>
      </c>
      <c r="Q278" s="33">
        <v>21413982</v>
      </c>
      <c r="R278" s="33">
        <v>19613982</v>
      </c>
      <c r="S278" s="33">
        <v>12552720</v>
      </c>
      <c r="T278" s="38">
        <f t="shared" si="70"/>
        <v>0.63998835116703989</v>
      </c>
      <c r="U278" s="38">
        <f t="shared" si="71"/>
        <v>-0.64131069169317279</v>
      </c>
    </row>
    <row r="279" spans="1:21" ht="13" x14ac:dyDescent="0.3">
      <c r="A279" s="18" t="s">
        <v>29</v>
      </c>
      <c r="B279" s="12" t="s">
        <v>497</v>
      </c>
      <c r="C279" s="11" t="s">
        <v>498</v>
      </c>
      <c r="D279" s="33">
        <v>5984940</v>
      </c>
      <c r="E279" s="33">
        <v>5984940</v>
      </c>
      <c r="F279" s="33">
        <v>755605</v>
      </c>
      <c r="G279" s="38">
        <f t="shared" si="64"/>
        <v>0.12625105681928306</v>
      </c>
      <c r="H279" s="33">
        <v>1326457</v>
      </c>
      <c r="I279" s="38">
        <f t="shared" si="65"/>
        <v>0.22163246415168741</v>
      </c>
      <c r="J279" s="33">
        <v>1332866</v>
      </c>
      <c r="K279" s="38">
        <f t="shared" si="66"/>
        <v>0.22270331866317791</v>
      </c>
      <c r="L279" s="33">
        <v>0</v>
      </c>
      <c r="M279" s="38">
        <f t="shared" si="67"/>
        <v>0</v>
      </c>
      <c r="N279" s="33">
        <f t="shared" si="68"/>
        <v>3414928</v>
      </c>
      <c r="O279" s="38">
        <f t="shared" si="69"/>
        <v>0.57058683963414836</v>
      </c>
      <c r="P279" s="33">
        <v>958736</v>
      </c>
      <c r="Q279" s="33">
        <v>4558686</v>
      </c>
      <c r="R279" s="33">
        <v>4558686</v>
      </c>
      <c r="S279" s="33">
        <v>1369183</v>
      </c>
      <c r="T279" s="38">
        <f t="shared" si="70"/>
        <v>0.30034597688895442</v>
      </c>
      <c r="U279" s="38">
        <f t="shared" si="71"/>
        <v>0.39023255619899544</v>
      </c>
    </row>
    <row r="280" spans="1:21" ht="13" x14ac:dyDescent="0.3">
      <c r="A280" s="18" t="s">
        <v>29</v>
      </c>
      <c r="B280" s="12" t="s">
        <v>499</v>
      </c>
      <c r="C280" s="11" t="s">
        <v>500</v>
      </c>
      <c r="D280" s="33">
        <v>1957576</v>
      </c>
      <c r="E280" s="33">
        <v>1957576</v>
      </c>
      <c r="F280" s="33">
        <v>369488</v>
      </c>
      <c r="G280" s="38">
        <f t="shared" si="64"/>
        <v>0.18874771656375028</v>
      </c>
      <c r="H280" s="33">
        <v>363417</v>
      </c>
      <c r="I280" s="38">
        <f t="shared" si="65"/>
        <v>0.1856464321180889</v>
      </c>
      <c r="J280" s="33">
        <v>363417</v>
      </c>
      <c r="K280" s="38">
        <f t="shared" si="66"/>
        <v>0.1856464321180889</v>
      </c>
      <c r="L280" s="33">
        <v>0</v>
      </c>
      <c r="M280" s="38">
        <f t="shared" si="67"/>
        <v>0</v>
      </c>
      <c r="N280" s="33">
        <f t="shared" si="68"/>
        <v>1096322</v>
      </c>
      <c r="O280" s="38">
        <f t="shared" si="69"/>
        <v>0.56004058079992802</v>
      </c>
      <c r="P280" s="33">
        <v>350311</v>
      </c>
      <c r="Q280" s="33">
        <v>1406908</v>
      </c>
      <c r="R280" s="33">
        <v>1165556</v>
      </c>
      <c r="S280" s="33">
        <v>933089</v>
      </c>
      <c r="T280" s="38">
        <f t="shared" si="70"/>
        <v>0.80055269759668346</v>
      </c>
      <c r="U280" s="38">
        <f t="shared" si="71"/>
        <v>3.7412470633237271E-2</v>
      </c>
    </row>
    <row r="281" spans="1:21" ht="13" x14ac:dyDescent="0.3">
      <c r="A281" s="18" t="s">
        <v>29</v>
      </c>
      <c r="B281" s="12" t="s">
        <v>501</v>
      </c>
      <c r="C281" s="11" t="s">
        <v>502</v>
      </c>
      <c r="D281" s="33">
        <v>2299276</v>
      </c>
      <c r="E281" s="33">
        <v>2299276</v>
      </c>
      <c r="F281" s="33">
        <v>641732</v>
      </c>
      <c r="G281" s="38">
        <f t="shared" si="64"/>
        <v>0.27910176942654991</v>
      </c>
      <c r="H281" s="33">
        <v>604351</v>
      </c>
      <c r="I281" s="38">
        <f t="shared" si="65"/>
        <v>0.26284404308138737</v>
      </c>
      <c r="J281" s="33">
        <v>596070</v>
      </c>
      <c r="K281" s="38">
        <f t="shared" si="66"/>
        <v>0.25924247458765282</v>
      </c>
      <c r="L281" s="33">
        <v>0</v>
      </c>
      <c r="M281" s="38">
        <f t="shared" si="67"/>
        <v>0</v>
      </c>
      <c r="N281" s="33">
        <f t="shared" si="68"/>
        <v>1842153</v>
      </c>
      <c r="O281" s="38">
        <f t="shared" si="69"/>
        <v>0.80118828709559009</v>
      </c>
      <c r="P281" s="33">
        <v>0</v>
      </c>
      <c r="Q281" s="33">
        <v>0</v>
      </c>
      <c r="R281" s="33">
        <v>0</v>
      </c>
      <c r="S281" s="33">
        <v>0</v>
      </c>
      <c r="T281" s="38">
        <f t="shared" si="70"/>
        <v>0</v>
      </c>
      <c r="U281" s="38">
        <f t="shared" si="71"/>
        <v>0</v>
      </c>
    </row>
    <row r="282" spans="1:21" ht="13" x14ac:dyDescent="0.3">
      <c r="A282" s="18" t="s">
        <v>29</v>
      </c>
      <c r="B282" s="12" t="s">
        <v>503</v>
      </c>
      <c r="C282" s="11" t="s">
        <v>504</v>
      </c>
      <c r="D282" s="33">
        <v>6133394</v>
      </c>
      <c r="E282" s="33">
        <v>6133394</v>
      </c>
      <c r="F282" s="33">
        <v>2941636</v>
      </c>
      <c r="G282" s="38">
        <f t="shared" si="64"/>
        <v>0.47960982125068113</v>
      </c>
      <c r="H282" s="33">
        <v>692153</v>
      </c>
      <c r="I282" s="38">
        <f t="shared" si="65"/>
        <v>0.11284991637582716</v>
      </c>
      <c r="J282" s="33">
        <v>723909</v>
      </c>
      <c r="K282" s="38">
        <f t="shared" si="66"/>
        <v>0.11802747385868248</v>
      </c>
      <c r="L282" s="33">
        <v>0</v>
      </c>
      <c r="M282" s="38">
        <f t="shared" si="67"/>
        <v>0</v>
      </c>
      <c r="N282" s="33">
        <f t="shared" si="68"/>
        <v>4357698</v>
      </c>
      <c r="O282" s="38">
        <f t="shared" si="69"/>
        <v>0.71048721148519078</v>
      </c>
      <c r="P282" s="33">
        <v>1763865</v>
      </c>
      <c r="Q282" s="33">
        <v>4958000</v>
      </c>
      <c r="R282" s="33">
        <v>9944203</v>
      </c>
      <c r="S282" s="33">
        <v>5433451</v>
      </c>
      <c r="T282" s="38">
        <f t="shared" si="70"/>
        <v>0.54639381356152927</v>
      </c>
      <c r="U282" s="38">
        <f t="shared" si="71"/>
        <v>-0.58958933932018609</v>
      </c>
    </row>
    <row r="283" spans="1:21" ht="13" x14ac:dyDescent="0.3">
      <c r="A283" s="18" t="s">
        <v>29</v>
      </c>
      <c r="B283" s="12" t="s">
        <v>505</v>
      </c>
      <c r="C283" s="11" t="s">
        <v>506</v>
      </c>
      <c r="D283" s="33">
        <v>9117897</v>
      </c>
      <c r="E283" s="33">
        <v>8086354</v>
      </c>
      <c r="F283" s="33">
        <v>613036</v>
      </c>
      <c r="G283" s="38">
        <f t="shared" si="64"/>
        <v>6.7234363362516592E-2</v>
      </c>
      <c r="H283" s="33">
        <v>640050</v>
      </c>
      <c r="I283" s="38">
        <f t="shared" si="65"/>
        <v>7.019710795153751E-2</v>
      </c>
      <c r="J283" s="33">
        <v>1117964</v>
      </c>
      <c r="K283" s="38">
        <f t="shared" si="66"/>
        <v>0.13825316081883132</v>
      </c>
      <c r="L283" s="33">
        <v>0</v>
      </c>
      <c r="M283" s="38">
        <f t="shared" si="67"/>
        <v>0</v>
      </c>
      <c r="N283" s="33">
        <f t="shared" si="68"/>
        <v>2371050</v>
      </c>
      <c r="O283" s="38">
        <f t="shared" si="69"/>
        <v>0.29321620102211704</v>
      </c>
      <c r="P283" s="33">
        <v>1862002</v>
      </c>
      <c r="Q283" s="33">
        <v>4324579</v>
      </c>
      <c r="R283" s="33">
        <v>6544239</v>
      </c>
      <c r="S283" s="33">
        <v>5593327</v>
      </c>
      <c r="T283" s="38">
        <f t="shared" si="70"/>
        <v>0.85469479339003362</v>
      </c>
      <c r="U283" s="38">
        <f t="shared" si="71"/>
        <v>-0.39959033341532391</v>
      </c>
    </row>
    <row r="284" spans="1:21" ht="13" x14ac:dyDescent="0.3">
      <c r="A284" s="18" t="s">
        <v>44</v>
      </c>
      <c r="B284" s="12" t="s">
        <v>507</v>
      </c>
      <c r="C284" s="11" t="s">
        <v>508</v>
      </c>
      <c r="D284" s="33">
        <v>0</v>
      </c>
      <c r="E284" s="33">
        <v>0</v>
      </c>
      <c r="F284" s="33">
        <v>0</v>
      </c>
      <c r="G284" s="38">
        <f t="shared" si="64"/>
        <v>0</v>
      </c>
      <c r="H284" s="33">
        <v>0</v>
      </c>
      <c r="I284" s="38">
        <f t="shared" si="65"/>
        <v>0</v>
      </c>
      <c r="J284" s="33">
        <v>0</v>
      </c>
      <c r="K284" s="38">
        <f t="shared" si="66"/>
        <v>0</v>
      </c>
      <c r="L284" s="33">
        <v>0</v>
      </c>
      <c r="M284" s="38">
        <f t="shared" si="67"/>
        <v>0</v>
      </c>
      <c r="N284" s="33">
        <f t="shared" si="68"/>
        <v>0</v>
      </c>
      <c r="O284" s="38">
        <f t="shared" si="69"/>
        <v>0</v>
      </c>
      <c r="P284" s="33">
        <v>0</v>
      </c>
      <c r="Q284" s="33">
        <v>0</v>
      </c>
      <c r="R284" s="33">
        <v>0</v>
      </c>
      <c r="S284" s="33">
        <v>0</v>
      </c>
      <c r="T284" s="38">
        <f t="shared" si="70"/>
        <v>0</v>
      </c>
      <c r="U284" s="38">
        <f t="shared" si="71"/>
        <v>0</v>
      </c>
    </row>
    <row r="285" spans="1:21" ht="14" x14ac:dyDescent="0.3">
      <c r="A285" s="19" t="s">
        <v>0</v>
      </c>
      <c r="B285" s="14" t="s">
        <v>509</v>
      </c>
      <c r="C285" s="13" t="s">
        <v>0</v>
      </c>
      <c r="D285" s="34">
        <f>SUM(D276:D284)</f>
        <v>52685053</v>
      </c>
      <c r="E285" s="34">
        <f>SUM(E276:E284)</f>
        <v>50252130</v>
      </c>
      <c r="F285" s="34">
        <f>SUM(F276:F284)</f>
        <v>17586037</v>
      </c>
      <c r="G285" s="39">
        <f t="shared" si="64"/>
        <v>0.33379556437003111</v>
      </c>
      <c r="H285" s="34">
        <f>SUM(H276:H284)</f>
        <v>14384298</v>
      </c>
      <c r="I285" s="39">
        <f t="shared" si="65"/>
        <v>0.27302426743311808</v>
      </c>
      <c r="J285" s="34">
        <f>SUM(J276:J284)</f>
        <v>7628394</v>
      </c>
      <c r="K285" s="39">
        <f t="shared" si="66"/>
        <v>0.15180240121165015</v>
      </c>
      <c r="L285" s="34">
        <f>SUM(L276:L284)</f>
        <v>0</v>
      </c>
      <c r="M285" s="39">
        <f t="shared" si="67"/>
        <v>0</v>
      </c>
      <c r="N285" s="34">
        <f t="shared" si="68"/>
        <v>39598729</v>
      </c>
      <c r="O285" s="39">
        <f t="shared" si="69"/>
        <v>0.78800100612650648</v>
      </c>
      <c r="P285" s="34">
        <f>SUM(P276:P284)</f>
        <v>11009105</v>
      </c>
      <c r="Q285" s="34">
        <f>SUM(Q276:Q284)</f>
        <v>48197961</v>
      </c>
      <c r="R285" s="34">
        <f>SUM(R276:R284)</f>
        <v>56529311</v>
      </c>
      <c r="S285" s="34">
        <f>SUM(S276:S284)</f>
        <v>33283416</v>
      </c>
      <c r="T285" s="39">
        <f t="shared" si="70"/>
        <v>0.58878156148055649</v>
      </c>
      <c r="U285" s="39">
        <f t="shared" si="71"/>
        <v>-0.30708318251120326</v>
      </c>
    </row>
    <row r="286" spans="1:21" ht="13" x14ac:dyDescent="0.3">
      <c r="A286" s="18" t="s">
        <v>29</v>
      </c>
      <c r="B286" s="12" t="s">
        <v>510</v>
      </c>
      <c r="C286" s="11" t="s">
        <v>511</v>
      </c>
      <c r="D286" s="33">
        <v>11690386</v>
      </c>
      <c r="E286" s="33">
        <v>12560576</v>
      </c>
      <c r="F286" s="33">
        <v>1188059</v>
      </c>
      <c r="G286" s="38">
        <f t="shared" si="64"/>
        <v>0.10162701214485133</v>
      </c>
      <c r="H286" s="33">
        <v>1794678</v>
      </c>
      <c r="I286" s="38">
        <f t="shared" si="65"/>
        <v>0.15351742876582519</v>
      </c>
      <c r="J286" s="33">
        <v>1803147</v>
      </c>
      <c r="K286" s="38">
        <f t="shared" si="66"/>
        <v>0.14355607577232127</v>
      </c>
      <c r="L286" s="33">
        <v>0</v>
      </c>
      <c r="M286" s="38">
        <f t="shared" si="67"/>
        <v>0</v>
      </c>
      <c r="N286" s="33">
        <f t="shared" si="68"/>
        <v>4785884</v>
      </c>
      <c r="O286" s="38">
        <f t="shared" si="69"/>
        <v>0.38102424602183849</v>
      </c>
      <c r="P286" s="33">
        <v>2948700</v>
      </c>
      <c r="Q286" s="33">
        <v>11973500</v>
      </c>
      <c r="R286" s="33">
        <v>11930900</v>
      </c>
      <c r="S286" s="33">
        <v>2294229</v>
      </c>
      <c r="T286" s="38">
        <f t="shared" si="70"/>
        <v>0.19229303740706905</v>
      </c>
      <c r="U286" s="38">
        <f t="shared" si="71"/>
        <v>-0.38849425170414076</v>
      </c>
    </row>
    <row r="287" spans="1:21" ht="13" x14ac:dyDescent="0.3">
      <c r="A287" s="18" t="s">
        <v>29</v>
      </c>
      <c r="B287" s="12" t="s">
        <v>512</v>
      </c>
      <c r="C287" s="11" t="s">
        <v>513</v>
      </c>
      <c r="D287" s="33">
        <v>5016603</v>
      </c>
      <c r="E287" s="33">
        <v>5241603</v>
      </c>
      <c r="F287" s="33">
        <v>666157</v>
      </c>
      <c r="G287" s="38">
        <f t="shared" si="64"/>
        <v>0.13279045601176734</v>
      </c>
      <c r="H287" s="33">
        <v>-7939059</v>
      </c>
      <c r="I287" s="38">
        <f t="shared" si="65"/>
        <v>-1.5825567620160494</v>
      </c>
      <c r="J287" s="33">
        <v>1948657</v>
      </c>
      <c r="K287" s="38">
        <f t="shared" si="66"/>
        <v>0.37176737726989245</v>
      </c>
      <c r="L287" s="33">
        <v>0</v>
      </c>
      <c r="M287" s="38">
        <f t="shared" si="67"/>
        <v>0</v>
      </c>
      <c r="N287" s="33">
        <f t="shared" si="68"/>
        <v>-5324245</v>
      </c>
      <c r="O287" s="38">
        <f t="shared" si="69"/>
        <v>-1.0157665508051641</v>
      </c>
      <c r="P287" s="33">
        <v>1971144</v>
      </c>
      <c r="Q287" s="33">
        <v>4886687</v>
      </c>
      <c r="R287" s="33">
        <v>4886687</v>
      </c>
      <c r="S287" s="33">
        <v>3391970</v>
      </c>
      <c r="T287" s="38">
        <f t="shared" si="70"/>
        <v>0.69412466974046017</v>
      </c>
      <c r="U287" s="38">
        <f t="shared" si="71"/>
        <v>-1.1408096009220992E-2</v>
      </c>
    </row>
    <row r="288" spans="1:21" ht="13" x14ac:dyDescent="0.3">
      <c r="A288" s="18" t="s">
        <v>29</v>
      </c>
      <c r="B288" s="12" t="s">
        <v>514</v>
      </c>
      <c r="C288" s="11" t="s">
        <v>515</v>
      </c>
      <c r="D288" s="33">
        <v>13481253</v>
      </c>
      <c r="E288" s="33">
        <v>17966777</v>
      </c>
      <c r="F288" s="33">
        <v>2092250</v>
      </c>
      <c r="G288" s="38">
        <f t="shared" si="64"/>
        <v>0.15519699837989837</v>
      </c>
      <c r="H288" s="33">
        <v>2099170</v>
      </c>
      <c r="I288" s="38">
        <f t="shared" si="65"/>
        <v>0.15571030378259351</v>
      </c>
      <c r="J288" s="33">
        <v>3199094</v>
      </c>
      <c r="K288" s="38">
        <f t="shared" si="66"/>
        <v>0.17805608652013658</v>
      </c>
      <c r="L288" s="33">
        <v>0</v>
      </c>
      <c r="M288" s="38">
        <f t="shared" si="67"/>
        <v>0</v>
      </c>
      <c r="N288" s="33">
        <f t="shared" si="68"/>
        <v>7390514</v>
      </c>
      <c r="O288" s="38">
        <f t="shared" si="69"/>
        <v>0.41134333664852635</v>
      </c>
      <c r="P288" s="33">
        <v>3096762</v>
      </c>
      <c r="Q288" s="33">
        <v>14873318</v>
      </c>
      <c r="R288" s="33">
        <v>14873318</v>
      </c>
      <c r="S288" s="33">
        <v>8301134</v>
      </c>
      <c r="T288" s="38">
        <f t="shared" si="70"/>
        <v>0.55812253862924199</v>
      </c>
      <c r="U288" s="38">
        <f t="shared" si="71"/>
        <v>3.3044838447384706E-2</v>
      </c>
    </row>
    <row r="289" spans="1:21" ht="13" x14ac:dyDescent="0.3">
      <c r="A289" s="18" t="s">
        <v>29</v>
      </c>
      <c r="B289" s="12" t="s">
        <v>516</v>
      </c>
      <c r="C289" s="11" t="s">
        <v>517</v>
      </c>
      <c r="D289" s="33">
        <v>10433334</v>
      </c>
      <c r="E289" s="33">
        <v>7575348</v>
      </c>
      <c r="F289" s="33">
        <v>1575175</v>
      </c>
      <c r="G289" s="38">
        <f t="shared" si="64"/>
        <v>0.15097522996963386</v>
      </c>
      <c r="H289" s="33">
        <v>1565654</v>
      </c>
      <c r="I289" s="38">
        <f t="shared" si="65"/>
        <v>0.15006267411740101</v>
      </c>
      <c r="J289" s="33">
        <v>1577423</v>
      </c>
      <c r="K289" s="38">
        <f t="shared" si="66"/>
        <v>0.20823109380585553</v>
      </c>
      <c r="L289" s="33">
        <v>0</v>
      </c>
      <c r="M289" s="38">
        <f t="shared" si="67"/>
        <v>0</v>
      </c>
      <c r="N289" s="33">
        <f t="shared" si="68"/>
        <v>4718252</v>
      </c>
      <c r="O289" s="38">
        <f t="shared" si="69"/>
        <v>0.62284293738056651</v>
      </c>
      <c r="P289" s="33">
        <v>1527027</v>
      </c>
      <c r="Q289" s="33">
        <v>8247158</v>
      </c>
      <c r="R289" s="33">
        <v>8247158</v>
      </c>
      <c r="S289" s="33">
        <v>4594538</v>
      </c>
      <c r="T289" s="38">
        <f t="shared" si="70"/>
        <v>0.55710561141183423</v>
      </c>
      <c r="U289" s="38">
        <f t="shared" si="71"/>
        <v>3.3002690849605054E-2</v>
      </c>
    </row>
    <row r="290" spans="1:21" ht="13" x14ac:dyDescent="0.3">
      <c r="A290" s="18" t="s">
        <v>29</v>
      </c>
      <c r="B290" s="12" t="s">
        <v>518</v>
      </c>
      <c r="C290" s="11" t="s">
        <v>519</v>
      </c>
      <c r="D290" s="33">
        <v>38512500</v>
      </c>
      <c r="E290" s="33">
        <v>38512500</v>
      </c>
      <c r="F290" s="33">
        <v>10306161</v>
      </c>
      <c r="G290" s="38">
        <f t="shared" si="64"/>
        <v>0.26760560856864657</v>
      </c>
      <c r="H290" s="33">
        <v>10349860</v>
      </c>
      <c r="I290" s="38">
        <f t="shared" si="65"/>
        <v>0.26874027913015253</v>
      </c>
      <c r="J290" s="33">
        <v>10236745</v>
      </c>
      <c r="K290" s="38">
        <f t="shared" si="66"/>
        <v>0.26580318078545928</v>
      </c>
      <c r="L290" s="33">
        <v>0</v>
      </c>
      <c r="M290" s="38">
        <f t="shared" si="67"/>
        <v>0</v>
      </c>
      <c r="N290" s="33">
        <f t="shared" si="68"/>
        <v>30892766</v>
      </c>
      <c r="O290" s="38">
        <f t="shared" si="69"/>
        <v>0.80214906848425838</v>
      </c>
      <c r="P290" s="33">
        <v>9113927</v>
      </c>
      <c r="Q290" s="33">
        <v>37299674</v>
      </c>
      <c r="R290" s="33">
        <v>37031448</v>
      </c>
      <c r="S290" s="33">
        <v>27916945</v>
      </c>
      <c r="T290" s="38">
        <f t="shared" si="70"/>
        <v>0.75387127719121327</v>
      </c>
      <c r="U290" s="38">
        <f t="shared" si="71"/>
        <v>0.12319804624285458</v>
      </c>
    </row>
    <row r="291" spans="1:21" ht="13" x14ac:dyDescent="0.3">
      <c r="A291" s="18" t="s">
        <v>44</v>
      </c>
      <c r="B291" s="12" t="s">
        <v>520</v>
      </c>
      <c r="C291" s="11" t="s">
        <v>521</v>
      </c>
      <c r="D291" s="33">
        <v>0</v>
      </c>
      <c r="E291" s="33">
        <v>0</v>
      </c>
      <c r="F291" s="33">
        <v>0</v>
      </c>
      <c r="G291" s="38">
        <f t="shared" si="64"/>
        <v>0</v>
      </c>
      <c r="H291" s="33">
        <v>0</v>
      </c>
      <c r="I291" s="38">
        <f t="shared" si="65"/>
        <v>0</v>
      </c>
      <c r="J291" s="33">
        <v>0</v>
      </c>
      <c r="K291" s="38">
        <f t="shared" si="66"/>
        <v>0</v>
      </c>
      <c r="L291" s="33">
        <v>0</v>
      </c>
      <c r="M291" s="38">
        <f t="shared" si="67"/>
        <v>0</v>
      </c>
      <c r="N291" s="33">
        <f t="shared" si="68"/>
        <v>0</v>
      </c>
      <c r="O291" s="38">
        <f t="shared" si="69"/>
        <v>0</v>
      </c>
      <c r="P291" s="33">
        <v>0</v>
      </c>
      <c r="Q291" s="33">
        <v>0</v>
      </c>
      <c r="R291" s="33">
        <v>0</v>
      </c>
      <c r="S291" s="33">
        <v>0</v>
      </c>
      <c r="T291" s="38">
        <f t="shared" si="70"/>
        <v>0</v>
      </c>
      <c r="U291" s="38">
        <f t="shared" si="71"/>
        <v>0</v>
      </c>
    </row>
    <row r="292" spans="1:21" ht="14" x14ac:dyDescent="0.3">
      <c r="A292" s="19" t="s">
        <v>0</v>
      </c>
      <c r="B292" s="14" t="s">
        <v>522</v>
      </c>
      <c r="C292" s="13" t="s">
        <v>0</v>
      </c>
      <c r="D292" s="34">
        <f>SUM(D286:D291)</f>
        <v>79134076</v>
      </c>
      <c r="E292" s="34">
        <f>SUM(E286:E291)</f>
        <v>81856804</v>
      </c>
      <c r="F292" s="34">
        <f>SUM(F286:F291)</f>
        <v>15827802</v>
      </c>
      <c r="G292" s="39">
        <f t="shared" si="64"/>
        <v>0.20001246997563982</v>
      </c>
      <c r="H292" s="34">
        <f>SUM(H286:H291)</f>
        <v>7870303</v>
      </c>
      <c r="I292" s="39">
        <f t="shared" si="65"/>
        <v>9.9455296603197837E-2</v>
      </c>
      <c r="J292" s="34">
        <f>SUM(J286:J291)</f>
        <v>18765066</v>
      </c>
      <c r="K292" s="39">
        <f t="shared" si="66"/>
        <v>0.22924259295537608</v>
      </c>
      <c r="L292" s="34">
        <f>SUM(L286:L291)</f>
        <v>0</v>
      </c>
      <c r="M292" s="39">
        <f t="shared" si="67"/>
        <v>0</v>
      </c>
      <c r="N292" s="34">
        <f t="shared" si="68"/>
        <v>42463171</v>
      </c>
      <c r="O292" s="39">
        <f t="shared" si="69"/>
        <v>0.51874943712681476</v>
      </c>
      <c r="P292" s="34">
        <f>SUM(P286:P291)</f>
        <v>18657560</v>
      </c>
      <c r="Q292" s="34">
        <f>SUM(Q286:Q291)</f>
        <v>77280337</v>
      </c>
      <c r="R292" s="34">
        <f>SUM(R286:R291)</f>
        <v>76969511</v>
      </c>
      <c r="S292" s="34">
        <f>SUM(S286:S291)</f>
        <v>46498816</v>
      </c>
      <c r="T292" s="39">
        <f t="shared" si="70"/>
        <v>0.60411993522993801</v>
      </c>
      <c r="U292" s="39">
        <f t="shared" si="71"/>
        <v>5.7620610626469837E-3</v>
      </c>
    </row>
    <row r="293" spans="1:21" ht="13" x14ac:dyDescent="0.3">
      <c r="A293" s="18" t="s">
        <v>29</v>
      </c>
      <c r="B293" s="12" t="s">
        <v>523</v>
      </c>
      <c r="C293" s="11" t="s">
        <v>524</v>
      </c>
      <c r="D293" s="33">
        <v>70591822</v>
      </c>
      <c r="E293" s="33">
        <v>70591822</v>
      </c>
      <c r="F293" s="33">
        <v>17701980</v>
      </c>
      <c r="G293" s="38">
        <f t="shared" si="64"/>
        <v>0.25076530819674836</v>
      </c>
      <c r="H293" s="33">
        <v>17164717</v>
      </c>
      <c r="I293" s="38">
        <f t="shared" si="65"/>
        <v>0.24315446908283511</v>
      </c>
      <c r="J293" s="33">
        <v>17750416</v>
      </c>
      <c r="K293" s="38">
        <f t="shared" si="66"/>
        <v>0.25145144999940644</v>
      </c>
      <c r="L293" s="33">
        <v>0</v>
      </c>
      <c r="M293" s="38">
        <f t="shared" si="67"/>
        <v>0</v>
      </c>
      <c r="N293" s="33">
        <f t="shared" si="68"/>
        <v>52617113</v>
      </c>
      <c r="O293" s="38">
        <f t="shared" si="69"/>
        <v>0.74537122727898986</v>
      </c>
      <c r="P293" s="33">
        <v>15814101</v>
      </c>
      <c r="Q293" s="33">
        <v>66004275</v>
      </c>
      <c r="R293" s="33">
        <v>66004275</v>
      </c>
      <c r="S293" s="33">
        <v>48542136</v>
      </c>
      <c r="T293" s="38">
        <f t="shared" si="70"/>
        <v>0.73543927268347387</v>
      </c>
      <c r="U293" s="38">
        <f t="shared" si="71"/>
        <v>0.12244230639478015</v>
      </c>
    </row>
    <row r="294" spans="1:21" ht="13" x14ac:dyDescent="0.3">
      <c r="A294" s="18" t="s">
        <v>29</v>
      </c>
      <c r="B294" s="12" t="s">
        <v>525</v>
      </c>
      <c r="C294" s="11" t="s">
        <v>526</v>
      </c>
      <c r="D294" s="33">
        <v>9685863</v>
      </c>
      <c r="E294" s="33">
        <v>25744867</v>
      </c>
      <c r="F294" s="33">
        <v>5114227</v>
      </c>
      <c r="G294" s="38">
        <f t="shared" si="64"/>
        <v>0.52800942982571608</v>
      </c>
      <c r="H294" s="33">
        <v>5180181</v>
      </c>
      <c r="I294" s="38">
        <f t="shared" si="65"/>
        <v>0.53481873530525881</v>
      </c>
      <c r="J294" s="33">
        <v>3440634</v>
      </c>
      <c r="K294" s="38">
        <f t="shared" si="66"/>
        <v>0.13364349483724269</v>
      </c>
      <c r="L294" s="33">
        <v>0</v>
      </c>
      <c r="M294" s="38">
        <f t="shared" si="67"/>
        <v>0</v>
      </c>
      <c r="N294" s="33">
        <f t="shared" si="68"/>
        <v>13735042</v>
      </c>
      <c r="O294" s="38">
        <f t="shared" si="69"/>
        <v>0.53350603831047172</v>
      </c>
      <c r="P294" s="33">
        <v>4821918</v>
      </c>
      <c r="Q294" s="33">
        <v>17631251</v>
      </c>
      <c r="R294" s="33">
        <v>18181251</v>
      </c>
      <c r="S294" s="33">
        <v>13515299</v>
      </c>
      <c r="T294" s="38">
        <f t="shared" si="70"/>
        <v>0.74336463425976573</v>
      </c>
      <c r="U294" s="38">
        <f t="shared" si="71"/>
        <v>-0.28645945451581711</v>
      </c>
    </row>
    <row r="295" spans="1:21" ht="13" x14ac:dyDescent="0.3">
      <c r="A295" s="18" t="s">
        <v>29</v>
      </c>
      <c r="B295" s="12" t="s">
        <v>527</v>
      </c>
      <c r="C295" s="11" t="s">
        <v>528</v>
      </c>
      <c r="D295" s="33">
        <v>12120967</v>
      </c>
      <c r="E295" s="33">
        <v>12120967</v>
      </c>
      <c r="F295" s="33">
        <v>2288957</v>
      </c>
      <c r="G295" s="38">
        <f t="shared" si="64"/>
        <v>0.18884277137294408</v>
      </c>
      <c r="H295" s="33">
        <v>2298729</v>
      </c>
      <c r="I295" s="38">
        <f t="shared" si="65"/>
        <v>0.18964897767645106</v>
      </c>
      <c r="J295" s="33">
        <v>602083</v>
      </c>
      <c r="K295" s="38">
        <f t="shared" si="66"/>
        <v>4.9672852009249757E-2</v>
      </c>
      <c r="L295" s="33">
        <v>0</v>
      </c>
      <c r="M295" s="38">
        <f t="shared" si="67"/>
        <v>0</v>
      </c>
      <c r="N295" s="33">
        <f t="shared" si="68"/>
        <v>5189769</v>
      </c>
      <c r="O295" s="38">
        <f t="shared" si="69"/>
        <v>0.4281646010586449</v>
      </c>
      <c r="P295" s="33">
        <v>1865404</v>
      </c>
      <c r="Q295" s="33">
        <v>8148162</v>
      </c>
      <c r="R295" s="33">
        <v>7544696</v>
      </c>
      <c r="S295" s="33">
        <v>5022677</v>
      </c>
      <c r="T295" s="38">
        <f t="shared" si="70"/>
        <v>0.66572291315647447</v>
      </c>
      <c r="U295" s="38">
        <f t="shared" si="71"/>
        <v>-0.67723720974116064</v>
      </c>
    </row>
    <row r="296" spans="1:21" ht="13" x14ac:dyDescent="0.3">
      <c r="A296" s="18" t="s">
        <v>29</v>
      </c>
      <c r="B296" s="12" t="s">
        <v>529</v>
      </c>
      <c r="C296" s="11" t="s">
        <v>530</v>
      </c>
      <c r="D296" s="33">
        <v>10948931</v>
      </c>
      <c r="E296" s="33">
        <v>10948931</v>
      </c>
      <c r="F296" s="33">
        <v>4459079</v>
      </c>
      <c r="G296" s="38">
        <f t="shared" si="64"/>
        <v>0.40726158562877052</v>
      </c>
      <c r="H296" s="33">
        <v>2916423</v>
      </c>
      <c r="I296" s="38">
        <f t="shared" si="65"/>
        <v>0.26636600413318889</v>
      </c>
      <c r="J296" s="33">
        <v>4482352</v>
      </c>
      <c r="K296" s="38">
        <f t="shared" si="66"/>
        <v>0.409387181269112</v>
      </c>
      <c r="L296" s="33">
        <v>0</v>
      </c>
      <c r="M296" s="38">
        <f t="shared" si="67"/>
        <v>0</v>
      </c>
      <c r="N296" s="33">
        <f t="shared" si="68"/>
        <v>11857854</v>
      </c>
      <c r="O296" s="38">
        <f t="shared" si="69"/>
        <v>1.0830147710310714</v>
      </c>
      <c r="P296" s="33">
        <v>4176419</v>
      </c>
      <c r="Q296" s="33">
        <v>12521530</v>
      </c>
      <c r="R296" s="33">
        <v>12521530</v>
      </c>
      <c r="S296" s="33">
        <v>12154138</v>
      </c>
      <c r="T296" s="38">
        <f t="shared" si="70"/>
        <v>0.97065917663416534</v>
      </c>
      <c r="U296" s="38">
        <f t="shared" si="71"/>
        <v>7.3252468203022669E-2</v>
      </c>
    </row>
    <row r="297" spans="1:21" ht="13" x14ac:dyDescent="0.3">
      <c r="A297" s="18" t="s">
        <v>44</v>
      </c>
      <c r="B297" s="12" t="s">
        <v>531</v>
      </c>
      <c r="C297" s="11" t="s">
        <v>532</v>
      </c>
      <c r="D297" s="33">
        <v>0</v>
      </c>
      <c r="E297" s="33">
        <v>0</v>
      </c>
      <c r="F297" s="33">
        <v>0</v>
      </c>
      <c r="G297" s="38">
        <f t="shared" si="64"/>
        <v>0</v>
      </c>
      <c r="H297" s="33">
        <v>0</v>
      </c>
      <c r="I297" s="38">
        <f t="shared" si="65"/>
        <v>0</v>
      </c>
      <c r="J297" s="33">
        <v>0</v>
      </c>
      <c r="K297" s="38">
        <f t="shared" si="66"/>
        <v>0</v>
      </c>
      <c r="L297" s="33">
        <v>0</v>
      </c>
      <c r="M297" s="38">
        <f t="shared" si="67"/>
        <v>0</v>
      </c>
      <c r="N297" s="33">
        <f t="shared" si="68"/>
        <v>0</v>
      </c>
      <c r="O297" s="38">
        <f t="shared" si="69"/>
        <v>0</v>
      </c>
      <c r="P297" s="33">
        <v>0</v>
      </c>
      <c r="Q297" s="33">
        <v>0</v>
      </c>
      <c r="R297" s="33">
        <v>0</v>
      </c>
      <c r="S297" s="33">
        <v>0</v>
      </c>
      <c r="T297" s="38">
        <f t="shared" si="70"/>
        <v>0</v>
      </c>
      <c r="U297" s="38">
        <f t="shared" si="71"/>
        <v>0</v>
      </c>
    </row>
    <row r="298" spans="1:21" ht="14" x14ac:dyDescent="0.3">
      <c r="A298" s="19" t="s">
        <v>0</v>
      </c>
      <c r="B298" s="14" t="s">
        <v>533</v>
      </c>
      <c r="C298" s="13" t="s">
        <v>0</v>
      </c>
      <c r="D298" s="34">
        <f>SUM(D293:D297)</f>
        <v>103347583</v>
      </c>
      <c r="E298" s="34">
        <f>SUM(E293:E297)</f>
        <v>119406587</v>
      </c>
      <c r="F298" s="34">
        <f>SUM(F293:F297)</f>
        <v>29564243</v>
      </c>
      <c r="G298" s="39">
        <f t="shared" si="64"/>
        <v>0.28606612890017952</v>
      </c>
      <c r="H298" s="34">
        <f>SUM(H293:H297)</f>
        <v>27560050</v>
      </c>
      <c r="I298" s="39">
        <f t="shared" si="65"/>
        <v>0.26667338703025112</v>
      </c>
      <c r="J298" s="34">
        <f>SUM(J293:J297)</f>
        <v>26275485</v>
      </c>
      <c r="K298" s="39">
        <f t="shared" si="66"/>
        <v>0.2200505488026385</v>
      </c>
      <c r="L298" s="34">
        <f>SUM(L293:L297)</f>
        <v>0</v>
      </c>
      <c r="M298" s="39">
        <f t="shared" si="67"/>
        <v>0</v>
      </c>
      <c r="N298" s="34">
        <f t="shared" si="68"/>
        <v>83399778</v>
      </c>
      <c r="O298" s="39">
        <f t="shared" si="69"/>
        <v>0.69845207115751495</v>
      </c>
      <c r="P298" s="34">
        <f>SUM(P293:P297)</f>
        <v>26677842</v>
      </c>
      <c r="Q298" s="34">
        <f>SUM(Q293:Q297)</f>
        <v>104305218</v>
      </c>
      <c r="R298" s="34">
        <f>SUM(R293:R297)</f>
        <v>104251752</v>
      </c>
      <c r="S298" s="34">
        <f>SUM(S293:S297)</f>
        <v>79234250</v>
      </c>
      <c r="T298" s="39">
        <f t="shared" si="70"/>
        <v>0.76002799454152103</v>
      </c>
      <c r="U298" s="39">
        <f t="shared" si="71"/>
        <v>-1.5082066982779141E-2</v>
      </c>
    </row>
    <row r="299" spans="1:21" ht="14" x14ac:dyDescent="0.3">
      <c r="A299" s="19" t="s">
        <v>0</v>
      </c>
      <c r="B299" s="14" t="s">
        <v>534</v>
      </c>
      <c r="C299" s="13" t="s">
        <v>0</v>
      </c>
      <c r="D299" s="34">
        <f>SUM(D263:D266,D268:D274,D276:D284,D286:D291,D293:D297)</f>
        <v>364884120</v>
      </c>
      <c r="E299" s="34">
        <f>SUM(E263:E266,E268:E274,E276:E284,E286:E291,E293:E297)</f>
        <v>379254616</v>
      </c>
      <c r="F299" s="34">
        <f>SUM(F263:F266,F268:F274,F276:F284,F286:F291,F293:F297)</f>
        <v>95983188</v>
      </c>
      <c r="G299" s="39">
        <f t="shared" si="64"/>
        <v>0.26305115169166582</v>
      </c>
      <c r="H299" s="34">
        <f>SUM(H263:H266,H268:H274,H276:H284,H286:H291,H293:H297)</f>
        <v>80420685</v>
      </c>
      <c r="I299" s="39">
        <f t="shared" si="65"/>
        <v>0.22040061650257622</v>
      </c>
      <c r="J299" s="34">
        <f>SUM(J263:J266,J268:J274,J276:J284,J286:J291,J293:J297)</f>
        <v>79938503</v>
      </c>
      <c r="K299" s="39">
        <f t="shared" si="66"/>
        <v>0.21077793025464456</v>
      </c>
      <c r="L299" s="34">
        <f>SUM(L263:L266,L268:L274,L276:L284,L286:L291,L293:L297)</f>
        <v>0</v>
      </c>
      <c r="M299" s="39">
        <f t="shared" si="67"/>
        <v>0</v>
      </c>
      <c r="N299" s="34">
        <f t="shared" si="68"/>
        <v>256342376</v>
      </c>
      <c r="O299" s="39">
        <f t="shared" si="69"/>
        <v>0.67591102437629924</v>
      </c>
      <c r="P299" s="34">
        <f>SUM(P263:P266,P268:P274,P276:P284,P286:P291,P293:P297)</f>
        <v>75613787</v>
      </c>
      <c r="Q299" s="34">
        <f>SUM(Q263:Q266,Q268:Q274,Q276:Q284,Q286:Q291,Q293:Q297)</f>
        <v>316169976</v>
      </c>
      <c r="R299" s="34">
        <f>SUM(R263:R266,R268:R274,R276:R284,R286:R291,R293:R297)</f>
        <v>358567730</v>
      </c>
      <c r="S299" s="34">
        <f>SUM(S263:S266,S268:S274,S276:S284,S286:S291,S293:S297)</f>
        <v>242626831</v>
      </c>
      <c r="T299" s="39">
        <f t="shared" si="70"/>
        <v>0.67665551219570153</v>
      </c>
      <c r="U299" s="39">
        <f t="shared" si="71"/>
        <v>5.7194807608300424E-2</v>
      </c>
    </row>
    <row r="300" spans="1:21" ht="14.5" customHeight="1" x14ac:dyDescent="0.3">
      <c r="A300" s="17" t="s">
        <v>0</v>
      </c>
      <c r="B300" s="15" t="s">
        <v>618</v>
      </c>
      <c r="C300" s="10"/>
      <c r="D300" s="35"/>
      <c r="E300" s="35"/>
      <c r="F300" s="35"/>
      <c r="G300" s="40"/>
      <c r="H300" s="35"/>
      <c r="I300" s="40"/>
      <c r="J300" s="35"/>
      <c r="K300" s="40"/>
      <c r="L300" s="35"/>
      <c r="M300" s="40"/>
      <c r="N300" s="35"/>
      <c r="O300" s="40"/>
      <c r="P300" s="35"/>
      <c r="Q300" s="35"/>
      <c r="R300" s="35"/>
      <c r="S300" s="35"/>
      <c r="T300" s="40"/>
      <c r="U300" s="40"/>
    </row>
    <row r="301" spans="1:21" ht="28.9" customHeight="1" x14ac:dyDescent="0.3">
      <c r="A301" s="17" t="s">
        <v>0</v>
      </c>
      <c r="B301" s="9" t="s">
        <v>535</v>
      </c>
      <c r="C301" s="10"/>
      <c r="D301" s="35"/>
      <c r="E301" s="35"/>
      <c r="F301" s="35"/>
      <c r="G301" s="40"/>
      <c r="H301" s="35"/>
      <c r="I301" s="40"/>
      <c r="J301" s="35"/>
      <c r="K301" s="40"/>
      <c r="L301" s="35"/>
      <c r="M301" s="40"/>
      <c r="N301" s="35"/>
      <c r="O301" s="40"/>
      <c r="P301" s="35"/>
      <c r="Q301" s="35"/>
      <c r="R301" s="35"/>
      <c r="S301" s="35"/>
      <c r="T301" s="40"/>
      <c r="U301" s="40"/>
    </row>
    <row r="302" spans="1:21" ht="13" x14ac:dyDescent="0.3">
      <c r="A302" s="18" t="s">
        <v>23</v>
      </c>
      <c r="B302" s="12" t="s">
        <v>536</v>
      </c>
      <c r="C302" s="11" t="s">
        <v>537</v>
      </c>
      <c r="D302" s="33">
        <v>1827568973</v>
      </c>
      <c r="E302" s="33">
        <v>1859965403</v>
      </c>
      <c r="F302" s="33">
        <v>502252682</v>
      </c>
      <c r="G302" s="38">
        <f t="shared" ref="G302:G339" si="72">IF(($D302     =0),0,($F302     /$D302     ))</f>
        <v>0.27482009676249852</v>
      </c>
      <c r="H302" s="33">
        <v>469260567</v>
      </c>
      <c r="I302" s="38">
        <f t="shared" ref="I302:I339" si="73">IF(($D302     =0),0,($H302     /$D302     ))</f>
        <v>0.25676763719056639</v>
      </c>
      <c r="J302" s="33">
        <v>456099252</v>
      </c>
      <c r="K302" s="38">
        <f t="shared" ref="K302:K339" si="74">IF(($E302     =0),0,($J302     /$E302     ))</f>
        <v>0.24521921282209999</v>
      </c>
      <c r="L302" s="33">
        <v>0</v>
      </c>
      <c r="M302" s="38">
        <f t="shared" ref="M302:M339" si="75">IF(($E302     =0),0,($L302     /$E302     ))</f>
        <v>0</v>
      </c>
      <c r="N302" s="33">
        <f t="shared" ref="N302:N339" si="76">$F302     +$H302     +$J302</f>
        <v>1427612501</v>
      </c>
      <c r="O302" s="38">
        <f t="shared" ref="O302:O339" si="77">IF(($E302     =0),0,($N302     /$E302     ))</f>
        <v>0.76754787949139069</v>
      </c>
      <c r="P302" s="33">
        <v>432606289</v>
      </c>
      <c r="Q302" s="33">
        <v>1771133492</v>
      </c>
      <c r="R302" s="33">
        <v>1708227391</v>
      </c>
      <c r="S302" s="33">
        <v>1382512861</v>
      </c>
      <c r="T302" s="38">
        <f t="shared" ref="T302:T339" si="78">IF(($R302     =0),0,($S302     /$R302     ))</f>
        <v>0.8093260114455102</v>
      </c>
      <c r="U302" s="38">
        <f t="shared" ref="U302:U339" si="79">IF(($P302     =0),0,(($J302     /$P302     )-1))</f>
        <v>5.4305643716612728E-2</v>
      </c>
    </row>
    <row r="303" spans="1:21" ht="14" x14ac:dyDescent="0.3">
      <c r="A303" s="19" t="s">
        <v>0</v>
      </c>
      <c r="B303" s="14" t="s">
        <v>28</v>
      </c>
      <c r="C303" s="13" t="s">
        <v>0</v>
      </c>
      <c r="D303" s="34">
        <f>D302</f>
        <v>1827568973</v>
      </c>
      <c r="E303" s="34">
        <f>E302</f>
        <v>1859965403</v>
      </c>
      <c r="F303" s="34">
        <f>F302</f>
        <v>502252682</v>
      </c>
      <c r="G303" s="39">
        <f t="shared" si="72"/>
        <v>0.27482009676249852</v>
      </c>
      <c r="H303" s="34">
        <f>H302</f>
        <v>469260567</v>
      </c>
      <c r="I303" s="39">
        <f t="shared" si="73"/>
        <v>0.25676763719056639</v>
      </c>
      <c r="J303" s="34">
        <f>J302</f>
        <v>456099252</v>
      </c>
      <c r="K303" s="39">
        <f t="shared" si="74"/>
        <v>0.24521921282209999</v>
      </c>
      <c r="L303" s="34">
        <f>L302</f>
        <v>0</v>
      </c>
      <c r="M303" s="39">
        <f t="shared" si="75"/>
        <v>0</v>
      </c>
      <c r="N303" s="34">
        <f t="shared" si="76"/>
        <v>1427612501</v>
      </c>
      <c r="O303" s="39">
        <f t="shared" si="77"/>
        <v>0.76754787949139069</v>
      </c>
      <c r="P303" s="34">
        <f>P302</f>
        <v>432606289</v>
      </c>
      <c r="Q303" s="34">
        <f>Q302</f>
        <v>1771133492</v>
      </c>
      <c r="R303" s="34">
        <f>R302</f>
        <v>1708227391</v>
      </c>
      <c r="S303" s="34">
        <f>S302</f>
        <v>1382512861</v>
      </c>
      <c r="T303" s="39">
        <f t="shared" si="78"/>
        <v>0.8093260114455102</v>
      </c>
      <c r="U303" s="39">
        <f t="shared" si="79"/>
        <v>5.4305643716612728E-2</v>
      </c>
    </row>
    <row r="304" spans="1:21" ht="13" x14ac:dyDescent="0.3">
      <c r="A304" s="18" t="s">
        <v>29</v>
      </c>
      <c r="B304" s="12" t="s">
        <v>538</v>
      </c>
      <c r="C304" s="11" t="s">
        <v>539</v>
      </c>
      <c r="D304" s="33">
        <v>20786871</v>
      </c>
      <c r="E304" s="33">
        <v>21261871</v>
      </c>
      <c r="F304" s="33">
        <v>5352324</v>
      </c>
      <c r="G304" s="38">
        <f t="shared" si="72"/>
        <v>0.25748579475958649</v>
      </c>
      <c r="H304" s="33">
        <v>5323721</v>
      </c>
      <c r="I304" s="38">
        <f t="shared" si="73"/>
        <v>0.25610978198690892</v>
      </c>
      <c r="J304" s="33">
        <v>5302548</v>
      </c>
      <c r="K304" s="38">
        <f t="shared" si="74"/>
        <v>0.24939235121876152</v>
      </c>
      <c r="L304" s="33">
        <v>0</v>
      </c>
      <c r="M304" s="38">
        <f t="shared" si="75"/>
        <v>0</v>
      </c>
      <c r="N304" s="33">
        <f t="shared" si="76"/>
        <v>15978593</v>
      </c>
      <c r="O304" s="38">
        <f t="shared" si="77"/>
        <v>0.75151396600985865</v>
      </c>
      <c r="P304" s="33">
        <v>4814591</v>
      </c>
      <c r="Q304" s="33">
        <v>18884845</v>
      </c>
      <c r="R304" s="33">
        <v>19648365</v>
      </c>
      <c r="S304" s="33">
        <v>14572121</v>
      </c>
      <c r="T304" s="38">
        <f t="shared" si="78"/>
        <v>0.74164547533598857</v>
      </c>
      <c r="U304" s="38">
        <f t="shared" si="79"/>
        <v>0.10134962658302649</v>
      </c>
    </row>
    <row r="305" spans="1:21" ht="13" x14ac:dyDescent="0.3">
      <c r="A305" s="18" t="s">
        <v>29</v>
      </c>
      <c r="B305" s="12" t="s">
        <v>540</v>
      </c>
      <c r="C305" s="11" t="s">
        <v>541</v>
      </c>
      <c r="D305" s="33">
        <v>21032350</v>
      </c>
      <c r="E305" s="33">
        <v>22933193</v>
      </c>
      <c r="F305" s="33">
        <v>3198862</v>
      </c>
      <c r="G305" s="38">
        <f t="shared" si="72"/>
        <v>0.15209246708047366</v>
      </c>
      <c r="H305" s="33">
        <v>8523480</v>
      </c>
      <c r="I305" s="38">
        <f t="shared" si="73"/>
        <v>0.40525571322272597</v>
      </c>
      <c r="J305" s="33">
        <v>7669427</v>
      </c>
      <c r="K305" s="38">
        <f t="shared" si="74"/>
        <v>0.33442473536066258</v>
      </c>
      <c r="L305" s="33">
        <v>0</v>
      </c>
      <c r="M305" s="38">
        <f t="shared" si="75"/>
        <v>0</v>
      </c>
      <c r="N305" s="33">
        <f t="shared" si="76"/>
        <v>19391769</v>
      </c>
      <c r="O305" s="38">
        <f t="shared" si="77"/>
        <v>0.8455764969143198</v>
      </c>
      <c r="P305" s="33">
        <v>11738044</v>
      </c>
      <c r="Q305" s="33">
        <v>19435160</v>
      </c>
      <c r="R305" s="33">
        <v>21203020</v>
      </c>
      <c r="S305" s="33">
        <v>18496262</v>
      </c>
      <c r="T305" s="38">
        <f t="shared" si="78"/>
        <v>0.87234092124612439</v>
      </c>
      <c r="U305" s="38">
        <f t="shared" si="79"/>
        <v>-0.34661797144396456</v>
      </c>
    </row>
    <row r="306" spans="1:21" ht="13" x14ac:dyDescent="0.3">
      <c r="A306" s="18" t="s">
        <v>29</v>
      </c>
      <c r="B306" s="12" t="s">
        <v>542</v>
      </c>
      <c r="C306" s="11" t="s">
        <v>543</v>
      </c>
      <c r="D306" s="33">
        <v>25091000</v>
      </c>
      <c r="E306" s="33">
        <v>26592319</v>
      </c>
      <c r="F306" s="33">
        <v>6556716</v>
      </c>
      <c r="G306" s="38">
        <f t="shared" si="72"/>
        <v>0.26131744450201266</v>
      </c>
      <c r="H306" s="33">
        <v>6718590</v>
      </c>
      <c r="I306" s="38">
        <f t="shared" si="73"/>
        <v>0.26776892112709738</v>
      </c>
      <c r="J306" s="33">
        <v>7082013</v>
      </c>
      <c r="K306" s="38">
        <f t="shared" si="74"/>
        <v>0.26631799204875661</v>
      </c>
      <c r="L306" s="33">
        <v>0</v>
      </c>
      <c r="M306" s="38">
        <f t="shared" si="75"/>
        <v>0</v>
      </c>
      <c r="N306" s="33">
        <f t="shared" si="76"/>
        <v>20357319</v>
      </c>
      <c r="O306" s="38">
        <f t="shared" si="77"/>
        <v>0.76553379944035715</v>
      </c>
      <c r="P306" s="33">
        <v>6221204</v>
      </c>
      <c r="Q306" s="33">
        <v>29122000</v>
      </c>
      <c r="R306" s="33">
        <v>29195690</v>
      </c>
      <c r="S306" s="33">
        <v>18167091</v>
      </c>
      <c r="T306" s="38">
        <f t="shared" si="78"/>
        <v>0.62225249685826911</v>
      </c>
      <c r="U306" s="38">
        <f t="shared" si="79"/>
        <v>0.13836694633386082</v>
      </c>
    </row>
    <row r="307" spans="1:21" ht="13" x14ac:dyDescent="0.3">
      <c r="A307" s="18" t="s">
        <v>29</v>
      </c>
      <c r="B307" s="12" t="s">
        <v>544</v>
      </c>
      <c r="C307" s="11" t="s">
        <v>545</v>
      </c>
      <c r="D307" s="33">
        <v>102379279</v>
      </c>
      <c r="E307" s="33">
        <v>103243020</v>
      </c>
      <c r="F307" s="33">
        <v>29257479</v>
      </c>
      <c r="G307" s="38">
        <f t="shared" si="72"/>
        <v>0.28577539601543783</v>
      </c>
      <c r="H307" s="33">
        <v>21451732</v>
      </c>
      <c r="I307" s="38">
        <f t="shared" si="73"/>
        <v>0.20953196984323361</v>
      </c>
      <c r="J307" s="33">
        <v>30961279</v>
      </c>
      <c r="K307" s="38">
        <f t="shared" si="74"/>
        <v>0.29988738221721917</v>
      </c>
      <c r="L307" s="33">
        <v>0</v>
      </c>
      <c r="M307" s="38">
        <f t="shared" si="75"/>
        <v>0</v>
      </c>
      <c r="N307" s="33">
        <f t="shared" si="76"/>
        <v>81670490</v>
      </c>
      <c r="O307" s="38">
        <f t="shared" si="77"/>
        <v>0.79105095918348767</v>
      </c>
      <c r="P307" s="33">
        <v>23183707</v>
      </c>
      <c r="Q307" s="33">
        <v>103628950</v>
      </c>
      <c r="R307" s="33">
        <v>98588634</v>
      </c>
      <c r="S307" s="33">
        <v>79131757</v>
      </c>
      <c r="T307" s="38">
        <f t="shared" si="78"/>
        <v>0.80264584049313437</v>
      </c>
      <c r="U307" s="38">
        <f t="shared" si="79"/>
        <v>0.33547577184269972</v>
      </c>
    </row>
    <row r="308" spans="1:21" ht="13" x14ac:dyDescent="0.3">
      <c r="A308" s="18" t="s">
        <v>29</v>
      </c>
      <c r="B308" s="12" t="s">
        <v>546</v>
      </c>
      <c r="C308" s="11" t="s">
        <v>547</v>
      </c>
      <c r="D308" s="33">
        <v>46625151</v>
      </c>
      <c r="E308" s="33">
        <v>48925151</v>
      </c>
      <c r="F308" s="33">
        <v>14394233</v>
      </c>
      <c r="G308" s="38">
        <f t="shared" si="72"/>
        <v>0.30872249614805536</v>
      </c>
      <c r="H308" s="33">
        <v>13382705</v>
      </c>
      <c r="I308" s="38">
        <f t="shared" si="73"/>
        <v>0.2870275958999039</v>
      </c>
      <c r="J308" s="33">
        <v>11806949</v>
      </c>
      <c r="K308" s="38">
        <f t="shared" si="74"/>
        <v>0.24132677689640653</v>
      </c>
      <c r="L308" s="33">
        <v>0</v>
      </c>
      <c r="M308" s="38">
        <f t="shared" si="75"/>
        <v>0</v>
      </c>
      <c r="N308" s="33">
        <f t="shared" si="76"/>
        <v>39583887</v>
      </c>
      <c r="O308" s="38">
        <f t="shared" si="77"/>
        <v>0.80907030823471549</v>
      </c>
      <c r="P308" s="33">
        <v>9077385</v>
      </c>
      <c r="Q308" s="33">
        <v>43090283</v>
      </c>
      <c r="R308" s="33">
        <v>44539066</v>
      </c>
      <c r="S308" s="33">
        <v>36895610</v>
      </c>
      <c r="T308" s="38">
        <f t="shared" si="78"/>
        <v>0.82838760022493507</v>
      </c>
      <c r="U308" s="38">
        <f t="shared" si="79"/>
        <v>0.30069937542585223</v>
      </c>
    </row>
    <row r="309" spans="1:21" ht="13" x14ac:dyDescent="0.3">
      <c r="A309" s="18" t="s">
        <v>44</v>
      </c>
      <c r="B309" s="12" t="s">
        <v>548</v>
      </c>
      <c r="C309" s="11" t="s">
        <v>549</v>
      </c>
      <c r="D309" s="33">
        <v>0</v>
      </c>
      <c r="E309" s="33">
        <v>0</v>
      </c>
      <c r="F309" s="33">
        <v>0</v>
      </c>
      <c r="G309" s="38">
        <f t="shared" si="72"/>
        <v>0</v>
      </c>
      <c r="H309" s="33">
        <v>0</v>
      </c>
      <c r="I309" s="38">
        <f t="shared" si="73"/>
        <v>0</v>
      </c>
      <c r="J309" s="33">
        <v>0</v>
      </c>
      <c r="K309" s="38">
        <f t="shared" si="74"/>
        <v>0</v>
      </c>
      <c r="L309" s="33">
        <v>0</v>
      </c>
      <c r="M309" s="38">
        <f t="shared" si="75"/>
        <v>0</v>
      </c>
      <c r="N309" s="33">
        <f t="shared" si="76"/>
        <v>0</v>
      </c>
      <c r="O309" s="38">
        <f t="shared" si="77"/>
        <v>0</v>
      </c>
      <c r="P309" s="33">
        <v>0</v>
      </c>
      <c r="Q309" s="33">
        <v>0</v>
      </c>
      <c r="R309" s="33">
        <v>0</v>
      </c>
      <c r="S309" s="33">
        <v>0</v>
      </c>
      <c r="T309" s="38">
        <f t="shared" si="78"/>
        <v>0</v>
      </c>
      <c r="U309" s="38">
        <f t="shared" si="79"/>
        <v>0</v>
      </c>
    </row>
    <row r="310" spans="1:21" ht="14" x14ac:dyDescent="0.3">
      <c r="A310" s="19" t="s">
        <v>0</v>
      </c>
      <c r="B310" s="14" t="s">
        <v>550</v>
      </c>
      <c r="C310" s="13" t="s">
        <v>0</v>
      </c>
      <c r="D310" s="34">
        <f>SUM(D304:D309)</f>
        <v>215914651</v>
      </c>
      <c r="E310" s="34">
        <f>SUM(E304:E309)</f>
        <v>222955554</v>
      </c>
      <c r="F310" s="34">
        <f>SUM(F304:F309)</f>
        <v>58759614</v>
      </c>
      <c r="G310" s="39">
        <f t="shared" si="72"/>
        <v>0.27214278293694855</v>
      </c>
      <c r="H310" s="34">
        <f>SUM(H304:H309)</f>
        <v>55400228</v>
      </c>
      <c r="I310" s="39">
        <f t="shared" si="73"/>
        <v>0.25658392213504772</v>
      </c>
      <c r="J310" s="34">
        <f>SUM(J304:J309)</f>
        <v>62822216</v>
      </c>
      <c r="K310" s="39">
        <f t="shared" si="74"/>
        <v>0.28177013253502536</v>
      </c>
      <c r="L310" s="34">
        <f>SUM(L304:L309)</f>
        <v>0</v>
      </c>
      <c r="M310" s="39">
        <f t="shared" si="75"/>
        <v>0</v>
      </c>
      <c r="N310" s="34">
        <f t="shared" si="76"/>
        <v>176982058</v>
      </c>
      <c r="O310" s="39">
        <f t="shared" si="77"/>
        <v>0.79379972745599336</v>
      </c>
      <c r="P310" s="34">
        <f>SUM(P304:P309)</f>
        <v>55034931</v>
      </c>
      <c r="Q310" s="34">
        <f>SUM(Q304:Q309)</f>
        <v>214161238</v>
      </c>
      <c r="R310" s="34">
        <f>SUM(R304:R309)</f>
        <v>213174775</v>
      </c>
      <c r="S310" s="34">
        <f>SUM(S304:S309)</f>
        <v>167262841</v>
      </c>
      <c r="T310" s="39">
        <f t="shared" si="78"/>
        <v>0.78462773562209698</v>
      </c>
      <c r="U310" s="39">
        <f t="shared" si="79"/>
        <v>0.14149713388393281</v>
      </c>
    </row>
    <row r="311" spans="1:21" ht="13" x14ac:dyDescent="0.3">
      <c r="A311" s="18" t="s">
        <v>29</v>
      </c>
      <c r="B311" s="12" t="s">
        <v>551</v>
      </c>
      <c r="C311" s="11" t="s">
        <v>552</v>
      </c>
      <c r="D311" s="33">
        <v>27094793</v>
      </c>
      <c r="E311" s="33">
        <v>29094793</v>
      </c>
      <c r="F311" s="33">
        <v>8326192</v>
      </c>
      <c r="G311" s="38">
        <f t="shared" si="72"/>
        <v>0.30729860161692324</v>
      </c>
      <c r="H311" s="33">
        <v>8291863</v>
      </c>
      <c r="I311" s="38">
        <f t="shared" si="73"/>
        <v>0.30603160540846353</v>
      </c>
      <c r="J311" s="33">
        <v>8413557</v>
      </c>
      <c r="K311" s="38">
        <f t="shared" si="74"/>
        <v>0.2891774139791955</v>
      </c>
      <c r="L311" s="33">
        <v>0</v>
      </c>
      <c r="M311" s="38">
        <f t="shared" si="75"/>
        <v>0</v>
      </c>
      <c r="N311" s="33">
        <f t="shared" si="76"/>
        <v>25031612</v>
      </c>
      <c r="O311" s="38">
        <f t="shared" si="77"/>
        <v>0.86034679813669757</v>
      </c>
      <c r="P311" s="33">
        <v>7821571</v>
      </c>
      <c r="Q311" s="33">
        <v>22691118</v>
      </c>
      <c r="R311" s="33">
        <v>23161532</v>
      </c>
      <c r="S311" s="33">
        <v>21584160</v>
      </c>
      <c r="T311" s="38">
        <f t="shared" si="78"/>
        <v>0.93189690561056149</v>
      </c>
      <c r="U311" s="38">
        <f t="shared" si="79"/>
        <v>7.5686329511040595E-2</v>
      </c>
    </row>
    <row r="312" spans="1:21" ht="13" x14ac:dyDescent="0.3">
      <c r="A312" s="18" t="s">
        <v>29</v>
      </c>
      <c r="B312" s="12" t="s">
        <v>553</v>
      </c>
      <c r="C312" s="11" t="s">
        <v>554</v>
      </c>
      <c r="D312" s="33">
        <v>186694707</v>
      </c>
      <c r="E312" s="33">
        <v>188538612</v>
      </c>
      <c r="F312" s="33">
        <v>47295137</v>
      </c>
      <c r="G312" s="38">
        <f t="shared" si="72"/>
        <v>0.25332875130734156</v>
      </c>
      <c r="H312" s="33">
        <v>62826647</v>
      </c>
      <c r="I312" s="38">
        <f t="shared" si="73"/>
        <v>0.33652077238590378</v>
      </c>
      <c r="J312" s="33">
        <v>47109969</v>
      </c>
      <c r="K312" s="38">
        <f t="shared" si="74"/>
        <v>0.24986907721586493</v>
      </c>
      <c r="L312" s="33">
        <v>0</v>
      </c>
      <c r="M312" s="38">
        <f t="shared" si="75"/>
        <v>0</v>
      </c>
      <c r="N312" s="33">
        <f t="shared" si="76"/>
        <v>157231753</v>
      </c>
      <c r="O312" s="38">
        <f t="shared" si="77"/>
        <v>0.83394988078091925</v>
      </c>
      <c r="P312" s="33">
        <v>46254964</v>
      </c>
      <c r="Q312" s="33">
        <v>184159247</v>
      </c>
      <c r="R312" s="33">
        <v>181985185</v>
      </c>
      <c r="S312" s="33">
        <v>129421553</v>
      </c>
      <c r="T312" s="38">
        <f t="shared" si="78"/>
        <v>0.71116532370478402</v>
      </c>
      <c r="U312" s="38">
        <f t="shared" si="79"/>
        <v>1.8484610646329669E-2</v>
      </c>
    </row>
    <row r="313" spans="1:21" ht="13" x14ac:dyDescent="0.3">
      <c r="A313" s="18" t="s">
        <v>29</v>
      </c>
      <c r="B313" s="12" t="s">
        <v>555</v>
      </c>
      <c r="C313" s="11" t="s">
        <v>556</v>
      </c>
      <c r="D313" s="33">
        <v>121588674</v>
      </c>
      <c r="E313" s="33">
        <v>121588674</v>
      </c>
      <c r="F313" s="33">
        <v>42093628</v>
      </c>
      <c r="G313" s="38">
        <f t="shared" si="72"/>
        <v>0.34619694923229444</v>
      </c>
      <c r="H313" s="33">
        <v>29491406</v>
      </c>
      <c r="I313" s="38">
        <f t="shared" si="73"/>
        <v>0.2425506013824939</v>
      </c>
      <c r="J313" s="33">
        <v>26999758</v>
      </c>
      <c r="K313" s="38">
        <f t="shared" si="74"/>
        <v>0.22205816637164741</v>
      </c>
      <c r="L313" s="33">
        <v>0</v>
      </c>
      <c r="M313" s="38">
        <f t="shared" si="75"/>
        <v>0</v>
      </c>
      <c r="N313" s="33">
        <f t="shared" si="76"/>
        <v>98584792</v>
      </c>
      <c r="O313" s="38">
        <f t="shared" si="77"/>
        <v>0.81080571698643578</v>
      </c>
      <c r="P313" s="33">
        <v>22789962</v>
      </c>
      <c r="Q313" s="33">
        <v>108264755</v>
      </c>
      <c r="R313" s="33">
        <v>111497283</v>
      </c>
      <c r="S313" s="33">
        <v>89575151</v>
      </c>
      <c r="T313" s="38">
        <f t="shared" si="78"/>
        <v>0.80338415959427456</v>
      </c>
      <c r="U313" s="38">
        <f t="shared" si="79"/>
        <v>0.18472150151018241</v>
      </c>
    </row>
    <row r="314" spans="1:21" ht="13" x14ac:dyDescent="0.3">
      <c r="A314" s="18" t="s">
        <v>29</v>
      </c>
      <c r="B314" s="12" t="s">
        <v>557</v>
      </c>
      <c r="C314" s="11" t="s">
        <v>558</v>
      </c>
      <c r="D314" s="33">
        <v>64476200</v>
      </c>
      <c r="E314" s="33">
        <v>65322440</v>
      </c>
      <c r="F314" s="33">
        <v>20532107</v>
      </c>
      <c r="G314" s="38">
        <f t="shared" si="72"/>
        <v>0.31844474395203193</v>
      </c>
      <c r="H314" s="33">
        <v>17171288</v>
      </c>
      <c r="I314" s="38">
        <f t="shared" si="73"/>
        <v>0.26631978931760869</v>
      </c>
      <c r="J314" s="33">
        <v>15355584</v>
      </c>
      <c r="K314" s="38">
        <f t="shared" si="74"/>
        <v>0.23507364391164812</v>
      </c>
      <c r="L314" s="33">
        <v>0</v>
      </c>
      <c r="M314" s="38">
        <f t="shared" si="75"/>
        <v>0</v>
      </c>
      <c r="N314" s="33">
        <f t="shared" si="76"/>
        <v>53058979</v>
      </c>
      <c r="O314" s="38">
        <f t="shared" si="77"/>
        <v>0.81226266195812646</v>
      </c>
      <c r="P314" s="33">
        <v>16188263</v>
      </c>
      <c r="Q314" s="33">
        <v>60230169</v>
      </c>
      <c r="R314" s="33">
        <v>64316149</v>
      </c>
      <c r="S314" s="33">
        <v>53850007</v>
      </c>
      <c r="T314" s="38">
        <f t="shared" si="78"/>
        <v>0.83727038756627048</v>
      </c>
      <c r="U314" s="38">
        <f t="shared" si="79"/>
        <v>-5.1437204844028028E-2</v>
      </c>
    </row>
    <row r="315" spans="1:21" ht="13" x14ac:dyDescent="0.3">
      <c r="A315" s="18" t="s">
        <v>29</v>
      </c>
      <c r="B315" s="12" t="s">
        <v>559</v>
      </c>
      <c r="C315" s="11" t="s">
        <v>560</v>
      </c>
      <c r="D315" s="33">
        <v>37468858</v>
      </c>
      <c r="E315" s="33">
        <v>37920946</v>
      </c>
      <c r="F315" s="33">
        <v>13171002</v>
      </c>
      <c r="G315" s="38">
        <f t="shared" si="72"/>
        <v>0.35151863982617243</v>
      </c>
      <c r="H315" s="33">
        <v>11548551</v>
      </c>
      <c r="I315" s="38">
        <f t="shared" si="73"/>
        <v>0.30821732010086883</v>
      </c>
      <c r="J315" s="33">
        <v>10225921</v>
      </c>
      <c r="K315" s="38">
        <f t="shared" si="74"/>
        <v>0.26966418506542533</v>
      </c>
      <c r="L315" s="33">
        <v>0</v>
      </c>
      <c r="M315" s="38">
        <f t="shared" si="75"/>
        <v>0</v>
      </c>
      <c r="N315" s="33">
        <f t="shared" si="76"/>
        <v>34945474</v>
      </c>
      <c r="O315" s="38">
        <f t="shared" si="77"/>
        <v>0.92153486888222669</v>
      </c>
      <c r="P315" s="33">
        <v>10302332</v>
      </c>
      <c r="Q315" s="33">
        <v>33222991</v>
      </c>
      <c r="R315" s="33">
        <v>37271661</v>
      </c>
      <c r="S315" s="33">
        <v>31155143</v>
      </c>
      <c r="T315" s="38">
        <f t="shared" si="78"/>
        <v>0.83589360291724057</v>
      </c>
      <c r="U315" s="38">
        <f t="shared" si="79"/>
        <v>-7.4168644536013462E-3</v>
      </c>
    </row>
    <row r="316" spans="1:21" ht="13" x14ac:dyDescent="0.3">
      <c r="A316" s="18" t="s">
        <v>44</v>
      </c>
      <c r="B316" s="12" t="s">
        <v>561</v>
      </c>
      <c r="C316" s="11" t="s">
        <v>562</v>
      </c>
      <c r="D316" s="33">
        <v>0</v>
      </c>
      <c r="E316" s="33">
        <v>0</v>
      </c>
      <c r="F316" s="33">
        <v>0</v>
      </c>
      <c r="G316" s="38">
        <f t="shared" si="72"/>
        <v>0</v>
      </c>
      <c r="H316" s="33">
        <v>0</v>
      </c>
      <c r="I316" s="38">
        <f t="shared" si="73"/>
        <v>0</v>
      </c>
      <c r="J316" s="33">
        <v>0</v>
      </c>
      <c r="K316" s="38">
        <f t="shared" si="74"/>
        <v>0</v>
      </c>
      <c r="L316" s="33">
        <v>0</v>
      </c>
      <c r="M316" s="38">
        <f t="shared" si="75"/>
        <v>0</v>
      </c>
      <c r="N316" s="33">
        <f t="shared" si="76"/>
        <v>0</v>
      </c>
      <c r="O316" s="38">
        <f t="shared" si="77"/>
        <v>0</v>
      </c>
      <c r="P316" s="33">
        <v>0</v>
      </c>
      <c r="Q316" s="33">
        <v>0</v>
      </c>
      <c r="R316" s="33">
        <v>0</v>
      </c>
      <c r="S316" s="33">
        <v>0</v>
      </c>
      <c r="T316" s="38">
        <f t="shared" si="78"/>
        <v>0</v>
      </c>
      <c r="U316" s="38">
        <f t="shared" si="79"/>
        <v>0</v>
      </c>
    </row>
    <row r="317" spans="1:21" ht="14" x14ac:dyDescent="0.3">
      <c r="A317" s="19" t="s">
        <v>0</v>
      </c>
      <c r="B317" s="14" t="s">
        <v>563</v>
      </c>
      <c r="C317" s="13" t="s">
        <v>0</v>
      </c>
      <c r="D317" s="34">
        <f>SUM(D311:D316)</f>
        <v>437323232</v>
      </c>
      <c r="E317" s="34">
        <f>SUM(E311:E316)</f>
        <v>442465465</v>
      </c>
      <c r="F317" s="34">
        <f>SUM(F311:F316)</f>
        <v>131418066</v>
      </c>
      <c r="G317" s="39">
        <f t="shared" si="72"/>
        <v>0.30050556747005841</v>
      </c>
      <c r="H317" s="34">
        <f>SUM(H311:H316)</f>
        <v>129329755</v>
      </c>
      <c r="I317" s="39">
        <f t="shared" si="73"/>
        <v>0.29573035580236451</v>
      </c>
      <c r="J317" s="34">
        <f>SUM(J311:J316)</f>
        <v>108104789</v>
      </c>
      <c r="K317" s="39">
        <f t="shared" si="74"/>
        <v>0.24432367619922607</v>
      </c>
      <c r="L317" s="34">
        <f>SUM(L311:L316)</f>
        <v>0</v>
      </c>
      <c r="M317" s="39">
        <f t="shared" si="75"/>
        <v>0</v>
      </c>
      <c r="N317" s="34">
        <f t="shared" si="76"/>
        <v>368852610</v>
      </c>
      <c r="O317" s="39">
        <f t="shared" si="77"/>
        <v>0.83363028117911986</v>
      </c>
      <c r="P317" s="34">
        <f>SUM(P311:P316)</f>
        <v>103357092</v>
      </c>
      <c r="Q317" s="34">
        <f>SUM(Q311:Q316)</f>
        <v>408568280</v>
      </c>
      <c r="R317" s="34">
        <f>SUM(R311:R316)</f>
        <v>418231810</v>
      </c>
      <c r="S317" s="34">
        <f>SUM(S311:S316)</f>
        <v>325586014</v>
      </c>
      <c r="T317" s="39">
        <f t="shared" si="78"/>
        <v>0.77848218670884939</v>
      </c>
      <c r="U317" s="39">
        <f t="shared" si="79"/>
        <v>4.5934893369484531E-2</v>
      </c>
    </row>
    <row r="318" spans="1:21" ht="13" x14ac:dyDescent="0.3">
      <c r="A318" s="18" t="s">
        <v>29</v>
      </c>
      <c r="B318" s="12" t="s">
        <v>564</v>
      </c>
      <c r="C318" s="11" t="s">
        <v>565</v>
      </c>
      <c r="D318" s="33">
        <v>50276597</v>
      </c>
      <c r="E318" s="33">
        <v>52399960</v>
      </c>
      <c r="F318" s="33">
        <v>12010173</v>
      </c>
      <c r="G318" s="38">
        <f t="shared" si="72"/>
        <v>0.2388819792238524</v>
      </c>
      <c r="H318" s="33">
        <v>12947703</v>
      </c>
      <c r="I318" s="38">
        <f t="shared" si="73"/>
        <v>0.25752942268546936</v>
      </c>
      <c r="J318" s="33">
        <v>17935159</v>
      </c>
      <c r="K318" s="38">
        <f t="shared" si="74"/>
        <v>0.34227428799563969</v>
      </c>
      <c r="L318" s="33">
        <v>0</v>
      </c>
      <c r="M318" s="38">
        <f t="shared" si="75"/>
        <v>0</v>
      </c>
      <c r="N318" s="33">
        <f t="shared" si="76"/>
        <v>42893035</v>
      </c>
      <c r="O318" s="38">
        <f t="shared" si="77"/>
        <v>0.81856999509159933</v>
      </c>
      <c r="P318" s="33">
        <v>8935531</v>
      </c>
      <c r="Q318" s="33">
        <v>47430752</v>
      </c>
      <c r="R318" s="33">
        <v>49339585</v>
      </c>
      <c r="S318" s="33">
        <v>27220260</v>
      </c>
      <c r="T318" s="38">
        <f t="shared" si="78"/>
        <v>0.55169211496205328</v>
      </c>
      <c r="U318" s="38">
        <f t="shared" si="79"/>
        <v>1.0071732726348328</v>
      </c>
    </row>
    <row r="319" spans="1:21" ht="13" x14ac:dyDescent="0.3">
      <c r="A319" s="18" t="s">
        <v>29</v>
      </c>
      <c r="B319" s="12" t="s">
        <v>566</v>
      </c>
      <c r="C319" s="11" t="s">
        <v>567</v>
      </c>
      <c r="D319" s="33">
        <v>94124886</v>
      </c>
      <c r="E319" s="33">
        <v>94124886</v>
      </c>
      <c r="F319" s="33">
        <v>27166010</v>
      </c>
      <c r="G319" s="38">
        <f t="shared" si="72"/>
        <v>0.28861665766054684</v>
      </c>
      <c r="H319" s="33">
        <v>25634701</v>
      </c>
      <c r="I319" s="38">
        <f t="shared" si="73"/>
        <v>0.27234775083817897</v>
      </c>
      <c r="J319" s="33">
        <v>24141575</v>
      </c>
      <c r="K319" s="38">
        <f t="shared" si="74"/>
        <v>0.25648450718973514</v>
      </c>
      <c r="L319" s="33">
        <v>0</v>
      </c>
      <c r="M319" s="38">
        <f t="shared" si="75"/>
        <v>0</v>
      </c>
      <c r="N319" s="33">
        <f t="shared" si="76"/>
        <v>76942286</v>
      </c>
      <c r="O319" s="38">
        <f t="shared" si="77"/>
        <v>0.81744891568846101</v>
      </c>
      <c r="P319" s="33">
        <v>23418442</v>
      </c>
      <c r="Q319" s="33">
        <v>90743533</v>
      </c>
      <c r="R319" s="33">
        <v>87216661</v>
      </c>
      <c r="S319" s="33">
        <v>75432312</v>
      </c>
      <c r="T319" s="38">
        <f t="shared" si="78"/>
        <v>0.86488419913254877</v>
      </c>
      <c r="U319" s="38">
        <f t="shared" si="79"/>
        <v>3.0878783481838701E-2</v>
      </c>
    </row>
    <row r="320" spans="1:21" ht="13" x14ac:dyDescent="0.3">
      <c r="A320" s="18" t="s">
        <v>29</v>
      </c>
      <c r="B320" s="12" t="s">
        <v>568</v>
      </c>
      <c r="C320" s="11" t="s">
        <v>569</v>
      </c>
      <c r="D320" s="33">
        <v>21314400</v>
      </c>
      <c r="E320" s="33">
        <v>23047400</v>
      </c>
      <c r="F320" s="33">
        <v>6285555</v>
      </c>
      <c r="G320" s="38">
        <f t="shared" si="72"/>
        <v>0.29489711181173289</v>
      </c>
      <c r="H320" s="33">
        <v>5901559</v>
      </c>
      <c r="I320" s="38">
        <f t="shared" si="73"/>
        <v>0.27688131028788049</v>
      </c>
      <c r="J320" s="33">
        <v>5948666</v>
      </c>
      <c r="K320" s="38">
        <f t="shared" si="74"/>
        <v>0.25810572993049108</v>
      </c>
      <c r="L320" s="33">
        <v>0</v>
      </c>
      <c r="M320" s="38">
        <f t="shared" si="75"/>
        <v>0</v>
      </c>
      <c r="N320" s="33">
        <f t="shared" si="76"/>
        <v>18135780</v>
      </c>
      <c r="O320" s="38">
        <f t="shared" si="77"/>
        <v>0.78689049524024401</v>
      </c>
      <c r="P320" s="33">
        <v>5195293</v>
      </c>
      <c r="Q320" s="33">
        <v>19040700</v>
      </c>
      <c r="R320" s="33">
        <v>19169200</v>
      </c>
      <c r="S320" s="33">
        <v>15770226</v>
      </c>
      <c r="T320" s="38">
        <f t="shared" si="78"/>
        <v>0.82268566241679364</v>
      </c>
      <c r="U320" s="38">
        <f t="shared" si="79"/>
        <v>0.14501068563409225</v>
      </c>
    </row>
    <row r="321" spans="1:21" ht="13" x14ac:dyDescent="0.3">
      <c r="A321" s="18" t="s">
        <v>29</v>
      </c>
      <c r="B321" s="12" t="s">
        <v>570</v>
      </c>
      <c r="C321" s="11" t="s">
        <v>571</v>
      </c>
      <c r="D321" s="33">
        <v>16577815</v>
      </c>
      <c r="E321" s="33">
        <v>16333014</v>
      </c>
      <c r="F321" s="33">
        <v>4163960</v>
      </c>
      <c r="G321" s="38">
        <f t="shared" si="72"/>
        <v>0.25117664782723176</v>
      </c>
      <c r="H321" s="33">
        <v>4073510</v>
      </c>
      <c r="I321" s="38">
        <f t="shared" si="73"/>
        <v>0.24572056088211866</v>
      </c>
      <c r="J321" s="33">
        <v>4106817</v>
      </c>
      <c r="K321" s="38">
        <f t="shared" si="74"/>
        <v>0.25144269147139653</v>
      </c>
      <c r="L321" s="33">
        <v>0</v>
      </c>
      <c r="M321" s="38">
        <f t="shared" si="75"/>
        <v>0</v>
      </c>
      <c r="N321" s="33">
        <f t="shared" si="76"/>
        <v>12344287</v>
      </c>
      <c r="O321" s="38">
        <f t="shared" si="77"/>
        <v>0.75578744988524471</v>
      </c>
      <c r="P321" s="33">
        <v>2740556</v>
      </c>
      <c r="Q321" s="33">
        <v>10416259</v>
      </c>
      <c r="R321" s="33">
        <v>15000403</v>
      </c>
      <c r="S321" s="33">
        <v>8235684</v>
      </c>
      <c r="T321" s="38">
        <f t="shared" si="78"/>
        <v>0.54903084937118019</v>
      </c>
      <c r="U321" s="38">
        <f t="shared" si="79"/>
        <v>0.49853423903762595</v>
      </c>
    </row>
    <row r="322" spans="1:21" ht="13" x14ac:dyDescent="0.3">
      <c r="A322" s="18" t="s">
        <v>44</v>
      </c>
      <c r="B322" s="12" t="s">
        <v>572</v>
      </c>
      <c r="C322" s="11" t="s">
        <v>573</v>
      </c>
      <c r="D322" s="33">
        <v>12427534</v>
      </c>
      <c r="E322" s="33">
        <v>11977534</v>
      </c>
      <c r="F322" s="33">
        <v>2053217</v>
      </c>
      <c r="G322" s="38">
        <f t="shared" si="72"/>
        <v>0.16521515853426755</v>
      </c>
      <c r="H322" s="33">
        <v>3121500</v>
      </c>
      <c r="I322" s="38">
        <f t="shared" si="73"/>
        <v>0.25117613840364467</v>
      </c>
      <c r="J322" s="33">
        <v>2592199</v>
      </c>
      <c r="K322" s="38">
        <f t="shared" si="74"/>
        <v>0.21642176094010671</v>
      </c>
      <c r="L322" s="33">
        <v>0</v>
      </c>
      <c r="M322" s="38">
        <f t="shared" si="75"/>
        <v>0</v>
      </c>
      <c r="N322" s="33">
        <f t="shared" si="76"/>
        <v>7766916</v>
      </c>
      <c r="O322" s="38">
        <f t="shared" si="77"/>
        <v>0.64845701961689273</v>
      </c>
      <c r="P322" s="33">
        <v>3029853</v>
      </c>
      <c r="Q322" s="33">
        <v>12015000</v>
      </c>
      <c r="R322" s="33">
        <v>12015000</v>
      </c>
      <c r="S322" s="33">
        <v>9373384</v>
      </c>
      <c r="T322" s="38">
        <f t="shared" si="78"/>
        <v>0.78014015813566373</v>
      </c>
      <c r="U322" s="38">
        <f t="shared" si="79"/>
        <v>-0.14444727186434458</v>
      </c>
    </row>
    <row r="323" spans="1:21" ht="14" x14ac:dyDescent="0.3">
      <c r="A323" s="19" t="s">
        <v>0</v>
      </c>
      <c r="B323" s="14" t="s">
        <v>574</v>
      </c>
      <c r="C323" s="13" t="s">
        <v>0</v>
      </c>
      <c r="D323" s="34">
        <f>SUM(D318:D322)</f>
        <v>194721232</v>
      </c>
      <c r="E323" s="34">
        <f>SUM(E318:E322)</f>
        <v>197882794</v>
      </c>
      <c r="F323" s="34">
        <f>SUM(F318:F322)</f>
        <v>51678915</v>
      </c>
      <c r="G323" s="39">
        <f t="shared" si="72"/>
        <v>0.26539948658500684</v>
      </c>
      <c r="H323" s="34">
        <f>SUM(H318:H322)</f>
        <v>51678973</v>
      </c>
      <c r="I323" s="39">
        <f t="shared" si="73"/>
        <v>0.26539978444672124</v>
      </c>
      <c r="J323" s="34">
        <f>SUM(J318:J322)</f>
        <v>54724416</v>
      </c>
      <c r="K323" s="39">
        <f t="shared" si="74"/>
        <v>0.2765496428153324</v>
      </c>
      <c r="L323" s="34">
        <f>SUM(L318:L322)</f>
        <v>0</v>
      </c>
      <c r="M323" s="39">
        <f t="shared" si="75"/>
        <v>0</v>
      </c>
      <c r="N323" s="34">
        <f t="shared" si="76"/>
        <v>158082304</v>
      </c>
      <c r="O323" s="39">
        <f t="shared" si="77"/>
        <v>0.79886836447235532</v>
      </c>
      <c r="P323" s="34">
        <f>SUM(P318:P322)</f>
        <v>43319675</v>
      </c>
      <c r="Q323" s="34">
        <f>SUM(Q318:Q322)</f>
        <v>179646244</v>
      </c>
      <c r="R323" s="34">
        <f>SUM(R318:R322)</f>
        <v>182740849</v>
      </c>
      <c r="S323" s="34">
        <f>SUM(S318:S322)</f>
        <v>136031866</v>
      </c>
      <c r="T323" s="39">
        <f t="shared" si="78"/>
        <v>0.74439769074291651</v>
      </c>
      <c r="U323" s="39">
        <f t="shared" si="79"/>
        <v>0.26326931123098229</v>
      </c>
    </row>
    <row r="324" spans="1:21" ht="13" x14ac:dyDescent="0.3">
      <c r="A324" s="18" t="s">
        <v>29</v>
      </c>
      <c r="B324" s="12" t="s">
        <v>575</v>
      </c>
      <c r="C324" s="11" t="s">
        <v>576</v>
      </c>
      <c r="D324" s="33">
        <v>15577970</v>
      </c>
      <c r="E324" s="33">
        <v>17170370</v>
      </c>
      <c r="F324" s="33">
        <v>2230634</v>
      </c>
      <c r="G324" s="38">
        <f t="shared" si="72"/>
        <v>0.14319157117390777</v>
      </c>
      <c r="H324" s="33">
        <v>2139985</v>
      </c>
      <c r="I324" s="38">
        <f t="shared" si="73"/>
        <v>0.13737252029629021</v>
      </c>
      <c r="J324" s="33">
        <v>2858471</v>
      </c>
      <c r="K324" s="38">
        <f t="shared" si="74"/>
        <v>0.16647696001891632</v>
      </c>
      <c r="L324" s="33">
        <v>0</v>
      </c>
      <c r="M324" s="38">
        <f t="shared" si="75"/>
        <v>0</v>
      </c>
      <c r="N324" s="33">
        <f t="shared" si="76"/>
        <v>7229090</v>
      </c>
      <c r="O324" s="38">
        <f t="shared" si="77"/>
        <v>0.42102121270537562</v>
      </c>
      <c r="P324" s="33">
        <v>1766497</v>
      </c>
      <c r="Q324" s="33">
        <v>14536910</v>
      </c>
      <c r="R324" s="33">
        <v>14586980</v>
      </c>
      <c r="S324" s="33">
        <v>5319091</v>
      </c>
      <c r="T324" s="38">
        <f t="shared" si="78"/>
        <v>0.36464648611295825</v>
      </c>
      <c r="U324" s="38">
        <f t="shared" si="79"/>
        <v>0.61815785704702586</v>
      </c>
    </row>
    <row r="325" spans="1:21" ht="13" x14ac:dyDescent="0.3">
      <c r="A325" s="18" t="s">
        <v>29</v>
      </c>
      <c r="B325" s="12" t="s">
        <v>577</v>
      </c>
      <c r="C325" s="11" t="s">
        <v>578</v>
      </c>
      <c r="D325" s="33">
        <v>27603423</v>
      </c>
      <c r="E325" s="33">
        <v>27578423</v>
      </c>
      <c r="F325" s="33">
        <v>9735497</v>
      </c>
      <c r="G325" s="38">
        <f t="shared" si="72"/>
        <v>0.35269165711803208</v>
      </c>
      <c r="H325" s="33">
        <v>7452859</v>
      </c>
      <c r="I325" s="38">
        <f t="shared" si="73"/>
        <v>0.26999763761182805</v>
      </c>
      <c r="J325" s="33">
        <v>7180493</v>
      </c>
      <c r="K325" s="38">
        <f t="shared" si="74"/>
        <v>0.26036633784317542</v>
      </c>
      <c r="L325" s="33">
        <v>0</v>
      </c>
      <c r="M325" s="38">
        <f t="shared" si="75"/>
        <v>0</v>
      </c>
      <c r="N325" s="33">
        <f t="shared" si="76"/>
        <v>24368849</v>
      </c>
      <c r="O325" s="38">
        <f t="shared" si="77"/>
        <v>0.8836201040211763</v>
      </c>
      <c r="P325" s="33">
        <v>6164778</v>
      </c>
      <c r="Q325" s="33">
        <v>25578355</v>
      </c>
      <c r="R325" s="33">
        <v>25128355</v>
      </c>
      <c r="S325" s="33">
        <v>20149102</v>
      </c>
      <c r="T325" s="38">
        <f t="shared" si="78"/>
        <v>0.80184723592133267</v>
      </c>
      <c r="U325" s="38">
        <f t="shared" si="79"/>
        <v>0.16476100193713372</v>
      </c>
    </row>
    <row r="326" spans="1:21" ht="13" x14ac:dyDescent="0.3">
      <c r="A326" s="18" t="s">
        <v>29</v>
      </c>
      <c r="B326" s="12" t="s">
        <v>579</v>
      </c>
      <c r="C326" s="11" t="s">
        <v>580</v>
      </c>
      <c r="D326" s="33">
        <v>107629845</v>
      </c>
      <c r="E326" s="33">
        <v>106278968</v>
      </c>
      <c r="F326" s="33">
        <v>21153918</v>
      </c>
      <c r="G326" s="38">
        <f t="shared" si="72"/>
        <v>0.19654323575398627</v>
      </c>
      <c r="H326" s="33">
        <v>21634160</v>
      </c>
      <c r="I326" s="38">
        <f t="shared" si="73"/>
        <v>0.2010052137490303</v>
      </c>
      <c r="J326" s="33">
        <v>21937751</v>
      </c>
      <c r="K326" s="38">
        <f t="shared" si="74"/>
        <v>0.20641667314646864</v>
      </c>
      <c r="L326" s="33">
        <v>0</v>
      </c>
      <c r="M326" s="38">
        <f t="shared" si="75"/>
        <v>0</v>
      </c>
      <c r="N326" s="33">
        <f t="shared" si="76"/>
        <v>64725829</v>
      </c>
      <c r="O326" s="38">
        <f t="shared" si="77"/>
        <v>0.60901823021089174</v>
      </c>
      <c r="P326" s="33">
        <v>19865004</v>
      </c>
      <c r="Q326" s="33">
        <v>93834049</v>
      </c>
      <c r="R326" s="33">
        <v>97733049</v>
      </c>
      <c r="S326" s="33">
        <v>58896373</v>
      </c>
      <c r="T326" s="38">
        <f t="shared" si="78"/>
        <v>0.60262494215237261</v>
      </c>
      <c r="U326" s="38">
        <f t="shared" si="79"/>
        <v>0.10434163516906425</v>
      </c>
    </row>
    <row r="327" spans="1:21" ht="13" x14ac:dyDescent="0.3">
      <c r="A327" s="18" t="s">
        <v>29</v>
      </c>
      <c r="B327" s="12" t="s">
        <v>581</v>
      </c>
      <c r="C327" s="11" t="s">
        <v>582</v>
      </c>
      <c r="D327" s="33">
        <v>157123849</v>
      </c>
      <c r="E327" s="33">
        <v>157319352</v>
      </c>
      <c r="F327" s="33">
        <v>49300101</v>
      </c>
      <c r="G327" s="38">
        <f t="shared" si="72"/>
        <v>0.31376586885928437</v>
      </c>
      <c r="H327" s="33">
        <v>44050307</v>
      </c>
      <c r="I327" s="38">
        <f t="shared" si="73"/>
        <v>0.28035404733497843</v>
      </c>
      <c r="J327" s="33">
        <v>28037499</v>
      </c>
      <c r="K327" s="38">
        <f t="shared" si="74"/>
        <v>0.17822028023608946</v>
      </c>
      <c r="L327" s="33">
        <v>0</v>
      </c>
      <c r="M327" s="38">
        <f t="shared" si="75"/>
        <v>0</v>
      </c>
      <c r="N327" s="33">
        <f t="shared" si="76"/>
        <v>121387907</v>
      </c>
      <c r="O327" s="38">
        <f t="shared" si="77"/>
        <v>0.77160187514629475</v>
      </c>
      <c r="P327" s="33">
        <v>25814868</v>
      </c>
      <c r="Q327" s="33">
        <v>136779012</v>
      </c>
      <c r="R327" s="33">
        <v>152166338</v>
      </c>
      <c r="S327" s="33">
        <v>97589706</v>
      </c>
      <c r="T327" s="38">
        <f t="shared" si="78"/>
        <v>0.64133570724426581</v>
      </c>
      <c r="U327" s="38">
        <f t="shared" si="79"/>
        <v>8.6098871394577836E-2</v>
      </c>
    </row>
    <row r="328" spans="1:21" ht="13" x14ac:dyDescent="0.3">
      <c r="A328" s="18" t="s">
        <v>29</v>
      </c>
      <c r="B328" s="12" t="s">
        <v>583</v>
      </c>
      <c r="C328" s="11" t="s">
        <v>584</v>
      </c>
      <c r="D328" s="33">
        <v>30882300</v>
      </c>
      <c r="E328" s="33">
        <v>29872300</v>
      </c>
      <c r="F328" s="33">
        <v>21045116</v>
      </c>
      <c r="G328" s="38">
        <f t="shared" si="72"/>
        <v>0.68146206726830583</v>
      </c>
      <c r="H328" s="33">
        <v>88341</v>
      </c>
      <c r="I328" s="38">
        <f t="shared" si="73"/>
        <v>2.8605706181210598E-3</v>
      </c>
      <c r="J328" s="33">
        <v>164808</v>
      </c>
      <c r="K328" s="38">
        <f t="shared" si="74"/>
        <v>5.5170843892167658E-3</v>
      </c>
      <c r="L328" s="33">
        <v>0</v>
      </c>
      <c r="M328" s="38">
        <f t="shared" si="75"/>
        <v>0</v>
      </c>
      <c r="N328" s="33">
        <f t="shared" si="76"/>
        <v>21298265</v>
      </c>
      <c r="O328" s="38">
        <f t="shared" si="77"/>
        <v>0.71297707240487007</v>
      </c>
      <c r="P328" s="33">
        <v>148848</v>
      </c>
      <c r="Q328" s="33">
        <v>29161862</v>
      </c>
      <c r="R328" s="33">
        <v>29787701</v>
      </c>
      <c r="S328" s="33">
        <v>19401774</v>
      </c>
      <c r="T328" s="38">
        <f t="shared" si="78"/>
        <v>0.65133505939246539</v>
      </c>
      <c r="U328" s="38">
        <f t="shared" si="79"/>
        <v>0.10722347629796847</v>
      </c>
    </row>
    <row r="329" spans="1:21" ht="13" x14ac:dyDescent="0.3">
      <c r="A329" s="18" t="s">
        <v>29</v>
      </c>
      <c r="B329" s="12" t="s">
        <v>585</v>
      </c>
      <c r="C329" s="11" t="s">
        <v>586</v>
      </c>
      <c r="D329" s="33">
        <v>67819458</v>
      </c>
      <c r="E329" s="33">
        <v>68911903</v>
      </c>
      <c r="F329" s="33">
        <v>13899910</v>
      </c>
      <c r="G329" s="38">
        <f t="shared" si="72"/>
        <v>0.20495460167198623</v>
      </c>
      <c r="H329" s="33">
        <v>22077579</v>
      </c>
      <c r="I329" s="38">
        <f t="shared" si="73"/>
        <v>0.32553458330498602</v>
      </c>
      <c r="J329" s="33">
        <v>7845398</v>
      </c>
      <c r="K329" s="38">
        <f t="shared" si="74"/>
        <v>0.11384677622384046</v>
      </c>
      <c r="L329" s="33">
        <v>0</v>
      </c>
      <c r="M329" s="38">
        <f t="shared" si="75"/>
        <v>0</v>
      </c>
      <c r="N329" s="33">
        <f t="shared" si="76"/>
        <v>43822887</v>
      </c>
      <c r="O329" s="38">
        <f t="shared" si="77"/>
        <v>0.63592623468836729</v>
      </c>
      <c r="P329" s="33">
        <v>23508687</v>
      </c>
      <c r="Q329" s="33">
        <v>61892563</v>
      </c>
      <c r="R329" s="33">
        <v>64247540</v>
      </c>
      <c r="S329" s="33">
        <v>50649360</v>
      </c>
      <c r="T329" s="38">
        <f t="shared" si="78"/>
        <v>0.78834707134312065</v>
      </c>
      <c r="U329" s="38">
        <f t="shared" si="79"/>
        <v>-0.6662766406307592</v>
      </c>
    </row>
    <row r="330" spans="1:21" ht="13" x14ac:dyDescent="0.3">
      <c r="A330" s="18" t="s">
        <v>29</v>
      </c>
      <c r="B330" s="12" t="s">
        <v>587</v>
      </c>
      <c r="C330" s="11" t="s">
        <v>588</v>
      </c>
      <c r="D330" s="33">
        <v>49840014</v>
      </c>
      <c r="E330" s="33">
        <v>46109523</v>
      </c>
      <c r="F330" s="33">
        <v>21044783</v>
      </c>
      <c r="G330" s="38">
        <f t="shared" si="72"/>
        <v>0.42224673131111079</v>
      </c>
      <c r="H330" s="33">
        <v>10399131</v>
      </c>
      <c r="I330" s="38">
        <f t="shared" si="73"/>
        <v>0.20865024235346322</v>
      </c>
      <c r="J330" s="33">
        <v>9445061</v>
      </c>
      <c r="K330" s="38">
        <f t="shared" si="74"/>
        <v>0.20483970306958066</v>
      </c>
      <c r="L330" s="33">
        <v>0</v>
      </c>
      <c r="M330" s="38">
        <f t="shared" si="75"/>
        <v>0</v>
      </c>
      <c r="N330" s="33">
        <f t="shared" si="76"/>
        <v>40888975</v>
      </c>
      <c r="O330" s="38">
        <f t="shared" si="77"/>
        <v>0.88677939695884511</v>
      </c>
      <c r="P330" s="33">
        <v>4396875</v>
      </c>
      <c r="Q330" s="33">
        <v>58152591</v>
      </c>
      <c r="R330" s="33">
        <v>48825511</v>
      </c>
      <c r="S330" s="33">
        <v>48813751</v>
      </c>
      <c r="T330" s="38">
        <f t="shared" si="78"/>
        <v>0.9997591423057508</v>
      </c>
      <c r="U330" s="38">
        <f t="shared" si="79"/>
        <v>1.148130433546553</v>
      </c>
    </row>
    <row r="331" spans="1:21" ht="13" x14ac:dyDescent="0.3">
      <c r="A331" s="18" t="s">
        <v>44</v>
      </c>
      <c r="B331" s="12" t="s">
        <v>589</v>
      </c>
      <c r="C331" s="11" t="s">
        <v>590</v>
      </c>
      <c r="D331" s="33">
        <v>0</v>
      </c>
      <c r="E331" s="33">
        <v>0</v>
      </c>
      <c r="F331" s="33">
        <v>0</v>
      </c>
      <c r="G331" s="38">
        <f t="shared" si="72"/>
        <v>0</v>
      </c>
      <c r="H331" s="33">
        <v>0</v>
      </c>
      <c r="I331" s="38">
        <f t="shared" si="73"/>
        <v>0</v>
      </c>
      <c r="J331" s="33">
        <v>0</v>
      </c>
      <c r="K331" s="38">
        <f t="shared" si="74"/>
        <v>0</v>
      </c>
      <c r="L331" s="33">
        <v>0</v>
      </c>
      <c r="M331" s="38">
        <f t="shared" si="75"/>
        <v>0</v>
      </c>
      <c r="N331" s="33">
        <f t="shared" si="76"/>
        <v>0</v>
      </c>
      <c r="O331" s="38">
        <f t="shared" si="77"/>
        <v>0</v>
      </c>
      <c r="P331" s="33">
        <v>0</v>
      </c>
      <c r="Q331" s="33">
        <v>0</v>
      </c>
      <c r="R331" s="33">
        <v>0</v>
      </c>
      <c r="S331" s="33">
        <v>0</v>
      </c>
      <c r="T331" s="38">
        <f t="shared" si="78"/>
        <v>0</v>
      </c>
      <c r="U331" s="38">
        <f t="shared" si="79"/>
        <v>0</v>
      </c>
    </row>
    <row r="332" spans="1:21" ht="14" x14ac:dyDescent="0.3">
      <c r="A332" s="19" t="s">
        <v>0</v>
      </c>
      <c r="B332" s="14" t="s">
        <v>591</v>
      </c>
      <c r="C332" s="13" t="s">
        <v>0</v>
      </c>
      <c r="D332" s="34">
        <f>SUM(D324:D331)</f>
        <v>456476859</v>
      </c>
      <c r="E332" s="34">
        <f>SUM(E324:E331)</f>
        <v>453240839</v>
      </c>
      <c r="F332" s="34">
        <f>SUM(F324:F331)</f>
        <v>138409959</v>
      </c>
      <c r="G332" s="39">
        <f t="shared" si="72"/>
        <v>0.30321352828972215</v>
      </c>
      <c r="H332" s="34">
        <f>SUM(H324:H331)</f>
        <v>107842362</v>
      </c>
      <c r="I332" s="39">
        <f t="shared" si="73"/>
        <v>0.23624935168947961</v>
      </c>
      <c r="J332" s="34">
        <f>SUM(J324:J331)</f>
        <v>77469481</v>
      </c>
      <c r="K332" s="39">
        <f t="shared" si="74"/>
        <v>0.17092343481431072</v>
      </c>
      <c r="L332" s="34">
        <f>SUM(L324:L331)</f>
        <v>0</v>
      </c>
      <c r="M332" s="39">
        <f t="shared" si="75"/>
        <v>0</v>
      </c>
      <c r="N332" s="34">
        <f t="shared" si="76"/>
        <v>323721802</v>
      </c>
      <c r="O332" s="39">
        <f t="shared" si="77"/>
        <v>0.71423793741587349</v>
      </c>
      <c r="P332" s="34">
        <f>SUM(P324:P331)</f>
        <v>81665557</v>
      </c>
      <c r="Q332" s="34">
        <f>SUM(Q324:Q331)</f>
        <v>419935342</v>
      </c>
      <c r="R332" s="34">
        <f>SUM(R324:R331)</f>
        <v>432475474</v>
      </c>
      <c r="S332" s="34">
        <f>SUM(S324:S331)</f>
        <v>300819157</v>
      </c>
      <c r="T332" s="39">
        <f t="shared" si="78"/>
        <v>0.69557506745457665</v>
      </c>
      <c r="U332" s="39">
        <f t="shared" si="79"/>
        <v>-5.1381220604421962E-2</v>
      </c>
    </row>
    <row r="333" spans="1:21" ht="13" x14ac:dyDescent="0.3">
      <c r="A333" s="18" t="s">
        <v>29</v>
      </c>
      <c r="B333" s="12" t="s">
        <v>592</v>
      </c>
      <c r="C333" s="11" t="s">
        <v>593</v>
      </c>
      <c r="D333" s="33">
        <v>2260812</v>
      </c>
      <c r="E333" s="33">
        <v>2995476</v>
      </c>
      <c r="F333" s="33">
        <v>777790</v>
      </c>
      <c r="G333" s="38">
        <f t="shared" si="72"/>
        <v>0.34403125956514741</v>
      </c>
      <c r="H333" s="33">
        <v>777476</v>
      </c>
      <c r="I333" s="38">
        <f t="shared" si="73"/>
        <v>0.34389237141345674</v>
      </c>
      <c r="J333" s="33">
        <v>718734</v>
      </c>
      <c r="K333" s="38">
        <f t="shared" si="74"/>
        <v>0.23993982926252788</v>
      </c>
      <c r="L333" s="33">
        <v>0</v>
      </c>
      <c r="M333" s="38">
        <f t="shared" si="75"/>
        <v>0</v>
      </c>
      <c r="N333" s="33">
        <f t="shared" si="76"/>
        <v>2274000</v>
      </c>
      <c r="O333" s="38">
        <f t="shared" si="77"/>
        <v>0.75914479034383853</v>
      </c>
      <c r="P333" s="33">
        <v>690516</v>
      </c>
      <c r="Q333" s="33">
        <v>2844864</v>
      </c>
      <c r="R333" s="33">
        <v>1726144</v>
      </c>
      <c r="S333" s="33">
        <v>2075595</v>
      </c>
      <c r="T333" s="38">
        <f t="shared" si="78"/>
        <v>1.20244602999518</v>
      </c>
      <c r="U333" s="38">
        <f t="shared" si="79"/>
        <v>4.0865092191926022E-2</v>
      </c>
    </row>
    <row r="334" spans="1:21" ht="13" x14ac:dyDescent="0.3">
      <c r="A334" s="18" t="s">
        <v>29</v>
      </c>
      <c r="B334" s="12" t="s">
        <v>594</v>
      </c>
      <c r="C334" s="11" t="s">
        <v>595</v>
      </c>
      <c r="D334" s="33">
        <v>2607400</v>
      </c>
      <c r="E334" s="33">
        <v>2607400</v>
      </c>
      <c r="F334" s="33">
        <v>960476</v>
      </c>
      <c r="G334" s="38">
        <f t="shared" si="72"/>
        <v>0.36836542149267471</v>
      </c>
      <c r="H334" s="33">
        <v>976238</v>
      </c>
      <c r="I334" s="38">
        <f t="shared" si="73"/>
        <v>0.3744105238935338</v>
      </c>
      <c r="J334" s="33">
        <v>1022016</v>
      </c>
      <c r="K334" s="38">
        <f t="shared" si="74"/>
        <v>0.39196747718033292</v>
      </c>
      <c r="L334" s="33">
        <v>0</v>
      </c>
      <c r="M334" s="38">
        <f t="shared" si="75"/>
        <v>0</v>
      </c>
      <c r="N334" s="33">
        <f t="shared" si="76"/>
        <v>2958730</v>
      </c>
      <c r="O334" s="38">
        <f t="shared" si="77"/>
        <v>1.1347434225665414</v>
      </c>
      <c r="P334" s="33">
        <v>912129</v>
      </c>
      <c r="Q334" s="33">
        <v>1936012</v>
      </c>
      <c r="R334" s="33">
        <v>2212012</v>
      </c>
      <c r="S334" s="33">
        <v>2742313</v>
      </c>
      <c r="T334" s="38">
        <f t="shared" si="78"/>
        <v>1.2397369453691933</v>
      </c>
      <c r="U334" s="38">
        <f t="shared" si="79"/>
        <v>0.12047309097726311</v>
      </c>
    </row>
    <row r="335" spans="1:21" ht="13" x14ac:dyDescent="0.3">
      <c r="A335" s="18" t="s">
        <v>29</v>
      </c>
      <c r="B335" s="12" t="s">
        <v>596</v>
      </c>
      <c r="C335" s="11" t="s">
        <v>597</v>
      </c>
      <c r="D335" s="33">
        <v>21089529</v>
      </c>
      <c r="E335" s="33">
        <v>21089529</v>
      </c>
      <c r="F335" s="33">
        <v>2865390</v>
      </c>
      <c r="G335" s="38">
        <f t="shared" si="72"/>
        <v>0.13586789918352374</v>
      </c>
      <c r="H335" s="33">
        <v>2341394</v>
      </c>
      <c r="I335" s="38">
        <f t="shared" si="73"/>
        <v>0.11102163542865277</v>
      </c>
      <c r="J335" s="33">
        <v>1956049</v>
      </c>
      <c r="K335" s="38">
        <f t="shared" si="74"/>
        <v>9.274977169950073E-2</v>
      </c>
      <c r="L335" s="33">
        <v>0</v>
      </c>
      <c r="M335" s="38">
        <f t="shared" si="75"/>
        <v>0</v>
      </c>
      <c r="N335" s="33">
        <f t="shared" si="76"/>
        <v>7162833</v>
      </c>
      <c r="O335" s="38">
        <f t="shared" si="77"/>
        <v>0.33963930631167721</v>
      </c>
      <c r="P335" s="33">
        <v>-500099</v>
      </c>
      <c r="Q335" s="33">
        <v>20221684</v>
      </c>
      <c r="R335" s="33">
        <v>21786715</v>
      </c>
      <c r="S335" s="33">
        <v>-1428157</v>
      </c>
      <c r="T335" s="38">
        <f t="shared" si="78"/>
        <v>-6.5551736459580984E-2</v>
      </c>
      <c r="U335" s="38">
        <f t="shared" si="79"/>
        <v>-4.9113235579355283</v>
      </c>
    </row>
    <row r="336" spans="1:21" ht="13" x14ac:dyDescent="0.3">
      <c r="A336" s="18" t="s">
        <v>44</v>
      </c>
      <c r="B336" s="12" t="s">
        <v>598</v>
      </c>
      <c r="C336" s="11" t="s">
        <v>599</v>
      </c>
      <c r="D336" s="33">
        <v>0</v>
      </c>
      <c r="E336" s="33">
        <v>0</v>
      </c>
      <c r="F336" s="33">
        <v>0</v>
      </c>
      <c r="G336" s="38">
        <f t="shared" si="72"/>
        <v>0</v>
      </c>
      <c r="H336" s="33">
        <v>0</v>
      </c>
      <c r="I336" s="38">
        <f t="shared" si="73"/>
        <v>0</v>
      </c>
      <c r="J336" s="33">
        <v>0</v>
      </c>
      <c r="K336" s="38">
        <f t="shared" si="74"/>
        <v>0</v>
      </c>
      <c r="L336" s="33">
        <v>0</v>
      </c>
      <c r="M336" s="38">
        <f t="shared" si="75"/>
        <v>0</v>
      </c>
      <c r="N336" s="33">
        <f t="shared" si="76"/>
        <v>0</v>
      </c>
      <c r="O336" s="38">
        <f t="shared" si="77"/>
        <v>0</v>
      </c>
      <c r="P336" s="33">
        <v>0</v>
      </c>
      <c r="Q336" s="33">
        <v>0</v>
      </c>
      <c r="R336" s="33">
        <v>0</v>
      </c>
      <c r="S336" s="33">
        <v>0</v>
      </c>
      <c r="T336" s="38">
        <f t="shared" si="78"/>
        <v>0</v>
      </c>
      <c r="U336" s="38">
        <f t="shared" si="79"/>
        <v>0</v>
      </c>
    </row>
    <row r="337" spans="1:21" ht="14" x14ac:dyDescent="0.3">
      <c r="A337" s="19" t="s">
        <v>0</v>
      </c>
      <c r="B337" s="14" t="s">
        <v>600</v>
      </c>
      <c r="C337" s="13" t="s">
        <v>0</v>
      </c>
      <c r="D337" s="34">
        <f>SUM(D333:D336)</f>
        <v>25957741</v>
      </c>
      <c r="E337" s="34">
        <f>SUM(E333:E336)</f>
        <v>26692405</v>
      </c>
      <c r="F337" s="34">
        <f>SUM(F333:F336)</f>
        <v>4603656</v>
      </c>
      <c r="G337" s="39">
        <f t="shared" si="72"/>
        <v>0.1773519506185072</v>
      </c>
      <c r="H337" s="34">
        <f>SUM(H333:H336)</f>
        <v>4095108</v>
      </c>
      <c r="I337" s="39">
        <f t="shared" si="73"/>
        <v>0.15776056938082555</v>
      </c>
      <c r="J337" s="34">
        <f>SUM(J333:J336)</f>
        <v>3696799</v>
      </c>
      <c r="K337" s="39">
        <f t="shared" si="74"/>
        <v>0.13849628761439817</v>
      </c>
      <c r="L337" s="34">
        <f>SUM(L333:L336)</f>
        <v>0</v>
      </c>
      <c r="M337" s="39">
        <f t="shared" si="75"/>
        <v>0</v>
      </c>
      <c r="N337" s="34">
        <f t="shared" si="76"/>
        <v>12395563</v>
      </c>
      <c r="O337" s="39">
        <f t="shared" si="77"/>
        <v>0.46438539352298902</v>
      </c>
      <c r="P337" s="34">
        <f>SUM(P333:P336)</f>
        <v>1102546</v>
      </c>
      <c r="Q337" s="34">
        <f>SUM(Q333:Q336)</f>
        <v>25002560</v>
      </c>
      <c r="R337" s="34">
        <f>SUM(R333:R336)</f>
        <v>25724871</v>
      </c>
      <c r="S337" s="34">
        <f>SUM(S333:S336)</f>
        <v>3389751</v>
      </c>
      <c r="T337" s="39">
        <f t="shared" si="78"/>
        <v>0.13176940712355759</v>
      </c>
      <c r="U337" s="39">
        <f t="shared" si="79"/>
        <v>2.3529657719496511</v>
      </c>
    </row>
    <row r="338" spans="1:21" ht="14" x14ac:dyDescent="0.3">
      <c r="A338" s="19" t="s">
        <v>0</v>
      </c>
      <c r="B338" s="14" t="s">
        <v>601</v>
      </c>
      <c r="C338" s="13" t="s">
        <v>0</v>
      </c>
      <c r="D338" s="34">
        <f>SUM(D302,D304:D309,D311:D316,D318:D322,D324:D331,D333:D336)</f>
        <v>3157962688</v>
      </c>
      <c r="E338" s="34">
        <f>SUM(E302,E304:E309,E311:E316,E318:E322,E324:E331,E333:E336)</f>
        <v>3203202460</v>
      </c>
      <c r="F338" s="34">
        <f>SUM(F302,F304:F309,F311:F316,F318:F322,F324:F331,F333:F336)</f>
        <v>887122892</v>
      </c>
      <c r="G338" s="39">
        <f t="shared" si="72"/>
        <v>0.2809162044159022</v>
      </c>
      <c r="H338" s="34">
        <f>SUM(H302,H304:H309,H311:H316,H318:H322,H324:H331,H333:H336)</f>
        <v>817606993</v>
      </c>
      <c r="I338" s="39">
        <f t="shared" si="73"/>
        <v>0.25890331006976103</v>
      </c>
      <c r="J338" s="34">
        <f>SUM(J302,J304:J309,J311:J316,J318:J322,J324:J331,J333:J336)</f>
        <v>762916953</v>
      </c>
      <c r="K338" s="39">
        <f t="shared" si="74"/>
        <v>0.23817319152533367</v>
      </c>
      <c r="L338" s="34">
        <f>SUM(L302,L304:L309,L311:L316,L318:L322,L324:L331,L333:L336)</f>
        <v>0</v>
      </c>
      <c r="M338" s="39">
        <f t="shared" si="75"/>
        <v>0</v>
      </c>
      <c r="N338" s="34">
        <f t="shared" si="76"/>
        <v>2467646838</v>
      </c>
      <c r="O338" s="39">
        <f t="shared" si="77"/>
        <v>0.77036867597810221</v>
      </c>
      <c r="P338" s="34">
        <f>SUM(P302,P304:P309,P311:P316,P318:P322,P324:P331,P333:P336)</f>
        <v>717086090</v>
      </c>
      <c r="Q338" s="34">
        <f>SUM(Q302,Q304:Q309,Q311:Q316,Q318:Q322,Q324:Q331,Q333:Q336)</f>
        <v>3018447156</v>
      </c>
      <c r="R338" s="34">
        <f>SUM(R302,R304:R309,R311:R316,R318:R322,R324:R331,R333:R336)</f>
        <v>2980575170</v>
      </c>
      <c r="S338" s="34">
        <f>SUM(S302,S304:S309,S311:S316,S318:S322,S324:S331,S333:S336)</f>
        <v>2315602490</v>
      </c>
      <c r="T338" s="39">
        <f t="shared" si="78"/>
        <v>0.77689786632692104</v>
      </c>
      <c r="U338" s="39">
        <f t="shared" si="79"/>
        <v>6.3912637044737597E-2</v>
      </c>
    </row>
    <row r="339" spans="1:21" ht="14" x14ac:dyDescent="0.3">
      <c r="A339" s="23" t="s">
        <v>0</v>
      </c>
      <c r="B339" s="24" t="s">
        <v>602</v>
      </c>
      <c r="C339" s="25" t="s">
        <v>0</v>
      </c>
      <c r="D339" s="36">
        <f>SUM(D8:D9,D11:D18,D20:D26,D28:D34,D36:D39,D41:D46,D48:D52,D57,D59:D62,D64:D69,D71:D77,D79:D83,D88:D90,D92:D95,D97:D100,D105,D107:D111,D113:D120,D122:D125,D127:D131,D133:D136,D138:D143,D145:D149,D151:D156,D158:D162,D164:D168,D173:D178,D180:D184,D186:D190,D192:D197,D199:D203,D208:D215,D217:D223,D225:D229,D234:D239,D241:D246,D248:D253,D255:D258,D263:D266,D268:D274,D276:D284,D286:D291,D293:D297,D302,D304:D309,D311:D316,D318:D322,D324:D331,D333:D336)</f>
        <v>18106254381</v>
      </c>
      <c r="E339" s="36">
        <f>SUM(E8:E9,E11:E18,E20:E26,E28:E34,E36:E39,E41:E46,E48:E52,E57,E59:E62,E64:E69,E71:E77,E79:E83,E88:E90,E92:E95,E97:E100,E105,E107:E111,E113:E120,E122:E125,E127:E131,E133:E136,E138:E143,E145:E149,E151:E156,E158:E162,E164:E168,E173:E178,E180:E184,E186:E190,E192:E197,E199:E203,E208:E215,E217:E223,E225:E229,E234:E239,E241:E246,E248:E253,E255:E258,E263:E266,E268:E274,E276:E284,E286:E291,E293:E297,E302,E304:E309,E311:E316,E318:E322,E324:E331,E333:E336)</f>
        <v>18317152276</v>
      </c>
      <c r="F339" s="36">
        <f>SUM(F8:F9,F11:F18,F20:F26,F28:F34,F36:F39,F41:F46,F48:F52,F57,F59:F62,F64:F69,F71:F77,F79:F83,F88:F90,F92:F95,F97:F100,F105,F107:F111,F113:F120,F122:F125,F127:F131,F133:F136,F138:F143,F145:F149,F151:F156,F158:F162,F164:F168,F173:F178,F180:F184,F186:F190,F192:F197,F199:F203,F208:F215,F217:F223,F225:F229,F234:F239,F241:F246,F248:F253,F255:F258,F263:F266,F268:F274,F276:F284,F286:F291,F293:F297,F302,F304:F309,F311:F316,F318:F322,F324:F331,F333:F336)</f>
        <v>5152312819</v>
      </c>
      <c r="G339" s="41">
        <f t="shared" si="72"/>
        <v>0.284559838306847</v>
      </c>
      <c r="H339" s="36">
        <f>SUM(H8:H9,H11:H18,H20:H26,H28:H34,H36:H39,H41:H46,H48:H52,H57,H59:H62,H64:H69,H71:H77,H79:H83,H88:H90,H92:H95,H97:H100,H105,H107:H111,H113:H120,H122:H125,H127:H131,H133:H136,H138:H143,H145:H149,H151:H156,H158:H162,H164:H168,H173:H178,H180:H184,H186:H190,H192:H197,H199:H203,H208:H215,H217:H223,H225:H229,H234:H239,H241:H246,H248:H253,H255:H258,H263:H266,H268:H274,H276:H284,H286:H291,H293:H297,H302,H304:H309,H311:H316,H318:H322,H324:H331,H333:H336)</f>
        <v>4781482948</v>
      </c>
      <c r="I339" s="41">
        <f t="shared" si="73"/>
        <v>0.26407907717332763</v>
      </c>
      <c r="J339" s="36">
        <f>SUM(J8:J9,J11:J18,J20:J26,J28:J34,J36:J39,J41:J46,J48:J52,J57,J59:J62,J64:J69,J71:J77,J79:J83,J88:J90,J92:J95,J97:J100,J105,J107:J111,J113:J120,J122:J125,J127:J131,J133:J136,J138:J143,J145:J149,J151:J156,J158:J162,J164:J168,J173:J178,J180:J184,J186:J190,J192:J197,J199:J203,J208:J215,J217:J223,J225:J229,J234:J239,J241:J246,J248:J253,J255:J258,J263:J266,J268:J274,J276:J284,J286:J291,J293:J297,J302,J304:J309,J311:J316,J318:J322,J324:J331,J333:J336)</f>
        <v>5075829721</v>
      </c>
      <c r="K339" s="41">
        <f t="shared" si="74"/>
        <v>0.2771080157285471</v>
      </c>
      <c r="L339" s="36">
        <f>SUM(L8:L9,L11:L18,L20:L26,L28:L34,L36:L39,L41:L46,L48:L52,L57,L59:L62,L64:L69,L71:L77,L79:L83,L88:L90,L92:L95,L97:L100,L105,L107:L111,L113:L120,L122:L125,L127:L131,L133:L136,L138:L143,L145:L149,L151:L156,L158:L162,L164:L168,L173:L178,L180:L184,L186:L190,L192:L197,L199:L203,L208:L215,L217:L223,L225:L229,L234:L239,L241:L246,L248:L253,L255:L258,L263:L266,L268:L274,L276:L284,L286:L291,L293:L297,L302,L304:L309,L311:L316,L318:L322,L324:L331,L333:L336)</f>
        <v>0</v>
      </c>
      <c r="M339" s="41">
        <f t="shared" si="75"/>
        <v>0</v>
      </c>
      <c r="N339" s="36">
        <f t="shared" si="76"/>
        <v>15009625488</v>
      </c>
      <c r="O339" s="41">
        <f t="shared" si="77"/>
        <v>0.81943007634796605</v>
      </c>
      <c r="P339" s="36">
        <f>SUM(P8:P9,P11:P18,P20:P26,P28:P34,P36:P39,P41:P46,P48:P52,P57,P59:P62,P64:P69,P71:P77,P79:P83,P88:P90,P92:P95,P97:P100,P105,P107:P111,P113:P120,P122:P125,P127:P131,P133:P136,P138:P143,P145:P149,P151:P156,P158:P162,P164:P168,P173:P178,P180:P184,P186:P190,P192:P197,P199:P203,P208:P215,P217:P223,P225:P229,P234:P239,P241:P246,P248:P253,P255:P258,P263:P266,P268:P274,P276:P284,P286:P291,P293:P297,P302,P304:P309,P311:P316,P318:P322,P324:P331,P333:P336)</f>
        <v>4292350383</v>
      </c>
      <c r="Q339" s="36">
        <f>SUM(Q8:Q9,Q11:Q18,Q20:Q26,Q28:Q34,Q36:Q39,Q41:Q46,Q48:Q52,Q57,Q59:Q62,Q64:Q69,Q71:Q77,Q79:Q83,Q88:Q90,Q92:Q95,Q97:Q100,Q105,Q107:Q111,Q113:Q120,Q122:Q125,Q127:Q131,Q133:Q136,Q138:Q143,Q145:Q149,Q151:Q156,Q158:Q162,Q164:Q168,Q173:Q178,Q180:Q184,Q186:Q190,Q192:Q197,Q199:Q203,Q208:Q215,Q217:Q223,Q225:Q229,Q234:Q239,Q241:Q246,Q248:Q253,Q255:Q258,Q263:Q266,Q268:Q274,Q276:Q284,Q286:Q291,Q293:Q297,Q302,Q304:Q309,Q311:Q316,Q318:Q322,Q324:Q331,Q333:Q336)</f>
        <v>18191383500</v>
      </c>
      <c r="R339" s="36">
        <f>SUM(R8:R9,R11:R18,R20:R26,R28:R34,R36:R39,R41:R46,R48:R52,R57,R59:R62,R64:R69,R71:R77,R79:R83,R88:R90,R92:R95,R97:R100,R105,R107:R111,R113:R120,R122:R125,R127:R131,R133:R136,R138:R143,R145:R149,R151:R156,R158:R162,R164:R168,R173:R178,R180:R184,R186:R190,R192:R197,R199:R203,R208:R215,R217:R223,R225:R229,R234:R239,R241:R246,R248:R253,R255:R258,R263:R266,R268:R274,R276:R284,R286:R291,R293:R297,R302,R304:R309,R311:R316,R318:R322,R324:R331,R333:R336)</f>
        <v>17190499066</v>
      </c>
      <c r="S339" s="36">
        <f>SUM(S8:S9,S11:S18,S20:S26,S28:S34,S36:S39,S41:S46,S48:S52,S57,S59:S62,S64:S69,S71:S77,S79:S83,S88:S90,S92:S95,S97:S100,S105,S107:S111,S113:S120,S122:S125,S127:S131,S133:S136,S138:S143,S145:S149,S151:S156,S158:S162,S164:S168,S173:S178,S180:S184,S186:S190,S192:S197,S199:S203,S208:S215,S217:S223,S225:S229,S234:S239,S241:S246,S248:S253,S255:S258,S263:S266,S268:S274,S276:S284,S286:S291,S293:S297,S302,S304:S309,S311:S316,S318:S322,S324:S331,S333:S336)</f>
        <v>13822500025</v>
      </c>
      <c r="T339" s="41">
        <f t="shared" si="78"/>
        <v>0.804077878828931</v>
      </c>
      <c r="U339" s="41">
        <f t="shared" si="79"/>
        <v>0.18252921315626902</v>
      </c>
    </row>
    <row r="340" spans="1:21" x14ac:dyDescent="0.25">
      <c r="B340" s="1"/>
      <c r="D340" s="37"/>
      <c r="E340" s="37"/>
      <c r="F340" s="37"/>
      <c r="G340" s="42"/>
      <c r="H340" s="37"/>
      <c r="I340" s="42"/>
      <c r="J340" s="37"/>
      <c r="K340" s="42"/>
      <c r="L340" s="37"/>
      <c r="M340" s="42"/>
      <c r="N340" s="37"/>
      <c r="O340" s="42"/>
      <c r="P340" s="37"/>
      <c r="Q340" s="37"/>
      <c r="R340" s="37"/>
      <c r="S340" s="37"/>
      <c r="T340" s="42"/>
      <c r="U340" s="42"/>
    </row>
    <row r="341" spans="1:21" x14ac:dyDescent="0.25">
      <c r="B341" s="1"/>
      <c r="D341" s="37"/>
      <c r="E341" s="37"/>
      <c r="F341" s="37"/>
      <c r="G341" s="42"/>
      <c r="H341" s="37"/>
      <c r="I341" s="42"/>
      <c r="J341" s="37"/>
      <c r="K341" s="42"/>
      <c r="L341" s="37"/>
      <c r="M341" s="42"/>
      <c r="N341" s="37"/>
      <c r="O341" s="42"/>
      <c r="P341" s="37"/>
      <c r="Q341" s="37"/>
      <c r="R341" s="37"/>
      <c r="S341" s="37"/>
      <c r="T341" s="42"/>
      <c r="U341" s="42"/>
    </row>
    <row r="342" spans="1:21" x14ac:dyDescent="0.25">
      <c r="B342" s="1"/>
      <c r="D342" s="37"/>
      <c r="E342" s="37"/>
      <c r="F342" s="37"/>
      <c r="G342" s="42"/>
      <c r="H342" s="37"/>
      <c r="I342" s="42"/>
      <c r="J342" s="37"/>
      <c r="K342" s="42"/>
      <c r="L342" s="37"/>
      <c r="M342" s="42"/>
      <c r="N342" s="37"/>
      <c r="O342" s="42"/>
      <c r="P342" s="37"/>
      <c r="Q342" s="37"/>
      <c r="R342" s="37"/>
      <c r="S342" s="37"/>
      <c r="T342" s="42"/>
      <c r="U342" s="42"/>
    </row>
    <row r="343" spans="1:21" x14ac:dyDescent="0.25">
      <c r="B343" s="1"/>
      <c r="D343" s="37"/>
      <c r="E343" s="37"/>
      <c r="F343" s="37"/>
      <c r="G343" s="42"/>
      <c r="H343" s="37"/>
      <c r="I343" s="42"/>
      <c r="J343" s="37"/>
      <c r="K343" s="42"/>
      <c r="L343" s="37"/>
      <c r="M343" s="42"/>
      <c r="N343" s="37"/>
      <c r="O343" s="42"/>
      <c r="P343" s="37"/>
      <c r="Q343" s="37"/>
      <c r="R343" s="37"/>
      <c r="S343" s="37"/>
      <c r="T343" s="42"/>
      <c r="U343" s="42"/>
    </row>
    <row r="344" spans="1:21" x14ac:dyDescent="0.25">
      <c r="B344" s="1"/>
      <c r="D344" s="37"/>
      <c r="E344" s="37"/>
      <c r="F344" s="37"/>
      <c r="G344" s="42"/>
      <c r="H344" s="37"/>
      <c r="I344" s="42"/>
      <c r="J344" s="37"/>
      <c r="K344" s="42"/>
      <c r="L344" s="37"/>
      <c r="M344" s="42"/>
      <c r="N344" s="37"/>
      <c r="O344" s="42"/>
      <c r="P344" s="37"/>
      <c r="Q344" s="37"/>
      <c r="R344" s="37"/>
      <c r="S344" s="37"/>
      <c r="T344" s="42"/>
      <c r="U344" s="42"/>
    </row>
    <row r="345" spans="1:21" x14ac:dyDescent="0.25">
      <c r="B345" s="1"/>
      <c r="D345" s="37"/>
      <c r="E345" s="37"/>
      <c r="F345" s="37"/>
      <c r="G345" s="42"/>
      <c r="H345" s="37"/>
      <c r="I345" s="42"/>
      <c r="J345" s="37"/>
      <c r="K345" s="42"/>
      <c r="L345" s="37"/>
      <c r="M345" s="42"/>
      <c r="N345" s="37"/>
      <c r="O345" s="42"/>
      <c r="P345" s="37"/>
      <c r="Q345" s="37"/>
      <c r="R345" s="37"/>
      <c r="S345" s="37"/>
      <c r="T345" s="42"/>
      <c r="U345" s="42"/>
    </row>
    <row r="346" spans="1:21" x14ac:dyDescent="0.25">
      <c r="B346" s="1"/>
      <c r="D346" s="37"/>
      <c r="E346" s="37"/>
      <c r="F346" s="37"/>
      <c r="G346" s="42"/>
      <c r="H346" s="37"/>
      <c r="I346" s="42"/>
      <c r="J346" s="37"/>
      <c r="K346" s="42"/>
      <c r="L346" s="37"/>
      <c r="M346" s="42"/>
      <c r="N346" s="37"/>
      <c r="O346" s="42"/>
      <c r="P346" s="37"/>
      <c r="Q346" s="37"/>
      <c r="R346" s="37"/>
      <c r="S346" s="37"/>
      <c r="T346" s="42"/>
      <c r="U346" s="42"/>
    </row>
    <row r="347" spans="1:21" x14ac:dyDescent="0.25">
      <c r="B347" s="1"/>
      <c r="D347" s="37"/>
      <c r="E347" s="37"/>
      <c r="F347" s="37"/>
      <c r="G347" s="42"/>
      <c r="H347" s="37"/>
      <c r="I347" s="42"/>
      <c r="J347" s="37"/>
      <c r="K347" s="42"/>
      <c r="L347" s="37"/>
      <c r="M347" s="42"/>
      <c r="N347" s="37"/>
      <c r="O347" s="42"/>
      <c r="P347" s="37"/>
      <c r="Q347" s="37"/>
      <c r="R347" s="37"/>
      <c r="S347" s="37"/>
      <c r="T347" s="42"/>
      <c r="U347" s="42"/>
    </row>
    <row r="348" spans="1:21" x14ac:dyDescent="0.25">
      <c r="B348" s="1"/>
      <c r="D348" s="37"/>
      <c r="E348" s="37"/>
      <c r="F348" s="37"/>
      <c r="G348" s="42"/>
      <c r="H348" s="37"/>
      <c r="I348" s="42"/>
      <c r="J348" s="37"/>
      <c r="K348" s="42"/>
      <c r="L348" s="37"/>
      <c r="M348" s="42"/>
      <c r="N348" s="37"/>
      <c r="O348" s="42"/>
      <c r="P348" s="37"/>
      <c r="Q348" s="37"/>
      <c r="R348" s="37"/>
      <c r="S348" s="37"/>
      <c r="T348" s="42"/>
      <c r="U348" s="42"/>
    </row>
    <row r="349" spans="1:21" x14ac:dyDescent="0.25">
      <c r="B349" s="1"/>
      <c r="D349" s="37"/>
      <c r="E349" s="37"/>
      <c r="F349" s="37"/>
      <c r="G349" s="42"/>
      <c r="H349" s="37"/>
      <c r="I349" s="42"/>
      <c r="J349" s="37"/>
      <c r="K349" s="42"/>
      <c r="L349" s="37"/>
      <c r="M349" s="42"/>
      <c r="N349" s="37"/>
      <c r="O349" s="42"/>
      <c r="P349" s="37"/>
      <c r="Q349" s="37"/>
      <c r="R349" s="37"/>
      <c r="S349" s="37"/>
      <c r="T349" s="42"/>
      <c r="U349" s="42"/>
    </row>
    <row r="350" spans="1:21" x14ac:dyDescent="0.25">
      <c r="B350" s="1"/>
      <c r="D350" s="37"/>
      <c r="E350" s="37"/>
      <c r="F350" s="37"/>
      <c r="G350" s="42"/>
      <c r="H350" s="37"/>
      <c r="I350" s="42"/>
      <c r="J350" s="37"/>
      <c r="K350" s="42"/>
      <c r="L350" s="37"/>
      <c r="M350" s="42"/>
      <c r="N350" s="37"/>
      <c r="O350" s="42"/>
      <c r="P350" s="37"/>
      <c r="Q350" s="37"/>
      <c r="R350" s="37"/>
      <c r="S350" s="37"/>
      <c r="T350" s="42"/>
      <c r="U350" s="42"/>
    </row>
    <row r="351" spans="1:21" x14ac:dyDescent="0.25">
      <c r="B351" s="1"/>
      <c r="D351" s="37"/>
      <c r="E351" s="37"/>
      <c r="F351" s="37"/>
      <c r="G351" s="42"/>
      <c r="H351" s="37"/>
      <c r="I351" s="42"/>
      <c r="J351" s="37"/>
      <c r="K351" s="42"/>
      <c r="L351" s="37"/>
      <c r="M351" s="42"/>
      <c r="N351" s="37"/>
      <c r="O351" s="42"/>
      <c r="P351" s="37"/>
      <c r="Q351" s="37"/>
      <c r="R351" s="37"/>
      <c r="S351" s="37"/>
      <c r="T351" s="42"/>
      <c r="U351" s="42"/>
    </row>
    <row r="352" spans="1:21" x14ac:dyDescent="0.25">
      <c r="B352" s="1"/>
      <c r="D352" s="37"/>
      <c r="E352" s="37"/>
      <c r="F352" s="37"/>
      <c r="G352" s="42"/>
      <c r="H352" s="37"/>
      <c r="I352" s="42"/>
      <c r="J352" s="37"/>
      <c r="K352" s="42"/>
      <c r="L352" s="37"/>
      <c r="M352" s="42"/>
      <c r="N352" s="37"/>
      <c r="O352" s="42"/>
      <c r="P352" s="37"/>
      <c r="Q352" s="37"/>
      <c r="R352" s="37"/>
      <c r="S352" s="37"/>
      <c r="T352" s="42"/>
      <c r="U352" s="42"/>
    </row>
    <row r="353" spans="2:21" x14ac:dyDescent="0.25">
      <c r="B353" s="1"/>
      <c r="D353" s="37"/>
      <c r="E353" s="37"/>
      <c r="F353" s="37"/>
      <c r="G353" s="42"/>
      <c r="H353" s="37"/>
      <c r="I353" s="42"/>
      <c r="J353" s="37"/>
      <c r="K353" s="42"/>
      <c r="L353" s="37"/>
      <c r="M353" s="42"/>
      <c r="N353" s="37"/>
      <c r="O353" s="42"/>
      <c r="P353" s="37"/>
      <c r="Q353" s="37"/>
      <c r="R353" s="37"/>
      <c r="S353" s="37"/>
      <c r="T353" s="42"/>
      <c r="U353" s="42"/>
    </row>
    <row r="354" spans="2:21" x14ac:dyDescent="0.25">
      <c r="B354" s="1"/>
      <c r="D354" s="37"/>
      <c r="E354" s="37"/>
      <c r="F354" s="37"/>
      <c r="G354" s="42"/>
      <c r="H354" s="37"/>
      <c r="I354" s="42"/>
      <c r="J354" s="37"/>
      <c r="K354" s="42"/>
      <c r="L354" s="37"/>
      <c r="M354" s="42"/>
      <c r="N354" s="37"/>
      <c r="O354" s="42"/>
      <c r="P354" s="37"/>
      <c r="Q354" s="37"/>
      <c r="R354" s="37"/>
      <c r="S354" s="37"/>
      <c r="T354" s="42"/>
      <c r="U354" s="42"/>
    </row>
    <row r="355" spans="2:21" x14ac:dyDescent="0.25">
      <c r="B355" s="1"/>
      <c r="D355" s="37"/>
      <c r="E355" s="37"/>
      <c r="F355" s="37"/>
      <c r="G355" s="42"/>
      <c r="H355" s="37"/>
      <c r="I355" s="42"/>
      <c r="J355" s="37"/>
      <c r="K355" s="42"/>
      <c r="L355" s="37"/>
      <c r="M355" s="42"/>
      <c r="N355" s="37"/>
      <c r="O355" s="42"/>
      <c r="P355" s="37"/>
      <c r="Q355" s="37"/>
      <c r="R355" s="37"/>
      <c r="S355" s="37"/>
      <c r="T355" s="42"/>
      <c r="U355" s="42"/>
    </row>
    <row r="356" spans="2:21" x14ac:dyDescent="0.25">
      <c r="B356" s="1"/>
      <c r="D356" s="37"/>
      <c r="E356" s="37"/>
      <c r="F356" s="37"/>
      <c r="G356" s="42"/>
      <c r="H356" s="37"/>
      <c r="I356" s="42"/>
      <c r="J356" s="37"/>
      <c r="K356" s="42"/>
      <c r="L356" s="37"/>
      <c r="M356" s="42"/>
      <c r="N356" s="37"/>
      <c r="O356" s="42"/>
      <c r="P356" s="37"/>
      <c r="Q356" s="37"/>
      <c r="R356" s="37"/>
      <c r="S356" s="37"/>
      <c r="T356" s="42"/>
      <c r="U356" s="42"/>
    </row>
    <row r="357" spans="2:21" x14ac:dyDescent="0.25">
      <c r="B357" s="1"/>
      <c r="D357" s="37"/>
      <c r="E357" s="37"/>
      <c r="F357" s="37"/>
      <c r="G357" s="42"/>
      <c r="H357" s="37"/>
      <c r="I357" s="42"/>
      <c r="J357" s="37"/>
      <c r="K357" s="42"/>
      <c r="L357" s="37"/>
      <c r="M357" s="42"/>
      <c r="N357" s="37"/>
      <c r="O357" s="42"/>
      <c r="P357" s="37"/>
      <c r="Q357" s="37"/>
      <c r="R357" s="37"/>
      <c r="S357" s="37"/>
      <c r="T357" s="42"/>
      <c r="U357" s="42"/>
    </row>
    <row r="358" spans="2:21" x14ac:dyDescent="0.25">
      <c r="B358" s="1"/>
      <c r="D358" s="37"/>
      <c r="E358" s="37"/>
      <c r="F358" s="37"/>
      <c r="G358" s="42"/>
      <c r="H358" s="37"/>
      <c r="I358" s="42"/>
      <c r="J358" s="37"/>
      <c r="K358" s="42"/>
      <c r="L358" s="37"/>
      <c r="M358" s="42"/>
      <c r="N358" s="37"/>
      <c r="O358" s="42"/>
      <c r="P358" s="37"/>
      <c r="Q358" s="37"/>
      <c r="R358" s="37"/>
      <c r="S358" s="37"/>
      <c r="T358" s="42"/>
      <c r="U358" s="42"/>
    </row>
    <row r="359" spans="2:21" x14ac:dyDescent="0.25">
      <c r="B359" s="1"/>
      <c r="D359" s="37"/>
      <c r="E359" s="37"/>
      <c r="F359" s="37"/>
      <c r="G359" s="42"/>
      <c r="H359" s="37"/>
      <c r="I359" s="42"/>
      <c r="J359" s="37"/>
      <c r="K359" s="42"/>
      <c r="L359" s="37"/>
      <c r="M359" s="42"/>
      <c r="N359" s="37"/>
      <c r="O359" s="42"/>
      <c r="P359" s="37"/>
      <c r="Q359" s="37"/>
      <c r="R359" s="37"/>
      <c r="S359" s="37"/>
      <c r="T359" s="42"/>
      <c r="U359" s="42"/>
    </row>
    <row r="360" spans="2:21" x14ac:dyDescent="0.25">
      <c r="B360" s="1"/>
      <c r="D360" s="37"/>
      <c r="E360" s="37"/>
      <c r="F360" s="37"/>
      <c r="G360" s="42"/>
      <c r="H360" s="37"/>
      <c r="I360" s="42"/>
      <c r="J360" s="37"/>
      <c r="K360" s="42"/>
      <c r="L360" s="37"/>
      <c r="M360" s="42"/>
      <c r="N360" s="37"/>
      <c r="O360" s="42"/>
      <c r="P360" s="37"/>
      <c r="Q360" s="37"/>
      <c r="R360" s="37"/>
      <c r="S360" s="37"/>
      <c r="T360" s="42"/>
      <c r="U360" s="42"/>
    </row>
  </sheetData>
  <mergeCells count="10">
    <mergeCell ref="P4:T4"/>
    <mergeCell ref="B2:T2"/>
    <mergeCell ref="B1:U1"/>
    <mergeCell ref="B3:O3"/>
    <mergeCell ref="D4:E4"/>
    <mergeCell ref="F4:G4"/>
    <mergeCell ref="H4:I4"/>
    <mergeCell ref="J4:K4"/>
    <mergeCell ref="L4:M4"/>
    <mergeCell ref="N4:O4"/>
  </mergeCells>
  <printOptions horizontalCentered="1"/>
  <pageMargins left="0.5" right="0.27559055118110198" top="0.78740157480314998" bottom="0.78740157480314998" header="0.78740157480314998" footer="0.78740157480314998"/>
  <pageSetup paperSize="9" scale="60" orientation="landscape" r:id="rId1"/>
  <rowBreaks count="1" manualBreakCount="1">
    <brk id="339" max="16383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U360"/>
  <sheetViews>
    <sheetView showGridLines="0" workbookViewId="0">
      <selection activeCell="T8" sqref="T8:U360"/>
    </sheetView>
  </sheetViews>
  <sheetFormatPr defaultRowHeight="12.5" x14ac:dyDescent="0.25"/>
  <cols>
    <col min="1" max="1" width="4" customWidth="1"/>
    <col min="2" max="2" width="23.26953125" customWidth="1"/>
    <col min="3" max="3" width="6.81640625" customWidth="1"/>
    <col min="4" max="11" width="11.7265625" customWidth="1"/>
    <col min="12" max="13" width="11.7265625" hidden="1" customWidth="1"/>
    <col min="14" max="16" width="11.7265625" customWidth="1"/>
    <col min="17" max="19" width="11.7265625" hidden="1" customWidth="1"/>
    <col min="20" max="21" width="11.7265625" customWidth="1"/>
    <col min="22" max="23" width="12.1796875" customWidth="1"/>
  </cols>
  <sheetData>
    <row r="1" spans="1:21" ht="14" x14ac:dyDescent="0.3">
      <c r="A1" s="2" t="s">
        <v>0</v>
      </c>
      <c r="B1" s="46" t="s">
        <v>1</v>
      </c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</row>
    <row r="2" spans="1:21" ht="15.65" customHeight="1" x14ac:dyDescent="0.35">
      <c r="A2" s="4" t="s">
        <v>0</v>
      </c>
      <c r="B2" s="44" t="s">
        <v>2</v>
      </c>
      <c r="C2" s="44"/>
      <c r="D2" s="44"/>
      <c r="E2" s="44"/>
      <c r="F2" s="44"/>
      <c r="G2" s="44"/>
      <c r="H2" s="44"/>
      <c r="I2" s="44"/>
      <c r="J2" s="44"/>
      <c r="K2" s="44"/>
      <c r="L2" s="44"/>
      <c r="M2" s="44"/>
      <c r="N2" s="44"/>
      <c r="O2" s="44"/>
      <c r="P2" s="45"/>
      <c r="Q2" s="45"/>
      <c r="R2" s="45"/>
      <c r="S2" s="45"/>
      <c r="T2" s="45"/>
      <c r="U2" s="3"/>
    </row>
    <row r="3" spans="1:21" ht="15.65" customHeight="1" x14ac:dyDescent="0.35">
      <c r="A3" s="2" t="s">
        <v>0</v>
      </c>
      <c r="B3" s="47" t="s">
        <v>0</v>
      </c>
      <c r="C3" s="47"/>
      <c r="D3" s="47"/>
      <c r="E3" s="47"/>
      <c r="F3" s="47"/>
      <c r="G3" s="47"/>
      <c r="H3" s="47"/>
      <c r="I3" s="47"/>
      <c r="J3" s="47"/>
      <c r="K3" s="47"/>
      <c r="L3" s="47"/>
      <c r="M3" s="47"/>
      <c r="N3" s="47"/>
      <c r="O3" s="47"/>
      <c r="T3" s="3"/>
      <c r="U3" s="3"/>
    </row>
    <row r="4" spans="1:21" ht="28.9" customHeight="1" x14ac:dyDescent="0.3">
      <c r="A4" s="5" t="s">
        <v>0</v>
      </c>
      <c r="B4" s="6" t="s">
        <v>617</v>
      </c>
      <c r="C4" s="6" t="s">
        <v>0</v>
      </c>
      <c r="D4" s="48" t="s">
        <v>4</v>
      </c>
      <c r="E4" s="49"/>
      <c r="F4" s="43" t="s">
        <v>5</v>
      </c>
      <c r="G4" s="43"/>
      <c r="H4" s="43" t="s">
        <v>6</v>
      </c>
      <c r="I4" s="43"/>
      <c r="J4" s="43" t="s">
        <v>7</v>
      </c>
      <c r="K4" s="43"/>
      <c r="L4" s="43" t="s">
        <v>8</v>
      </c>
      <c r="M4" s="43"/>
      <c r="N4" s="43" t="s">
        <v>9</v>
      </c>
      <c r="O4" s="43"/>
      <c r="P4" s="43" t="s">
        <v>10</v>
      </c>
      <c r="Q4" s="43"/>
      <c r="R4" s="43"/>
      <c r="S4" s="43"/>
      <c r="T4" s="43"/>
      <c r="U4" s="7"/>
    </row>
    <row r="5" spans="1:21" ht="43.15" customHeight="1" x14ac:dyDescent="0.3">
      <c r="A5" s="20" t="s">
        <v>0</v>
      </c>
      <c r="B5" s="21" t="s">
        <v>11</v>
      </c>
      <c r="C5" s="22" t="s">
        <v>12</v>
      </c>
      <c r="D5" s="26" t="s">
        <v>13</v>
      </c>
      <c r="E5" s="26" t="s">
        <v>14</v>
      </c>
      <c r="F5" s="26" t="s">
        <v>15</v>
      </c>
      <c r="G5" s="27" t="s">
        <v>16</v>
      </c>
      <c r="H5" s="26" t="s">
        <v>15</v>
      </c>
      <c r="I5" s="27" t="s">
        <v>17</v>
      </c>
      <c r="J5" s="26" t="s">
        <v>15</v>
      </c>
      <c r="K5" s="27" t="s">
        <v>18</v>
      </c>
      <c r="L5" s="26" t="s">
        <v>15</v>
      </c>
      <c r="M5" s="27" t="s">
        <v>19</v>
      </c>
      <c r="N5" s="26" t="s">
        <v>15</v>
      </c>
      <c r="O5" s="27" t="s">
        <v>20</v>
      </c>
      <c r="P5" s="26" t="s">
        <v>15</v>
      </c>
      <c r="Q5" s="26" t="s">
        <v>0</v>
      </c>
      <c r="R5" s="26" t="s">
        <v>0</v>
      </c>
      <c r="S5" s="26" t="s">
        <v>0</v>
      </c>
      <c r="T5" s="28" t="s">
        <v>20</v>
      </c>
      <c r="U5" s="29" t="s">
        <v>21</v>
      </c>
    </row>
    <row r="6" spans="1:21" ht="14.5" customHeight="1" x14ac:dyDescent="0.25">
      <c r="A6" s="16" t="s">
        <v>0</v>
      </c>
      <c r="B6" s="8" t="s">
        <v>618</v>
      </c>
      <c r="C6" s="8"/>
      <c r="D6" s="30"/>
      <c r="E6" s="30"/>
      <c r="F6" s="30"/>
      <c r="G6" s="31"/>
      <c r="H6" s="30"/>
      <c r="I6" s="31"/>
      <c r="J6" s="30"/>
      <c r="K6" s="31"/>
      <c r="L6" s="30"/>
      <c r="M6" s="31"/>
      <c r="N6" s="30"/>
      <c r="O6" s="31"/>
      <c r="P6" s="30"/>
      <c r="Q6" s="30"/>
      <c r="R6" s="30"/>
      <c r="S6" s="30"/>
      <c r="T6" s="31"/>
      <c r="U6" s="31"/>
    </row>
    <row r="7" spans="1:21" ht="14.5" customHeight="1" x14ac:dyDescent="0.3">
      <c r="A7" s="17" t="s">
        <v>0</v>
      </c>
      <c r="B7" s="9" t="s">
        <v>22</v>
      </c>
      <c r="C7" s="10"/>
      <c r="D7" s="32"/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</row>
    <row r="8" spans="1:21" ht="13" x14ac:dyDescent="0.3">
      <c r="A8" s="18" t="s">
        <v>23</v>
      </c>
      <c r="B8" s="12" t="s">
        <v>24</v>
      </c>
      <c r="C8" s="11" t="s">
        <v>25</v>
      </c>
      <c r="D8" s="33">
        <v>73212939</v>
      </c>
      <c r="E8" s="33">
        <v>60845737</v>
      </c>
      <c r="F8" s="33">
        <v>6950911</v>
      </c>
      <c r="G8" s="38">
        <f>IF(($D8       =0),0,($F8       /$D8       ))</f>
        <v>9.4941018554111037E-2</v>
      </c>
      <c r="H8" s="33">
        <v>7551130</v>
      </c>
      <c r="I8" s="38">
        <f>IF(($D8       =0),0,($H8       /$D8       ))</f>
        <v>0.10313928252490998</v>
      </c>
      <c r="J8" s="33">
        <v>21590348</v>
      </c>
      <c r="K8" s="38">
        <f>IF(($E8       =0),0,($J8       /$E8       ))</f>
        <v>0.35483748023300299</v>
      </c>
      <c r="L8" s="33">
        <v>0</v>
      </c>
      <c r="M8" s="38">
        <f>IF(($E8       =0),0,($L8       /$E8       ))</f>
        <v>0</v>
      </c>
      <c r="N8" s="33">
        <f>$F8       +$H8       +$J8</f>
        <v>36092389</v>
      </c>
      <c r="O8" s="38">
        <f>IF(($E8       =0),0,($N8       /$E8       ))</f>
        <v>0.59317859852696009</v>
      </c>
      <c r="P8" s="33">
        <v>6392074</v>
      </c>
      <c r="Q8" s="33">
        <v>43789352</v>
      </c>
      <c r="R8" s="33">
        <v>43789352</v>
      </c>
      <c r="S8" s="33">
        <v>22949416</v>
      </c>
      <c r="T8" s="38">
        <f>IF(($R8       =0),0,($S8       /$R8       ))</f>
        <v>0.52408667751009419</v>
      </c>
      <c r="U8" s="38">
        <f>IF(($P8       =0),0,(($J8       /$P8       )-1))</f>
        <v>2.3776749142766493</v>
      </c>
    </row>
    <row r="9" spans="1:21" ht="13" x14ac:dyDescent="0.3">
      <c r="A9" s="18" t="s">
        <v>23</v>
      </c>
      <c r="B9" s="12" t="s">
        <v>26</v>
      </c>
      <c r="C9" s="11" t="s">
        <v>27</v>
      </c>
      <c r="D9" s="33">
        <v>36887550</v>
      </c>
      <c r="E9" s="33">
        <v>36887550</v>
      </c>
      <c r="F9" s="33">
        <v>6986107</v>
      </c>
      <c r="G9" s="38">
        <f>IF(($D9       =0),0,($F9       /$D9       ))</f>
        <v>0.18938929259330045</v>
      </c>
      <c r="H9" s="33">
        <v>7714502</v>
      </c>
      <c r="I9" s="38">
        <f>IF(($D9       =0),0,($H9       /$D9       ))</f>
        <v>0.20913565688152236</v>
      </c>
      <c r="J9" s="33">
        <v>8599556</v>
      </c>
      <c r="K9" s="38">
        <f>IF(($E9       =0),0,($J9       /$E9       ))</f>
        <v>0.23312895543347281</v>
      </c>
      <c r="L9" s="33">
        <v>0</v>
      </c>
      <c r="M9" s="38">
        <f>IF(($E9       =0),0,($L9       /$E9       ))</f>
        <v>0</v>
      </c>
      <c r="N9" s="33">
        <f>$F9       +$H9       +$J9</f>
        <v>23300165</v>
      </c>
      <c r="O9" s="38">
        <f>IF(($E9       =0),0,($N9       /$E9       ))</f>
        <v>0.63165390490829565</v>
      </c>
      <c r="P9" s="33">
        <v>0</v>
      </c>
      <c r="Q9" s="33">
        <v>0</v>
      </c>
      <c r="R9" s="33">
        <v>0</v>
      </c>
      <c r="S9" s="33">
        <v>0</v>
      </c>
      <c r="T9" s="38">
        <f>IF(($R9       =0),0,($S9       /$R9       ))</f>
        <v>0</v>
      </c>
      <c r="U9" s="38">
        <f>IF(($P9       =0),0,(($J9       /$P9       )-1))</f>
        <v>0</v>
      </c>
    </row>
    <row r="10" spans="1:21" ht="14" x14ac:dyDescent="0.3">
      <c r="A10" s="19" t="s">
        <v>0</v>
      </c>
      <c r="B10" s="14" t="s">
        <v>28</v>
      </c>
      <c r="C10" s="13" t="s">
        <v>0</v>
      </c>
      <c r="D10" s="34">
        <f>SUM(D8:D9)</f>
        <v>110100489</v>
      </c>
      <c r="E10" s="34">
        <f>SUM(E8:E9)</f>
        <v>97733287</v>
      </c>
      <c r="F10" s="34">
        <f>SUM(F8:F9)</f>
        <v>13937018</v>
      </c>
      <c r="G10" s="39">
        <f t="shared" ref="G10:G54" si="0">IF(($D10      =0),0,($F10      /$D10      ))</f>
        <v>0.1265845240705516</v>
      </c>
      <c r="H10" s="34">
        <f>SUM(H8:H9)</f>
        <v>15265632</v>
      </c>
      <c r="I10" s="39">
        <f t="shared" ref="I10:I54" si="1">IF(($D10      =0),0,($H10      /$D10      ))</f>
        <v>0.1386518092576319</v>
      </c>
      <c r="J10" s="34">
        <f>SUM(J8:J9)</f>
        <v>30189904</v>
      </c>
      <c r="K10" s="39">
        <f t="shared" ref="K10:K54" si="2">IF(($E10      =0),0,($J10      /$E10      ))</f>
        <v>0.30890093771224536</v>
      </c>
      <c r="L10" s="34">
        <f>SUM(L8:L9)</f>
        <v>0</v>
      </c>
      <c r="M10" s="39">
        <f t="shared" ref="M10:M54" si="3">IF(($E10      =0),0,($L10      /$E10      ))</f>
        <v>0</v>
      </c>
      <c r="N10" s="34">
        <f t="shared" ref="N10:N54" si="4">$F10      +$H10      +$J10</f>
        <v>59392554</v>
      </c>
      <c r="O10" s="39">
        <f t="shared" ref="O10:O54" si="5">IF(($E10      =0),0,($N10      /$E10      ))</f>
        <v>0.60770036313216402</v>
      </c>
      <c r="P10" s="34">
        <f>SUM(P8:P9)</f>
        <v>6392074</v>
      </c>
      <c r="Q10" s="34">
        <f>SUM(Q8:Q9)</f>
        <v>43789352</v>
      </c>
      <c r="R10" s="34">
        <f>SUM(R8:R9)</f>
        <v>43789352</v>
      </c>
      <c r="S10" s="34">
        <f>SUM(S8:S9)</f>
        <v>22949416</v>
      </c>
      <c r="T10" s="39">
        <f t="shared" ref="T10:T54" si="6">IF(($R10      =0),0,($S10      /$R10      ))</f>
        <v>0.52408667751009419</v>
      </c>
      <c r="U10" s="39">
        <f t="shared" ref="U10:U54" si="7">IF(($P10      =0),0,(($J10      /$P10      )-1))</f>
        <v>3.7230216671459058</v>
      </c>
    </row>
    <row r="11" spans="1:21" ht="13" x14ac:dyDescent="0.3">
      <c r="A11" s="18" t="s">
        <v>29</v>
      </c>
      <c r="B11" s="12" t="s">
        <v>30</v>
      </c>
      <c r="C11" s="11" t="s">
        <v>31</v>
      </c>
      <c r="D11" s="33">
        <v>414295</v>
      </c>
      <c r="E11" s="33">
        <v>414295</v>
      </c>
      <c r="F11" s="33">
        <v>14346</v>
      </c>
      <c r="G11" s="38">
        <f t="shared" si="0"/>
        <v>3.4627499728454365E-2</v>
      </c>
      <c r="H11" s="33">
        <v>22173</v>
      </c>
      <c r="I11" s="38">
        <f t="shared" si="1"/>
        <v>5.3519834900252236E-2</v>
      </c>
      <c r="J11" s="33">
        <v>24463</v>
      </c>
      <c r="K11" s="38">
        <f t="shared" si="2"/>
        <v>5.9047297215752061E-2</v>
      </c>
      <c r="L11" s="33">
        <v>0</v>
      </c>
      <c r="M11" s="38">
        <f t="shared" si="3"/>
        <v>0</v>
      </c>
      <c r="N11" s="33">
        <f t="shared" si="4"/>
        <v>60982</v>
      </c>
      <c r="O11" s="38">
        <f t="shared" si="5"/>
        <v>0.14719463184445866</v>
      </c>
      <c r="P11" s="33">
        <v>10884</v>
      </c>
      <c r="Q11" s="33">
        <v>398744</v>
      </c>
      <c r="R11" s="33">
        <v>398744</v>
      </c>
      <c r="S11" s="33">
        <v>37949</v>
      </c>
      <c r="T11" s="38">
        <f t="shared" si="6"/>
        <v>9.5171338001324157E-2</v>
      </c>
      <c r="U11" s="38">
        <f t="shared" si="7"/>
        <v>1.2476111723631016</v>
      </c>
    </row>
    <row r="12" spans="1:21" ht="13" x14ac:dyDescent="0.3">
      <c r="A12" s="18" t="s">
        <v>29</v>
      </c>
      <c r="B12" s="12" t="s">
        <v>32</v>
      </c>
      <c r="C12" s="11" t="s">
        <v>33</v>
      </c>
      <c r="D12" s="33">
        <v>0</v>
      </c>
      <c r="E12" s="33">
        <v>0</v>
      </c>
      <c r="F12" s="33">
        <v>0</v>
      </c>
      <c r="G12" s="38">
        <f t="shared" si="0"/>
        <v>0</v>
      </c>
      <c r="H12" s="33">
        <v>0</v>
      </c>
      <c r="I12" s="38">
        <f t="shared" si="1"/>
        <v>0</v>
      </c>
      <c r="J12" s="33">
        <v>0</v>
      </c>
      <c r="K12" s="38">
        <f t="shared" si="2"/>
        <v>0</v>
      </c>
      <c r="L12" s="33">
        <v>0</v>
      </c>
      <c r="M12" s="38">
        <f t="shared" si="3"/>
        <v>0</v>
      </c>
      <c r="N12" s="33">
        <f t="shared" si="4"/>
        <v>0</v>
      </c>
      <c r="O12" s="38">
        <f t="shared" si="5"/>
        <v>0</v>
      </c>
      <c r="P12" s="33">
        <v>0</v>
      </c>
      <c r="Q12" s="33">
        <v>0</v>
      </c>
      <c r="R12" s="33">
        <v>0</v>
      </c>
      <c r="S12" s="33">
        <v>0</v>
      </c>
      <c r="T12" s="38">
        <f t="shared" si="6"/>
        <v>0</v>
      </c>
      <c r="U12" s="38">
        <f t="shared" si="7"/>
        <v>0</v>
      </c>
    </row>
    <row r="13" spans="1:21" ht="13" x14ac:dyDescent="0.3">
      <c r="A13" s="18" t="s">
        <v>29</v>
      </c>
      <c r="B13" s="12" t="s">
        <v>34</v>
      </c>
      <c r="C13" s="11" t="s">
        <v>35</v>
      </c>
      <c r="D13" s="33">
        <v>0</v>
      </c>
      <c r="E13" s="33">
        <v>0</v>
      </c>
      <c r="F13" s="33">
        <v>0</v>
      </c>
      <c r="G13" s="38">
        <f t="shared" si="0"/>
        <v>0</v>
      </c>
      <c r="H13" s="33">
        <v>0</v>
      </c>
      <c r="I13" s="38">
        <f t="shared" si="1"/>
        <v>0</v>
      </c>
      <c r="J13" s="33">
        <v>0</v>
      </c>
      <c r="K13" s="38">
        <f t="shared" si="2"/>
        <v>0</v>
      </c>
      <c r="L13" s="33">
        <v>0</v>
      </c>
      <c r="M13" s="38">
        <f t="shared" si="3"/>
        <v>0</v>
      </c>
      <c r="N13" s="33">
        <f t="shared" si="4"/>
        <v>0</v>
      </c>
      <c r="O13" s="38">
        <f t="shared" si="5"/>
        <v>0</v>
      </c>
      <c r="P13" s="33">
        <v>0</v>
      </c>
      <c r="Q13" s="33">
        <v>0</v>
      </c>
      <c r="R13" s="33">
        <v>0</v>
      </c>
      <c r="S13" s="33">
        <v>0</v>
      </c>
      <c r="T13" s="38">
        <f t="shared" si="6"/>
        <v>0</v>
      </c>
      <c r="U13" s="38">
        <f t="shared" si="7"/>
        <v>0</v>
      </c>
    </row>
    <row r="14" spans="1:21" ht="13" x14ac:dyDescent="0.3">
      <c r="A14" s="18" t="s">
        <v>29</v>
      </c>
      <c r="B14" s="12" t="s">
        <v>36</v>
      </c>
      <c r="C14" s="11" t="s">
        <v>37</v>
      </c>
      <c r="D14" s="33">
        <v>11889840</v>
      </c>
      <c r="E14" s="33">
        <v>11889840</v>
      </c>
      <c r="F14" s="33">
        <v>3536300</v>
      </c>
      <c r="G14" s="38">
        <f t="shared" si="0"/>
        <v>0.29742200063247276</v>
      </c>
      <c r="H14" s="33">
        <v>2619579</v>
      </c>
      <c r="I14" s="38">
        <f t="shared" si="1"/>
        <v>0.22032079489715589</v>
      </c>
      <c r="J14" s="33">
        <v>2543791</v>
      </c>
      <c r="K14" s="38">
        <f t="shared" si="2"/>
        <v>0.21394661324290318</v>
      </c>
      <c r="L14" s="33">
        <v>0</v>
      </c>
      <c r="M14" s="38">
        <f t="shared" si="3"/>
        <v>0</v>
      </c>
      <c r="N14" s="33">
        <f t="shared" si="4"/>
        <v>8699670</v>
      </c>
      <c r="O14" s="38">
        <f t="shared" si="5"/>
        <v>0.73168940877253186</v>
      </c>
      <c r="P14" s="33">
        <v>1841263</v>
      </c>
      <c r="Q14" s="33">
        <v>12629493</v>
      </c>
      <c r="R14" s="33">
        <v>12629493</v>
      </c>
      <c r="S14" s="33">
        <v>6817016</v>
      </c>
      <c r="T14" s="38">
        <f t="shared" si="6"/>
        <v>0.53976956953062172</v>
      </c>
      <c r="U14" s="38">
        <f t="shared" si="7"/>
        <v>0.38154679695404736</v>
      </c>
    </row>
    <row r="15" spans="1:21" ht="13" x14ac:dyDescent="0.3">
      <c r="A15" s="18" t="s">
        <v>29</v>
      </c>
      <c r="B15" s="12" t="s">
        <v>38</v>
      </c>
      <c r="C15" s="11" t="s">
        <v>39</v>
      </c>
      <c r="D15" s="33">
        <v>0</v>
      </c>
      <c r="E15" s="33">
        <v>0</v>
      </c>
      <c r="F15" s="33">
        <v>0</v>
      </c>
      <c r="G15" s="38">
        <f t="shared" si="0"/>
        <v>0</v>
      </c>
      <c r="H15" s="33">
        <v>0</v>
      </c>
      <c r="I15" s="38">
        <f t="shared" si="1"/>
        <v>0</v>
      </c>
      <c r="J15" s="33">
        <v>0</v>
      </c>
      <c r="K15" s="38">
        <f t="shared" si="2"/>
        <v>0</v>
      </c>
      <c r="L15" s="33">
        <v>0</v>
      </c>
      <c r="M15" s="38">
        <f t="shared" si="3"/>
        <v>0</v>
      </c>
      <c r="N15" s="33">
        <f t="shared" si="4"/>
        <v>0</v>
      </c>
      <c r="O15" s="38">
        <f t="shared" si="5"/>
        <v>0</v>
      </c>
      <c r="P15" s="33">
        <v>369488</v>
      </c>
      <c r="Q15" s="33">
        <v>1476449</v>
      </c>
      <c r="R15" s="33">
        <v>1476449</v>
      </c>
      <c r="S15" s="33">
        <v>369970</v>
      </c>
      <c r="T15" s="38">
        <f t="shared" si="6"/>
        <v>0.25058095470957681</v>
      </c>
      <c r="U15" s="38">
        <f t="shared" si="7"/>
        <v>-1</v>
      </c>
    </row>
    <row r="16" spans="1:21" ht="13" x14ac:dyDescent="0.3">
      <c r="A16" s="18" t="s">
        <v>29</v>
      </c>
      <c r="B16" s="12" t="s">
        <v>40</v>
      </c>
      <c r="C16" s="11" t="s">
        <v>41</v>
      </c>
      <c r="D16" s="33">
        <v>0</v>
      </c>
      <c r="E16" s="33">
        <v>0</v>
      </c>
      <c r="F16" s="33">
        <v>0</v>
      </c>
      <c r="G16" s="38">
        <f t="shared" si="0"/>
        <v>0</v>
      </c>
      <c r="H16" s="33">
        <v>0</v>
      </c>
      <c r="I16" s="38">
        <f t="shared" si="1"/>
        <v>0</v>
      </c>
      <c r="J16" s="33">
        <v>0</v>
      </c>
      <c r="K16" s="38">
        <f t="shared" si="2"/>
        <v>0</v>
      </c>
      <c r="L16" s="33">
        <v>0</v>
      </c>
      <c r="M16" s="38">
        <f t="shared" si="3"/>
        <v>0</v>
      </c>
      <c r="N16" s="33">
        <f t="shared" si="4"/>
        <v>0</v>
      </c>
      <c r="O16" s="38">
        <f t="shared" si="5"/>
        <v>0</v>
      </c>
      <c r="P16" s="33">
        <v>0</v>
      </c>
      <c r="Q16" s="33">
        <v>0</v>
      </c>
      <c r="R16" s="33">
        <v>0</v>
      </c>
      <c r="S16" s="33">
        <v>0</v>
      </c>
      <c r="T16" s="38">
        <f t="shared" si="6"/>
        <v>0</v>
      </c>
      <c r="U16" s="38">
        <f t="shared" si="7"/>
        <v>0</v>
      </c>
    </row>
    <row r="17" spans="1:21" ht="13" x14ac:dyDescent="0.3">
      <c r="A17" s="18" t="s">
        <v>29</v>
      </c>
      <c r="B17" s="12" t="s">
        <v>42</v>
      </c>
      <c r="C17" s="11" t="s">
        <v>43</v>
      </c>
      <c r="D17" s="33">
        <v>0</v>
      </c>
      <c r="E17" s="33">
        <v>0</v>
      </c>
      <c r="F17" s="33">
        <v>0</v>
      </c>
      <c r="G17" s="38">
        <f t="shared" si="0"/>
        <v>0</v>
      </c>
      <c r="H17" s="33">
        <v>0</v>
      </c>
      <c r="I17" s="38">
        <f t="shared" si="1"/>
        <v>0</v>
      </c>
      <c r="J17" s="33">
        <v>0</v>
      </c>
      <c r="K17" s="38">
        <f t="shared" si="2"/>
        <v>0</v>
      </c>
      <c r="L17" s="33">
        <v>0</v>
      </c>
      <c r="M17" s="38">
        <f t="shared" si="3"/>
        <v>0</v>
      </c>
      <c r="N17" s="33">
        <f t="shared" si="4"/>
        <v>0</v>
      </c>
      <c r="O17" s="38">
        <f t="shared" si="5"/>
        <v>0</v>
      </c>
      <c r="P17" s="33">
        <v>0</v>
      </c>
      <c r="Q17" s="33">
        <v>0</v>
      </c>
      <c r="R17" s="33">
        <v>0</v>
      </c>
      <c r="S17" s="33">
        <v>0</v>
      </c>
      <c r="T17" s="38">
        <f t="shared" si="6"/>
        <v>0</v>
      </c>
      <c r="U17" s="38">
        <f t="shared" si="7"/>
        <v>0</v>
      </c>
    </row>
    <row r="18" spans="1:21" ht="13" x14ac:dyDescent="0.3">
      <c r="A18" s="18" t="s">
        <v>44</v>
      </c>
      <c r="B18" s="12" t="s">
        <v>45</v>
      </c>
      <c r="C18" s="11" t="s">
        <v>46</v>
      </c>
      <c r="D18" s="33">
        <v>0</v>
      </c>
      <c r="E18" s="33">
        <v>0</v>
      </c>
      <c r="F18" s="33">
        <v>0</v>
      </c>
      <c r="G18" s="38">
        <f t="shared" si="0"/>
        <v>0</v>
      </c>
      <c r="H18" s="33">
        <v>0</v>
      </c>
      <c r="I18" s="38">
        <f t="shared" si="1"/>
        <v>0</v>
      </c>
      <c r="J18" s="33">
        <v>0</v>
      </c>
      <c r="K18" s="38">
        <f t="shared" si="2"/>
        <v>0</v>
      </c>
      <c r="L18" s="33">
        <v>0</v>
      </c>
      <c r="M18" s="38">
        <f t="shared" si="3"/>
        <v>0</v>
      </c>
      <c r="N18" s="33">
        <f t="shared" si="4"/>
        <v>0</v>
      </c>
      <c r="O18" s="38">
        <f t="shared" si="5"/>
        <v>0</v>
      </c>
      <c r="P18" s="33">
        <v>0</v>
      </c>
      <c r="Q18" s="33">
        <v>0</v>
      </c>
      <c r="R18" s="33">
        <v>0</v>
      </c>
      <c r="S18" s="33">
        <v>0</v>
      </c>
      <c r="T18" s="38">
        <f t="shared" si="6"/>
        <v>0</v>
      </c>
      <c r="U18" s="38">
        <f t="shared" si="7"/>
        <v>0</v>
      </c>
    </row>
    <row r="19" spans="1:21" ht="14" x14ac:dyDescent="0.3">
      <c r="A19" s="19" t="s">
        <v>0</v>
      </c>
      <c r="B19" s="14" t="s">
        <v>47</v>
      </c>
      <c r="C19" s="13" t="s">
        <v>0</v>
      </c>
      <c r="D19" s="34">
        <f>SUM(D11:D18)</f>
        <v>12304135</v>
      </c>
      <c r="E19" s="34">
        <f>SUM(E11:E18)</f>
        <v>12304135</v>
      </c>
      <c r="F19" s="34">
        <f>SUM(F11:F18)</f>
        <v>3550646</v>
      </c>
      <c r="G19" s="39">
        <f t="shared" si="0"/>
        <v>0.2885733942288507</v>
      </c>
      <c r="H19" s="34">
        <f>SUM(H11:H18)</f>
        <v>2641752</v>
      </c>
      <c r="I19" s="39">
        <f t="shared" si="1"/>
        <v>0.21470440628292847</v>
      </c>
      <c r="J19" s="34">
        <f>SUM(J11:J18)</f>
        <v>2568254</v>
      </c>
      <c r="K19" s="39">
        <f t="shared" si="2"/>
        <v>0.20873096727238444</v>
      </c>
      <c r="L19" s="34">
        <f>SUM(L11:L18)</f>
        <v>0</v>
      </c>
      <c r="M19" s="39">
        <f t="shared" si="3"/>
        <v>0</v>
      </c>
      <c r="N19" s="34">
        <f t="shared" si="4"/>
        <v>8760652</v>
      </c>
      <c r="O19" s="39">
        <f t="shared" si="5"/>
        <v>0.71200876778416367</v>
      </c>
      <c r="P19" s="34">
        <f>SUM(P11:P18)</f>
        <v>2221635</v>
      </c>
      <c r="Q19" s="34">
        <f>SUM(Q11:Q18)</f>
        <v>14504686</v>
      </c>
      <c r="R19" s="34">
        <f>SUM(R11:R18)</f>
        <v>14504686</v>
      </c>
      <c r="S19" s="34">
        <f>SUM(S11:S18)</f>
        <v>7224935</v>
      </c>
      <c r="T19" s="39">
        <f t="shared" si="6"/>
        <v>0.49811040376882337</v>
      </c>
      <c r="U19" s="39">
        <f t="shared" si="7"/>
        <v>0.15601977822639634</v>
      </c>
    </row>
    <row r="20" spans="1:21" ht="13" x14ac:dyDescent="0.3">
      <c r="A20" s="18" t="s">
        <v>29</v>
      </c>
      <c r="B20" s="12" t="s">
        <v>48</v>
      </c>
      <c r="C20" s="11" t="s">
        <v>49</v>
      </c>
      <c r="D20" s="33">
        <v>0</v>
      </c>
      <c r="E20" s="33">
        <v>0</v>
      </c>
      <c r="F20" s="33">
        <v>0</v>
      </c>
      <c r="G20" s="38">
        <f t="shared" si="0"/>
        <v>0</v>
      </c>
      <c r="H20" s="33">
        <v>0</v>
      </c>
      <c r="I20" s="38">
        <f t="shared" si="1"/>
        <v>0</v>
      </c>
      <c r="J20" s="33">
        <v>0</v>
      </c>
      <c r="K20" s="38">
        <f t="shared" si="2"/>
        <v>0</v>
      </c>
      <c r="L20" s="33">
        <v>0</v>
      </c>
      <c r="M20" s="38">
        <f t="shared" si="3"/>
        <v>0</v>
      </c>
      <c r="N20" s="33">
        <f t="shared" si="4"/>
        <v>0</v>
      </c>
      <c r="O20" s="38">
        <f t="shared" si="5"/>
        <v>0</v>
      </c>
      <c r="P20" s="33">
        <v>0</v>
      </c>
      <c r="Q20" s="33">
        <v>0</v>
      </c>
      <c r="R20" s="33">
        <v>0</v>
      </c>
      <c r="S20" s="33">
        <v>0</v>
      </c>
      <c r="T20" s="38">
        <f t="shared" si="6"/>
        <v>0</v>
      </c>
      <c r="U20" s="38">
        <f t="shared" si="7"/>
        <v>0</v>
      </c>
    </row>
    <row r="21" spans="1:21" ht="13" x14ac:dyDescent="0.3">
      <c r="A21" s="18" t="s">
        <v>29</v>
      </c>
      <c r="B21" s="12" t="s">
        <v>50</v>
      </c>
      <c r="C21" s="11" t="s">
        <v>51</v>
      </c>
      <c r="D21" s="33">
        <v>0</v>
      </c>
      <c r="E21" s="33">
        <v>0</v>
      </c>
      <c r="F21" s="33">
        <v>0</v>
      </c>
      <c r="G21" s="38">
        <f t="shared" si="0"/>
        <v>0</v>
      </c>
      <c r="H21" s="33">
        <v>0</v>
      </c>
      <c r="I21" s="38">
        <f t="shared" si="1"/>
        <v>0</v>
      </c>
      <c r="J21" s="33">
        <v>0</v>
      </c>
      <c r="K21" s="38">
        <f t="shared" si="2"/>
        <v>0</v>
      </c>
      <c r="L21" s="33">
        <v>0</v>
      </c>
      <c r="M21" s="38">
        <f t="shared" si="3"/>
        <v>0</v>
      </c>
      <c r="N21" s="33">
        <f t="shared" si="4"/>
        <v>0</v>
      </c>
      <c r="O21" s="38">
        <f t="shared" si="5"/>
        <v>0</v>
      </c>
      <c r="P21" s="33">
        <v>0</v>
      </c>
      <c r="Q21" s="33">
        <v>0</v>
      </c>
      <c r="R21" s="33">
        <v>0</v>
      </c>
      <c r="S21" s="33">
        <v>0</v>
      </c>
      <c r="T21" s="38">
        <f t="shared" si="6"/>
        <v>0</v>
      </c>
      <c r="U21" s="38">
        <f t="shared" si="7"/>
        <v>0</v>
      </c>
    </row>
    <row r="22" spans="1:21" ht="13" x14ac:dyDescent="0.3">
      <c r="A22" s="18" t="s">
        <v>29</v>
      </c>
      <c r="B22" s="12" t="s">
        <v>52</v>
      </c>
      <c r="C22" s="11" t="s">
        <v>53</v>
      </c>
      <c r="D22" s="33">
        <v>0</v>
      </c>
      <c r="E22" s="33">
        <v>0</v>
      </c>
      <c r="F22" s="33">
        <v>0</v>
      </c>
      <c r="G22" s="38">
        <f t="shared" si="0"/>
        <v>0</v>
      </c>
      <c r="H22" s="33">
        <v>0</v>
      </c>
      <c r="I22" s="38">
        <f t="shared" si="1"/>
        <v>0</v>
      </c>
      <c r="J22" s="33">
        <v>0</v>
      </c>
      <c r="K22" s="38">
        <f t="shared" si="2"/>
        <v>0</v>
      </c>
      <c r="L22" s="33">
        <v>0</v>
      </c>
      <c r="M22" s="38">
        <f t="shared" si="3"/>
        <v>0</v>
      </c>
      <c r="N22" s="33">
        <f t="shared" si="4"/>
        <v>0</v>
      </c>
      <c r="O22" s="38">
        <f t="shared" si="5"/>
        <v>0</v>
      </c>
      <c r="P22" s="33">
        <v>0</v>
      </c>
      <c r="Q22" s="33">
        <v>0</v>
      </c>
      <c r="R22" s="33">
        <v>0</v>
      </c>
      <c r="S22" s="33">
        <v>0</v>
      </c>
      <c r="T22" s="38">
        <f t="shared" si="6"/>
        <v>0</v>
      </c>
      <c r="U22" s="38">
        <f t="shared" si="7"/>
        <v>0</v>
      </c>
    </row>
    <row r="23" spans="1:21" ht="13" x14ac:dyDescent="0.3">
      <c r="A23" s="18" t="s">
        <v>29</v>
      </c>
      <c r="B23" s="12" t="s">
        <v>54</v>
      </c>
      <c r="C23" s="11" t="s">
        <v>55</v>
      </c>
      <c r="D23" s="33">
        <v>0</v>
      </c>
      <c r="E23" s="33">
        <v>0</v>
      </c>
      <c r="F23" s="33">
        <v>0</v>
      </c>
      <c r="G23" s="38">
        <f t="shared" si="0"/>
        <v>0</v>
      </c>
      <c r="H23" s="33">
        <v>0</v>
      </c>
      <c r="I23" s="38">
        <f t="shared" si="1"/>
        <v>0</v>
      </c>
      <c r="J23" s="33">
        <v>0</v>
      </c>
      <c r="K23" s="38">
        <f t="shared" si="2"/>
        <v>0</v>
      </c>
      <c r="L23" s="33">
        <v>0</v>
      </c>
      <c r="M23" s="38">
        <f t="shared" si="3"/>
        <v>0</v>
      </c>
      <c r="N23" s="33">
        <f t="shared" si="4"/>
        <v>0</v>
      </c>
      <c r="O23" s="38">
        <f t="shared" si="5"/>
        <v>0</v>
      </c>
      <c r="P23" s="33">
        <v>0</v>
      </c>
      <c r="Q23" s="33">
        <v>0</v>
      </c>
      <c r="R23" s="33">
        <v>0</v>
      </c>
      <c r="S23" s="33">
        <v>0</v>
      </c>
      <c r="T23" s="38">
        <f t="shared" si="6"/>
        <v>0</v>
      </c>
      <c r="U23" s="38">
        <f t="shared" si="7"/>
        <v>0</v>
      </c>
    </row>
    <row r="24" spans="1:21" ht="13" x14ac:dyDescent="0.3">
      <c r="A24" s="18" t="s">
        <v>29</v>
      </c>
      <c r="B24" s="12" t="s">
        <v>56</v>
      </c>
      <c r="C24" s="11" t="s">
        <v>57</v>
      </c>
      <c r="D24" s="33">
        <v>0</v>
      </c>
      <c r="E24" s="33">
        <v>0</v>
      </c>
      <c r="F24" s="33">
        <v>0</v>
      </c>
      <c r="G24" s="38">
        <f t="shared" si="0"/>
        <v>0</v>
      </c>
      <c r="H24" s="33">
        <v>0</v>
      </c>
      <c r="I24" s="38">
        <f t="shared" si="1"/>
        <v>0</v>
      </c>
      <c r="J24" s="33">
        <v>0</v>
      </c>
      <c r="K24" s="38">
        <f t="shared" si="2"/>
        <v>0</v>
      </c>
      <c r="L24" s="33">
        <v>0</v>
      </c>
      <c r="M24" s="38">
        <f t="shared" si="3"/>
        <v>0</v>
      </c>
      <c r="N24" s="33">
        <f t="shared" si="4"/>
        <v>0</v>
      </c>
      <c r="O24" s="38">
        <f t="shared" si="5"/>
        <v>0</v>
      </c>
      <c r="P24" s="33">
        <v>0</v>
      </c>
      <c r="Q24" s="33">
        <v>0</v>
      </c>
      <c r="R24" s="33">
        <v>0</v>
      </c>
      <c r="S24" s="33">
        <v>0</v>
      </c>
      <c r="T24" s="38">
        <f t="shared" si="6"/>
        <v>0</v>
      </c>
      <c r="U24" s="38">
        <f t="shared" si="7"/>
        <v>0</v>
      </c>
    </row>
    <row r="25" spans="1:21" ht="13" x14ac:dyDescent="0.3">
      <c r="A25" s="18" t="s">
        <v>29</v>
      </c>
      <c r="B25" s="12" t="s">
        <v>58</v>
      </c>
      <c r="C25" s="11" t="s">
        <v>59</v>
      </c>
      <c r="D25" s="33">
        <v>0</v>
      </c>
      <c r="E25" s="33">
        <v>0</v>
      </c>
      <c r="F25" s="33">
        <v>0</v>
      </c>
      <c r="G25" s="38">
        <f t="shared" si="0"/>
        <v>0</v>
      </c>
      <c r="H25" s="33">
        <v>0</v>
      </c>
      <c r="I25" s="38">
        <f t="shared" si="1"/>
        <v>0</v>
      </c>
      <c r="J25" s="33">
        <v>0</v>
      </c>
      <c r="K25" s="38">
        <f t="shared" si="2"/>
        <v>0</v>
      </c>
      <c r="L25" s="33">
        <v>0</v>
      </c>
      <c r="M25" s="38">
        <f t="shared" si="3"/>
        <v>0</v>
      </c>
      <c r="N25" s="33">
        <f t="shared" si="4"/>
        <v>0</v>
      </c>
      <c r="O25" s="38">
        <f t="shared" si="5"/>
        <v>0</v>
      </c>
      <c r="P25" s="33">
        <v>0</v>
      </c>
      <c r="Q25" s="33">
        <v>0</v>
      </c>
      <c r="R25" s="33">
        <v>0</v>
      </c>
      <c r="S25" s="33">
        <v>0</v>
      </c>
      <c r="T25" s="38">
        <f t="shared" si="6"/>
        <v>0</v>
      </c>
      <c r="U25" s="38">
        <f t="shared" si="7"/>
        <v>0</v>
      </c>
    </row>
    <row r="26" spans="1:21" ht="13" x14ac:dyDescent="0.3">
      <c r="A26" s="18" t="s">
        <v>44</v>
      </c>
      <c r="B26" s="12" t="s">
        <v>60</v>
      </c>
      <c r="C26" s="11" t="s">
        <v>61</v>
      </c>
      <c r="D26" s="33">
        <v>0</v>
      </c>
      <c r="E26" s="33">
        <v>0</v>
      </c>
      <c r="F26" s="33">
        <v>0</v>
      </c>
      <c r="G26" s="38">
        <f t="shared" si="0"/>
        <v>0</v>
      </c>
      <c r="H26" s="33">
        <v>0</v>
      </c>
      <c r="I26" s="38">
        <f t="shared" si="1"/>
        <v>0</v>
      </c>
      <c r="J26" s="33">
        <v>0</v>
      </c>
      <c r="K26" s="38">
        <f t="shared" si="2"/>
        <v>0</v>
      </c>
      <c r="L26" s="33">
        <v>0</v>
      </c>
      <c r="M26" s="38">
        <f t="shared" si="3"/>
        <v>0</v>
      </c>
      <c r="N26" s="33">
        <f t="shared" si="4"/>
        <v>0</v>
      </c>
      <c r="O26" s="38">
        <f t="shared" si="5"/>
        <v>0</v>
      </c>
      <c r="P26" s="33">
        <v>0</v>
      </c>
      <c r="Q26" s="33">
        <v>0</v>
      </c>
      <c r="R26" s="33">
        <v>0</v>
      </c>
      <c r="S26" s="33">
        <v>0</v>
      </c>
      <c r="T26" s="38">
        <f t="shared" si="6"/>
        <v>0</v>
      </c>
      <c r="U26" s="38">
        <f t="shared" si="7"/>
        <v>0</v>
      </c>
    </row>
    <row r="27" spans="1:21" ht="14" x14ac:dyDescent="0.3">
      <c r="A27" s="19" t="s">
        <v>0</v>
      </c>
      <c r="B27" s="14" t="s">
        <v>62</v>
      </c>
      <c r="C27" s="13" t="s">
        <v>0</v>
      </c>
      <c r="D27" s="34">
        <f>SUM(D20:D26)</f>
        <v>0</v>
      </c>
      <c r="E27" s="34">
        <f>SUM(E20:E26)</f>
        <v>0</v>
      </c>
      <c r="F27" s="34">
        <f>SUM(F20:F26)</f>
        <v>0</v>
      </c>
      <c r="G27" s="39">
        <f t="shared" si="0"/>
        <v>0</v>
      </c>
      <c r="H27" s="34">
        <f>SUM(H20:H26)</f>
        <v>0</v>
      </c>
      <c r="I27" s="39">
        <f t="shared" si="1"/>
        <v>0</v>
      </c>
      <c r="J27" s="34">
        <f>SUM(J20:J26)</f>
        <v>0</v>
      </c>
      <c r="K27" s="39">
        <f t="shared" si="2"/>
        <v>0</v>
      </c>
      <c r="L27" s="34">
        <f>SUM(L20:L26)</f>
        <v>0</v>
      </c>
      <c r="M27" s="39">
        <f t="shared" si="3"/>
        <v>0</v>
      </c>
      <c r="N27" s="34">
        <f t="shared" si="4"/>
        <v>0</v>
      </c>
      <c r="O27" s="39">
        <f t="shared" si="5"/>
        <v>0</v>
      </c>
      <c r="P27" s="34">
        <f>SUM(P20:P26)</f>
        <v>0</v>
      </c>
      <c r="Q27" s="34">
        <f>SUM(Q20:Q26)</f>
        <v>0</v>
      </c>
      <c r="R27" s="34">
        <f>SUM(R20:R26)</f>
        <v>0</v>
      </c>
      <c r="S27" s="34">
        <f>SUM(S20:S26)</f>
        <v>0</v>
      </c>
      <c r="T27" s="39">
        <f t="shared" si="6"/>
        <v>0</v>
      </c>
      <c r="U27" s="39">
        <f t="shared" si="7"/>
        <v>0</v>
      </c>
    </row>
    <row r="28" spans="1:21" ht="13" x14ac:dyDescent="0.3">
      <c r="A28" s="18" t="s">
        <v>29</v>
      </c>
      <c r="B28" s="12" t="s">
        <v>63</v>
      </c>
      <c r="C28" s="11" t="s">
        <v>64</v>
      </c>
      <c r="D28" s="33">
        <v>0</v>
      </c>
      <c r="E28" s="33">
        <v>0</v>
      </c>
      <c r="F28" s="33">
        <v>0</v>
      </c>
      <c r="G28" s="38">
        <f t="shared" si="0"/>
        <v>0</v>
      </c>
      <c r="H28" s="33">
        <v>0</v>
      </c>
      <c r="I28" s="38">
        <f t="shared" si="1"/>
        <v>0</v>
      </c>
      <c r="J28" s="33">
        <v>0</v>
      </c>
      <c r="K28" s="38">
        <f t="shared" si="2"/>
        <v>0</v>
      </c>
      <c r="L28" s="33">
        <v>0</v>
      </c>
      <c r="M28" s="38">
        <f t="shared" si="3"/>
        <v>0</v>
      </c>
      <c r="N28" s="33">
        <f t="shared" si="4"/>
        <v>0</v>
      </c>
      <c r="O28" s="38">
        <f t="shared" si="5"/>
        <v>0</v>
      </c>
      <c r="P28" s="33">
        <v>0</v>
      </c>
      <c r="Q28" s="33">
        <v>0</v>
      </c>
      <c r="R28" s="33">
        <v>0</v>
      </c>
      <c r="S28" s="33">
        <v>0</v>
      </c>
      <c r="T28" s="38">
        <f t="shared" si="6"/>
        <v>0</v>
      </c>
      <c r="U28" s="38">
        <f t="shared" si="7"/>
        <v>0</v>
      </c>
    </row>
    <row r="29" spans="1:21" ht="13" x14ac:dyDescent="0.3">
      <c r="A29" s="18" t="s">
        <v>29</v>
      </c>
      <c r="B29" s="12" t="s">
        <v>65</v>
      </c>
      <c r="C29" s="11" t="s">
        <v>66</v>
      </c>
      <c r="D29" s="33">
        <v>0</v>
      </c>
      <c r="E29" s="33">
        <v>0</v>
      </c>
      <c r="F29" s="33">
        <v>0</v>
      </c>
      <c r="G29" s="38">
        <f t="shared" si="0"/>
        <v>0</v>
      </c>
      <c r="H29" s="33">
        <v>0</v>
      </c>
      <c r="I29" s="38">
        <f t="shared" si="1"/>
        <v>0</v>
      </c>
      <c r="J29" s="33">
        <v>0</v>
      </c>
      <c r="K29" s="38">
        <f t="shared" si="2"/>
        <v>0</v>
      </c>
      <c r="L29" s="33">
        <v>0</v>
      </c>
      <c r="M29" s="38">
        <f t="shared" si="3"/>
        <v>0</v>
      </c>
      <c r="N29" s="33">
        <f t="shared" si="4"/>
        <v>0</v>
      </c>
      <c r="O29" s="38">
        <f t="shared" si="5"/>
        <v>0</v>
      </c>
      <c r="P29" s="33">
        <v>0</v>
      </c>
      <c r="Q29" s="33">
        <v>0</v>
      </c>
      <c r="R29" s="33">
        <v>0</v>
      </c>
      <c r="S29" s="33">
        <v>0</v>
      </c>
      <c r="T29" s="38">
        <f t="shared" si="6"/>
        <v>0</v>
      </c>
      <c r="U29" s="38">
        <f t="shared" si="7"/>
        <v>0</v>
      </c>
    </row>
    <row r="30" spans="1:21" ht="13" x14ac:dyDescent="0.3">
      <c r="A30" s="18" t="s">
        <v>29</v>
      </c>
      <c r="B30" s="12" t="s">
        <v>67</v>
      </c>
      <c r="C30" s="11" t="s">
        <v>68</v>
      </c>
      <c r="D30" s="33">
        <v>5602440</v>
      </c>
      <c r="E30" s="33">
        <v>5602440</v>
      </c>
      <c r="F30" s="33">
        <v>410474</v>
      </c>
      <c r="G30" s="38">
        <f t="shared" si="0"/>
        <v>7.3267005090639076E-2</v>
      </c>
      <c r="H30" s="33">
        <v>351338</v>
      </c>
      <c r="I30" s="38">
        <f t="shared" si="1"/>
        <v>6.2711604229585674E-2</v>
      </c>
      <c r="J30" s="33">
        <v>273401</v>
      </c>
      <c r="K30" s="38">
        <f t="shared" si="2"/>
        <v>4.8800344135769412E-2</v>
      </c>
      <c r="L30" s="33">
        <v>0</v>
      </c>
      <c r="M30" s="38">
        <f t="shared" si="3"/>
        <v>0</v>
      </c>
      <c r="N30" s="33">
        <f t="shared" si="4"/>
        <v>1035213</v>
      </c>
      <c r="O30" s="38">
        <f t="shared" si="5"/>
        <v>0.18477895345599418</v>
      </c>
      <c r="P30" s="33">
        <v>412341</v>
      </c>
      <c r="Q30" s="33">
        <v>5983011</v>
      </c>
      <c r="R30" s="33">
        <v>5983011</v>
      </c>
      <c r="S30" s="33">
        <v>1228308</v>
      </c>
      <c r="T30" s="38">
        <f t="shared" si="6"/>
        <v>0.2052993049820567</v>
      </c>
      <c r="U30" s="38">
        <f t="shared" si="7"/>
        <v>-0.33695412292253257</v>
      </c>
    </row>
    <row r="31" spans="1:21" ht="13" x14ac:dyDescent="0.3">
      <c r="A31" s="18" t="s">
        <v>29</v>
      </c>
      <c r="B31" s="12" t="s">
        <v>69</v>
      </c>
      <c r="C31" s="11" t="s">
        <v>70</v>
      </c>
      <c r="D31" s="33">
        <v>17190837</v>
      </c>
      <c r="E31" s="33">
        <v>17190837</v>
      </c>
      <c r="F31" s="33">
        <v>0</v>
      </c>
      <c r="G31" s="38">
        <f t="shared" si="0"/>
        <v>0</v>
      </c>
      <c r="H31" s="33">
        <v>0</v>
      </c>
      <c r="I31" s="38">
        <f t="shared" si="1"/>
        <v>0</v>
      </c>
      <c r="J31" s="33">
        <v>0</v>
      </c>
      <c r="K31" s="38">
        <f t="shared" si="2"/>
        <v>0</v>
      </c>
      <c r="L31" s="33">
        <v>0</v>
      </c>
      <c r="M31" s="38">
        <f t="shared" si="3"/>
        <v>0</v>
      </c>
      <c r="N31" s="33">
        <f t="shared" si="4"/>
        <v>0</v>
      </c>
      <c r="O31" s="38">
        <f t="shared" si="5"/>
        <v>0</v>
      </c>
      <c r="P31" s="33">
        <v>0</v>
      </c>
      <c r="Q31" s="33">
        <v>12635670</v>
      </c>
      <c r="R31" s="33">
        <v>12635670</v>
      </c>
      <c r="S31" s="33">
        <v>0</v>
      </c>
      <c r="T31" s="38">
        <f t="shared" si="6"/>
        <v>0</v>
      </c>
      <c r="U31" s="38">
        <f t="shared" si="7"/>
        <v>0</v>
      </c>
    </row>
    <row r="32" spans="1:21" ht="13" x14ac:dyDescent="0.3">
      <c r="A32" s="18" t="s">
        <v>29</v>
      </c>
      <c r="B32" s="12" t="s">
        <v>71</v>
      </c>
      <c r="C32" s="11" t="s">
        <v>72</v>
      </c>
      <c r="D32" s="33">
        <v>0</v>
      </c>
      <c r="E32" s="33">
        <v>0</v>
      </c>
      <c r="F32" s="33">
        <v>0</v>
      </c>
      <c r="G32" s="38">
        <f t="shared" si="0"/>
        <v>0</v>
      </c>
      <c r="H32" s="33">
        <v>0</v>
      </c>
      <c r="I32" s="38">
        <f t="shared" si="1"/>
        <v>0</v>
      </c>
      <c r="J32" s="33">
        <v>0</v>
      </c>
      <c r="K32" s="38">
        <f t="shared" si="2"/>
        <v>0</v>
      </c>
      <c r="L32" s="33">
        <v>0</v>
      </c>
      <c r="M32" s="38">
        <f t="shared" si="3"/>
        <v>0</v>
      </c>
      <c r="N32" s="33">
        <f t="shared" si="4"/>
        <v>0</v>
      </c>
      <c r="O32" s="38">
        <f t="shared" si="5"/>
        <v>0</v>
      </c>
      <c r="P32" s="33">
        <v>0</v>
      </c>
      <c r="Q32" s="33">
        <v>0</v>
      </c>
      <c r="R32" s="33">
        <v>0</v>
      </c>
      <c r="S32" s="33">
        <v>0</v>
      </c>
      <c r="T32" s="38">
        <f t="shared" si="6"/>
        <v>0</v>
      </c>
      <c r="U32" s="38">
        <f t="shared" si="7"/>
        <v>0</v>
      </c>
    </row>
    <row r="33" spans="1:21" ht="13" x14ac:dyDescent="0.3">
      <c r="A33" s="18" t="s">
        <v>29</v>
      </c>
      <c r="B33" s="12" t="s">
        <v>73</v>
      </c>
      <c r="C33" s="11" t="s">
        <v>74</v>
      </c>
      <c r="D33" s="33">
        <v>4800</v>
      </c>
      <c r="E33" s="33">
        <v>4800</v>
      </c>
      <c r="F33" s="33">
        <v>3184</v>
      </c>
      <c r="G33" s="38">
        <f t="shared" si="0"/>
        <v>0.66333333333333333</v>
      </c>
      <c r="H33" s="33">
        <v>7440</v>
      </c>
      <c r="I33" s="38">
        <f t="shared" si="1"/>
        <v>1.55</v>
      </c>
      <c r="J33" s="33">
        <v>7440</v>
      </c>
      <c r="K33" s="38">
        <f t="shared" si="2"/>
        <v>1.55</v>
      </c>
      <c r="L33" s="33">
        <v>0</v>
      </c>
      <c r="M33" s="38">
        <f t="shared" si="3"/>
        <v>0</v>
      </c>
      <c r="N33" s="33">
        <f t="shared" si="4"/>
        <v>18064</v>
      </c>
      <c r="O33" s="38">
        <f t="shared" si="5"/>
        <v>3.7633333333333332</v>
      </c>
      <c r="P33" s="33">
        <v>1056</v>
      </c>
      <c r="Q33" s="33">
        <v>2840</v>
      </c>
      <c r="R33" s="33">
        <v>2840</v>
      </c>
      <c r="S33" s="33">
        <v>3168</v>
      </c>
      <c r="T33" s="38">
        <f t="shared" si="6"/>
        <v>1.1154929577464789</v>
      </c>
      <c r="U33" s="38">
        <f t="shared" si="7"/>
        <v>6.0454545454545459</v>
      </c>
    </row>
    <row r="34" spans="1:21" ht="13" x14ac:dyDescent="0.3">
      <c r="A34" s="18" t="s">
        <v>44</v>
      </c>
      <c r="B34" s="12" t="s">
        <v>75</v>
      </c>
      <c r="C34" s="11" t="s">
        <v>76</v>
      </c>
      <c r="D34" s="33">
        <v>0</v>
      </c>
      <c r="E34" s="33">
        <v>0</v>
      </c>
      <c r="F34" s="33">
        <v>0</v>
      </c>
      <c r="G34" s="38">
        <f t="shared" si="0"/>
        <v>0</v>
      </c>
      <c r="H34" s="33">
        <v>0</v>
      </c>
      <c r="I34" s="38">
        <f t="shared" si="1"/>
        <v>0</v>
      </c>
      <c r="J34" s="33">
        <v>0</v>
      </c>
      <c r="K34" s="38">
        <f t="shared" si="2"/>
        <v>0</v>
      </c>
      <c r="L34" s="33">
        <v>0</v>
      </c>
      <c r="M34" s="38">
        <f t="shared" si="3"/>
        <v>0</v>
      </c>
      <c r="N34" s="33">
        <f t="shared" si="4"/>
        <v>0</v>
      </c>
      <c r="O34" s="38">
        <f t="shared" si="5"/>
        <v>0</v>
      </c>
      <c r="P34" s="33">
        <v>0</v>
      </c>
      <c r="Q34" s="33">
        <v>0</v>
      </c>
      <c r="R34" s="33">
        <v>0</v>
      </c>
      <c r="S34" s="33">
        <v>0</v>
      </c>
      <c r="T34" s="38">
        <f t="shared" si="6"/>
        <v>0</v>
      </c>
      <c r="U34" s="38">
        <f t="shared" si="7"/>
        <v>0</v>
      </c>
    </row>
    <row r="35" spans="1:21" ht="14" x14ac:dyDescent="0.3">
      <c r="A35" s="19" t="s">
        <v>0</v>
      </c>
      <c r="B35" s="14" t="s">
        <v>77</v>
      </c>
      <c r="C35" s="13" t="s">
        <v>0</v>
      </c>
      <c r="D35" s="34">
        <f>SUM(D28:D34)</f>
        <v>22798077</v>
      </c>
      <c r="E35" s="34">
        <f>SUM(E28:E34)</f>
        <v>22798077</v>
      </c>
      <c r="F35" s="34">
        <f>SUM(F28:F34)</f>
        <v>413658</v>
      </c>
      <c r="G35" s="39">
        <f t="shared" si="0"/>
        <v>1.8144425075851792E-2</v>
      </c>
      <c r="H35" s="34">
        <f>SUM(H28:H34)</f>
        <v>358778</v>
      </c>
      <c r="I35" s="39">
        <f t="shared" si="1"/>
        <v>1.5737204501941108E-2</v>
      </c>
      <c r="J35" s="34">
        <f>SUM(J28:J34)</f>
        <v>280841</v>
      </c>
      <c r="K35" s="39">
        <f t="shared" si="2"/>
        <v>1.2318626698207923E-2</v>
      </c>
      <c r="L35" s="34">
        <f>SUM(L28:L34)</f>
        <v>0</v>
      </c>
      <c r="M35" s="39">
        <f t="shared" si="3"/>
        <v>0</v>
      </c>
      <c r="N35" s="34">
        <f t="shared" si="4"/>
        <v>1053277</v>
      </c>
      <c r="O35" s="39">
        <f t="shared" si="5"/>
        <v>4.6200256276000821E-2</v>
      </c>
      <c r="P35" s="34">
        <f>SUM(P28:P34)</f>
        <v>413397</v>
      </c>
      <c r="Q35" s="34">
        <f>SUM(Q28:Q34)</f>
        <v>18621521</v>
      </c>
      <c r="R35" s="34">
        <f>SUM(R28:R34)</f>
        <v>18621521</v>
      </c>
      <c r="S35" s="34">
        <f>SUM(S28:S34)</f>
        <v>1231476</v>
      </c>
      <c r="T35" s="39">
        <f t="shared" si="6"/>
        <v>6.6131869679173894E-2</v>
      </c>
      <c r="U35" s="39">
        <f t="shared" si="7"/>
        <v>-0.32065060946257473</v>
      </c>
    </row>
    <row r="36" spans="1:21" ht="13" x14ac:dyDescent="0.3">
      <c r="A36" s="18" t="s">
        <v>29</v>
      </c>
      <c r="B36" s="12" t="s">
        <v>78</v>
      </c>
      <c r="C36" s="11" t="s">
        <v>79</v>
      </c>
      <c r="D36" s="33">
        <v>0</v>
      </c>
      <c r="E36" s="33">
        <v>0</v>
      </c>
      <c r="F36" s="33">
        <v>0</v>
      </c>
      <c r="G36" s="38">
        <f t="shared" si="0"/>
        <v>0</v>
      </c>
      <c r="H36" s="33">
        <v>0</v>
      </c>
      <c r="I36" s="38">
        <f t="shared" si="1"/>
        <v>0</v>
      </c>
      <c r="J36" s="33">
        <v>0</v>
      </c>
      <c r="K36" s="38">
        <f t="shared" si="2"/>
        <v>0</v>
      </c>
      <c r="L36" s="33">
        <v>0</v>
      </c>
      <c r="M36" s="38">
        <f t="shared" si="3"/>
        <v>0</v>
      </c>
      <c r="N36" s="33">
        <f t="shared" si="4"/>
        <v>0</v>
      </c>
      <c r="O36" s="38">
        <f t="shared" si="5"/>
        <v>0</v>
      </c>
      <c r="P36" s="33">
        <v>0</v>
      </c>
      <c r="Q36" s="33">
        <v>0</v>
      </c>
      <c r="R36" s="33">
        <v>0</v>
      </c>
      <c r="S36" s="33">
        <v>0</v>
      </c>
      <c r="T36" s="38">
        <f t="shared" si="6"/>
        <v>0</v>
      </c>
      <c r="U36" s="38">
        <f t="shared" si="7"/>
        <v>0</v>
      </c>
    </row>
    <row r="37" spans="1:21" ht="13" x14ac:dyDescent="0.3">
      <c r="A37" s="18" t="s">
        <v>29</v>
      </c>
      <c r="B37" s="12" t="s">
        <v>80</v>
      </c>
      <c r="C37" s="11" t="s">
        <v>81</v>
      </c>
      <c r="D37" s="33">
        <v>5203070</v>
      </c>
      <c r="E37" s="33">
        <v>5203070</v>
      </c>
      <c r="F37" s="33">
        <v>96</v>
      </c>
      <c r="G37" s="38">
        <f t="shared" si="0"/>
        <v>1.8450645484300614E-5</v>
      </c>
      <c r="H37" s="33">
        <v>0</v>
      </c>
      <c r="I37" s="38">
        <f t="shared" si="1"/>
        <v>0</v>
      </c>
      <c r="J37" s="33">
        <v>1277330</v>
      </c>
      <c r="K37" s="38">
        <f t="shared" si="2"/>
        <v>0.24549544787980943</v>
      </c>
      <c r="L37" s="33">
        <v>0</v>
      </c>
      <c r="M37" s="38">
        <f t="shared" si="3"/>
        <v>0</v>
      </c>
      <c r="N37" s="33">
        <f t="shared" si="4"/>
        <v>1277426</v>
      </c>
      <c r="O37" s="38">
        <f t="shared" si="5"/>
        <v>0.24551389852529373</v>
      </c>
      <c r="P37" s="33">
        <v>204</v>
      </c>
      <c r="Q37" s="33">
        <v>3096</v>
      </c>
      <c r="R37" s="33">
        <v>2910</v>
      </c>
      <c r="S37" s="33">
        <v>1010</v>
      </c>
      <c r="T37" s="38">
        <f t="shared" si="6"/>
        <v>0.34707903780068727</v>
      </c>
      <c r="U37" s="38">
        <f t="shared" si="7"/>
        <v>6260.4215686274511</v>
      </c>
    </row>
    <row r="38" spans="1:21" ht="13" x14ac:dyDescent="0.3">
      <c r="A38" s="18" t="s">
        <v>29</v>
      </c>
      <c r="B38" s="12" t="s">
        <v>82</v>
      </c>
      <c r="C38" s="11" t="s">
        <v>83</v>
      </c>
      <c r="D38" s="33">
        <v>25975</v>
      </c>
      <c r="E38" s="33">
        <v>0</v>
      </c>
      <c r="F38" s="33">
        <v>0</v>
      </c>
      <c r="G38" s="38">
        <f t="shared" si="0"/>
        <v>0</v>
      </c>
      <c r="H38" s="33">
        <v>0</v>
      </c>
      <c r="I38" s="38">
        <f t="shared" si="1"/>
        <v>0</v>
      </c>
      <c r="J38" s="33">
        <v>0</v>
      </c>
      <c r="K38" s="38">
        <f t="shared" si="2"/>
        <v>0</v>
      </c>
      <c r="L38" s="33">
        <v>0</v>
      </c>
      <c r="M38" s="38">
        <f t="shared" si="3"/>
        <v>0</v>
      </c>
      <c r="N38" s="33">
        <f t="shared" si="4"/>
        <v>0</v>
      </c>
      <c r="O38" s="38">
        <f t="shared" si="5"/>
        <v>0</v>
      </c>
      <c r="P38" s="33">
        <v>0</v>
      </c>
      <c r="Q38" s="33">
        <v>0</v>
      </c>
      <c r="R38" s="33">
        <v>25000</v>
      </c>
      <c r="S38" s="33">
        <v>0</v>
      </c>
      <c r="T38" s="38">
        <f t="shared" si="6"/>
        <v>0</v>
      </c>
      <c r="U38" s="38">
        <f t="shared" si="7"/>
        <v>0</v>
      </c>
    </row>
    <row r="39" spans="1:21" ht="13" x14ac:dyDescent="0.3">
      <c r="A39" s="18" t="s">
        <v>44</v>
      </c>
      <c r="B39" s="12" t="s">
        <v>84</v>
      </c>
      <c r="C39" s="11" t="s">
        <v>85</v>
      </c>
      <c r="D39" s="33">
        <v>0</v>
      </c>
      <c r="E39" s="33">
        <v>0</v>
      </c>
      <c r="F39" s="33">
        <v>0</v>
      </c>
      <c r="G39" s="38">
        <f t="shared" si="0"/>
        <v>0</v>
      </c>
      <c r="H39" s="33">
        <v>0</v>
      </c>
      <c r="I39" s="38">
        <f t="shared" si="1"/>
        <v>0</v>
      </c>
      <c r="J39" s="33">
        <v>0</v>
      </c>
      <c r="K39" s="38">
        <f t="shared" si="2"/>
        <v>0</v>
      </c>
      <c r="L39" s="33">
        <v>0</v>
      </c>
      <c r="M39" s="38">
        <f t="shared" si="3"/>
        <v>0</v>
      </c>
      <c r="N39" s="33">
        <f t="shared" si="4"/>
        <v>0</v>
      </c>
      <c r="O39" s="38">
        <f t="shared" si="5"/>
        <v>0</v>
      </c>
      <c r="P39" s="33">
        <v>0</v>
      </c>
      <c r="Q39" s="33">
        <v>0</v>
      </c>
      <c r="R39" s="33">
        <v>0</v>
      </c>
      <c r="S39" s="33">
        <v>0</v>
      </c>
      <c r="T39" s="38">
        <f t="shared" si="6"/>
        <v>0</v>
      </c>
      <c r="U39" s="38">
        <f t="shared" si="7"/>
        <v>0</v>
      </c>
    </row>
    <row r="40" spans="1:21" ht="14" x14ac:dyDescent="0.3">
      <c r="A40" s="19" t="s">
        <v>0</v>
      </c>
      <c r="B40" s="14" t="s">
        <v>86</v>
      </c>
      <c r="C40" s="13" t="s">
        <v>0</v>
      </c>
      <c r="D40" s="34">
        <f>SUM(D36:D39)</f>
        <v>5229045</v>
      </c>
      <c r="E40" s="34">
        <f>SUM(E36:E39)</f>
        <v>5203070</v>
      </c>
      <c r="F40" s="34">
        <f>SUM(F36:F39)</f>
        <v>96</v>
      </c>
      <c r="G40" s="39">
        <f t="shared" si="0"/>
        <v>1.8358992894496032E-5</v>
      </c>
      <c r="H40" s="34">
        <f>SUM(H36:H39)</f>
        <v>0</v>
      </c>
      <c r="I40" s="39">
        <f t="shared" si="1"/>
        <v>0</v>
      </c>
      <c r="J40" s="34">
        <f>SUM(J36:J39)</f>
        <v>1277330</v>
      </c>
      <c r="K40" s="39">
        <f t="shared" si="2"/>
        <v>0.24549544787980943</v>
      </c>
      <c r="L40" s="34">
        <f>SUM(L36:L39)</f>
        <v>0</v>
      </c>
      <c r="M40" s="39">
        <f t="shared" si="3"/>
        <v>0</v>
      </c>
      <c r="N40" s="34">
        <f t="shared" si="4"/>
        <v>1277426</v>
      </c>
      <c r="O40" s="39">
        <f t="shared" si="5"/>
        <v>0.24551389852529373</v>
      </c>
      <c r="P40" s="34">
        <f>SUM(P36:P39)</f>
        <v>204</v>
      </c>
      <c r="Q40" s="34">
        <f>SUM(Q36:Q39)</f>
        <v>3096</v>
      </c>
      <c r="R40" s="34">
        <f>SUM(R36:R39)</f>
        <v>27910</v>
      </c>
      <c r="S40" s="34">
        <f>SUM(S36:S39)</f>
        <v>1010</v>
      </c>
      <c r="T40" s="39">
        <f t="shared" si="6"/>
        <v>3.6187746327481188E-2</v>
      </c>
      <c r="U40" s="39">
        <f t="shared" si="7"/>
        <v>6260.4215686274511</v>
      </c>
    </row>
    <row r="41" spans="1:21" ht="13" x14ac:dyDescent="0.3">
      <c r="A41" s="18" t="s">
        <v>29</v>
      </c>
      <c r="B41" s="12" t="s">
        <v>87</v>
      </c>
      <c r="C41" s="11" t="s">
        <v>88</v>
      </c>
      <c r="D41" s="33">
        <v>0</v>
      </c>
      <c r="E41" s="33">
        <v>0</v>
      </c>
      <c r="F41" s="33">
        <v>0</v>
      </c>
      <c r="G41" s="38">
        <f t="shared" si="0"/>
        <v>0</v>
      </c>
      <c r="H41" s="33">
        <v>0</v>
      </c>
      <c r="I41" s="38">
        <f t="shared" si="1"/>
        <v>0</v>
      </c>
      <c r="J41" s="33">
        <v>0</v>
      </c>
      <c r="K41" s="38">
        <f t="shared" si="2"/>
        <v>0</v>
      </c>
      <c r="L41" s="33">
        <v>0</v>
      </c>
      <c r="M41" s="38">
        <f t="shared" si="3"/>
        <v>0</v>
      </c>
      <c r="N41" s="33">
        <f t="shared" si="4"/>
        <v>0</v>
      </c>
      <c r="O41" s="38">
        <f t="shared" si="5"/>
        <v>0</v>
      </c>
      <c r="P41" s="33">
        <v>0</v>
      </c>
      <c r="Q41" s="33">
        <v>0</v>
      </c>
      <c r="R41" s="33">
        <v>0</v>
      </c>
      <c r="S41" s="33">
        <v>0</v>
      </c>
      <c r="T41" s="38">
        <f t="shared" si="6"/>
        <v>0</v>
      </c>
      <c r="U41" s="38">
        <f t="shared" si="7"/>
        <v>0</v>
      </c>
    </row>
    <row r="42" spans="1:21" ht="13" x14ac:dyDescent="0.3">
      <c r="A42" s="18" t="s">
        <v>29</v>
      </c>
      <c r="B42" s="12" t="s">
        <v>89</v>
      </c>
      <c r="C42" s="11" t="s">
        <v>90</v>
      </c>
      <c r="D42" s="33">
        <v>0</v>
      </c>
      <c r="E42" s="33">
        <v>0</v>
      </c>
      <c r="F42" s="33">
        <v>0</v>
      </c>
      <c r="G42" s="38">
        <f t="shared" si="0"/>
        <v>0</v>
      </c>
      <c r="H42" s="33">
        <v>0</v>
      </c>
      <c r="I42" s="38">
        <f t="shared" si="1"/>
        <v>0</v>
      </c>
      <c r="J42" s="33">
        <v>0</v>
      </c>
      <c r="K42" s="38">
        <f t="shared" si="2"/>
        <v>0</v>
      </c>
      <c r="L42" s="33">
        <v>0</v>
      </c>
      <c r="M42" s="38">
        <f t="shared" si="3"/>
        <v>0</v>
      </c>
      <c r="N42" s="33">
        <f t="shared" si="4"/>
        <v>0</v>
      </c>
      <c r="O42" s="38">
        <f t="shared" si="5"/>
        <v>0</v>
      </c>
      <c r="P42" s="33">
        <v>0</v>
      </c>
      <c r="Q42" s="33">
        <v>0</v>
      </c>
      <c r="R42" s="33">
        <v>0</v>
      </c>
      <c r="S42" s="33">
        <v>0</v>
      </c>
      <c r="T42" s="38">
        <f t="shared" si="6"/>
        <v>0</v>
      </c>
      <c r="U42" s="38">
        <f t="shared" si="7"/>
        <v>0</v>
      </c>
    </row>
    <row r="43" spans="1:21" ht="13" x14ac:dyDescent="0.3">
      <c r="A43" s="18" t="s">
        <v>29</v>
      </c>
      <c r="B43" s="12" t="s">
        <v>91</v>
      </c>
      <c r="C43" s="11" t="s">
        <v>92</v>
      </c>
      <c r="D43" s="33">
        <v>0</v>
      </c>
      <c r="E43" s="33">
        <v>0</v>
      </c>
      <c r="F43" s="33">
        <v>0</v>
      </c>
      <c r="G43" s="38">
        <f t="shared" si="0"/>
        <v>0</v>
      </c>
      <c r="H43" s="33">
        <v>0</v>
      </c>
      <c r="I43" s="38">
        <f t="shared" si="1"/>
        <v>0</v>
      </c>
      <c r="J43" s="33">
        <v>0</v>
      </c>
      <c r="K43" s="38">
        <f t="shared" si="2"/>
        <v>0</v>
      </c>
      <c r="L43" s="33">
        <v>0</v>
      </c>
      <c r="M43" s="38">
        <f t="shared" si="3"/>
        <v>0</v>
      </c>
      <c r="N43" s="33">
        <f t="shared" si="4"/>
        <v>0</v>
      </c>
      <c r="O43" s="38">
        <f t="shared" si="5"/>
        <v>0</v>
      </c>
      <c r="P43" s="33">
        <v>0</v>
      </c>
      <c r="Q43" s="33">
        <v>0</v>
      </c>
      <c r="R43" s="33">
        <v>0</v>
      </c>
      <c r="S43" s="33">
        <v>0</v>
      </c>
      <c r="T43" s="38">
        <f t="shared" si="6"/>
        <v>0</v>
      </c>
      <c r="U43" s="38">
        <f t="shared" si="7"/>
        <v>0</v>
      </c>
    </row>
    <row r="44" spans="1:21" ht="13" x14ac:dyDescent="0.3">
      <c r="A44" s="18" t="s">
        <v>29</v>
      </c>
      <c r="B44" s="12" t="s">
        <v>93</v>
      </c>
      <c r="C44" s="11" t="s">
        <v>94</v>
      </c>
      <c r="D44" s="33">
        <v>0</v>
      </c>
      <c r="E44" s="33">
        <v>0</v>
      </c>
      <c r="F44" s="33">
        <v>0</v>
      </c>
      <c r="G44" s="38">
        <f t="shared" si="0"/>
        <v>0</v>
      </c>
      <c r="H44" s="33">
        <v>0</v>
      </c>
      <c r="I44" s="38">
        <f t="shared" si="1"/>
        <v>0</v>
      </c>
      <c r="J44" s="33">
        <v>0</v>
      </c>
      <c r="K44" s="38">
        <f t="shared" si="2"/>
        <v>0</v>
      </c>
      <c r="L44" s="33">
        <v>0</v>
      </c>
      <c r="M44" s="38">
        <f t="shared" si="3"/>
        <v>0</v>
      </c>
      <c r="N44" s="33">
        <f t="shared" si="4"/>
        <v>0</v>
      </c>
      <c r="O44" s="38">
        <f t="shared" si="5"/>
        <v>0</v>
      </c>
      <c r="P44" s="33">
        <v>0</v>
      </c>
      <c r="Q44" s="33">
        <v>0</v>
      </c>
      <c r="R44" s="33">
        <v>0</v>
      </c>
      <c r="S44" s="33">
        <v>0</v>
      </c>
      <c r="T44" s="38">
        <f t="shared" si="6"/>
        <v>0</v>
      </c>
      <c r="U44" s="38">
        <f t="shared" si="7"/>
        <v>0</v>
      </c>
    </row>
    <row r="45" spans="1:21" ht="13" x14ac:dyDescent="0.3">
      <c r="A45" s="18" t="s">
        <v>29</v>
      </c>
      <c r="B45" s="12" t="s">
        <v>95</v>
      </c>
      <c r="C45" s="11" t="s">
        <v>96</v>
      </c>
      <c r="D45" s="33">
        <v>546383</v>
      </c>
      <c r="E45" s="33">
        <v>497255</v>
      </c>
      <c r="F45" s="33">
        <v>154195</v>
      </c>
      <c r="G45" s="38">
        <f t="shared" si="0"/>
        <v>0.28221046408837758</v>
      </c>
      <c r="H45" s="33">
        <v>69866</v>
      </c>
      <c r="I45" s="38">
        <f t="shared" si="1"/>
        <v>0.12787001059696221</v>
      </c>
      <c r="J45" s="33">
        <v>70868</v>
      </c>
      <c r="K45" s="38">
        <f t="shared" si="2"/>
        <v>0.1425184261596163</v>
      </c>
      <c r="L45" s="33">
        <v>0</v>
      </c>
      <c r="M45" s="38">
        <f t="shared" si="3"/>
        <v>0</v>
      </c>
      <c r="N45" s="33">
        <f t="shared" si="4"/>
        <v>294929</v>
      </c>
      <c r="O45" s="38">
        <f t="shared" si="5"/>
        <v>0.59311419694120726</v>
      </c>
      <c r="P45" s="33">
        <v>97079</v>
      </c>
      <c r="Q45" s="33">
        <v>501782</v>
      </c>
      <c r="R45" s="33">
        <v>501782</v>
      </c>
      <c r="S45" s="33">
        <v>675801</v>
      </c>
      <c r="T45" s="38">
        <f t="shared" si="6"/>
        <v>1.3468019976802674</v>
      </c>
      <c r="U45" s="38">
        <f t="shared" si="7"/>
        <v>-0.269996600706641</v>
      </c>
    </row>
    <row r="46" spans="1:21" ht="13" x14ac:dyDescent="0.3">
      <c r="A46" s="18" t="s">
        <v>44</v>
      </c>
      <c r="B46" s="12" t="s">
        <v>97</v>
      </c>
      <c r="C46" s="11" t="s">
        <v>98</v>
      </c>
      <c r="D46" s="33">
        <v>5004029</v>
      </c>
      <c r="E46" s="33">
        <v>3511035</v>
      </c>
      <c r="F46" s="33">
        <v>0</v>
      </c>
      <c r="G46" s="38">
        <f t="shared" si="0"/>
        <v>0</v>
      </c>
      <c r="H46" s="33">
        <v>0</v>
      </c>
      <c r="I46" s="38">
        <f t="shared" si="1"/>
        <v>0</v>
      </c>
      <c r="J46" s="33">
        <v>0</v>
      </c>
      <c r="K46" s="38">
        <f t="shared" si="2"/>
        <v>0</v>
      </c>
      <c r="L46" s="33">
        <v>0</v>
      </c>
      <c r="M46" s="38">
        <f t="shared" si="3"/>
        <v>0</v>
      </c>
      <c r="N46" s="33">
        <f t="shared" si="4"/>
        <v>0</v>
      </c>
      <c r="O46" s="38">
        <f t="shared" si="5"/>
        <v>0</v>
      </c>
      <c r="P46" s="33">
        <v>0</v>
      </c>
      <c r="Q46" s="33">
        <v>7544928</v>
      </c>
      <c r="R46" s="33">
        <v>5499643</v>
      </c>
      <c r="S46" s="33">
        <v>0</v>
      </c>
      <c r="T46" s="38">
        <f t="shared" si="6"/>
        <v>0</v>
      </c>
      <c r="U46" s="38">
        <f t="shared" si="7"/>
        <v>0</v>
      </c>
    </row>
    <row r="47" spans="1:21" ht="14" x14ac:dyDescent="0.3">
      <c r="A47" s="19" t="s">
        <v>0</v>
      </c>
      <c r="B47" s="14" t="s">
        <v>99</v>
      </c>
      <c r="C47" s="13" t="s">
        <v>0</v>
      </c>
      <c r="D47" s="34">
        <f>SUM(D41:D46)</f>
        <v>5550412</v>
      </c>
      <c r="E47" s="34">
        <f>SUM(E41:E46)</f>
        <v>4008290</v>
      </c>
      <c r="F47" s="34">
        <f>SUM(F41:F46)</f>
        <v>154195</v>
      </c>
      <c r="G47" s="39">
        <f t="shared" si="0"/>
        <v>2.778082059493962E-2</v>
      </c>
      <c r="H47" s="34">
        <f>SUM(H41:H46)</f>
        <v>69866</v>
      </c>
      <c r="I47" s="39">
        <f t="shared" si="1"/>
        <v>1.2587534042517924E-2</v>
      </c>
      <c r="J47" s="34">
        <f>SUM(J41:J46)</f>
        <v>70868</v>
      </c>
      <c r="K47" s="39">
        <f t="shared" si="2"/>
        <v>1.768035745916588E-2</v>
      </c>
      <c r="L47" s="34">
        <f>SUM(L41:L46)</f>
        <v>0</v>
      </c>
      <c r="M47" s="39">
        <f t="shared" si="3"/>
        <v>0</v>
      </c>
      <c r="N47" s="34">
        <f t="shared" si="4"/>
        <v>294929</v>
      </c>
      <c r="O47" s="39">
        <f t="shared" si="5"/>
        <v>7.3579755955781645E-2</v>
      </c>
      <c r="P47" s="34">
        <f>SUM(P41:P46)</f>
        <v>97079</v>
      </c>
      <c r="Q47" s="34">
        <f>SUM(Q41:Q46)</f>
        <v>8046710</v>
      </c>
      <c r="R47" s="34">
        <f>SUM(R41:R46)</f>
        <v>6001425</v>
      </c>
      <c r="S47" s="34">
        <f>SUM(S41:S46)</f>
        <v>675801</v>
      </c>
      <c r="T47" s="39">
        <f t="shared" si="6"/>
        <v>0.11260675589547482</v>
      </c>
      <c r="U47" s="39">
        <f t="shared" si="7"/>
        <v>-0.269996600706641</v>
      </c>
    </row>
    <row r="48" spans="1:21" ht="13" x14ac:dyDescent="0.3">
      <c r="A48" s="18" t="s">
        <v>29</v>
      </c>
      <c r="B48" s="12" t="s">
        <v>100</v>
      </c>
      <c r="C48" s="11" t="s">
        <v>101</v>
      </c>
      <c r="D48" s="33">
        <v>0</v>
      </c>
      <c r="E48" s="33">
        <v>0</v>
      </c>
      <c r="F48" s="33">
        <v>0</v>
      </c>
      <c r="G48" s="38">
        <f t="shared" si="0"/>
        <v>0</v>
      </c>
      <c r="H48" s="33">
        <v>0</v>
      </c>
      <c r="I48" s="38">
        <f t="shared" si="1"/>
        <v>0</v>
      </c>
      <c r="J48" s="33">
        <v>0</v>
      </c>
      <c r="K48" s="38">
        <f t="shared" si="2"/>
        <v>0</v>
      </c>
      <c r="L48" s="33">
        <v>0</v>
      </c>
      <c r="M48" s="38">
        <f t="shared" si="3"/>
        <v>0</v>
      </c>
      <c r="N48" s="33">
        <f t="shared" si="4"/>
        <v>0</v>
      </c>
      <c r="O48" s="38">
        <f t="shared" si="5"/>
        <v>0</v>
      </c>
      <c r="P48" s="33">
        <v>0</v>
      </c>
      <c r="Q48" s="33">
        <v>0</v>
      </c>
      <c r="R48" s="33">
        <v>0</v>
      </c>
      <c r="S48" s="33">
        <v>0</v>
      </c>
      <c r="T48" s="38">
        <f t="shared" si="6"/>
        <v>0</v>
      </c>
      <c r="U48" s="38">
        <f t="shared" si="7"/>
        <v>0</v>
      </c>
    </row>
    <row r="49" spans="1:21" ht="13" x14ac:dyDescent="0.3">
      <c r="A49" s="18" t="s">
        <v>29</v>
      </c>
      <c r="B49" s="12" t="s">
        <v>102</v>
      </c>
      <c r="C49" s="11" t="s">
        <v>103</v>
      </c>
      <c r="D49" s="33">
        <v>0</v>
      </c>
      <c r="E49" s="33">
        <v>0</v>
      </c>
      <c r="F49" s="33">
        <v>0</v>
      </c>
      <c r="G49" s="38">
        <f t="shared" si="0"/>
        <v>0</v>
      </c>
      <c r="H49" s="33">
        <v>0</v>
      </c>
      <c r="I49" s="38">
        <f t="shared" si="1"/>
        <v>0</v>
      </c>
      <c r="J49" s="33">
        <v>0</v>
      </c>
      <c r="K49" s="38">
        <f t="shared" si="2"/>
        <v>0</v>
      </c>
      <c r="L49" s="33">
        <v>0</v>
      </c>
      <c r="M49" s="38">
        <f t="shared" si="3"/>
        <v>0</v>
      </c>
      <c r="N49" s="33">
        <f t="shared" si="4"/>
        <v>0</v>
      </c>
      <c r="O49" s="38">
        <f t="shared" si="5"/>
        <v>0</v>
      </c>
      <c r="P49" s="33">
        <v>0</v>
      </c>
      <c r="Q49" s="33">
        <v>0</v>
      </c>
      <c r="R49" s="33">
        <v>0</v>
      </c>
      <c r="S49" s="33">
        <v>0</v>
      </c>
      <c r="T49" s="38">
        <f t="shared" si="6"/>
        <v>0</v>
      </c>
      <c r="U49" s="38">
        <f t="shared" si="7"/>
        <v>0</v>
      </c>
    </row>
    <row r="50" spans="1:21" ht="13" x14ac:dyDescent="0.3">
      <c r="A50" s="18" t="s">
        <v>29</v>
      </c>
      <c r="B50" s="12" t="s">
        <v>104</v>
      </c>
      <c r="C50" s="11" t="s">
        <v>105</v>
      </c>
      <c r="D50" s="33">
        <v>0</v>
      </c>
      <c r="E50" s="33">
        <v>0</v>
      </c>
      <c r="F50" s="33">
        <v>0</v>
      </c>
      <c r="G50" s="38">
        <f t="shared" si="0"/>
        <v>0</v>
      </c>
      <c r="H50" s="33">
        <v>0</v>
      </c>
      <c r="I50" s="38">
        <f t="shared" si="1"/>
        <v>0</v>
      </c>
      <c r="J50" s="33">
        <v>0</v>
      </c>
      <c r="K50" s="38">
        <f t="shared" si="2"/>
        <v>0</v>
      </c>
      <c r="L50" s="33">
        <v>0</v>
      </c>
      <c r="M50" s="38">
        <f t="shared" si="3"/>
        <v>0</v>
      </c>
      <c r="N50" s="33">
        <f t="shared" si="4"/>
        <v>0</v>
      </c>
      <c r="O50" s="38">
        <f t="shared" si="5"/>
        <v>0</v>
      </c>
      <c r="P50" s="33">
        <v>0</v>
      </c>
      <c r="Q50" s="33">
        <v>0</v>
      </c>
      <c r="R50" s="33">
        <v>0</v>
      </c>
      <c r="S50" s="33">
        <v>0</v>
      </c>
      <c r="T50" s="38">
        <f t="shared" si="6"/>
        <v>0</v>
      </c>
      <c r="U50" s="38">
        <f t="shared" si="7"/>
        <v>0</v>
      </c>
    </row>
    <row r="51" spans="1:21" ht="13" x14ac:dyDescent="0.3">
      <c r="A51" s="18" t="s">
        <v>29</v>
      </c>
      <c r="B51" s="12" t="s">
        <v>106</v>
      </c>
      <c r="C51" s="11" t="s">
        <v>107</v>
      </c>
      <c r="D51" s="33">
        <v>0</v>
      </c>
      <c r="E51" s="33">
        <v>0</v>
      </c>
      <c r="F51" s="33">
        <v>0</v>
      </c>
      <c r="G51" s="38">
        <f t="shared" si="0"/>
        <v>0</v>
      </c>
      <c r="H51" s="33">
        <v>0</v>
      </c>
      <c r="I51" s="38">
        <f t="shared" si="1"/>
        <v>0</v>
      </c>
      <c r="J51" s="33">
        <v>0</v>
      </c>
      <c r="K51" s="38">
        <f t="shared" si="2"/>
        <v>0</v>
      </c>
      <c r="L51" s="33">
        <v>0</v>
      </c>
      <c r="M51" s="38">
        <f t="shared" si="3"/>
        <v>0</v>
      </c>
      <c r="N51" s="33">
        <f t="shared" si="4"/>
        <v>0</v>
      </c>
      <c r="O51" s="38">
        <f t="shared" si="5"/>
        <v>0</v>
      </c>
      <c r="P51" s="33">
        <v>0</v>
      </c>
      <c r="Q51" s="33">
        <v>0</v>
      </c>
      <c r="R51" s="33">
        <v>0</v>
      </c>
      <c r="S51" s="33">
        <v>0</v>
      </c>
      <c r="T51" s="38">
        <f t="shared" si="6"/>
        <v>0</v>
      </c>
      <c r="U51" s="38">
        <f t="shared" si="7"/>
        <v>0</v>
      </c>
    </row>
    <row r="52" spans="1:21" ht="13" x14ac:dyDescent="0.3">
      <c r="A52" s="18" t="s">
        <v>44</v>
      </c>
      <c r="B52" s="12" t="s">
        <v>108</v>
      </c>
      <c r="C52" s="11" t="s">
        <v>109</v>
      </c>
      <c r="D52" s="33">
        <v>0</v>
      </c>
      <c r="E52" s="33">
        <v>0</v>
      </c>
      <c r="F52" s="33">
        <v>0</v>
      </c>
      <c r="G52" s="38">
        <f t="shared" si="0"/>
        <v>0</v>
      </c>
      <c r="H52" s="33">
        <v>0</v>
      </c>
      <c r="I52" s="38">
        <f t="shared" si="1"/>
        <v>0</v>
      </c>
      <c r="J52" s="33">
        <v>0</v>
      </c>
      <c r="K52" s="38">
        <f t="shared" si="2"/>
        <v>0</v>
      </c>
      <c r="L52" s="33">
        <v>0</v>
      </c>
      <c r="M52" s="38">
        <f t="shared" si="3"/>
        <v>0</v>
      </c>
      <c r="N52" s="33">
        <f t="shared" si="4"/>
        <v>0</v>
      </c>
      <c r="O52" s="38">
        <f t="shared" si="5"/>
        <v>0</v>
      </c>
      <c r="P52" s="33">
        <v>0</v>
      </c>
      <c r="Q52" s="33">
        <v>0</v>
      </c>
      <c r="R52" s="33">
        <v>0</v>
      </c>
      <c r="S52" s="33">
        <v>0</v>
      </c>
      <c r="T52" s="38">
        <f t="shared" si="6"/>
        <v>0</v>
      </c>
      <c r="U52" s="38">
        <f t="shared" si="7"/>
        <v>0</v>
      </c>
    </row>
    <row r="53" spans="1:21" ht="14" x14ac:dyDescent="0.3">
      <c r="A53" s="19" t="s">
        <v>0</v>
      </c>
      <c r="B53" s="14" t="s">
        <v>110</v>
      </c>
      <c r="C53" s="13" t="s">
        <v>0</v>
      </c>
      <c r="D53" s="34">
        <f>SUM(D48:D52)</f>
        <v>0</v>
      </c>
      <c r="E53" s="34">
        <f>SUM(E48:E52)</f>
        <v>0</v>
      </c>
      <c r="F53" s="34">
        <f>SUM(F48:F52)</f>
        <v>0</v>
      </c>
      <c r="G53" s="39">
        <f t="shared" si="0"/>
        <v>0</v>
      </c>
      <c r="H53" s="34">
        <f>SUM(H48:H52)</f>
        <v>0</v>
      </c>
      <c r="I53" s="39">
        <f t="shared" si="1"/>
        <v>0</v>
      </c>
      <c r="J53" s="34">
        <f>SUM(J48:J52)</f>
        <v>0</v>
      </c>
      <c r="K53" s="39">
        <f t="shared" si="2"/>
        <v>0</v>
      </c>
      <c r="L53" s="34">
        <f>SUM(L48:L52)</f>
        <v>0</v>
      </c>
      <c r="M53" s="39">
        <f t="shared" si="3"/>
        <v>0</v>
      </c>
      <c r="N53" s="34">
        <f t="shared" si="4"/>
        <v>0</v>
      </c>
      <c r="O53" s="39">
        <f t="shared" si="5"/>
        <v>0</v>
      </c>
      <c r="P53" s="34">
        <f>SUM(P48:P52)</f>
        <v>0</v>
      </c>
      <c r="Q53" s="34">
        <f>SUM(Q48:Q52)</f>
        <v>0</v>
      </c>
      <c r="R53" s="34">
        <f>SUM(R48:R52)</f>
        <v>0</v>
      </c>
      <c r="S53" s="34">
        <f>SUM(S48:S52)</f>
        <v>0</v>
      </c>
      <c r="T53" s="39">
        <f t="shared" si="6"/>
        <v>0</v>
      </c>
      <c r="U53" s="39">
        <f t="shared" si="7"/>
        <v>0</v>
      </c>
    </row>
    <row r="54" spans="1:21" ht="14" x14ac:dyDescent="0.3">
      <c r="A54" s="19" t="s">
        <v>0</v>
      </c>
      <c r="B54" s="14" t="s">
        <v>111</v>
      </c>
      <c r="C54" s="13" t="s">
        <v>0</v>
      </c>
      <c r="D54" s="34">
        <f>SUM(D8:D9,D11:D18,D20:D26,D28:D34,D36:D39,D41:D46,D48:D52)</f>
        <v>155982158</v>
      </c>
      <c r="E54" s="34">
        <f>SUM(E8:E9,E11:E18,E20:E26,E28:E34,E36:E39,E41:E46,E48:E52)</f>
        <v>142046859</v>
      </c>
      <c r="F54" s="34">
        <f>SUM(F8:F9,F11:F18,F20:F26,F28:F34,F36:F39,F41:F46,F48:F52)</f>
        <v>18055613</v>
      </c>
      <c r="G54" s="39">
        <f t="shared" si="0"/>
        <v>0.11575434800690473</v>
      </c>
      <c r="H54" s="34">
        <f>SUM(H8:H9,H11:H18,H20:H26,H28:H34,H36:H39,H41:H46,H48:H52)</f>
        <v>18336028</v>
      </c>
      <c r="I54" s="39">
        <f t="shared" si="1"/>
        <v>0.11755208566866987</v>
      </c>
      <c r="J54" s="34">
        <f>SUM(J8:J9,J11:J18,J20:J26,J28:J34,J36:J39,J41:J46,J48:J52)</f>
        <v>34387197</v>
      </c>
      <c r="K54" s="39">
        <f t="shared" si="2"/>
        <v>0.24208347331354929</v>
      </c>
      <c r="L54" s="34">
        <f>SUM(L8:L9,L11:L18,L20:L26,L28:L34,L36:L39,L41:L46,L48:L52)</f>
        <v>0</v>
      </c>
      <c r="M54" s="39">
        <f t="shared" si="3"/>
        <v>0</v>
      </c>
      <c r="N54" s="34">
        <f t="shared" si="4"/>
        <v>70778838</v>
      </c>
      <c r="O54" s="39">
        <f t="shared" si="5"/>
        <v>0.49827809286511571</v>
      </c>
      <c r="P54" s="34">
        <f>SUM(P8:P9,P11:P18,P20:P26,P28:P34,P36:P39,P41:P46,P48:P52)</f>
        <v>9124389</v>
      </c>
      <c r="Q54" s="34">
        <f>SUM(Q8:Q9,Q11:Q18,Q20:Q26,Q28:Q34,Q36:Q39,Q41:Q46,Q48:Q52)</f>
        <v>84965365</v>
      </c>
      <c r="R54" s="34">
        <f>SUM(R8:R9,R11:R18,R20:R26,R28:R34,R36:R39,R41:R46,R48:R52)</f>
        <v>82944894</v>
      </c>
      <c r="S54" s="34">
        <f>SUM(S8:S9,S11:S18,S20:S26,S28:S34,S36:S39,S41:S46,S48:S52)</f>
        <v>32082638</v>
      </c>
      <c r="T54" s="39">
        <f t="shared" si="6"/>
        <v>0.38679461088949008</v>
      </c>
      <c r="U54" s="39">
        <f t="shared" si="7"/>
        <v>2.7687122940505935</v>
      </c>
    </row>
    <row r="55" spans="1:21" ht="14.5" customHeight="1" x14ac:dyDescent="0.3">
      <c r="A55" s="17" t="s">
        <v>0</v>
      </c>
      <c r="B55" s="15" t="s">
        <v>618</v>
      </c>
      <c r="C55" s="10"/>
      <c r="D55" s="35"/>
      <c r="E55" s="35"/>
      <c r="F55" s="35"/>
      <c r="G55" s="40"/>
      <c r="H55" s="35"/>
      <c r="I55" s="40"/>
      <c r="J55" s="35"/>
      <c r="K55" s="40"/>
      <c r="L55" s="35"/>
      <c r="M55" s="40"/>
      <c r="N55" s="35"/>
      <c r="O55" s="40"/>
      <c r="P55" s="35"/>
      <c r="Q55" s="35"/>
      <c r="R55" s="35"/>
      <c r="S55" s="35"/>
      <c r="T55" s="40"/>
      <c r="U55" s="40"/>
    </row>
    <row r="56" spans="1:21" ht="14.5" customHeight="1" x14ac:dyDescent="0.3">
      <c r="A56" s="17" t="s">
        <v>0</v>
      </c>
      <c r="B56" s="9" t="s">
        <v>112</v>
      </c>
      <c r="C56" s="10"/>
      <c r="D56" s="35"/>
      <c r="E56" s="35"/>
      <c r="F56" s="35"/>
      <c r="G56" s="40"/>
      <c r="H56" s="35"/>
      <c r="I56" s="40"/>
      <c r="J56" s="35"/>
      <c r="K56" s="40"/>
      <c r="L56" s="35"/>
      <c r="M56" s="40"/>
      <c r="N56" s="35"/>
      <c r="O56" s="40"/>
      <c r="P56" s="35"/>
      <c r="Q56" s="35"/>
      <c r="R56" s="35"/>
      <c r="S56" s="35"/>
      <c r="T56" s="40"/>
      <c r="U56" s="40"/>
    </row>
    <row r="57" spans="1:21" ht="13" x14ac:dyDescent="0.3">
      <c r="A57" s="18" t="s">
        <v>23</v>
      </c>
      <c r="B57" s="12" t="s">
        <v>113</v>
      </c>
      <c r="C57" s="11" t="s">
        <v>114</v>
      </c>
      <c r="D57" s="33">
        <v>1395695</v>
      </c>
      <c r="E57" s="33">
        <v>1395695</v>
      </c>
      <c r="F57" s="33">
        <v>0</v>
      </c>
      <c r="G57" s="38">
        <f t="shared" ref="G57:G85" si="8">IF(($D57      =0),0,($F57      /$D57      ))</f>
        <v>0</v>
      </c>
      <c r="H57" s="33">
        <v>0</v>
      </c>
      <c r="I57" s="38">
        <f t="shared" ref="I57:I85" si="9">IF(($D57      =0),0,($H57      /$D57      ))</f>
        <v>0</v>
      </c>
      <c r="J57" s="33">
        <v>3120</v>
      </c>
      <c r="K57" s="38">
        <f t="shared" ref="K57:K85" si="10">IF(($E57      =0),0,($J57      /$E57      ))</f>
        <v>2.2354454232479158E-3</v>
      </c>
      <c r="L57" s="33">
        <v>0</v>
      </c>
      <c r="M57" s="38">
        <f t="shared" ref="M57:M85" si="11">IF(($E57      =0),0,($L57      /$E57      ))</f>
        <v>0</v>
      </c>
      <c r="N57" s="33">
        <f t="shared" ref="N57:N85" si="12">$F57      +$H57      +$J57</f>
        <v>3120</v>
      </c>
      <c r="O57" s="38">
        <f t="shared" ref="O57:O85" si="13">IF(($E57      =0),0,($N57      /$E57      ))</f>
        <v>2.2354454232479158E-3</v>
      </c>
      <c r="P57" s="33">
        <v>0</v>
      </c>
      <c r="Q57" s="33">
        <v>1337243</v>
      </c>
      <c r="R57" s="33">
        <v>1337243</v>
      </c>
      <c r="S57" s="33">
        <v>0</v>
      </c>
      <c r="T57" s="38">
        <f t="shared" ref="T57:T85" si="14">IF(($R57      =0),0,($S57      /$R57      ))</f>
        <v>0</v>
      </c>
      <c r="U57" s="38">
        <f t="shared" ref="U57:U85" si="15">IF(($P57      =0),0,(($J57      /$P57      )-1))</f>
        <v>0</v>
      </c>
    </row>
    <row r="58" spans="1:21" ht="14" x14ac:dyDescent="0.3">
      <c r="A58" s="19" t="s">
        <v>0</v>
      </c>
      <c r="B58" s="14" t="s">
        <v>28</v>
      </c>
      <c r="C58" s="13" t="s">
        <v>0</v>
      </c>
      <c r="D58" s="34">
        <f>D57</f>
        <v>1395695</v>
      </c>
      <c r="E58" s="34">
        <f>E57</f>
        <v>1395695</v>
      </c>
      <c r="F58" s="34">
        <f>F57</f>
        <v>0</v>
      </c>
      <c r="G58" s="39">
        <f t="shared" si="8"/>
        <v>0</v>
      </c>
      <c r="H58" s="34">
        <f>H57</f>
        <v>0</v>
      </c>
      <c r="I58" s="39">
        <f t="shared" si="9"/>
        <v>0</v>
      </c>
      <c r="J58" s="34">
        <f>J57</f>
        <v>3120</v>
      </c>
      <c r="K58" s="39">
        <f t="shared" si="10"/>
        <v>2.2354454232479158E-3</v>
      </c>
      <c r="L58" s="34">
        <f>L57</f>
        <v>0</v>
      </c>
      <c r="M58" s="39">
        <f t="shared" si="11"/>
        <v>0</v>
      </c>
      <c r="N58" s="34">
        <f t="shared" si="12"/>
        <v>3120</v>
      </c>
      <c r="O58" s="39">
        <f t="shared" si="13"/>
        <v>2.2354454232479158E-3</v>
      </c>
      <c r="P58" s="34">
        <f>P57</f>
        <v>0</v>
      </c>
      <c r="Q58" s="34">
        <f>Q57</f>
        <v>1337243</v>
      </c>
      <c r="R58" s="34">
        <f>R57</f>
        <v>1337243</v>
      </c>
      <c r="S58" s="34">
        <f>S57</f>
        <v>0</v>
      </c>
      <c r="T58" s="39">
        <f t="shared" si="14"/>
        <v>0</v>
      </c>
      <c r="U58" s="39">
        <f t="shared" si="15"/>
        <v>0</v>
      </c>
    </row>
    <row r="59" spans="1:21" ht="13" x14ac:dyDescent="0.3">
      <c r="A59" s="18" t="s">
        <v>29</v>
      </c>
      <c r="B59" s="12" t="s">
        <v>115</v>
      </c>
      <c r="C59" s="11" t="s">
        <v>116</v>
      </c>
      <c r="D59" s="33">
        <v>0</v>
      </c>
      <c r="E59" s="33">
        <v>0</v>
      </c>
      <c r="F59" s="33">
        <v>0</v>
      </c>
      <c r="G59" s="38">
        <f t="shared" si="8"/>
        <v>0</v>
      </c>
      <c r="H59" s="33">
        <v>0</v>
      </c>
      <c r="I59" s="38">
        <f t="shared" si="9"/>
        <v>0</v>
      </c>
      <c r="J59" s="33">
        <v>0</v>
      </c>
      <c r="K59" s="38">
        <f t="shared" si="10"/>
        <v>0</v>
      </c>
      <c r="L59" s="33">
        <v>0</v>
      </c>
      <c r="M59" s="38">
        <f t="shared" si="11"/>
        <v>0</v>
      </c>
      <c r="N59" s="33">
        <f t="shared" si="12"/>
        <v>0</v>
      </c>
      <c r="O59" s="38">
        <f t="shared" si="13"/>
        <v>0</v>
      </c>
      <c r="P59" s="33">
        <v>0</v>
      </c>
      <c r="Q59" s="33">
        <v>0</v>
      </c>
      <c r="R59" s="33">
        <v>0</v>
      </c>
      <c r="S59" s="33">
        <v>0</v>
      </c>
      <c r="T59" s="38">
        <f t="shared" si="14"/>
        <v>0</v>
      </c>
      <c r="U59" s="38">
        <f t="shared" si="15"/>
        <v>0</v>
      </c>
    </row>
    <row r="60" spans="1:21" ht="13" x14ac:dyDescent="0.3">
      <c r="A60" s="18" t="s">
        <v>29</v>
      </c>
      <c r="B60" s="12" t="s">
        <v>117</v>
      </c>
      <c r="C60" s="11" t="s">
        <v>118</v>
      </c>
      <c r="D60" s="33">
        <v>0</v>
      </c>
      <c r="E60" s="33">
        <v>0</v>
      </c>
      <c r="F60" s="33">
        <v>0</v>
      </c>
      <c r="G60" s="38">
        <f t="shared" si="8"/>
        <v>0</v>
      </c>
      <c r="H60" s="33">
        <v>0</v>
      </c>
      <c r="I60" s="38">
        <f t="shared" si="9"/>
        <v>0</v>
      </c>
      <c r="J60" s="33">
        <v>0</v>
      </c>
      <c r="K60" s="38">
        <f t="shared" si="10"/>
        <v>0</v>
      </c>
      <c r="L60" s="33">
        <v>0</v>
      </c>
      <c r="M60" s="38">
        <f t="shared" si="11"/>
        <v>0</v>
      </c>
      <c r="N60" s="33">
        <f t="shared" si="12"/>
        <v>0</v>
      </c>
      <c r="O60" s="38">
        <f t="shared" si="13"/>
        <v>0</v>
      </c>
      <c r="P60" s="33">
        <v>0</v>
      </c>
      <c r="Q60" s="33">
        <v>0</v>
      </c>
      <c r="R60" s="33">
        <v>0</v>
      </c>
      <c r="S60" s="33">
        <v>0</v>
      </c>
      <c r="T60" s="38">
        <f t="shared" si="14"/>
        <v>0</v>
      </c>
      <c r="U60" s="38">
        <f t="shared" si="15"/>
        <v>0</v>
      </c>
    </row>
    <row r="61" spans="1:21" ht="13" x14ac:dyDescent="0.3">
      <c r="A61" s="18" t="s">
        <v>29</v>
      </c>
      <c r="B61" s="12" t="s">
        <v>119</v>
      </c>
      <c r="C61" s="11" t="s">
        <v>120</v>
      </c>
      <c r="D61" s="33">
        <v>0</v>
      </c>
      <c r="E61" s="33">
        <v>0</v>
      </c>
      <c r="F61" s="33">
        <v>0</v>
      </c>
      <c r="G61" s="38">
        <f t="shared" si="8"/>
        <v>0</v>
      </c>
      <c r="H61" s="33">
        <v>0</v>
      </c>
      <c r="I61" s="38">
        <f t="shared" si="9"/>
        <v>0</v>
      </c>
      <c r="J61" s="33">
        <v>0</v>
      </c>
      <c r="K61" s="38">
        <f t="shared" si="10"/>
        <v>0</v>
      </c>
      <c r="L61" s="33">
        <v>0</v>
      </c>
      <c r="M61" s="38">
        <f t="shared" si="11"/>
        <v>0</v>
      </c>
      <c r="N61" s="33">
        <f t="shared" si="12"/>
        <v>0</v>
      </c>
      <c r="O61" s="38">
        <f t="shared" si="13"/>
        <v>0</v>
      </c>
      <c r="P61" s="33">
        <v>0</v>
      </c>
      <c r="Q61" s="33">
        <v>0</v>
      </c>
      <c r="R61" s="33">
        <v>0</v>
      </c>
      <c r="S61" s="33">
        <v>0</v>
      </c>
      <c r="T61" s="38">
        <f t="shared" si="14"/>
        <v>0</v>
      </c>
      <c r="U61" s="38">
        <f t="shared" si="15"/>
        <v>0</v>
      </c>
    </row>
    <row r="62" spans="1:21" ht="13" x14ac:dyDescent="0.3">
      <c r="A62" s="18" t="s">
        <v>44</v>
      </c>
      <c r="B62" s="12" t="s">
        <v>121</v>
      </c>
      <c r="C62" s="11" t="s">
        <v>122</v>
      </c>
      <c r="D62" s="33">
        <v>0</v>
      </c>
      <c r="E62" s="33">
        <v>0</v>
      </c>
      <c r="F62" s="33">
        <v>0</v>
      </c>
      <c r="G62" s="38">
        <f t="shared" si="8"/>
        <v>0</v>
      </c>
      <c r="H62" s="33">
        <v>0</v>
      </c>
      <c r="I62" s="38">
        <f t="shared" si="9"/>
        <v>0</v>
      </c>
      <c r="J62" s="33">
        <v>0</v>
      </c>
      <c r="K62" s="38">
        <f t="shared" si="10"/>
        <v>0</v>
      </c>
      <c r="L62" s="33">
        <v>0</v>
      </c>
      <c r="M62" s="38">
        <f t="shared" si="11"/>
        <v>0</v>
      </c>
      <c r="N62" s="33">
        <f t="shared" si="12"/>
        <v>0</v>
      </c>
      <c r="O62" s="38">
        <f t="shared" si="13"/>
        <v>0</v>
      </c>
      <c r="P62" s="33">
        <v>0</v>
      </c>
      <c r="Q62" s="33">
        <v>0</v>
      </c>
      <c r="R62" s="33">
        <v>0</v>
      </c>
      <c r="S62" s="33">
        <v>0</v>
      </c>
      <c r="T62" s="38">
        <f t="shared" si="14"/>
        <v>0</v>
      </c>
      <c r="U62" s="38">
        <f t="shared" si="15"/>
        <v>0</v>
      </c>
    </row>
    <row r="63" spans="1:21" ht="14" x14ac:dyDescent="0.3">
      <c r="A63" s="19" t="s">
        <v>0</v>
      </c>
      <c r="B63" s="14" t="s">
        <v>123</v>
      </c>
      <c r="C63" s="13" t="s">
        <v>0</v>
      </c>
      <c r="D63" s="34">
        <f>SUM(D59:D62)</f>
        <v>0</v>
      </c>
      <c r="E63" s="34">
        <f>SUM(E59:E62)</f>
        <v>0</v>
      </c>
      <c r="F63" s="34">
        <f>SUM(F59:F62)</f>
        <v>0</v>
      </c>
      <c r="G63" s="39">
        <f t="shared" si="8"/>
        <v>0</v>
      </c>
      <c r="H63" s="34">
        <f>SUM(H59:H62)</f>
        <v>0</v>
      </c>
      <c r="I63" s="39">
        <f t="shared" si="9"/>
        <v>0</v>
      </c>
      <c r="J63" s="34">
        <f>SUM(J59:J62)</f>
        <v>0</v>
      </c>
      <c r="K63" s="39">
        <f t="shared" si="10"/>
        <v>0</v>
      </c>
      <c r="L63" s="34">
        <f>SUM(L59:L62)</f>
        <v>0</v>
      </c>
      <c r="M63" s="39">
        <f t="shared" si="11"/>
        <v>0</v>
      </c>
      <c r="N63" s="34">
        <f t="shared" si="12"/>
        <v>0</v>
      </c>
      <c r="O63" s="39">
        <f t="shared" si="13"/>
        <v>0</v>
      </c>
      <c r="P63" s="34">
        <f>SUM(P59:P62)</f>
        <v>0</v>
      </c>
      <c r="Q63" s="34">
        <f>SUM(Q59:Q62)</f>
        <v>0</v>
      </c>
      <c r="R63" s="34">
        <f>SUM(R59:R62)</f>
        <v>0</v>
      </c>
      <c r="S63" s="34">
        <f>SUM(S59:S62)</f>
        <v>0</v>
      </c>
      <c r="T63" s="39">
        <f t="shared" si="14"/>
        <v>0</v>
      </c>
      <c r="U63" s="39">
        <f t="shared" si="15"/>
        <v>0</v>
      </c>
    </row>
    <row r="64" spans="1:21" ht="13" x14ac:dyDescent="0.3">
      <c r="A64" s="18" t="s">
        <v>29</v>
      </c>
      <c r="B64" s="12" t="s">
        <v>124</v>
      </c>
      <c r="C64" s="11" t="s">
        <v>125</v>
      </c>
      <c r="D64" s="33">
        <v>0</v>
      </c>
      <c r="E64" s="33">
        <v>0</v>
      </c>
      <c r="F64" s="33">
        <v>0</v>
      </c>
      <c r="G64" s="38">
        <f t="shared" si="8"/>
        <v>0</v>
      </c>
      <c r="H64" s="33">
        <v>0</v>
      </c>
      <c r="I64" s="38">
        <f t="shared" si="9"/>
        <v>0</v>
      </c>
      <c r="J64" s="33">
        <v>0</v>
      </c>
      <c r="K64" s="38">
        <f t="shared" si="10"/>
        <v>0</v>
      </c>
      <c r="L64" s="33">
        <v>0</v>
      </c>
      <c r="M64" s="38">
        <f t="shared" si="11"/>
        <v>0</v>
      </c>
      <c r="N64" s="33">
        <f t="shared" si="12"/>
        <v>0</v>
      </c>
      <c r="O64" s="38">
        <f t="shared" si="13"/>
        <v>0</v>
      </c>
      <c r="P64" s="33">
        <v>0</v>
      </c>
      <c r="Q64" s="33">
        <v>0</v>
      </c>
      <c r="R64" s="33">
        <v>0</v>
      </c>
      <c r="S64" s="33">
        <v>0</v>
      </c>
      <c r="T64" s="38">
        <f t="shared" si="14"/>
        <v>0</v>
      </c>
      <c r="U64" s="38">
        <f t="shared" si="15"/>
        <v>0</v>
      </c>
    </row>
    <row r="65" spans="1:21" ht="13" x14ac:dyDescent="0.3">
      <c r="A65" s="18" t="s">
        <v>29</v>
      </c>
      <c r="B65" s="12" t="s">
        <v>126</v>
      </c>
      <c r="C65" s="11" t="s">
        <v>127</v>
      </c>
      <c r="D65" s="33">
        <v>0</v>
      </c>
      <c r="E65" s="33">
        <v>0</v>
      </c>
      <c r="F65" s="33">
        <v>0</v>
      </c>
      <c r="G65" s="38">
        <f t="shared" si="8"/>
        <v>0</v>
      </c>
      <c r="H65" s="33">
        <v>0</v>
      </c>
      <c r="I65" s="38">
        <f t="shared" si="9"/>
        <v>0</v>
      </c>
      <c r="J65" s="33">
        <v>0</v>
      </c>
      <c r="K65" s="38">
        <f t="shared" si="10"/>
        <v>0</v>
      </c>
      <c r="L65" s="33">
        <v>0</v>
      </c>
      <c r="M65" s="38">
        <f t="shared" si="11"/>
        <v>0</v>
      </c>
      <c r="N65" s="33">
        <f t="shared" si="12"/>
        <v>0</v>
      </c>
      <c r="O65" s="38">
        <f t="shared" si="13"/>
        <v>0</v>
      </c>
      <c r="P65" s="33">
        <v>0</v>
      </c>
      <c r="Q65" s="33">
        <v>0</v>
      </c>
      <c r="R65" s="33">
        <v>0</v>
      </c>
      <c r="S65" s="33">
        <v>0</v>
      </c>
      <c r="T65" s="38">
        <f t="shared" si="14"/>
        <v>0</v>
      </c>
      <c r="U65" s="38">
        <f t="shared" si="15"/>
        <v>0</v>
      </c>
    </row>
    <row r="66" spans="1:21" ht="13" x14ac:dyDescent="0.3">
      <c r="A66" s="18" t="s">
        <v>29</v>
      </c>
      <c r="B66" s="12" t="s">
        <v>128</v>
      </c>
      <c r="C66" s="11" t="s">
        <v>129</v>
      </c>
      <c r="D66" s="33">
        <v>0</v>
      </c>
      <c r="E66" s="33">
        <v>0</v>
      </c>
      <c r="F66" s="33">
        <v>0</v>
      </c>
      <c r="G66" s="38">
        <f t="shared" si="8"/>
        <v>0</v>
      </c>
      <c r="H66" s="33">
        <v>0</v>
      </c>
      <c r="I66" s="38">
        <f t="shared" si="9"/>
        <v>0</v>
      </c>
      <c r="J66" s="33">
        <v>0</v>
      </c>
      <c r="K66" s="38">
        <f t="shared" si="10"/>
        <v>0</v>
      </c>
      <c r="L66" s="33">
        <v>0</v>
      </c>
      <c r="M66" s="38">
        <f t="shared" si="11"/>
        <v>0</v>
      </c>
      <c r="N66" s="33">
        <f t="shared" si="12"/>
        <v>0</v>
      </c>
      <c r="O66" s="38">
        <f t="shared" si="13"/>
        <v>0</v>
      </c>
      <c r="P66" s="33">
        <v>0</v>
      </c>
      <c r="Q66" s="33">
        <v>0</v>
      </c>
      <c r="R66" s="33">
        <v>0</v>
      </c>
      <c r="S66" s="33">
        <v>0</v>
      </c>
      <c r="T66" s="38">
        <f t="shared" si="14"/>
        <v>0</v>
      </c>
      <c r="U66" s="38">
        <f t="shared" si="15"/>
        <v>0</v>
      </c>
    </row>
    <row r="67" spans="1:21" ht="13" x14ac:dyDescent="0.3">
      <c r="A67" s="18" t="s">
        <v>29</v>
      </c>
      <c r="B67" s="12" t="s">
        <v>130</v>
      </c>
      <c r="C67" s="11" t="s">
        <v>131</v>
      </c>
      <c r="D67" s="33">
        <v>22472000</v>
      </c>
      <c r="E67" s="33">
        <v>22472000</v>
      </c>
      <c r="F67" s="33">
        <v>62341</v>
      </c>
      <c r="G67" s="38">
        <f t="shared" si="8"/>
        <v>2.7741634033463867E-3</v>
      </c>
      <c r="H67" s="33">
        <v>61581</v>
      </c>
      <c r="I67" s="38">
        <f t="shared" si="9"/>
        <v>2.7403435386258454E-3</v>
      </c>
      <c r="J67" s="33">
        <v>66152</v>
      </c>
      <c r="K67" s="38">
        <f t="shared" si="10"/>
        <v>2.9437522249911E-3</v>
      </c>
      <c r="L67" s="33">
        <v>0</v>
      </c>
      <c r="M67" s="38">
        <f t="shared" si="11"/>
        <v>0</v>
      </c>
      <c r="N67" s="33">
        <f t="shared" si="12"/>
        <v>190074</v>
      </c>
      <c r="O67" s="38">
        <f t="shared" si="13"/>
        <v>8.458259166963333E-3</v>
      </c>
      <c r="P67" s="33">
        <v>61758</v>
      </c>
      <c r="Q67" s="33">
        <v>21200000</v>
      </c>
      <c r="R67" s="33">
        <v>21200000</v>
      </c>
      <c r="S67" s="33">
        <v>186714</v>
      </c>
      <c r="T67" s="38">
        <f t="shared" si="14"/>
        <v>8.8072641509433971E-3</v>
      </c>
      <c r="U67" s="38">
        <f t="shared" si="15"/>
        <v>7.1148677094465596E-2</v>
      </c>
    </row>
    <row r="68" spans="1:21" ht="13" x14ac:dyDescent="0.3">
      <c r="A68" s="18" t="s">
        <v>29</v>
      </c>
      <c r="B68" s="12" t="s">
        <v>132</v>
      </c>
      <c r="C68" s="11" t="s">
        <v>133</v>
      </c>
      <c r="D68" s="33">
        <v>0</v>
      </c>
      <c r="E68" s="33">
        <v>0</v>
      </c>
      <c r="F68" s="33">
        <v>0</v>
      </c>
      <c r="G68" s="38">
        <f t="shared" si="8"/>
        <v>0</v>
      </c>
      <c r="H68" s="33">
        <v>0</v>
      </c>
      <c r="I68" s="38">
        <f t="shared" si="9"/>
        <v>0</v>
      </c>
      <c r="J68" s="33">
        <v>0</v>
      </c>
      <c r="K68" s="38">
        <f t="shared" si="10"/>
        <v>0</v>
      </c>
      <c r="L68" s="33">
        <v>0</v>
      </c>
      <c r="M68" s="38">
        <f t="shared" si="11"/>
        <v>0</v>
      </c>
      <c r="N68" s="33">
        <f t="shared" si="12"/>
        <v>0</v>
      </c>
      <c r="O68" s="38">
        <f t="shared" si="13"/>
        <v>0</v>
      </c>
      <c r="P68" s="33">
        <v>0</v>
      </c>
      <c r="Q68" s="33">
        <v>0</v>
      </c>
      <c r="R68" s="33">
        <v>0</v>
      </c>
      <c r="S68" s="33">
        <v>0</v>
      </c>
      <c r="T68" s="38">
        <f t="shared" si="14"/>
        <v>0</v>
      </c>
      <c r="U68" s="38">
        <f t="shared" si="15"/>
        <v>0</v>
      </c>
    </row>
    <row r="69" spans="1:21" ht="13" x14ac:dyDescent="0.3">
      <c r="A69" s="18" t="s">
        <v>44</v>
      </c>
      <c r="B69" s="12" t="s">
        <v>134</v>
      </c>
      <c r="C69" s="11" t="s">
        <v>135</v>
      </c>
      <c r="D69" s="33">
        <v>0</v>
      </c>
      <c r="E69" s="33">
        <v>0</v>
      </c>
      <c r="F69" s="33">
        <v>0</v>
      </c>
      <c r="G69" s="38">
        <f t="shared" si="8"/>
        <v>0</v>
      </c>
      <c r="H69" s="33">
        <v>0</v>
      </c>
      <c r="I69" s="38">
        <f t="shared" si="9"/>
        <v>0</v>
      </c>
      <c r="J69" s="33">
        <v>0</v>
      </c>
      <c r="K69" s="38">
        <f t="shared" si="10"/>
        <v>0</v>
      </c>
      <c r="L69" s="33">
        <v>0</v>
      </c>
      <c r="M69" s="38">
        <f t="shared" si="11"/>
        <v>0</v>
      </c>
      <c r="N69" s="33">
        <f t="shared" si="12"/>
        <v>0</v>
      </c>
      <c r="O69" s="38">
        <f t="shared" si="13"/>
        <v>0</v>
      </c>
      <c r="P69" s="33">
        <v>0</v>
      </c>
      <c r="Q69" s="33">
        <v>0</v>
      </c>
      <c r="R69" s="33">
        <v>0</v>
      </c>
      <c r="S69" s="33">
        <v>0</v>
      </c>
      <c r="T69" s="38">
        <f t="shared" si="14"/>
        <v>0</v>
      </c>
      <c r="U69" s="38">
        <f t="shared" si="15"/>
        <v>0</v>
      </c>
    </row>
    <row r="70" spans="1:21" ht="14" x14ac:dyDescent="0.3">
      <c r="A70" s="19" t="s">
        <v>0</v>
      </c>
      <c r="B70" s="14" t="s">
        <v>136</v>
      </c>
      <c r="C70" s="13" t="s">
        <v>0</v>
      </c>
      <c r="D70" s="34">
        <f>SUM(D64:D69)</f>
        <v>22472000</v>
      </c>
      <c r="E70" s="34">
        <f>SUM(E64:E69)</f>
        <v>22472000</v>
      </c>
      <c r="F70" s="34">
        <f>SUM(F64:F69)</f>
        <v>62341</v>
      </c>
      <c r="G70" s="39">
        <f t="shared" si="8"/>
        <v>2.7741634033463867E-3</v>
      </c>
      <c r="H70" s="34">
        <f>SUM(H64:H69)</f>
        <v>61581</v>
      </c>
      <c r="I70" s="39">
        <f t="shared" si="9"/>
        <v>2.7403435386258454E-3</v>
      </c>
      <c r="J70" s="34">
        <f>SUM(J64:J69)</f>
        <v>66152</v>
      </c>
      <c r="K70" s="39">
        <f t="shared" si="10"/>
        <v>2.9437522249911E-3</v>
      </c>
      <c r="L70" s="34">
        <f>SUM(L64:L69)</f>
        <v>0</v>
      </c>
      <c r="M70" s="39">
        <f t="shared" si="11"/>
        <v>0</v>
      </c>
      <c r="N70" s="34">
        <f t="shared" si="12"/>
        <v>190074</v>
      </c>
      <c r="O70" s="39">
        <f t="shared" si="13"/>
        <v>8.458259166963333E-3</v>
      </c>
      <c r="P70" s="34">
        <f>SUM(P64:P69)</f>
        <v>61758</v>
      </c>
      <c r="Q70" s="34">
        <f>SUM(Q64:Q69)</f>
        <v>21200000</v>
      </c>
      <c r="R70" s="34">
        <f>SUM(R64:R69)</f>
        <v>21200000</v>
      </c>
      <c r="S70" s="34">
        <f>SUM(S64:S69)</f>
        <v>186714</v>
      </c>
      <c r="T70" s="39">
        <f t="shared" si="14"/>
        <v>8.8072641509433971E-3</v>
      </c>
      <c r="U70" s="39">
        <f t="shared" si="15"/>
        <v>7.1148677094465596E-2</v>
      </c>
    </row>
    <row r="71" spans="1:21" ht="13" x14ac:dyDescent="0.3">
      <c r="A71" s="18" t="s">
        <v>29</v>
      </c>
      <c r="B71" s="12" t="s">
        <v>137</v>
      </c>
      <c r="C71" s="11" t="s">
        <v>138</v>
      </c>
      <c r="D71" s="33">
        <v>0</v>
      </c>
      <c r="E71" s="33">
        <v>0</v>
      </c>
      <c r="F71" s="33">
        <v>0</v>
      </c>
      <c r="G71" s="38">
        <f t="shared" si="8"/>
        <v>0</v>
      </c>
      <c r="H71" s="33">
        <v>0</v>
      </c>
      <c r="I71" s="38">
        <f t="shared" si="9"/>
        <v>0</v>
      </c>
      <c r="J71" s="33">
        <v>0</v>
      </c>
      <c r="K71" s="38">
        <f t="shared" si="10"/>
        <v>0</v>
      </c>
      <c r="L71" s="33">
        <v>0</v>
      </c>
      <c r="M71" s="38">
        <f t="shared" si="11"/>
        <v>0</v>
      </c>
      <c r="N71" s="33">
        <f t="shared" si="12"/>
        <v>0</v>
      </c>
      <c r="O71" s="38">
        <f t="shared" si="13"/>
        <v>0</v>
      </c>
      <c r="P71" s="33">
        <v>0</v>
      </c>
      <c r="Q71" s="33">
        <v>0</v>
      </c>
      <c r="R71" s="33">
        <v>0</v>
      </c>
      <c r="S71" s="33">
        <v>0</v>
      </c>
      <c r="T71" s="38">
        <f t="shared" si="14"/>
        <v>0</v>
      </c>
      <c r="U71" s="38">
        <f t="shared" si="15"/>
        <v>0</v>
      </c>
    </row>
    <row r="72" spans="1:21" ht="13" x14ac:dyDescent="0.3">
      <c r="A72" s="18" t="s">
        <v>29</v>
      </c>
      <c r="B72" s="12" t="s">
        <v>139</v>
      </c>
      <c r="C72" s="11" t="s">
        <v>140</v>
      </c>
      <c r="D72" s="33">
        <v>0</v>
      </c>
      <c r="E72" s="33">
        <v>722060</v>
      </c>
      <c r="F72" s="33">
        <v>181092</v>
      </c>
      <c r="G72" s="38">
        <f t="shared" si="8"/>
        <v>0</v>
      </c>
      <c r="H72" s="33">
        <v>180084</v>
      </c>
      <c r="I72" s="38">
        <f t="shared" si="9"/>
        <v>0</v>
      </c>
      <c r="J72" s="33">
        <v>180084</v>
      </c>
      <c r="K72" s="38">
        <f t="shared" si="10"/>
        <v>0.24940309669556546</v>
      </c>
      <c r="L72" s="33">
        <v>0</v>
      </c>
      <c r="M72" s="38">
        <f t="shared" si="11"/>
        <v>0</v>
      </c>
      <c r="N72" s="33">
        <f t="shared" si="12"/>
        <v>541260</v>
      </c>
      <c r="O72" s="38">
        <f t="shared" si="13"/>
        <v>0.74960529595878456</v>
      </c>
      <c r="P72" s="33">
        <v>173439</v>
      </c>
      <c r="Q72" s="33">
        <v>0</v>
      </c>
      <c r="R72" s="33">
        <v>0</v>
      </c>
      <c r="S72" s="33">
        <v>520317</v>
      </c>
      <c r="T72" s="38">
        <f t="shared" si="14"/>
        <v>0</v>
      </c>
      <c r="U72" s="38">
        <f t="shared" si="15"/>
        <v>3.8313182156262338E-2</v>
      </c>
    </row>
    <row r="73" spans="1:21" ht="13" x14ac:dyDescent="0.3">
      <c r="A73" s="18" t="s">
        <v>29</v>
      </c>
      <c r="B73" s="12" t="s">
        <v>141</v>
      </c>
      <c r="C73" s="11" t="s">
        <v>142</v>
      </c>
      <c r="D73" s="33">
        <v>0</v>
      </c>
      <c r="E73" s="33">
        <v>0</v>
      </c>
      <c r="F73" s="33">
        <v>0</v>
      </c>
      <c r="G73" s="38">
        <f t="shared" si="8"/>
        <v>0</v>
      </c>
      <c r="H73" s="33">
        <v>0</v>
      </c>
      <c r="I73" s="38">
        <f t="shared" si="9"/>
        <v>0</v>
      </c>
      <c r="J73" s="33">
        <v>0</v>
      </c>
      <c r="K73" s="38">
        <f t="shared" si="10"/>
        <v>0</v>
      </c>
      <c r="L73" s="33">
        <v>0</v>
      </c>
      <c r="M73" s="38">
        <f t="shared" si="11"/>
        <v>0</v>
      </c>
      <c r="N73" s="33">
        <f t="shared" si="12"/>
        <v>0</v>
      </c>
      <c r="O73" s="38">
        <f t="shared" si="13"/>
        <v>0</v>
      </c>
      <c r="P73" s="33">
        <v>0</v>
      </c>
      <c r="Q73" s="33">
        <v>0</v>
      </c>
      <c r="R73" s="33">
        <v>0</v>
      </c>
      <c r="S73" s="33">
        <v>0</v>
      </c>
      <c r="T73" s="38">
        <f t="shared" si="14"/>
        <v>0</v>
      </c>
      <c r="U73" s="38">
        <f t="shared" si="15"/>
        <v>0</v>
      </c>
    </row>
    <row r="74" spans="1:21" ht="13" x14ac:dyDescent="0.3">
      <c r="A74" s="18" t="s">
        <v>29</v>
      </c>
      <c r="B74" s="12" t="s">
        <v>143</v>
      </c>
      <c r="C74" s="11" t="s">
        <v>144</v>
      </c>
      <c r="D74" s="33">
        <v>0</v>
      </c>
      <c r="E74" s="33">
        <v>0</v>
      </c>
      <c r="F74" s="33">
        <v>0</v>
      </c>
      <c r="G74" s="38">
        <f t="shared" si="8"/>
        <v>0</v>
      </c>
      <c r="H74" s="33">
        <v>0</v>
      </c>
      <c r="I74" s="38">
        <f t="shared" si="9"/>
        <v>0</v>
      </c>
      <c r="J74" s="33">
        <v>0</v>
      </c>
      <c r="K74" s="38">
        <f t="shared" si="10"/>
        <v>0</v>
      </c>
      <c r="L74" s="33">
        <v>0</v>
      </c>
      <c r="M74" s="38">
        <f t="shared" si="11"/>
        <v>0</v>
      </c>
      <c r="N74" s="33">
        <f t="shared" si="12"/>
        <v>0</v>
      </c>
      <c r="O74" s="38">
        <f t="shared" si="13"/>
        <v>0</v>
      </c>
      <c r="P74" s="33">
        <v>0</v>
      </c>
      <c r="Q74" s="33">
        <v>0</v>
      </c>
      <c r="R74" s="33">
        <v>0</v>
      </c>
      <c r="S74" s="33">
        <v>0</v>
      </c>
      <c r="T74" s="38">
        <f t="shared" si="14"/>
        <v>0</v>
      </c>
      <c r="U74" s="38">
        <f t="shared" si="15"/>
        <v>0</v>
      </c>
    </row>
    <row r="75" spans="1:21" ht="13" x14ac:dyDescent="0.3">
      <c r="A75" s="18" t="s">
        <v>29</v>
      </c>
      <c r="B75" s="12" t="s">
        <v>145</v>
      </c>
      <c r="C75" s="11" t="s">
        <v>146</v>
      </c>
      <c r="D75" s="33">
        <v>0</v>
      </c>
      <c r="E75" s="33">
        <v>0</v>
      </c>
      <c r="F75" s="33">
        <v>0</v>
      </c>
      <c r="G75" s="38">
        <f t="shared" si="8"/>
        <v>0</v>
      </c>
      <c r="H75" s="33">
        <v>0</v>
      </c>
      <c r="I75" s="38">
        <f t="shared" si="9"/>
        <v>0</v>
      </c>
      <c r="J75" s="33">
        <v>0</v>
      </c>
      <c r="K75" s="38">
        <f t="shared" si="10"/>
        <v>0</v>
      </c>
      <c r="L75" s="33">
        <v>0</v>
      </c>
      <c r="M75" s="38">
        <f t="shared" si="11"/>
        <v>0</v>
      </c>
      <c r="N75" s="33">
        <f t="shared" si="12"/>
        <v>0</v>
      </c>
      <c r="O75" s="38">
        <f t="shared" si="13"/>
        <v>0</v>
      </c>
      <c r="P75" s="33">
        <v>0</v>
      </c>
      <c r="Q75" s="33">
        <v>0</v>
      </c>
      <c r="R75" s="33">
        <v>0</v>
      </c>
      <c r="S75" s="33">
        <v>0</v>
      </c>
      <c r="T75" s="38">
        <f t="shared" si="14"/>
        <v>0</v>
      </c>
      <c r="U75" s="38">
        <f t="shared" si="15"/>
        <v>0</v>
      </c>
    </row>
    <row r="76" spans="1:21" ht="13" x14ac:dyDescent="0.3">
      <c r="A76" s="18" t="s">
        <v>29</v>
      </c>
      <c r="B76" s="12" t="s">
        <v>147</v>
      </c>
      <c r="C76" s="11" t="s">
        <v>148</v>
      </c>
      <c r="D76" s="33">
        <v>0</v>
      </c>
      <c r="E76" s="33">
        <v>0</v>
      </c>
      <c r="F76" s="33">
        <v>0</v>
      </c>
      <c r="G76" s="38">
        <f t="shared" si="8"/>
        <v>0</v>
      </c>
      <c r="H76" s="33">
        <v>0</v>
      </c>
      <c r="I76" s="38">
        <f t="shared" si="9"/>
        <v>0</v>
      </c>
      <c r="J76" s="33">
        <v>0</v>
      </c>
      <c r="K76" s="38">
        <f t="shared" si="10"/>
        <v>0</v>
      </c>
      <c r="L76" s="33">
        <v>0</v>
      </c>
      <c r="M76" s="38">
        <f t="shared" si="11"/>
        <v>0</v>
      </c>
      <c r="N76" s="33">
        <f t="shared" si="12"/>
        <v>0</v>
      </c>
      <c r="O76" s="38">
        <f t="shared" si="13"/>
        <v>0</v>
      </c>
      <c r="P76" s="33">
        <v>0</v>
      </c>
      <c r="Q76" s="33">
        <v>0</v>
      </c>
      <c r="R76" s="33">
        <v>0</v>
      </c>
      <c r="S76" s="33">
        <v>0</v>
      </c>
      <c r="T76" s="38">
        <f t="shared" si="14"/>
        <v>0</v>
      </c>
      <c r="U76" s="38">
        <f t="shared" si="15"/>
        <v>0</v>
      </c>
    </row>
    <row r="77" spans="1:21" ht="13" x14ac:dyDescent="0.3">
      <c r="A77" s="18" t="s">
        <v>44</v>
      </c>
      <c r="B77" s="12" t="s">
        <v>149</v>
      </c>
      <c r="C77" s="11" t="s">
        <v>150</v>
      </c>
      <c r="D77" s="33">
        <v>0</v>
      </c>
      <c r="E77" s="33">
        <v>0</v>
      </c>
      <c r="F77" s="33">
        <v>0</v>
      </c>
      <c r="G77" s="38">
        <f t="shared" si="8"/>
        <v>0</v>
      </c>
      <c r="H77" s="33">
        <v>0</v>
      </c>
      <c r="I77" s="38">
        <f t="shared" si="9"/>
        <v>0</v>
      </c>
      <c r="J77" s="33">
        <v>0</v>
      </c>
      <c r="K77" s="38">
        <f t="shared" si="10"/>
        <v>0</v>
      </c>
      <c r="L77" s="33">
        <v>0</v>
      </c>
      <c r="M77" s="38">
        <f t="shared" si="11"/>
        <v>0</v>
      </c>
      <c r="N77" s="33">
        <f t="shared" si="12"/>
        <v>0</v>
      </c>
      <c r="O77" s="38">
        <f t="shared" si="13"/>
        <v>0</v>
      </c>
      <c r="P77" s="33">
        <v>0</v>
      </c>
      <c r="Q77" s="33">
        <v>0</v>
      </c>
      <c r="R77" s="33">
        <v>0</v>
      </c>
      <c r="S77" s="33">
        <v>0</v>
      </c>
      <c r="T77" s="38">
        <f t="shared" si="14"/>
        <v>0</v>
      </c>
      <c r="U77" s="38">
        <f t="shared" si="15"/>
        <v>0</v>
      </c>
    </row>
    <row r="78" spans="1:21" ht="14" x14ac:dyDescent="0.3">
      <c r="A78" s="19" t="s">
        <v>0</v>
      </c>
      <c r="B78" s="14" t="s">
        <v>151</v>
      </c>
      <c r="C78" s="13" t="s">
        <v>0</v>
      </c>
      <c r="D78" s="34">
        <f>SUM(D71:D77)</f>
        <v>0</v>
      </c>
      <c r="E78" s="34">
        <f>SUM(E71:E77)</f>
        <v>722060</v>
      </c>
      <c r="F78" s="34">
        <f>SUM(F71:F77)</f>
        <v>181092</v>
      </c>
      <c r="G78" s="39">
        <f t="shared" si="8"/>
        <v>0</v>
      </c>
      <c r="H78" s="34">
        <f>SUM(H71:H77)</f>
        <v>180084</v>
      </c>
      <c r="I78" s="39">
        <f t="shared" si="9"/>
        <v>0</v>
      </c>
      <c r="J78" s="34">
        <f>SUM(J71:J77)</f>
        <v>180084</v>
      </c>
      <c r="K78" s="39">
        <f t="shared" si="10"/>
        <v>0.24940309669556546</v>
      </c>
      <c r="L78" s="34">
        <f>SUM(L71:L77)</f>
        <v>0</v>
      </c>
      <c r="M78" s="39">
        <f t="shared" si="11"/>
        <v>0</v>
      </c>
      <c r="N78" s="34">
        <f t="shared" si="12"/>
        <v>541260</v>
      </c>
      <c r="O78" s="39">
        <f t="shared" si="13"/>
        <v>0.74960529595878456</v>
      </c>
      <c r="P78" s="34">
        <f>SUM(P71:P77)</f>
        <v>173439</v>
      </c>
      <c r="Q78" s="34">
        <f>SUM(Q71:Q77)</f>
        <v>0</v>
      </c>
      <c r="R78" s="34">
        <f>SUM(R71:R77)</f>
        <v>0</v>
      </c>
      <c r="S78" s="34">
        <f>SUM(S71:S77)</f>
        <v>520317</v>
      </c>
      <c r="T78" s="39">
        <f t="shared" si="14"/>
        <v>0</v>
      </c>
      <c r="U78" s="39">
        <f t="shared" si="15"/>
        <v>3.8313182156262338E-2</v>
      </c>
    </row>
    <row r="79" spans="1:21" ht="13" x14ac:dyDescent="0.3">
      <c r="A79" s="18" t="s">
        <v>29</v>
      </c>
      <c r="B79" s="12" t="s">
        <v>152</v>
      </c>
      <c r="C79" s="11" t="s">
        <v>153</v>
      </c>
      <c r="D79" s="33">
        <v>0</v>
      </c>
      <c r="E79" s="33">
        <v>0</v>
      </c>
      <c r="F79" s="33">
        <v>0</v>
      </c>
      <c r="G79" s="38">
        <f t="shared" si="8"/>
        <v>0</v>
      </c>
      <c r="H79" s="33">
        <v>0</v>
      </c>
      <c r="I79" s="38">
        <f t="shared" si="9"/>
        <v>0</v>
      </c>
      <c r="J79" s="33">
        <v>0</v>
      </c>
      <c r="K79" s="38">
        <f t="shared" si="10"/>
        <v>0</v>
      </c>
      <c r="L79" s="33">
        <v>0</v>
      </c>
      <c r="M79" s="38">
        <f t="shared" si="11"/>
        <v>0</v>
      </c>
      <c r="N79" s="33">
        <f t="shared" si="12"/>
        <v>0</v>
      </c>
      <c r="O79" s="38">
        <f t="shared" si="13"/>
        <v>0</v>
      </c>
      <c r="P79" s="33">
        <v>0</v>
      </c>
      <c r="Q79" s="33">
        <v>0</v>
      </c>
      <c r="R79" s="33">
        <v>0</v>
      </c>
      <c r="S79" s="33">
        <v>0</v>
      </c>
      <c r="T79" s="38">
        <f t="shared" si="14"/>
        <v>0</v>
      </c>
      <c r="U79" s="38">
        <f t="shared" si="15"/>
        <v>0</v>
      </c>
    </row>
    <row r="80" spans="1:21" ht="13" x14ac:dyDescent="0.3">
      <c r="A80" s="18" t="s">
        <v>29</v>
      </c>
      <c r="B80" s="12" t="s">
        <v>154</v>
      </c>
      <c r="C80" s="11" t="s">
        <v>155</v>
      </c>
      <c r="D80" s="33">
        <v>0</v>
      </c>
      <c r="E80" s="33">
        <v>0</v>
      </c>
      <c r="F80" s="33">
        <v>0</v>
      </c>
      <c r="G80" s="38">
        <f t="shared" si="8"/>
        <v>0</v>
      </c>
      <c r="H80" s="33">
        <v>0</v>
      </c>
      <c r="I80" s="38">
        <f t="shared" si="9"/>
        <v>0</v>
      </c>
      <c r="J80" s="33">
        <v>0</v>
      </c>
      <c r="K80" s="38">
        <f t="shared" si="10"/>
        <v>0</v>
      </c>
      <c r="L80" s="33">
        <v>0</v>
      </c>
      <c r="M80" s="38">
        <f t="shared" si="11"/>
        <v>0</v>
      </c>
      <c r="N80" s="33">
        <f t="shared" si="12"/>
        <v>0</v>
      </c>
      <c r="O80" s="38">
        <f t="shared" si="13"/>
        <v>0</v>
      </c>
      <c r="P80" s="33">
        <v>0</v>
      </c>
      <c r="Q80" s="33">
        <v>0</v>
      </c>
      <c r="R80" s="33">
        <v>0</v>
      </c>
      <c r="S80" s="33">
        <v>0</v>
      </c>
      <c r="T80" s="38">
        <f t="shared" si="14"/>
        <v>0</v>
      </c>
      <c r="U80" s="38">
        <f t="shared" si="15"/>
        <v>0</v>
      </c>
    </row>
    <row r="81" spans="1:21" ht="13" x14ac:dyDescent="0.3">
      <c r="A81" s="18" t="s">
        <v>29</v>
      </c>
      <c r="B81" s="12" t="s">
        <v>156</v>
      </c>
      <c r="C81" s="11" t="s">
        <v>157</v>
      </c>
      <c r="D81" s="33">
        <v>0</v>
      </c>
      <c r="E81" s="33">
        <v>0</v>
      </c>
      <c r="F81" s="33">
        <v>0</v>
      </c>
      <c r="G81" s="38">
        <f t="shared" si="8"/>
        <v>0</v>
      </c>
      <c r="H81" s="33">
        <v>0</v>
      </c>
      <c r="I81" s="38">
        <f t="shared" si="9"/>
        <v>0</v>
      </c>
      <c r="J81" s="33">
        <v>0</v>
      </c>
      <c r="K81" s="38">
        <f t="shared" si="10"/>
        <v>0</v>
      </c>
      <c r="L81" s="33">
        <v>0</v>
      </c>
      <c r="M81" s="38">
        <f t="shared" si="11"/>
        <v>0</v>
      </c>
      <c r="N81" s="33">
        <f t="shared" si="12"/>
        <v>0</v>
      </c>
      <c r="O81" s="38">
        <f t="shared" si="13"/>
        <v>0</v>
      </c>
      <c r="P81" s="33">
        <v>0</v>
      </c>
      <c r="Q81" s="33">
        <v>0</v>
      </c>
      <c r="R81" s="33">
        <v>0</v>
      </c>
      <c r="S81" s="33">
        <v>0</v>
      </c>
      <c r="T81" s="38">
        <f t="shared" si="14"/>
        <v>0</v>
      </c>
      <c r="U81" s="38">
        <f t="shared" si="15"/>
        <v>0</v>
      </c>
    </row>
    <row r="82" spans="1:21" ht="13" x14ac:dyDescent="0.3">
      <c r="A82" s="18" t="s">
        <v>29</v>
      </c>
      <c r="B82" s="12" t="s">
        <v>158</v>
      </c>
      <c r="C82" s="11" t="s">
        <v>159</v>
      </c>
      <c r="D82" s="33">
        <v>0</v>
      </c>
      <c r="E82" s="33">
        <v>0</v>
      </c>
      <c r="F82" s="33">
        <v>0</v>
      </c>
      <c r="G82" s="38">
        <f t="shared" si="8"/>
        <v>0</v>
      </c>
      <c r="H82" s="33">
        <v>0</v>
      </c>
      <c r="I82" s="38">
        <f t="shared" si="9"/>
        <v>0</v>
      </c>
      <c r="J82" s="33">
        <v>0</v>
      </c>
      <c r="K82" s="38">
        <f t="shared" si="10"/>
        <v>0</v>
      </c>
      <c r="L82" s="33">
        <v>0</v>
      </c>
      <c r="M82" s="38">
        <f t="shared" si="11"/>
        <v>0</v>
      </c>
      <c r="N82" s="33">
        <f t="shared" si="12"/>
        <v>0</v>
      </c>
      <c r="O82" s="38">
        <f t="shared" si="13"/>
        <v>0</v>
      </c>
      <c r="P82" s="33">
        <v>0</v>
      </c>
      <c r="Q82" s="33">
        <v>0</v>
      </c>
      <c r="R82" s="33">
        <v>0</v>
      </c>
      <c r="S82" s="33">
        <v>0</v>
      </c>
      <c r="T82" s="38">
        <f t="shared" si="14"/>
        <v>0</v>
      </c>
      <c r="U82" s="38">
        <f t="shared" si="15"/>
        <v>0</v>
      </c>
    </row>
    <row r="83" spans="1:21" ht="13" x14ac:dyDescent="0.3">
      <c r="A83" s="18" t="s">
        <v>44</v>
      </c>
      <c r="B83" s="12" t="s">
        <v>160</v>
      </c>
      <c r="C83" s="11" t="s">
        <v>161</v>
      </c>
      <c r="D83" s="33">
        <v>0</v>
      </c>
      <c r="E83" s="33">
        <v>0</v>
      </c>
      <c r="F83" s="33">
        <v>0</v>
      </c>
      <c r="G83" s="38">
        <f t="shared" si="8"/>
        <v>0</v>
      </c>
      <c r="H83" s="33">
        <v>0</v>
      </c>
      <c r="I83" s="38">
        <f t="shared" si="9"/>
        <v>0</v>
      </c>
      <c r="J83" s="33">
        <v>0</v>
      </c>
      <c r="K83" s="38">
        <f t="shared" si="10"/>
        <v>0</v>
      </c>
      <c r="L83" s="33">
        <v>0</v>
      </c>
      <c r="M83" s="38">
        <f t="shared" si="11"/>
        <v>0</v>
      </c>
      <c r="N83" s="33">
        <f t="shared" si="12"/>
        <v>0</v>
      </c>
      <c r="O83" s="38">
        <f t="shared" si="13"/>
        <v>0</v>
      </c>
      <c r="P83" s="33">
        <v>0</v>
      </c>
      <c r="Q83" s="33">
        <v>0</v>
      </c>
      <c r="R83" s="33">
        <v>0</v>
      </c>
      <c r="S83" s="33">
        <v>0</v>
      </c>
      <c r="T83" s="38">
        <f t="shared" si="14"/>
        <v>0</v>
      </c>
      <c r="U83" s="38">
        <f t="shared" si="15"/>
        <v>0</v>
      </c>
    </row>
    <row r="84" spans="1:21" ht="14" x14ac:dyDescent="0.3">
      <c r="A84" s="19" t="s">
        <v>0</v>
      </c>
      <c r="B84" s="14" t="s">
        <v>162</v>
      </c>
      <c r="C84" s="13" t="s">
        <v>0</v>
      </c>
      <c r="D84" s="34">
        <f>SUM(D79:D83)</f>
        <v>0</v>
      </c>
      <c r="E84" s="34">
        <f>SUM(E79:E83)</f>
        <v>0</v>
      </c>
      <c r="F84" s="34">
        <f>SUM(F79:F83)</f>
        <v>0</v>
      </c>
      <c r="G84" s="39">
        <f t="shared" si="8"/>
        <v>0</v>
      </c>
      <c r="H84" s="34">
        <f>SUM(H79:H83)</f>
        <v>0</v>
      </c>
      <c r="I84" s="39">
        <f t="shared" si="9"/>
        <v>0</v>
      </c>
      <c r="J84" s="34">
        <f>SUM(J79:J83)</f>
        <v>0</v>
      </c>
      <c r="K84" s="39">
        <f t="shared" si="10"/>
        <v>0</v>
      </c>
      <c r="L84" s="34">
        <f>SUM(L79:L83)</f>
        <v>0</v>
      </c>
      <c r="M84" s="39">
        <f t="shared" si="11"/>
        <v>0</v>
      </c>
      <c r="N84" s="34">
        <f t="shared" si="12"/>
        <v>0</v>
      </c>
      <c r="O84" s="39">
        <f t="shared" si="13"/>
        <v>0</v>
      </c>
      <c r="P84" s="34">
        <f>SUM(P79:P83)</f>
        <v>0</v>
      </c>
      <c r="Q84" s="34">
        <f>SUM(Q79:Q83)</f>
        <v>0</v>
      </c>
      <c r="R84" s="34">
        <f>SUM(R79:R83)</f>
        <v>0</v>
      </c>
      <c r="S84" s="34">
        <f>SUM(S79:S83)</f>
        <v>0</v>
      </c>
      <c r="T84" s="39">
        <f t="shared" si="14"/>
        <v>0</v>
      </c>
      <c r="U84" s="39">
        <f t="shared" si="15"/>
        <v>0</v>
      </c>
    </row>
    <row r="85" spans="1:21" ht="14" x14ac:dyDescent="0.3">
      <c r="A85" s="19" t="s">
        <v>0</v>
      </c>
      <c r="B85" s="14" t="s">
        <v>163</v>
      </c>
      <c r="C85" s="13" t="s">
        <v>0</v>
      </c>
      <c r="D85" s="34">
        <f>SUM(D57,D59:D62,D64:D69,D71:D77,D79:D83)</f>
        <v>23867695</v>
      </c>
      <c r="E85" s="34">
        <f>SUM(E57,E59:E62,E64:E69,E71:E77,E79:E83)</f>
        <v>24589755</v>
      </c>
      <c r="F85" s="34">
        <f>SUM(F57,F59:F62,F64:F69,F71:F77,F79:F83)</f>
        <v>243433</v>
      </c>
      <c r="G85" s="39">
        <f t="shared" si="8"/>
        <v>1.0199267252241994E-2</v>
      </c>
      <c r="H85" s="34">
        <f>SUM(H57,H59:H62,H64:H69,H71:H77,H79:H83)</f>
        <v>241665</v>
      </c>
      <c r="I85" s="39">
        <f t="shared" si="9"/>
        <v>1.0125192231591697E-2</v>
      </c>
      <c r="J85" s="34">
        <f>SUM(J57,J59:J62,J64:J69,J71:J77,J79:J83)</f>
        <v>249356</v>
      </c>
      <c r="K85" s="39">
        <f t="shared" si="10"/>
        <v>1.0140645972275852E-2</v>
      </c>
      <c r="L85" s="34">
        <f>SUM(L57,L59:L62,L64:L69,L71:L77,L79:L83)</f>
        <v>0</v>
      </c>
      <c r="M85" s="39">
        <f t="shared" si="11"/>
        <v>0</v>
      </c>
      <c r="N85" s="34">
        <f t="shared" si="12"/>
        <v>734454</v>
      </c>
      <c r="O85" s="39">
        <f t="shared" si="13"/>
        <v>2.9868292709707762E-2</v>
      </c>
      <c r="P85" s="34">
        <f>SUM(P57,P59:P62,P64:P69,P71:P77,P79:P83)</f>
        <v>235197</v>
      </c>
      <c r="Q85" s="34">
        <f>SUM(Q57,Q59:Q62,Q64:Q69,Q71:Q77,Q79:Q83)</f>
        <v>22537243</v>
      </c>
      <c r="R85" s="34">
        <f>SUM(R57,R59:R62,R64:R69,R71:R77,R79:R83)</f>
        <v>22537243</v>
      </c>
      <c r="S85" s="34">
        <f>SUM(S57,S59:S62,S64:S69,S71:S77,S79:S83)</f>
        <v>707031</v>
      </c>
      <c r="T85" s="39">
        <f t="shared" si="14"/>
        <v>3.1371672213855083E-2</v>
      </c>
      <c r="U85" s="39">
        <f t="shared" si="15"/>
        <v>6.0200597796740585E-2</v>
      </c>
    </row>
    <row r="86" spans="1:21" ht="14.5" customHeight="1" x14ac:dyDescent="0.3">
      <c r="A86" s="17" t="s">
        <v>0</v>
      </c>
      <c r="B86" s="15" t="s">
        <v>618</v>
      </c>
      <c r="C86" s="10"/>
      <c r="D86" s="35"/>
      <c r="E86" s="35"/>
      <c r="F86" s="35"/>
      <c r="G86" s="40"/>
      <c r="H86" s="35"/>
      <c r="I86" s="40"/>
      <c r="J86" s="35"/>
      <c r="K86" s="40"/>
      <c r="L86" s="35"/>
      <c r="M86" s="40"/>
      <c r="N86" s="35"/>
      <c r="O86" s="40"/>
      <c r="P86" s="35"/>
      <c r="Q86" s="35"/>
      <c r="R86" s="35"/>
      <c r="S86" s="35"/>
      <c r="T86" s="40"/>
      <c r="U86" s="40"/>
    </row>
    <row r="87" spans="1:21" ht="14.5" customHeight="1" x14ac:dyDescent="0.3">
      <c r="A87" s="17" t="s">
        <v>0</v>
      </c>
      <c r="B87" s="9" t="s">
        <v>164</v>
      </c>
      <c r="C87" s="10"/>
      <c r="D87" s="35"/>
      <c r="E87" s="35"/>
      <c r="F87" s="35"/>
      <c r="G87" s="40"/>
      <c r="H87" s="35"/>
      <c r="I87" s="40"/>
      <c r="J87" s="35"/>
      <c r="K87" s="40"/>
      <c r="L87" s="35"/>
      <c r="M87" s="40"/>
      <c r="N87" s="35"/>
      <c r="O87" s="40"/>
      <c r="P87" s="35"/>
      <c r="Q87" s="35"/>
      <c r="R87" s="35"/>
      <c r="S87" s="35"/>
      <c r="T87" s="40"/>
      <c r="U87" s="40"/>
    </row>
    <row r="88" spans="1:21" ht="13" x14ac:dyDescent="0.3">
      <c r="A88" s="18" t="s">
        <v>23</v>
      </c>
      <c r="B88" s="12" t="s">
        <v>165</v>
      </c>
      <c r="C88" s="11" t="s">
        <v>166</v>
      </c>
      <c r="D88" s="33">
        <v>273692033</v>
      </c>
      <c r="E88" s="33">
        <v>333692033</v>
      </c>
      <c r="F88" s="33">
        <v>95132189</v>
      </c>
      <c r="G88" s="38">
        <f t="shared" ref="G88:G99" si="16">IF(($D88      =0),0,($F88      /$D88      ))</f>
        <v>0.34758844807148626</v>
      </c>
      <c r="H88" s="33">
        <v>87735453</v>
      </c>
      <c r="I88" s="38">
        <f t="shared" ref="I88:I99" si="17">IF(($D88      =0),0,($H88      /$D88      ))</f>
        <v>0.3205626851403453</v>
      </c>
      <c r="J88" s="33">
        <v>76656918</v>
      </c>
      <c r="K88" s="38">
        <f t="shared" ref="K88:K99" si="18">IF(($E88      =0),0,($J88      /$E88      ))</f>
        <v>0.2297235487189471</v>
      </c>
      <c r="L88" s="33">
        <v>0</v>
      </c>
      <c r="M88" s="38">
        <f t="shared" ref="M88:M99" si="19">IF(($E88      =0),0,($L88      /$E88      ))</f>
        <v>0</v>
      </c>
      <c r="N88" s="33">
        <f t="shared" ref="N88:N99" si="20">$F88      +$H88      +$J88</f>
        <v>259524560</v>
      </c>
      <c r="O88" s="38">
        <f t="shared" ref="O88:O99" si="21">IF(($E88      =0),0,($N88      /$E88      ))</f>
        <v>0.77773675825218158</v>
      </c>
      <c r="P88" s="33">
        <v>76285421</v>
      </c>
      <c r="Q88" s="33">
        <v>274053329</v>
      </c>
      <c r="R88" s="33">
        <v>334053329</v>
      </c>
      <c r="S88" s="33">
        <v>273431138</v>
      </c>
      <c r="T88" s="38">
        <f t="shared" ref="T88:T99" si="22">IF(($R88      =0),0,($S88      /$R88      ))</f>
        <v>0.81852540975575794</v>
      </c>
      <c r="U88" s="38">
        <f t="shared" ref="U88:U99" si="23">IF(($P88      =0),0,(($J88      /$P88      )-1))</f>
        <v>4.8698295838205397E-3</v>
      </c>
    </row>
    <row r="89" spans="1:21" ht="13" x14ac:dyDescent="0.3">
      <c r="A89" s="18" t="s">
        <v>23</v>
      </c>
      <c r="B89" s="12" t="s">
        <v>167</v>
      </c>
      <c r="C89" s="11" t="s">
        <v>168</v>
      </c>
      <c r="D89" s="33">
        <v>801212000</v>
      </c>
      <c r="E89" s="33">
        <v>802275000</v>
      </c>
      <c r="F89" s="33">
        <v>183113883</v>
      </c>
      <c r="G89" s="38">
        <f t="shared" si="16"/>
        <v>0.22854610639880582</v>
      </c>
      <c r="H89" s="33">
        <v>200035044</v>
      </c>
      <c r="I89" s="38">
        <f t="shared" si="17"/>
        <v>0.24966556167406379</v>
      </c>
      <c r="J89" s="33">
        <v>181281910</v>
      </c>
      <c r="K89" s="38">
        <f t="shared" si="18"/>
        <v>0.22595981427814651</v>
      </c>
      <c r="L89" s="33">
        <v>0</v>
      </c>
      <c r="M89" s="38">
        <f t="shared" si="19"/>
        <v>0</v>
      </c>
      <c r="N89" s="33">
        <f t="shared" si="20"/>
        <v>564430837</v>
      </c>
      <c r="O89" s="38">
        <f t="shared" si="21"/>
        <v>0.70353786045931876</v>
      </c>
      <c r="P89" s="33">
        <v>167310590</v>
      </c>
      <c r="Q89" s="33">
        <v>734551749</v>
      </c>
      <c r="R89" s="33">
        <v>770798000</v>
      </c>
      <c r="S89" s="33">
        <v>560544101</v>
      </c>
      <c r="T89" s="38">
        <f t="shared" si="22"/>
        <v>0.72722568169611235</v>
      </c>
      <c r="U89" s="38">
        <f t="shared" si="23"/>
        <v>8.3505293956587012E-2</v>
      </c>
    </row>
    <row r="90" spans="1:21" ht="13" x14ac:dyDescent="0.3">
      <c r="A90" s="18" t="s">
        <v>23</v>
      </c>
      <c r="B90" s="12" t="s">
        <v>169</v>
      </c>
      <c r="C90" s="11" t="s">
        <v>170</v>
      </c>
      <c r="D90" s="33">
        <v>259932917</v>
      </c>
      <c r="E90" s="33">
        <v>197816976</v>
      </c>
      <c r="F90" s="33">
        <v>40607465</v>
      </c>
      <c r="G90" s="38">
        <f t="shared" si="16"/>
        <v>0.15622286499404767</v>
      </c>
      <c r="H90" s="33">
        <v>-1521740</v>
      </c>
      <c r="I90" s="38">
        <f t="shared" si="17"/>
        <v>-5.8543566454109389E-3</v>
      </c>
      <c r="J90" s="33">
        <v>128863482</v>
      </c>
      <c r="K90" s="38">
        <f t="shared" si="18"/>
        <v>0.65142782285783196</v>
      </c>
      <c r="L90" s="33">
        <v>0</v>
      </c>
      <c r="M90" s="38">
        <f t="shared" si="19"/>
        <v>0</v>
      </c>
      <c r="N90" s="33">
        <f t="shared" si="20"/>
        <v>167949207</v>
      </c>
      <c r="O90" s="38">
        <f t="shared" si="21"/>
        <v>0.84901311503214971</v>
      </c>
      <c r="P90" s="33">
        <v>56313442</v>
      </c>
      <c r="Q90" s="33">
        <v>261070416</v>
      </c>
      <c r="R90" s="33">
        <v>259395254</v>
      </c>
      <c r="S90" s="33">
        <v>174753093</v>
      </c>
      <c r="T90" s="38">
        <f t="shared" si="22"/>
        <v>0.67369425733594956</v>
      </c>
      <c r="U90" s="38">
        <f t="shared" si="23"/>
        <v>1.2883254410199254</v>
      </c>
    </row>
    <row r="91" spans="1:21" ht="14" x14ac:dyDescent="0.3">
      <c r="A91" s="19" t="s">
        <v>0</v>
      </c>
      <c r="B91" s="14" t="s">
        <v>28</v>
      </c>
      <c r="C91" s="13" t="s">
        <v>0</v>
      </c>
      <c r="D91" s="34">
        <f>SUM(D88:D90)</f>
        <v>1334836950</v>
      </c>
      <c r="E91" s="34">
        <f>SUM(E88:E90)</f>
        <v>1333784009</v>
      </c>
      <c r="F91" s="34">
        <f>SUM(F88:F90)</f>
        <v>318853537</v>
      </c>
      <c r="G91" s="39">
        <f t="shared" si="16"/>
        <v>0.2388707751909325</v>
      </c>
      <c r="H91" s="34">
        <f>SUM(H88:H90)</f>
        <v>286248757</v>
      </c>
      <c r="I91" s="39">
        <f t="shared" si="17"/>
        <v>0.21444473574094575</v>
      </c>
      <c r="J91" s="34">
        <f>SUM(J88:J90)</f>
        <v>386802310</v>
      </c>
      <c r="K91" s="39">
        <f t="shared" si="18"/>
        <v>0.29000370928873537</v>
      </c>
      <c r="L91" s="34">
        <f>SUM(L88:L90)</f>
        <v>0</v>
      </c>
      <c r="M91" s="39">
        <f t="shared" si="19"/>
        <v>0</v>
      </c>
      <c r="N91" s="34">
        <f t="shared" si="20"/>
        <v>991904604</v>
      </c>
      <c r="O91" s="39">
        <f t="shared" si="21"/>
        <v>0.74367708512540731</v>
      </c>
      <c r="P91" s="34">
        <f>SUM(P88:P90)</f>
        <v>299909453</v>
      </c>
      <c r="Q91" s="34">
        <f>SUM(Q88:Q90)</f>
        <v>1269675494</v>
      </c>
      <c r="R91" s="34">
        <f>SUM(R88:R90)</f>
        <v>1364246583</v>
      </c>
      <c r="S91" s="34">
        <f>SUM(S88:S90)</f>
        <v>1008728332</v>
      </c>
      <c r="T91" s="39">
        <f t="shared" si="22"/>
        <v>0.73940323147578668</v>
      </c>
      <c r="U91" s="39">
        <f t="shared" si="23"/>
        <v>0.28973030403279743</v>
      </c>
    </row>
    <row r="92" spans="1:21" ht="13" x14ac:dyDescent="0.3">
      <c r="A92" s="18" t="s">
        <v>29</v>
      </c>
      <c r="B92" s="12" t="s">
        <v>171</v>
      </c>
      <c r="C92" s="11" t="s">
        <v>172</v>
      </c>
      <c r="D92" s="33">
        <v>0</v>
      </c>
      <c r="E92" s="33">
        <v>0</v>
      </c>
      <c r="F92" s="33">
        <v>0</v>
      </c>
      <c r="G92" s="38">
        <f t="shared" si="16"/>
        <v>0</v>
      </c>
      <c r="H92" s="33">
        <v>0</v>
      </c>
      <c r="I92" s="38">
        <f t="shared" si="17"/>
        <v>0</v>
      </c>
      <c r="J92" s="33">
        <v>0</v>
      </c>
      <c r="K92" s="38">
        <f t="shared" si="18"/>
        <v>0</v>
      </c>
      <c r="L92" s="33">
        <v>0</v>
      </c>
      <c r="M92" s="38">
        <f t="shared" si="19"/>
        <v>0</v>
      </c>
      <c r="N92" s="33">
        <f t="shared" si="20"/>
        <v>0</v>
      </c>
      <c r="O92" s="38">
        <f t="shared" si="21"/>
        <v>0</v>
      </c>
      <c r="P92" s="33">
        <v>0</v>
      </c>
      <c r="Q92" s="33">
        <v>0</v>
      </c>
      <c r="R92" s="33">
        <v>0</v>
      </c>
      <c r="S92" s="33">
        <v>0</v>
      </c>
      <c r="T92" s="38">
        <f t="shared" si="22"/>
        <v>0</v>
      </c>
      <c r="U92" s="38">
        <f t="shared" si="23"/>
        <v>0</v>
      </c>
    </row>
    <row r="93" spans="1:21" ht="13" x14ac:dyDescent="0.3">
      <c r="A93" s="18" t="s">
        <v>29</v>
      </c>
      <c r="B93" s="12" t="s">
        <v>173</v>
      </c>
      <c r="C93" s="11" t="s">
        <v>174</v>
      </c>
      <c r="D93" s="33">
        <v>0</v>
      </c>
      <c r="E93" s="33">
        <v>0</v>
      </c>
      <c r="F93" s="33">
        <v>0</v>
      </c>
      <c r="G93" s="38">
        <f t="shared" si="16"/>
        <v>0</v>
      </c>
      <c r="H93" s="33">
        <v>0</v>
      </c>
      <c r="I93" s="38">
        <f t="shared" si="17"/>
        <v>0</v>
      </c>
      <c r="J93" s="33">
        <v>0</v>
      </c>
      <c r="K93" s="38">
        <f t="shared" si="18"/>
        <v>0</v>
      </c>
      <c r="L93" s="33">
        <v>0</v>
      </c>
      <c r="M93" s="38">
        <f t="shared" si="19"/>
        <v>0</v>
      </c>
      <c r="N93" s="33">
        <f t="shared" si="20"/>
        <v>0</v>
      </c>
      <c r="O93" s="38">
        <f t="shared" si="21"/>
        <v>0</v>
      </c>
      <c r="P93" s="33">
        <v>0</v>
      </c>
      <c r="Q93" s="33">
        <v>0</v>
      </c>
      <c r="R93" s="33">
        <v>0</v>
      </c>
      <c r="S93" s="33">
        <v>0</v>
      </c>
      <c r="T93" s="38">
        <f t="shared" si="22"/>
        <v>0</v>
      </c>
      <c r="U93" s="38">
        <f t="shared" si="23"/>
        <v>0</v>
      </c>
    </row>
    <row r="94" spans="1:21" ht="13" x14ac:dyDescent="0.3">
      <c r="A94" s="18" t="s">
        <v>29</v>
      </c>
      <c r="B94" s="12" t="s">
        <v>175</v>
      </c>
      <c r="C94" s="11" t="s">
        <v>176</v>
      </c>
      <c r="D94" s="33">
        <v>0</v>
      </c>
      <c r="E94" s="33">
        <v>0</v>
      </c>
      <c r="F94" s="33">
        <v>0</v>
      </c>
      <c r="G94" s="38">
        <f t="shared" si="16"/>
        <v>0</v>
      </c>
      <c r="H94" s="33">
        <v>0</v>
      </c>
      <c r="I94" s="38">
        <f t="shared" si="17"/>
        <v>0</v>
      </c>
      <c r="J94" s="33">
        <v>0</v>
      </c>
      <c r="K94" s="38">
        <f t="shared" si="18"/>
        <v>0</v>
      </c>
      <c r="L94" s="33">
        <v>0</v>
      </c>
      <c r="M94" s="38">
        <f t="shared" si="19"/>
        <v>0</v>
      </c>
      <c r="N94" s="33">
        <f t="shared" si="20"/>
        <v>0</v>
      </c>
      <c r="O94" s="38">
        <f t="shared" si="21"/>
        <v>0</v>
      </c>
      <c r="P94" s="33">
        <v>0</v>
      </c>
      <c r="Q94" s="33">
        <v>0</v>
      </c>
      <c r="R94" s="33">
        <v>0</v>
      </c>
      <c r="S94" s="33">
        <v>0</v>
      </c>
      <c r="T94" s="38">
        <f t="shared" si="22"/>
        <v>0</v>
      </c>
      <c r="U94" s="38">
        <f t="shared" si="23"/>
        <v>0</v>
      </c>
    </row>
    <row r="95" spans="1:21" ht="13" x14ac:dyDescent="0.3">
      <c r="A95" s="18" t="s">
        <v>44</v>
      </c>
      <c r="B95" s="12" t="s">
        <v>177</v>
      </c>
      <c r="C95" s="11" t="s">
        <v>178</v>
      </c>
      <c r="D95" s="33">
        <v>7206154</v>
      </c>
      <c r="E95" s="33">
        <v>6479421</v>
      </c>
      <c r="F95" s="33">
        <v>1116500</v>
      </c>
      <c r="G95" s="38">
        <f t="shared" si="16"/>
        <v>0.15493701633353937</v>
      </c>
      <c r="H95" s="33">
        <v>396413</v>
      </c>
      <c r="I95" s="38">
        <f t="shared" si="17"/>
        <v>5.5010342548882527E-2</v>
      </c>
      <c r="J95" s="33">
        <v>129233</v>
      </c>
      <c r="K95" s="38">
        <f t="shared" si="18"/>
        <v>1.9945146333291201E-2</v>
      </c>
      <c r="L95" s="33">
        <v>0</v>
      </c>
      <c r="M95" s="38">
        <f t="shared" si="19"/>
        <v>0</v>
      </c>
      <c r="N95" s="33">
        <f t="shared" si="20"/>
        <v>1642146</v>
      </c>
      <c r="O95" s="38">
        <f t="shared" si="21"/>
        <v>0.25344023794718695</v>
      </c>
      <c r="P95" s="33">
        <v>2999024</v>
      </c>
      <c r="Q95" s="33">
        <v>11480000</v>
      </c>
      <c r="R95" s="33">
        <v>6873788</v>
      </c>
      <c r="S95" s="33">
        <v>5045559</v>
      </c>
      <c r="T95" s="38">
        <f t="shared" si="22"/>
        <v>0.73402889353003031</v>
      </c>
      <c r="U95" s="38">
        <f t="shared" si="23"/>
        <v>-0.95690831417154376</v>
      </c>
    </row>
    <row r="96" spans="1:21" ht="14" x14ac:dyDescent="0.3">
      <c r="A96" s="19" t="s">
        <v>0</v>
      </c>
      <c r="B96" s="14" t="s">
        <v>179</v>
      </c>
      <c r="C96" s="13" t="s">
        <v>0</v>
      </c>
      <c r="D96" s="34">
        <f>SUM(D92:D95)</f>
        <v>7206154</v>
      </c>
      <c r="E96" s="34">
        <f>SUM(E92:E95)</f>
        <v>6479421</v>
      </c>
      <c r="F96" s="34">
        <f>SUM(F92:F95)</f>
        <v>1116500</v>
      </c>
      <c r="G96" s="39">
        <f t="shared" si="16"/>
        <v>0.15493701633353937</v>
      </c>
      <c r="H96" s="34">
        <f>SUM(H92:H95)</f>
        <v>396413</v>
      </c>
      <c r="I96" s="39">
        <f t="shared" si="17"/>
        <v>5.5010342548882527E-2</v>
      </c>
      <c r="J96" s="34">
        <f>SUM(J92:J95)</f>
        <v>129233</v>
      </c>
      <c r="K96" s="39">
        <f t="shared" si="18"/>
        <v>1.9945146333291201E-2</v>
      </c>
      <c r="L96" s="34">
        <f>SUM(L92:L95)</f>
        <v>0</v>
      </c>
      <c r="M96" s="39">
        <f t="shared" si="19"/>
        <v>0</v>
      </c>
      <c r="N96" s="34">
        <f t="shared" si="20"/>
        <v>1642146</v>
      </c>
      <c r="O96" s="39">
        <f t="shared" si="21"/>
        <v>0.25344023794718695</v>
      </c>
      <c r="P96" s="34">
        <f>SUM(P92:P95)</f>
        <v>2999024</v>
      </c>
      <c r="Q96" s="34">
        <f>SUM(Q92:Q95)</f>
        <v>11480000</v>
      </c>
      <c r="R96" s="34">
        <f>SUM(R92:R95)</f>
        <v>6873788</v>
      </c>
      <c r="S96" s="34">
        <f>SUM(S92:S95)</f>
        <v>5045559</v>
      </c>
      <c r="T96" s="39">
        <f t="shared" si="22"/>
        <v>0.73402889353003031</v>
      </c>
      <c r="U96" s="39">
        <f t="shared" si="23"/>
        <v>-0.95690831417154376</v>
      </c>
    </row>
    <row r="97" spans="1:21" ht="13" x14ac:dyDescent="0.3">
      <c r="A97" s="18" t="s">
        <v>29</v>
      </c>
      <c r="B97" s="12" t="s">
        <v>180</v>
      </c>
      <c r="C97" s="11" t="s">
        <v>181</v>
      </c>
      <c r="D97" s="33">
        <v>400702</v>
      </c>
      <c r="E97" s="33">
        <v>90156</v>
      </c>
      <c r="F97" s="33">
        <v>19512</v>
      </c>
      <c r="G97" s="38">
        <f t="shared" si="16"/>
        <v>4.8694541080403893E-2</v>
      </c>
      <c r="H97" s="33">
        <v>18348</v>
      </c>
      <c r="I97" s="38">
        <f t="shared" si="17"/>
        <v>4.5789639183233428E-2</v>
      </c>
      <c r="J97" s="33">
        <v>28548</v>
      </c>
      <c r="K97" s="38">
        <f t="shared" si="18"/>
        <v>0.31665113802741912</v>
      </c>
      <c r="L97" s="33">
        <v>0</v>
      </c>
      <c r="M97" s="38">
        <f t="shared" si="19"/>
        <v>0</v>
      </c>
      <c r="N97" s="33">
        <f t="shared" si="20"/>
        <v>66408</v>
      </c>
      <c r="O97" s="38">
        <f t="shared" si="21"/>
        <v>0.73658991082124314</v>
      </c>
      <c r="P97" s="33">
        <v>2711715</v>
      </c>
      <c r="Q97" s="33">
        <v>397375</v>
      </c>
      <c r="R97" s="33">
        <v>4263126</v>
      </c>
      <c r="S97" s="33">
        <v>2754271</v>
      </c>
      <c r="T97" s="38">
        <f t="shared" si="22"/>
        <v>0.64606840145001576</v>
      </c>
      <c r="U97" s="38">
        <f t="shared" si="23"/>
        <v>-0.98947234499200687</v>
      </c>
    </row>
    <row r="98" spans="1:21" ht="13" x14ac:dyDescent="0.3">
      <c r="A98" s="18" t="s">
        <v>29</v>
      </c>
      <c r="B98" s="12" t="s">
        <v>182</v>
      </c>
      <c r="C98" s="11" t="s">
        <v>183</v>
      </c>
      <c r="D98" s="33">
        <v>0</v>
      </c>
      <c r="E98" s="33">
        <v>0</v>
      </c>
      <c r="F98" s="33">
        <v>0</v>
      </c>
      <c r="G98" s="38">
        <f t="shared" si="16"/>
        <v>0</v>
      </c>
      <c r="H98" s="33">
        <v>0</v>
      </c>
      <c r="I98" s="38">
        <f t="shared" si="17"/>
        <v>0</v>
      </c>
      <c r="J98" s="33">
        <v>0</v>
      </c>
      <c r="K98" s="38">
        <f t="shared" si="18"/>
        <v>0</v>
      </c>
      <c r="L98" s="33">
        <v>0</v>
      </c>
      <c r="M98" s="38">
        <f t="shared" si="19"/>
        <v>0</v>
      </c>
      <c r="N98" s="33">
        <f t="shared" si="20"/>
        <v>0</v>
      </c>
      <c r="O98" s="38">
        <f t="shared" si="21"/>
        <v>0</v>
      </c>
      <c r="P98" s="33">
        <v>0</v>
      </c>
      <c r="Q98" s="33">
        <v>0</v>
      </c>
      <c r="R98" s="33">
        <v>0</v>
      </c>
      <c r="S98" s="33">
        <v>0</v>
      </c>
      <c r="T98" s="38">
        <f t="shared" si="22"/>
        <v>0</v>
      </c>
      <c r="U98" s="38">
        <f t="shared" si="23"/>
        <v>0</v>
      </c>
    </row>
    <row r="99" spans="1:21" ht="13" x14ac:dyDescent="0.3">
      <c r="A99" s="18" t="s">
        <v>29</v>
      </c>
      <c r="B99" s="12" t="s">
        <v>184</v>
      </c>
      <c r="C99" s="11" t="s">
        <v>185</v>
      </c>
      <c r="D99" s="33">
        <v>28859791</v>
      </c>
      <c r="E99" s="33">
        <v>28859791</v>
      </c>
      <c r="F99" s="33">
        <v>18197717</v>
      </c>
      <c r="G99" s="38">
        <f t="shared" si="16"/>
        <v>0.63055609099871857</v>
      </c>
      <c r="H99" s="33">
        <v>-2483591</v>
      </c>
      <c r="I99" s="38">
        <f t="shared" si="17"/>
        <v>-8.605713742001804E-2</v>
      </c>
      <c r="J99" s="33">
        <v>-2303800</v>
      </c>
      <c r="K99" s="38">
        <f t="shared" si="18"/>
        <v>-7.9827327924862662E-2</v>
      </c>
      <c r="L99" s="33">
        <v>0</v>
      </c>
      <c r="M99" s="38">
        <f t="shared" si="19"/>
        <v>0</v>
      </c>
      <c r="N99" s="33">
        <f t="shared" si="20"/>
        <v>13410326</v>
      </c>
      <c r="O99" s="38">
        <f t="shared" si="21"/>
        <v>0.46467162565383791</v>
      </c>
      <c r="P99" s="33">
        <v>-17168804</v>
      </c>
      <c r="Q99" s="33">
        <v>26680354</v>
      </c>
      <c r="R99" s="33">
        <v>26596759</v>
      </c>
      <c r="S99" s="33">
        <v>11557869</v>
      </c>
      <c r="T99" s="38">
        <f t="shared" si="22"/>
        <v>0.43455930100355461</v>
      </c>
      <c r="U99" s="38">
        <f t="shared" si="23"/>
        <v>-0.86581476496557364</v>
      </c>
    </row>
    <row r="100" spans="1:21" ht="13" x14ac:dyDescent="0.3">
      <c r="A100" s="18" t="s">
        <v>44</v>
      </c>
      <c r="B100" s="12" t="s">
        <v>186</v>
      </c>
      <c r="C100" s="11" t="s">
        <v>187</v>
      </c>
      <c r="D100" s="33">
        <v>0</v>
      </c>
      <c r="E100" s="33">
        <v>0</v>
      </c>
      <c r="F100" s="33">
        <v>0</v>
      </c>
      <c r="G100" s="38">
        <f>IF(($D100     =0),0,($F100     /$D100     ))</f>
        <v>0</v>
      </c>
      <c r="H100" s="33">
        <v>0</v>
      </c>
      <c r="I100" s="38">
        <f>IF(($D100     =0),0,($H100     /$D100     ))</f>
        <v>0</v>
      </c>
      <c r="J100" s="33">
        <v>0</v>
      </c>
      <c r="K100" s="38">
        <f>IF(($E100     =0),0,($J100     /$E100     ))</f>
        <v>0</v>
      </c>
      <c r="L100" s="33">
        <v>0</v>
      </c>
      <c r="M100" s="38">
        <f>IF(($E100     =0),0,($L100     /$E100     ))</f>
        <v>0</v>
      </c>
      <c r="N100" s="33">
        <f>$F100     +$H100     +$J100</f>
        <v>0</v>
      </c>
      <c r="O100" s="38">
        <f>IF(($E100     =0),0,($N100     /$E100     ))</f>
        <v>0</v>
      </c>
      <c r="P100" s="33">
        <v>0</v>
      </c>
      <c r="Q100" s="33">
        <v>0</v>
      </c>
      <c r="R100" s="33">
        <v>0</v>
      </c>
      <c r="S100" s="33">
        <v>0</v>
      </c>
      <c r="T100" s="38">
        <f>IF(($R100     =0),0,($S100     /$R100     ))</f>
        <v>0</v>
      </c>
      <c r="U100" s="38">
        <f>IF(($P100     =0),0,(($J100     /$P100     )-1))</f>
        <v>0</v>
      </c>
    </row>
    <row r="101" spans="1:21" ht="14" x14ac:dyDescent="0.3">
      <c r="A101" s="19" t="s">
        <v>0</v>
      </c>
      <c r="B101" s="14" t="s">
        <v>188</v>
      </c>
      <c r="C101" s="13" t="s">
        <v>0</v>
      </c>
      <c r="D101" s="34">
        <f>SUM(D97:D100)</f>
        <v>29260493</v>
      </c>
      <c r="E101" s="34">
        <f>SUM(E97:E100)</f>
        <v>28949947</v>
      </c>
      <c r="F101" s="34">
        <f>SUM(F97:F100)</f>
        <v>18217229</v>
      </c>
      <c r="G101" s="39">
        <f>IF(($D101     =0),0,($F101     /$D101     ))</f>
        <v>0.62258790376498441</v>
      </c>
      <c r="H101" s="34">
        <f>SUM(H97:H100)</f>
        <v>-2465243</v>
      </c>
      <c r="I101" s="39">
        <f>IF(($D101     =0),0,($H101     /$D101     ))</f>
        <v>-8.4251587968801486E-2</v>
      </c>
      <c r="J101" s="34">
        <f>SUM(J97:J100)</f>
        <v>-2275252</v>
      </c>
      <c r="K101" s="39">
        <f>IF(($E101     =0),0,($J101     /$E101     ))</f>
        <v>-7.8592613658325525E-2</v>
      </c>
      <c r="L101" s="34">
        <f>SUM(L97:L100)</f>
        <v>0</v>
      </c>
      <c r="M101" s="39">
        <f>IF(($E101     =0),0,($L101     /$E101     ))</f>
        <v>0</v>
      </c>
      <c r="N101" s="34">
        <f>$F101     +$H101     +$J101</f>
        <v>13476734</v>
      </c>
      <c r="O101" s="39">
        <f>IF(($E101     =0),0,($N101     /$E101     ))</f>
        <v>0.4655184342824531</v>
      </c>
      <c r="P101" s="34">
        <f>SUM(P97:P100)</f>
        <v>-14457089</v>
      </c>
      <c r="Q101" s="34">
        <f>SUM(Q97:Q100)</f>
        <v>27077729</v>
      </c>
      <c r="R101" s="34">
        <f>SUM(R97:R100)</f>
        <v>30859885</v>
      </c>
      <c r="S101" s="34">
        <f>SUM(S97:S100)</f>
        <v>14312140</v>
      </c>
      <c r="T101" s="39">
        <f>IF(($R101     =0),0,($S101     /$R101     ))</f>
        <v>0.46377813786409122</v>
      </c>
      <c r="U101" s="39">
        <f>IF(($P101     =0),0,(($J101     /$P101     )-1))</f>
        <v>-0.84262032280495747</v>
      </c>
    </row>
    <row r="102" spans="1:21" ht="14" x14ac:dyDescent="0.3">
      <c r="A102" s="19" t="s">
        <v>0</v>
      </c>
      <c r="B102" s="14" t="s">
        <v>189</v>
      </c>
      <c r="C102" s="13" t="s">
        <v>0</v>
      </c>
      <c r="D102" s="34">
        <f>SUM(D88:D90,D92:D95,D97:D100)</f>
        <v>1371303597</v>
      </c>
      <c r="E102" s="34">
        <f>SUM(E88:E90,E92:E95,E97:E100)</f>
        <v>1369213377</v>
      </c>
      <c r="F102" s="34">
        <f>SUM(F88:F90,F92:F95,F97:F100)</f>
        <v>338187266</v>
      </c>
      <c r="G102" s="39">
        <f>IF(($D102     =0),0,($F102     /$D102     ))</f>
        <v>0.24661735500428356</v>
      </c>
      <c r="H102" s="34">
        <f>SUM(H88:H90,H92:H95,H97:H100)</f>
        <v>284179927</v>
      </c>
      <c r="I102" s="39">
        <f>IF(($D102     =0),0,($H102     /$D102     ))</f>
        <v>0.20723341470240453</v>
      </c>
      <c r="J102" s="34">
        <f>SUM(J88:J90,J92:J95,J97:J100)</f>
        <v>384656291</v>
      </c>
      <c r="K102" s="39">
        <f>IF(($E102     =0),0,($J102     /$E102     ))</f>
        <v>0.28093232030992638</v>
      </c>
      <c r="L102" s="34">
        <f>SUM(L88:L90,L92:L95,L97:L100)</f>
        <v>0</v>
      </c>
      <c r="M102" s="39">
        <f>IF(($E102     =0),0,($L102     /$E102     ))</f>
        <v>0</v>
      </c>
      <c r="N102" s="34">
        <f>$F102     +$H102     +$J102</f>
        <v>1007023484</v>
      </c>
      <c r="O102" s="39">
        <f>IF(($E102     =0),0,($N102     /$E102     ))</f>
        <v>0.73547593159396951</v>
      </c>
      <c r="P102" s="34">
        <f>SUM(P88:P90,P92:P95,P97:P100)</f>
        <v>288451388</v>
      </c>
      <c r="Q102" s="34">
        <f>SUM(Q88:Q90,Q92:Q95,Q97:Q100)</f>
        <v>1308233223</v>
      </c>
      <c r="R102" s="34">
        <f>SUM(R88:R90,R92:R95,R97:R100)</f>
        <v>1401980256</v>
      </c>
      <c r="S102" s="34">
        <f>SUM(S88:S90,S92:S95,S97:S100)</f>
        <v>1028086031</v>
      </c>
      <c r="T102" s="39">
        <f>IF(($R102     =0),0,($S102     /$R102     ))</f>
        <v>0.73330992116339766</v>
      </c>
      <c r="U102" s="39">
        <f>IF(($P102     =0),0,(($J102     /$P102     )-1))</f>
        <v>0.33352206646341398</v>
      </c>
    </row>
    <row r="103" spans="1:21" ht="14.5" customHeight="1" x14ac:dyDescent="0.3">
      <c r="A103" s="17" t="s">
        <v>0</v>
      </c>
      <c r="B103" s="15" t="s">
        <v>618</v>
      </c>
      <c r="C103" s="10"/>
      <c r="D103" s="35"/>
      <c r="E103" s="35"/>
      <c r="F103" s="35"/>
      <c r="G103" s="40"/>
      <c r="H103" s="35"/>
      <c r="I103" s="40"/>
      <c r="J103" s="35"/>
      <c r="K103" s="40"/>
      <c r="L103" s="35"/>
      <c r="M103" s="40"/>
      <c r="N103" s="35"/>
      <c r="O103" s="40"/>
      <c r="P103" s="35"/>
      <c r="Q103" s="35"/>
      <c r="R103" s="35"/>
      <c r="S103" s="35"/>
      <c r="T103" s="40"/>
      <c r="U103" s="40"/>
    </row>
    <row r="104" spans="1:21" ht="28.9" customHeight="1" x14ac:dyDescent="0.3">
      <c r="A104" s="17" t="s">
        <v>0</v>
      </c>
      <c r="B104" s="9" t="s">
        <v>190</v>
      </c>
      <c r="C104" s="10"/>
      <c r="D104" s="35"/>
      <c r="E104" s="35"/>
      <c r="F104" s="35"/>
      <c r="G104" s="40"/>
      <c r="H104" s="35"/>
      <c r="I104" s="40"/>
      <c r="J104" s="35"/>
      <c r="K104" s="40"/>
      <c r="L104" s="35"/>
      <c r="M104" s="40"/>
      <c r="N104" s="35"/>
      <c r="O104" s="40"/>
      <c r="P104" s="35"/>
      <c r="Q104" s="35"/>
      <c r="R104" s="35"/>
      <c r="S104" s="35"/>
      <c r="T104" s="40"/>
      <c r="U104" s="40"/>
    </row>
    <row r="105" spans="1:21" ht="13" x14ac:dyDescent="0.3">
      <c r="A105" s="18" t="s">
        <v>23</v>
      </c>
      <c r="B105" s="12" t="s">
        <v>191</v>
      </c>
      <c r="C105" s="11" t="s">
        <v>192</v>
      </c>
      <c r="D105" s="33">
        <v>146003150</v>
      </c>
      <c r="E105" s="33">
        <v>146003150</v>
      </c>
      <c r="F105" s="33">
        <v>23465049</v>
      </c>
      <c r="G105" s="38">
        <f t="shared" ref="G105:G136" si="24">IF(($D105     =0),0,($F105     /$D105     ))</f>
        <v>0.16071604619489374</v>
      </c>
      <c r="H105" s="33">
        <v>43457324</v>
      </c>
      <c r="I105" s="38">
        <f t="shared" ref="I105:I136" si="25">IF(($D105     =0),0,($H105     /$D105     ))</f>
        <v>0.29764648228480001</v>
      </c>
      <c r="J105" s="33">
        <v>35893213</v>
      </c>
      <c r="K105" s="38">
        <f t="shared" ref="K105:K136" si="26">IF(($E105     =0),0,($J105     /$E105     ))</f>
        <v>0.24583862060510339</v>
      </c>
      <c r="L105" s="33">
        <v>0</v>
      </c>
      <c r="M105" s="38">
        <f t="shared" ref="M105:M136" si="27">IF(($E105     =0),0,($L105     /$E105     ))</f>
        <v>0</v>
      </c>
      <c r="N105" s="33">
        <f t="shared" ref="N105:N136" si="28">$F105     +$H105     +$J105</f>
        <v>102815586</v>
      </c>
      <c r="O105" s="38">
        <f t="shared" ref="O105:O136" si="29">IF(($E105     =0),0,($N105     /$E105     ))</f>
        <v>0.70420114908479714</v>
      </c>
      <c r="P105" s="33">
        <v>23080544</v>
      </c>
      <c r="Q105" s="33">
        <v>138939700</v>
      </c>
      <c r="R105" s="33">
        <v>138939700</v>
      </c>
      <c r="S105" s="33">
        <v>79473894</v>
      </c>
      <c r="T105" s="38">
        <f t="shared" ref="T105:T136" si="30">IF(($R105     =0),0,($S105     /$R105     ))</f>
        <v>0.57200277530468258</v>
      </c>
      <c r="U105" s="38">
        <f t="shared" ref="U105:U136" si="31">IF(($P105     =0),0,(($J105     /$P105     )-1))</f>
        <v>0.55512855329579747</v>
      </c>
    </row>
    <row r="106" spans="1:21" ht="14" x14ac:dyDescent="0.3">
      <c r="A106" s="19" t="s">
        <v>0</v>
      </c>
      <c r="B106" s="14" t="s">
        <v>28</v>
      </c>
      <c r="C106" s="13" t="s">
        <v>0</v>
      </c>
      <c r="D106" s="34">
        <f>D105</f>
        <v>146003150</v>
      </c>
      <c r="E106" s="34">
        <f>E105</f>
        <v>146003150</v>
      </c>
      <c r="F106" s="34">
        <f>F105</f>
        <v>23465049</v>
      </c>
      <c r="G106" s="39">
        <f t="shared" si="24"/>
        <v>0.16071604619489374</v>
      </c>
      <c r="H106" s="34">
        <f>H105</f>
        <v>43457324</v>
      </c>
      <c r="I106" s="39">
        <f t="shared" si="25"/>
        <v>0.29764648228480001</v>
      </c>
      <c r="J106" s="34">
        <f>J105</f>
        <v>35893213</v>
      </c>
      <c r="K106" s="39">
        <f t="shared" si="26"/>
        <v>0.24583862060510339</v>
      </c>
      <c r="L106" s="34">
        <f>L105</f>
        <v>0</v>
      </c>
      <c r="M106" s="39">
        <f t="shared" si="27"/>
        <v>0</v>
      </c>
      <c r="N106" s="34">
        <f t="shared" si="28"/>
        <v>102815586</v>
      </c>
      <c r="O106" s="39">
        <f t="shared" si="29"/>
        <v>0.70420114908479714</v>
      </c>
      <c r="P106" s="34">
        <f>P105</f>
        <v>23080544</v>
      </c>
      <c r="Q106" s="34">
        <f>Q105</f>
        <v>138939700</v>
      </c>
      <c r="R106" s="34">
        <f>R105</f>
        <v>138939700</v>
      </c>
      <c r="S106" s="34">
        <f>S105</f>
        <v>79473894</v>
      </c>
      <c r="T106" s="39">
        <f t="shared" si="30"/>
        <v>0.57200277530468258</v>
      </c>
      <c r="U106" s="39">
        <f t="shared" si="31"/>
        <v>0.55512855329579747</v>
      </c>
    </row>
    <row r="107" spans="1:21" ht="13" x14ac:dyDescent="0.3">
      <c r="A107" s="18" t="s">
        <v>29</v>
      </c>
      <c r="B107" s="12" t="s">
        <v>193</v>
      </c>
      <c r="C107" s="11" t="s">
        <v>194</v>
      </c>
      <c r="D107" s="33">
        <v>0</v>
      </c>
      <c r="E107" s="33">
        <v>0</v>
      </c>
      <c r="F107" s="33">
        <v>0</v>
      </c>
      <c r="G107" s="38">
        <f t="shared" si="24"/>
        <v>0</v>
      </c>
      <c r="H107" s="33">
        <v>0</v>
      </c>
      <c r="I107" s="38">
        <f t="shared" si="25"/>
        <v>0</v>
      </c>
      <c r="J107" s="33">
        <v>0</v>
      </c>
      <c r="K107" s="38">
        <f t="shared" si="26"/>
        <v>0</v>
      </c>
      <c r="L107" s="33">
        <v>0</v>
      </c>
      <c r="M107" s="38">
        <f t="shared" si="27"/>
        <v>0</v>
      </c>
      <c r="N107" s="33">
        <f t="shared" si="28"/>
        <v>0</v>
      </c>
      <c r="O107" s="38">
        <f t="shared" si="29"/>
        <v>0</v>
      </c>
      <c r="P107" s="33">
        <v>0</v>
      </c>
      <c r="Q107" s="33">
        <v>0</v>
      </c>
      <c r="R107" s="33">
        <v>0</v>
      </c>
      <c r="S107" s="33">
        <v>0</v>
      </c>
      <c r="T107" s="38">
        <f t="shared" si="30"/>
        <v>0</v>
      </c>
      <c r="U107" s="38">
        <f t="shared" si="31"/>
        <v>0</v>
      </c>
    </row>
    <row r="108" spans="1:21" ht="13" x14ac:dyDescent="0.3">
      <c r="A108" s="18" t="s">
        <v>29</v>
      </c>
      <c r="B108" s="12" t="s">
        <v>195</v>
      </c>
      <c r="C108" s="11" t="s">
        <v>196</v>
      </c>
      <c r="D108" s="33">
        <v>0</v>
      </c>
      <c r="E108" s="33">
        <v>0</v>
      </c>
      <c r="F108" s="33">
        <v>0</v>
      </c>
      <c r="G108" s="38">
        <f t="shared" si="24"/>
        <v>0</v>
      </c>
      <c r="H108" s="33">
        <v>0</v>
      </c>
      <c r="I108" s="38">
        <f t="shared" si="25"/>
        <v>0</v>
      </c>
      <c r="J108" s="33">
        <v>0</v>
      </c>
      <c r="K108" s="38">
        <f t="shared" si="26"/>
        <v>0</v>
      </c>
      <c r="L108" s="33">
        <v>0</v>
      </c>
      <c r="M108" s="38">
        <f t="shared" si="27"/>
        <v>0</v>
      </c>
      <c r="N108" s="33">
        <f t="shared" si="28"/>
        <v>0</v>
      </c>
      <c r="O108" s="38">
        <f t="shared" si="29"/>
        <v>0</v>
      </c>
      <c r="P108" s="33">
        <v>0</v>
      </c>
      <c r="Q108" s="33">
        <v>0</v>
      </c>
      <c r="R108" s="33">
        <v>0</v>
      </c>
      <c r="S108" s="33">
        <v>0</v>
      </c>
      <c r="T108" s="38">
        <f t="shared" si="30"/>
        <v>0</v>
      </c>
      <c r="U108" s="38">
        <f t="shared" si="31"/>
        <v>0</v>
      </c>
    </row>
    <row r="109" spans="1:21" ht="13" x14ac:dyDescent="0.3">
      <c r="A109" s="18" t="s">
        <v>29</v>
      </c>
      <c r="B109" s="12" t="s">
        <v>197</v>
      </c>
      <c r="C109" s="11" t="s">
        <v>198</v>
      </c>
      <c r="D109" s="33">
        <v>0</v>
      </c>
      <c r="E109" s="33">
        <v>0</v>
      </c>
      <c r="F109" s="33">
        <v>0</v>
      </c>
      <c r="G109" s="38">
        <f t="shared" si="24"/>
        <v>0</v>
      </c>
      <c r="H109" s="33">
        <v>0</v>
      </c>
      <c r="I109" s="38">
        <f t="shared" si="25"/>
        <v>0</v>
      </c>
      <c r="J109" s="33">
        <v>0</v>
      </c>
      <c r="K109" s="38">
        <f t="shared" si="26"/>
        <v>0</v>
      </c>
      <c r="L109" s="33">
        <v>0</v>
      </c>
      <c r="M109" s="38">
        <f t="shared" si="27"/>
        <v>0</v>
      </c>
      <c r="N109" s="33">
        <f t="shared" si="28"/>
        <v>0</v>
      </c>
      <c r="O109" s="38">
        <f t="shared" si="29"/>
        <v>0</v>
      </c>
      <c r="P109" s="33">
        <v>0</v>
      </c>
      <c r="Q109" s="33">
        <v>0</v>
      </c>
      <c r="R109" s="33">
        <v>0</v>
      </c>
      <c r="S109" s="33">
        <v>0</v>
      </c>
      <c r="T109" s="38">
        <f t="shared" si="30"/>
        <v>0</v>
      </c>
      <c r="U109" s="38">
        <f t="shared" si="31"/>
        <v>0</v>
      </c>
    </row>
    <row r="110" spans="1:21" ht="13" x14ac:dyDescent="0.3">
      <c r="A110" s="18" t="s">
        <v>29</v>
      </c>
      <c r="B110" s="12" t="s">
        <v>199</v>
      </c>
      <c r="C110" s="11" t="s">
        <v>200</v>
      </c>
      <c r="D110" s="33">
        <v>3980124</v>
      </c>
      <c r="E110" s="33">
        <v>3912124</v>
      </c>
      <c r="F110" s="33">
        <v>175962</v>
      </c>
      <c r="G110" s="38">
        <f t="shared" si="24"/>
        <v>4.4210180386339719E-2</v>
      </c>
      <c r="H110" s="33">
        <v>369521</v>
      </c>
      <c r="I110" s="38">
        <f t="shared" si="25"/>
        <v>9.2841579810076263E-2</v>
      </c>
      <c r="J110" s="33">
        <v>453193</v>
      </c>
      <c r="K110" s="38">
        <f t="shared" si="26"/>
        <v>0.11584320946882051</v>
      </c>
      <c r="L110" s="33">
        <v>0</v>
      </c>
      <c r="M110" s="38">
        <f t="shared" si="27"/>
        <v>0</v>
      </c>
      <c r="N110" s="33">
        <f t="shared" si="28"/>
        <v>998676</v>
      </c>
      <c r="O110" s="38">
        <f t="shared" si="29"/>
        <v>0.25527718446552305</v>
      </c>
      <c r="P110" s="33">
        <v>165321</v>
      </c>
      <c r="Q110" s="33">
        <v>2810398</v>
      </c>
      <c r="R110" s="33">
        <v>1708066</v>
      </c>
      <c r="S110" s="33">
        <v>484686</v>
      </c>
      <c r="T110" s="38">
        <f t="shared" si="30"/>
        <v>0.28376303960151422</v>
      </c>
      <c r="U110" s="38">
        <f t="shared" si="31"/>
        <v>1.7412911850279156</v>
      </c>
    </row>
    <row r="111" spans="1:21" ht="13" x14ac:dyDescent="0.3">
      <c r="A111" s="18" t="s">
        <v>44</v>
      </c>
      <c r="B111" s="12" t="s">
        <v>201</v>
      </c>
      <c r="C111" s="11" t="s">
        <v>202</v>
      </c>
      <c r="D111" s="33">
        <v>18631607</v>
      </c>
      <c r="E111" s="33">
        <v>0</v>
      </c>
      <c r="F111" s="33">
        <v>3694481</v>
      </c>
      <c r="G111" s="38">
        <f t="shared" si="24"/>
        <v>0.19829105455047435</v>
      </c>
      <c r="H111" s="33">
        <v>12489250</v>
      </c>
      <c r="I111" s="38">
        <f t="shared" si="25"/>
        <v>0.67032596812502543</v>
      </c>
      <c r="J111" s="33">
        <v>73271</v>
      </c>
      <c r="K111" s="38">
        <f t="shared" si="26"/>
        <v>0</v>
      </c>
      <c r="L111" s="33">
        <v>0</v>
      </c>
      <c r="M111" s="38">
        <f t="shared" si="27"/>
        <v>0</v>
      </c>
      <c r="N111" s="33">
        <f t="shared" si="28"/>
        <v>16257002</v>
      </c>
      <c r="O111" s="38">
        <f t="shared" si="29"/>
        <v>0</v>
      </c>
      <c r="P111" s="33">
        <v>3152773</v>
      </c>
      <c r="Q111" s="33">
        <v>0</v>
      </c>
      <c r="R111" s="33">
        <v>16561246</v>
      </c>
      <c r="S111" s="33">
        <v>13559747</v>
      </c>
      <c r="T111" s="38">
        <f t="shared" si="30"/>
        <v>0.81876369688609174</v>
      </c>
      <c r="U111" s="38">
        <f t="shared" si="31"/>
        <v>-0.97675982381224402</v>
      </c>
    </row>
    <row r="112" spans="1:21" ht="14" x14ac:dyDescent="0.3">
      <c r="A112" s="19" t="s">
        <v>0</v>
      </c>
      <c r="B112" s="14" t="s">
        <v>203</v>
      </c>
      <c r="C112" s="13" t="s">
        <v>0</v>
      </c>
      <c r="D112" s="34">
        <f>SUM(D107:D111)</f>
        <v>22611731</v>
      </c>
      <c r="E112" s="34">
        <f>SUM(E107:E111)</f>
        <v>3912124</v>
      </c>
      <c r="F112" s="34">
        <f>SUM(F107:F111)</f>
        <v>3870443</v>
      </c>
      <c r="G112" s="39">
        <f t="shared" si="24"/>
        <v>0.17116969063536092</v>
      </c>
      <c r="H112" s="34">
        <f>SUM(H107:H111)</f>
        <v>12858771</v>
      </c>
      <c r="I112" s="39">
        <f t="shared" si="25"/>
        <v>0.56867698452630633</v>
      </c>
      <c r="J112" s="34">
        <f>SUM(J107:J111)</f>
        <v>526464</v>
      </c>
      <c r="K112" s="39">
        <f t="shared" si="26"/>
        <v>0.13457242152856094</v>
      </c>
      <c r="L112" s="34">
        <f>SUM(L107:L111)</f>
        <v>0</v>
      </c>
      <c r="M112" s="39">
        <f t="shared" si="27"/>
        <v>0</v>
      </c>
      <c r="N112" s="34">
        <f t="shared" si="28"/>
        <v>17255678</v>
      </c>
      <c r="O112" s="39">
        <f t="shared" si="29"/>
        <v>4.4108208226528607</v>
      </c>
      <c r="P112" s="34">
        <f>SUM(P107:P111)</f>
        <v>3318094</v>
      </c>
      <c r="Q112" s="34">
        <f>SUM(Q107:Q111)</f>
        <v>2810398</v>
      </c>
      <c r="R112" s="34">
        <f>SUM(R107:R111)</f>
        <v>18269312</v>
      </c>
      <c r="S112" s="34">
        <f>SUM(S107:S111)</f>
        <v>14044433</v>
      </c>
      <c r="T112" s="39">
        <f t="shared" si="30"/>
        <v>0.76874449349816787</v>
      </c>
      <c r="U112" s="39">
        <f t="shared" si="31"/>
        <v>-0.84133541726063221</v>
      </c>
    </row>
    <row r="113" spans="1:21" ht="13" x14ac:dyDescent="0.3">
      <c r="A113" s="18" t="s">
        <v>29</v>
      </c>
      <c r="B113" s="12" t="s">
        <v>204</v>
      </c>
      <c r="C113" s="11" t="s">
        <v>205</v>
      </c>
      <c r="D113" s="33">
        <v>2550000</v>
      </c>
      <c r="E113" s="33">
        <v>2550000</v>
      </c>
      <c r="F113" s="33">
        <v>0</v>
      </c>
      <c r="G113" s="38">
        <f t="shared" si="24"/>
        <v>0</v>
      </c>
      <c r="H113" s="33">
        <v>0</v>
      </c>
      <c r="I113" s="38">
        <f t="shared" si="25"/>
        <v>0</v>
      </c>
      <c r="J113" s="33">
        <v>3537</v>
      </c>
      <c r="K113" s="38">
        <f t="shared" si="26"/>
        <v>1.3870588235294118E-3</v>
      </c>
      <c r="L113" s="33">
        <v>0</v>
      </c>
      <c r="M113" s="38">
        <f t="shared" si="27"/>
        <v>0</v>
      </c>
      <c r="N113" s="33">
        <f t="shared" si="28"/>
        <v>3537</v>
      </c>
      <c r="O113" s="38">
        <f t="shared" si="29"/>
        <v>1.3870588235294118E-3</v>
      </c>
      <c r="P113" s="33">
        <v>0</v>
      </c>
      <c r="Q113" s="33">
        <v>2520000</v>
      </c>
      <c r="R113" s="33">
        <v>2305000</v>
      </c>
      <c r="S113" s="33">
        <v>0</v>
      </c>
      <c r="T113" s="38">
        <f t="shared" si="30"/>
        <v>0</v>
      </c>
      <c r="U113" s="38">
        <f t="shared" si="31"/>
        <v>0</v>
      </c>
    </row>
    <row r="114" spans="1:21" ht="13" x14ac:dyDescent="0.3">
      <c r="A114" s="18" t="s">
        <v>29</v>
      </c>
      <c r="B114" s="12" t="s">
        <v>206</v>
      </c>
      <c r="C114" s="11" t="s">
        <v>207</v>
      </c>
      <c r="D114" s="33">
        <v>69124</v>
      </c>
      <c r="E114" s="33">
        <v>22909</v>
      </c>
      <c r="F114" s="33">
        <v>2431</v>
      </c>
      <c r="G114" s="38">
        <f t="shared" si="24"/>
        <v>3.5168682367918522E-2</v>
      </c>
      <c r="H114" s="33">
        <v>3131</v>
      </c>
      <c r="I114" s="38">
        <f t="shared" si="25"/>
        <v>4.5295411145188355E-2</v>
      </c>
      <c r="J114" s="33">
        <v>1044</v>
      </c>
      <c r="K114" s="38">
        <f t="shared" si="26"/>
        <v>4.5571609411148455E-2</v>
      </c>
      <c r="L114" s="33">
        <v>0</v>
      </c>
      <c r="M114" s="38">
        <f t="shared" si="27"/>
        <v>0</v>
      </c>
      <c r="N114" s="33">
        <f t="shared" si="28"/>
        <v>6606</v>
      </c>
      <c r="O114" s="38">
        <f t="shared" si="29"/>
        <v>0.28835828713606004</v>
      </c>
      <c r="P114" s="33">
        <v>870</v>
      </c>
      <c r="Q114" s="33">
        <v>13593</v>
      </c>
      <c r="R114" s="33">
        <v>13593</v>
      </c>
      <c r="S114" s="33">
        <v>2435</v>
      </c>
      <c r="T114" s="38">
        <f t="shared" si="30"/>
        <v>0.1791363201647907</v>
      </c>
      <c r="U114" s="38">
        <f t="shared" si="31"/>
        <v>0.19999999999999996</v>
      </c>
    </row>
    <row r="115" spans="1:21" ht="13" x14ac:dyDescent="0.3">
      <c r="A115" s="18" t="s">
        <v>29</v>
      </c>
      <c r="B115" s="12" t="s">
        <v>208</v>
      </c>
      <c r="C115" s="11" t="s">
        <v>209</v>
      </c>
      <c r="D115" s="33">
        <v>0</v>
      </c>
      <c r="E115" s="33">
        <v>0</v>
      </c>
      <c r="F115" s="33">
        <v>7262</v>
      </c>
      <c r="G115" s="38">
        <f t="shared" si="24"/>
        <v>0</v>
      </c>
      <c r="H115" s="33">
        <v>0</v>
      </c>
      <c r="I115" s="38">
        <f t="shared" si="25"/>
        <v>0</v>
      </c>
      <c r="J115" s="33">
        <v>15924</v>
      </c>
      <c r="K115" s="38">
        <f t="shared" si="26"/>
        <v>0</v>
      </c>
      <c r="L115" s="33">
        <v>0</v>
      </c>
      <c r="M115" s="38">
        <f t="shared" si="27"/>
        <v>0</v>
      </c>
      <c r="N115" s="33">
        <f t="shared" si="28"/>
        <v>23186</v>
      </c>
      <c r="O115" s="38">
        <f t="shared" si="29"/>
        <v>0</v>
      </c>
      <c r="P115" s="33">
        <v>6983</v>
      </c>
      <c r="Q115" s="33">
        <v>0</v>
      </c>
      <c r="R115" s="33">
        <v>0</v>
      </c>
      <c r="S115" s="33">
        <v>7531</v>
      </c>
      <c r="T115" s="38">
        <f t="shared" si="30"/>
        <v>0</v>
      </c>
      <c r="U115" s="38">
        <f t="shared" si="31"/>
        <v>1.2803952455964485</v>
      </c>
    </row>
    <row r="116" spans="1:21" ht="13" x14ac:dyDescent="0.3">
      <c r="A116" s="18" t="s">
        <v>29</v>
      </c>
      <c r="B116" s="12" t="s">
        <v>210</v>
      </c>
      <c r="C116" s="11" t="s">
        <v>211</v>
      </c>
      <c r="D116" s="33">
        <v>0</v>
      </c>
      <c r="E116" s="33">
        <v>0</v>
      </c>
      <c r="F116" s="33">
        <v>0</v>
      </c>
      <c r="G116" s="38">
        <f t="shared" si="24"/>
        <v>0</v>
      </c>
      <c r="H116" s="33">
        <v>0</v>
      </c>
      <c r="I116" s="38">
        <f t="shared" si="25"/>
        <v>0</v>
      </c>
      <c r="J116" s="33">
        <v>0</v>
      </c>
      <c r="K116" s="38">
        <f t="shared" si="26"/>
        <v>0</v>
      </c>
      <c r="L116" s="33">
        <v>0</v>
      </c>
      <c r="M116" s="38">
        <f t="shared" si="27"/>
        <v>0</v>
      </c>
      <c r="N116" s="33">
        <f t="shared" si="28"/>
        <v>0</v>
      </c>
      <c r="O116" s="38">
        <f t="shared" si="29"/>
        <v>0</v>
      </c>
      <c r="P116" s="33">
        <v>0</v>
      </c>
      <c r="Q116" s="33">
        <v>0</v>
      </c>
      <c r="R116" s="33">
        <v>0</v>
      </c>
      <c r="S116" s="33">
        <v>0</v>
      </c>
      <c r="T116" s="38">
        <f t="shared" si="30"/>
        <v>0</v>
      </c>
      <c r="U116" s="38">
        <f t="shared" si="31"/>
        <v>0</v>
      </c>
    </row>
    <row r="117" spans="1:21" ht="13" x14ac:dyDescent="0.3">
      <c r="A117" s="18" t="s">
        <v>29</v>
      </c>
      <c r="B117" s="12" t="s">
        <v>212</v>
      </c>
      <c r="C117" s="11" t="s">
        <v>213</v>
      </c>
      <c r="D117" s="33">
        <v>64814077</v>
      </c>
      <c r="E117" s="33">
        <v>766356167</v>
      </c>
      <c r="F117" s="33">
        <v>4788697</v>
      </c>
      <c r="G117" s="38">
        <f t="shared" si="24"/>
        <v>7.3883594762909302E-2</v>
      </c>
      <c r="H117" s="33">
        <v>14092014</v>
      </c>
      <c r="I117" s="38">
        <f t="shared" si="25"/>
        <v>0.21742211958059668</v>
      </c>
      <c r="J117" s="33">
        <v>-934266831</v>
      </c>
      <c r="K117" s="38">
        <f t="shared" si="26"/>
        <v>-1.2191026460416021</v>
      </c>
      <c r="L117" s="33">
        <v>0</v>
      </c>
      <c r="M117" s="38">
        <f t="shared" si="27"/>
        <v>0</v>
      </c>
      <c r="N117" s="33">
        <f t="shared" si="28"/>
        <v>-915386120</v>
      </c>
      <c r="O117" s="38">
        <f t="shared" si="29"/>
        <v>-1.1944656537225986</v>
      </c>
      <c r="P117" s="33">
        <v>33590814</v>
      </c>
      <c r="Q117" s="33">
        <v>61552990</v>
      </c>
      <c r="R117" s="33">
        <v>61552990</v>
      </c>
      <c r="S117" s="33">
        <v>81584391</v>
      </c>
      <c r="T117" s="38">
        <f t="shared" si="30"/>
        <v>1.3254334354838002</v>
      </c>
      <c r="U117" s="38">
        <f t="shared" si="31"/>
        <v>-28.813164366901024</v>
      </c>
    </row>
    <row r="118" spans="1:21" ht="13" x14ac:dyDescent="0.3">
      <c r="A118" s="18" t="s">
        <v>29</v>
      </c>
      <c r="B118" s="12" t="s">
        <v>214</v>
      </c>
      <c r="C118" s="11" t="s">
        <v>215</v>
      </c>
      <c r="D118" s="33">
        <v>7400081</v>
      </c>
      <c r="E118" s="33">
        <v>6400081</v>
      </c>
      <c r="F118" s="33">
        <v>1143404</v>
      </c>
      <c r="G118" s="38">
        <f t="shared" si="24"/>
        <v>0.15451236277008321</v>
      </c>
      <c r="H118" s="33">
        <v>1537290</v>
      </c>
      <c r="I118" s="38">
        <f t="shared" si="25"/>
        <v>0.20773961798526258</v>
      </c>
      <c r="J118" s="33">
        <v>1469891</v>
      </c>
      <c r="K118" s="38">
        <f t="shared" si="26"/>
        <v>0.2296675620199182</v>
      </c>
      <c r="L118" s="33">
        <v>0</v>
      </c>
      <c r="M118" s="38">
        <f t="shared" si="27"/>
        <v>0</v>
      </c>
      <c r="N118" s="33">
        <f t="shared" si="28"/>
        <v>4150585</v>
      </c>
      <c r="O118" s="38">
        <f t="shared" si="29"/>
        <v>0.64852069840991078</v>
      </c>
      <c r="P118" s="33">
        <v>680458</v>
      </c>
      <c r="Q118" s="33">
        <v>7121110</v>
      </c>
      <c r="R118" s="33">
        <v>7122310</v>
      </c>
      <c r="S118" s="33">
        <v>3446308</v>
      </c>
      <c r="T118" s="38">
        <f t="shared" si="30"/>
        <v>0.48387503492546657</v>
      </c>
      <c r="U118" s="38">
        <f t="shared" si="31"/>
        <v>1.1601494875510316</v>
      </c>
    </row>
    <row r="119" spans="1:21" ht="13" x14ac:dyDescent="0.3">
      <c r="A119" s="18" t="s">
        <v>29</v>
      </c>
      <c r="B119" s="12" t="s">
        <v>216</v>
      </c>
      <c r="C119" s="11" t="s">
        <v>217</v>
      </c>
      <c r="D119" s="33">
        <v>0</v>
      </c>
      <c r="E119" s="33">
        <v>0</v>
      </c>
      <c r="F119" s="33">
        <v>0</v>
      </c>
      <c r="G119" s="38">
        <f t="shared" si="24"/>
        <v>0</v>
      </c>
      <c r="H119" s="33">
        <v>0</v>
      </c>
      <c r="I119" s="38">
        <f t="shared" si="25"/>
        <v>0</v>
      </c>
      <c r="J119" s="33">
        <v>0</v>
      </c>
      <c r="K119" s="38">
        <f t="shared" si="26"/>
        <v>0</v>
      </c>
      <c r="L119" s="33">
        <v>0</v>
      </c>
      <c r="M119" s="38">
        <f t="shared" si="27"/>
        <v>0</v>
      </c>
      <c r="N119" s="33">
        <f t="shared" si="28"/>
        <v>0</v>
      </c>
      <c r="O119" s="38">
        <f t="shared" si="29"/>
        <v>0</v>
      </c>
      <c r="P119" s="33">
        <v>0</v>
      </c>
      <c r="Q119" s="33">
        <v>0</v>
      </c>
      <c r="R119" s="33">
        <v>0</v>
      </c>
      <c r="S119" s="33">
        <v>0</v>
      </c>
      <c r="T119" s="38">
        <f t="shared" si="30"/>
        <v>0</v>
      </c>
      <c r="U119" s="38">
        <f t="shared" si="31"/>
        <v>0</v>
      </c>
    </row>
    <row r="120" spans="1:21" ht="13" x14ac:dyDescent="0.3">
      <c r="A120" s="18" t="s">
        <v>44</v>
      </c>
      <c r="B120" s="12" t="s">
        <v>218</v>
      </c>
      <c r="C120" s="11" t="s">
        <v>219</v>
      </c>
      <c r="D120" s="33">
        <v>0</v>
      </c>
      <c r="E120" s="33">
        <v>0</v>
      </c>
      <c r="F120" s="33">
        <v>0</v>
      </c>
      <c r="G120" s="38">
        <f t="shared" si="24"/>
        <v>0</v>
      </c>
      <c r="H120" s="33">
        <v>0</v>
      </c>
      <c r="I120" s="38">
        <f t="shared" si="25"/>
        <v>0</v>
      </c>
      <c r="J120" s="33">
        <v>0</v>
      </c>
      <c r="K120" s="38">
        <f t="shared" si="26"/>
        <v>0</v>
      </c>
      <c r="L120" s="33">
        <v>0</v>
      </c>
      <c r="M120" s="38">
        <f t="shared" si="27"/>
        <v>0</v>
      </c>
      <c r="N120" s="33">
        <f t="shared" si="28"/>
        <v>0</v>
      </c>
      <c r="O120" s="38">
        <f t="shared" si="29"/>
        <v>0</v>
      </c>
      <c r="P120" s="33">
        <v>0</v>
      </c>
      <c r="Q120" s="33">
        <v>0</v>
      </c>
      <c r="R120" s="33">
        <v>0</v>
      </c>
      <c r="S120" s="33">
        <v>0</v>
      </c>
      <c r="T120" s="38">
        <f t="shared" si="30"/>
        <v>0</v>
      </c>
      <c r="U120" s="38">
        <f t="shared" si="31"/>
        <v>0</v>
      </c>
    </row>
    <row r="121" spans="1:21" ht="14" x14ac:dyDescent="0.3">
      <c r="A121" s="19" t="s">
        <v>0</v>
      </c>
      <c r="B121" s="14" t="s">
        <v>220</v>
      </c>
      <c r="C121" s="13" t="s">
        <v>0</v>
      </c>
      <c r="D121" s="34">
        <f>SUM(D113:D120)</f>
        <v>74833282</v>
      </c>
      <c r="E121" s="34">
        <f>SUM(E113:E120)</f>
        <v>775329157</v>
      </c>
      <c r="F121" s="34">
        <f>SUM(F113:F120)</f>
        <v>5941794</v>
      </c>
      <c r="G121" s="39">
        <f t="shared" si="24"/>
        <v>7.9400419722336912E-2</v>
      </c>
      <c r="H121" s="34">
        <f>SUM(H113:H120)</f>
        <v>15632435</v>
      </c>
      <c r="I121" s="39">
        <f t="shared" si="25"/>
        <v>0.20889682481118496</v>
      </c>
      <c r="J121" s="34">
        <f>SUM(J113:J120)</f>
        <v>-932776435</v>
      </c>
      <c r="K121" s="39">
        <f t="shared" si="26"/>
        <v>-1.203071529786413</v>
      </c>
      <c r="L121" s="34">
        <f>SUM(L113:L120)</f>
        <v>0</v>
      </c>
      <c r="M121" s="39">
        <f t="shared" si="27"/>
        <v>0</v>
      </c>
      <c r="N121" s="34">
        <f t="shared" si="28"/>
        <v>-911202206</v>
      </c>
      <c r="O121" s="39">
        <f t="shared" si="29"/>
        <v>-1.1752456331266283</v>
      </c>
      <c r="P121" s="34">
        <f>SUM(P113:P120)</f>
        <v>34279125</v>
      </c>
      <c r="Q121" s="34">
        <f>SUM(Q113:Q120)</f>
        <v>71207693</v>
      </c>
      <c r="R121" s="34">
        <f>SUM(R113:R120)</f>
        <v>70993893</v>
      </c>
      <c r="S121" s="34">
        <f>SUM(S113:S120)</f>
        <v>85040665</v>
      </c>
      <c r="T121" s="39">
        <f t="shared" si="30"/>
        <v>1.1978588778051655</v>
      </c>
      <c r="U121" s="39">
        <f t="shared" si="31"/>
        <v>-28.211209008397969</v>
      </c>
    </row>
    <row r="122" spans="1:21" ht="13" x14ac:dyDescent="0.3">
      <c r="A122" s="18" t="s">
        <v>29</v>
      </c>
      <c r="B122" s="12" t="s">
        <v>221</v>
      </c>
      <c r="C122" s="11" t="s">
        <v>222</v>
      </c>
      <c r="D122" s="33">
        <v>5105187</v>
      </c>
      <c r="E122" s="33">
        <v>4799454</v>
      </c>
      <c r="F122" s="33">
        <v>1045419</v>
      </c>
      <c r="G122" s="38">
        <f t="shared" si="24"/>
        <v>0.20477584856343167</v>
      </c>
      <c r="H122" s="33">
        <v>990061</v>
      </c>
      <c r="I122" s="38">
        <f t="shared" si="25"/>
        <v>0.19393236721789037</v>
      </c>
      <c r="J122" s="33">
        <v>1420002</v>
      </c>
      <c r="K122" s="38">
        <f t="shared" si="26"/>
        <v>0.29586740491730934</v>
      </c>
      <c r="L122" s="33">
        <v>0</v>
      </c>
      <c r="M122" s="38">
        <f t="shared" si="27"/>
        <v>0</v>
      </c>
      <c r="N122" s="33">
        <f t="shared" si="28"/>
        <v>3455482</v>
      </c>
      <c r="O122" s="38">
        <f t="shared" si="29"/>
        <v>0.71997398037360083</v>
      </c>
      <c r="P122" s="33">
        <v>787099</v>
      </c>
      <c r="Q122" s="33">
        <v>3813557</v>
      </c>
      <c r="R122" s="33">
        <v>4913557</v>
      </c>
      <c r="S122" s="33">
        <v>3337241</v>
      </c>
      <c r="T122" s="38">
        <f t="shared" si="30"/>
        <v>0.67919045204929951</v>
      </c>
      <c r="U122" s="38">
        <f t="shared" si="31"/>
        <v>0.80409579989302493</v>
      </c>
    </row>
    <row r="123" spans="1:21" ht="13" x14ac:dyDescent="0.3">
      <c r="A123" s="18" t="s">
        <v>29</v>
      </c>
      <c r="B123" s="12" t="s">
        <v>223</v>
      </c>
      <c r="C123" s="11" t="s">
        <v>224</v>
      </c>
      <c r="D123" s="33">
        <v>31476</v>
      </c>
      <c r="E123" s="33">
        <v>31476</v>
      </c>
      <c r="F123" s="33">
        <v>1971</v>
      </c>
      <c r="G123" s="38">
        <f t="shared" si="24"/>
        <v>6.2619138391155169E-2</v>
      </c>
      <c r="H123" s="33">
        <v>1451</v>
      </c>
      <c r="I123" s="38">
        <f t="shared" si="25"/>
        <v>4.6098614817638835E-2</v>
      </c>
      <c r="J123" s="33">
        <v>18071</v>
      </c>
      <c r="K123" s="38">
        <f t="shared" si="26"/>
        <v>0.57411996441733382</v>
      </c>
      <c r="L123" s="33">
        <v>0</v>
      </c>
      <c r="M123" s="38">
        <f t="shared" si="27"/>
        <v>0</v>
      </c>
      <c r="N123" s="33">
        <f t="shared" si="28"/>
        <v>21493</v>
      </c>
      <c r="O123" s="38">
        <f t="shared" si="29"/>
        <v>0.68283771762612788</v>
      </c>
      <c r="P123" s="33">
        <v>18572</v>
      </c>
      <c r="Q123" s="33">
        <v>29949</v>
      </c>
      <c r="R123" s="33">
        <v>29949</v>
      </c>
      <c r="S123" s="33">
        <v>27820</v>
      </c>
      <c r="T123" s="38">
        <f t="shared" si="30"/>
        <v>0.92891248455708042</v>
      </c>
      <c r="U123" s="38">
        <f t="shared" si="31"/>
        <v>-2.6976093043290961E-2</v>
      </c>
    </row>
    <row r="124" spans="1:21" ht="13" x14ac:dyDescent="0.3">
      <c r="A124" s="18" t="s">
        <v>29</v>
      </c>
      <c r="B124" s="12" t="s">
        <v>225</v>
      </c>
      <c r="C124" s="11" t="s">
        <v>226</v>
      </c>
      <c r="D124" s="33">
        <v>128124</v>
      </c>
      <c r="E124" s="33">
        <v>128124</v>
      </c>
      <c r="F124" s="33">
        <v>297</v>
      </c>
      <c r="G124" s="38">
        <f t="shared" si="24"/>
        <v>2.3180668727170554E-3</v>
      </c>
      <c r="H124" s="33">
        <v>23854</v>
      </c>
      <c r="I124" s="38">
        <f t="shared" si="25"/>
        <v>0.18617901408010989</v>
      </c>
      <c r="J124" s="33">
        <v>16590</v>
      </c>
      <c r="K124" s="38">
        <f t="shared" si="26"/>
        <v>0.12948393743560926</v>
      </c>
      <c r="L124" s="33">
        <v>0</v>
      </c>
      <c r="M124" s="38">
        <f t="shared" si="27"/>
        <v>0</v>
      </c>
      <c r="N124" s="33">
        <f t="shared" si="28"/>
        <v>40741</v>
      </c>
      <c r="O124" s="38">
        <f t="shared" si="29"/>
        <v>0.31798101838843618</v>
      </c>
      <c r="P124" s="33">
        <v>21868</v>
      </c>
      <c r="Q124" s="33">
        <v>180624</v>
      </c>
      <c r="R124" s="33">
        <v>115996</v>
      </c>
      <c r="S124" s="33">
        <v>23123</v>
      </c>
      <c r="T124" s="38">
        <f t="shared" si="30"/>
        <v>0.19934308079588953</v>
      </c>
      <c r="U124" s="38">
        <f t="shared" si="31"/>
        <v>-0.2413572343149808</v>
      </c>
    </row>
    <row r="125" spans="1:21" ht="13" x14ac:dyDescent="0.3">
      <c r="A125" s="18" t="s">
        <v>44</v>
      </c>
      <c r="B125" s="12" t="s">
        <v>227</v>
      </c>
      <c r="C125" s="11" t="s">
        <v>228</v>
      </c>
      <c r="D125" s="33">
        <v>0</v>
      </c>
      <c r="E125" s="33">
        <v>0</v>
      </c>
      <c r="F125" s="33">
        <v>0</v>
      </c>
      <c r="G125" s="38">
        <f t="shared" si="24"/>
        <v>0</v>
      </c>
      <c r="H125" s="33">
        <v>0</v>
      </c>
      <c r="I125" s="38">
        <f t="shared" si="25"/>
        <v>0</v>
      </c>
      <c r="J125" s="33">
        <v>0</v>
      </c>
      <c r="K125" s="38">
        <f t="shared" si="26"/>
        <v>0</v>
      </c>
      <c r="L125" s="33">
        <v>0</v>
      </c>
      <c r="M125" s="38">
        <f t="shared" si="27"/>
        <v>0</v>
      </c>
      <c r="N125" s="33">
        <f t="shared" si="28"/>
        <v>0</v>
      </c>
      <c r="O125" s="38">
        <f t="shared" si="29"/>
        <v>0</v>
      </c>
      <c r="P125" s="33">
        <v>0</v>
      </c>
      <c r="Q125" s="33">
        <v>0</v>
      </c>
      <c r="R125" s="33">
        <v>0</v>
      </c>
      <c r="S125" s="33">
        <v>0</v>
      </c>
      <c r="T125" s="38">
        <f t="shared" si="30"/>
        <v>0</v>
      </c>
      <c r="U125" s="38">
        <f t="shared" si="31"/>
        <v>0</v>
      </c>
    </row>
    <row r="126" spans="1:21" ht="14" x14ac:dyDescent="0.3">
      <c r="A126" s="19" t="s">
        <v>0</v>
      </c>
      <c r="B126" s="14" t="s">
        <v>229</v>
      </c>
      <c r="C126" s="13" t="s">
        <v>0</v>
      </c>
      <c r="D126" s="34">
        <f>SUM(D122:D125)</f>
        <v>5264787</v>
      </c>
      <c r="E126" s="34">
        <f>SUM(E122:E125)</f>
        <v>4959054</v>
      </c>
      <c r="F126" s="34">
        <f>SUM(F122:F125)</f>
        <v>1047687</v>
      </c>
      <c r="G126" s="39">
        <f t="shared" si="24"/>
        <v>0.19899893386000231</v>
      </c>
      <c r="H126" s="34">
        <f>SUM(H122:H125)</f>
        <v>1015366</v>
      </c>
      <c r="I126" s="39">
        <f t="shared" si="25"/>
        <v>0.19285984409245807</v>
      </c>
      <c r="J126" s="34">
        <f>SUM(J122:J125)</f>
        <v>1454663</v>
      </c>
      <c r="K126" s="39">
        <f t="shared" si="26"/>
        <v>0.29333477715709488</v>
      </c>
      <c r="L126" s="34">
        <f>SUM(L122:L125)</f>
        <v>0</v>
      </c>
      <c r="M126" s="39">
        <f t="shared" si="27"/>
        <v>0</v>
      </c>
      <c r="N126" s="34">
        <f t="shared" si="28"/>
        <v>3517716</v>
      </c>
      <c r="O126" s="39">
        <f t="shared" si="29"/>
        <v>0.70935222725947333</v>
      </c>
      <c r="P126" s="34">
        <f>SUM(P122:P125)</f>
        <v>827539</v>
      </c>
      <c r="Q126" s="34">
        <f>SUM(Q122:Q125)</f>
        <v>4024130</v>
      </c>
      <c r="R126" s="34">
        <f>SUM(R122:R125)</f>
        <v>5059502</v>
      </c>
      <c r="S126" s="34">
        <f>SUM(S122:S125)</f>
        <v>3388184</v>
      </c>
      <c r="T126" s="39">
        <f t="shared" si="30"/>
        <v>0.66966748901374085</v>
      </c>
      <c r="U126" s="39">
        <f t="shared" si="31"/>
        <v>0.75781806053853651</v>
      </c>
    </row>
    <row r="127" spans="1:21" ht="13" x14ac:dyDescent="0.3">
      <c r="A127" s="18" t="s">
        <v>29</v>
      </c>
      <c r="B127" s="12" t="s">
        <v>230</v>
      </c>
      <c r="C127" s="11" t="s">
        <v>231</v>
      </c>
      <c r="D127" s="33">
        <v>29396</v>
      </c>
      <c r="E127" s="33">
        <v>29396</v>
      </c>
      <c r="F127" s="33">
        <v>0</v>
      </c>
      <c r="G127" s="38">
        <f t="shared" si="24"/>
        <v>0</v>
      </c>
      <c r="H127" s="33">
        <v>1201</v>
      </c>
      <c r="I127" s="38">
        <f t="shared" si="25"/>
        <v>4.0855898761736294E-2</v>
      </c>
      <c r="J127" s="33">
        <v>13890</v>
      </c>
      <c r="K127" s="38">
        <f t="shared" si="26"/>
        <v>0.47251326711117159</v>
      </c>
      <c r="L127" s="33">
        <v>0</v>
      </c>
      <c r="M127" s="38">
        <f t="shared" si="27"/>
        <v>0</v>
      </c>
      <c r="N127" s="33">
        <f t="shared" si="28"/>
        <v>15091</v>
      </c>
      <c r="O127" s="38">
        <f t="shared" si="29"/>
        <v>0.51336916587290793</v>
      </c>
      <c r="P127" s="33">
        <v>1280</v>
      </c>
      <c r="Q127" s="33">
        <v>29510</v>
      </c>
      <c r="R127" s="33">
        <v>20510</v>
      </c>
      <c r="S127" s="33">
        <v>1480</v>
      </c>
      <c r="T127" s="38">
        <f t="shared" si="30"/>
        <v>7.2159921989273526E-2</v>
      </c>
      <c r="U127" s="38">
        <f t="shared" si="31"/>
        <v>9.8515625</v>
      </c>
    </row>
    <row r="128" spans="1:21" ht="13" x14ac:dyDescent="0.3">
      <c r="A128" s="18" t="s">
        <v>29</v>
      </c>
      <c r="B128" s="12" t="s">
        <v>232</v>
      </c>
      <c r="C128" s="11" t="s">
        <v>233</v>
      </c>
      <c r="D128" s="33">
        <v>0</v>
      </c>
      <c r="E128" s="33">
        <v>0</v>
      </c>
      <c r="F128" s="33">
        <v>0</v>
      </c>
      <c r="G128" s="38">
        <f t="shared" si="24"/>
        <v>0</v>
      </c>
      <c r="H128" s="33">
        <v>0</v>
      </c>
      <c r="I128" s="38">
        <f t="shared" si="25"/>
        <v>0</v>
      </c>
      <c r="J128" s="33">
        <v>0</v>
      </c>
      <c r="K128" s="38">
        <f t="shared" si="26"/>
        <v>0</v>
      </c>
      <c r="L128" s="33">
        <v>0</v>
      </c>
      <c r="M128" s="38">
        <f t="shared" si="27"/>
        <v>0</v>
      </c>
      <c r="N128" s="33">
        <f t="shared" si="28"/>
        <v>0</v>
      </c>
      <c r="O128" s="38">
        <f t="shared" si="29"/>
        <v>0</v>
      </c>
      <c r="P128" s="33">
        <v>0</v>
      </c>
      <c r="Q128" s="33">
        <v>0</v>
      </c>
      <c r="R128" s="33">
        <v>0</v>
      </c>
      <c r="S128" s="33">
        <v>0</v>
      </c>
      <c r="T128" s="38">
        <f t="shared" si="30"/>
        <v>0</v>
      </c>
      <c r="U128" s="38">
        <f t="shared" si="31"/>
        <v>0</v>
      </c>
    </row>
    <row r="129" spans="1:21" ht="13" x14ac:dyDescent="0.3">
      <c r="A129" s="18" t="s">
        <v>29</v>
      </c>
      <c r="B129" s="12" t="s">
        <v>234</v>
      </c>
      <c r="C129" s="11" t="s">
        <v>235</v>
      </c>
      <c r="D129" s="33">
        <v>0</v>
      </c>
      <c r="E129" s="33">
        <v>0</v>
      </c>
      <c r="F129" s="33">
        <v>0</v>
      </c>
      <c r="G129" s="38">
        <f t="shared" si="24"/>
        <v>0</v>
      </c>
      <c r="H129" s="33">
        <v>0</v>
      </c>
      <c r="I129" s="38">
        <f t="shared" si="25"/>
        <v>0</v>
      </c>
      <c r="J129" s="33">
        <v>0</v>
      </c>
      <c r="K129" s="38">
        <f t="shared" si="26"/>
        <v>0</v>
      </c>
      <c r="L129" s="33">
        <v>0</v>
      </c>
      <c r="M129" s="38">
        <f t="shared" si="27"/>
        <v>0</v>
      </c>
      <c r="N129" s="33">
        <f t="shared" si="28"/>
        <v>0</v>
      </c>
      <c r="O129" s="38">
        <f t="shared" si="29"/>
        <v>0</v>
      </c>
      <c r="P129" s="33">
        <v>0</v>
      </c>
      <c r="Q129" s="33">
        <v>0</v>
      </c>
      <c r="R129" s="33">
        <v>0</v>
      </c>
      <c r="S129" s="33">
        <v>0</v>
      </c>
      <c r="T129" s="38">
        <f t="shared" si="30"/>
        <v>0</v>
      </c>
      <c r="U129" s="38">
        <f t="shared" si="31"/>
        <v>0</v>
      </c>
    </row>
    <row r="130" spans="1:21" ht="13" x14ac:dyDescent="0.3">
      <c r="A130" s="18" t="s">
        <v>29</v>
      </c>
      <c r="B130" s="12" t="s">
        <v>236</v>
      </c>
      <c r="C130" s="11" t="s">
        <v>237</v>
      </c>
      <c r="D130" s="33">
        <v>0</v>
      </c>
      <c r="E130" s="33">
        <v>0</v>
      </c>
      <c r="F130" s="33">
        <v>0</v>
      </c>
      <c r="G130" s="38">
        <f t="shared" si="24"/>
        <v>0</v>
      </c>
      <c r="H130" s="33">
        <v>0</v>
      </c>
      <c r="I130" s="38">
        <f t="shared" si="25"/>
        <v>0</v>
      </c>
      <c r="J130" s="33">
        <v>0</v>
      </c>
      <c r="K130" s="38">
        <f t="shared" si="26"/>
        <v>0</v>
      </c>
      <c r="L130" s="33">
        <v>0</v>
      </c>
      <c r="M130" s="38">
        <f t="shared" si="27"/>
        <v>0</v>
      </c>
      <c r="N130" s="33">
        <f t="shared" si="28"/>
        <v>0</v>
      </c>
      <c r="O130" s="38">
        <f t="shared" si="29"/>
        <v>0</v>
      </c>
      <c r="P130" s="33">
        <v>0</v>
      </c>
      <c r="Q130" s="33">
        <v>0</v>
      </c>
      <c r="R130" s="33">
        <v>0</v>
      </c>
      <c r="S130" s="33">
        <v>0</v>
      </c>
      <c r="T130" s="38">
        <f t="shared" si="30"/>
        <v>0</v>
      </c>
      <c r="U130" s="38">
        <f t="shared" si="31"/>
        <v>0</v>
      </c>
    </row>
    <row r="131" spans="1:21" ht="13" x14ac:dyDescent="0.3">
      <c r="A131" s="18" t="s">
        <v>44</v>
      </c>
      <c r="B131" s="12" t="s">
        <v>238</v>
      </c>
      <c r="C131" s="11" t="s">
        <v>239</v>
      </c>
      <c r="D131" s="33">
        <v>0</v>
      </c>
      <c r="E131" s="33">
        <v>0</v>
      </c>
      <c r="F131" s="33">
        <v>0</v>
      </c>
      <c r="G131" s="38">
        <f t="shared" si="24"/>
        <v>0</v>
      </c>
      <c r="H131" s="33">
        <v>0</v>
      </c>
      <c r="I131" s="38">
        <f t="shared" si="25"/>
        <v>0</v>
      </c>
      <c r="J131" s="33">
        <v>0</v>
      </c>
      <c r="K131" s="38">
        <f t="shared" si="26"/>
        <v>0</v>
      </c>
      <c r="L131" s="33">
        <v>0</v>
      </c>
      <c r="M131" s="38">
        <f t="shared" si="27"/>
        <v>0</v>
      </c>
      <c r="N131" s="33">
        <f t="shared" si="28"/>
        <v>0</v>
      </c>
      <c r="O131" s="38">
        <f t="shared" si="29"/>
        <v>0</v>
      </c>
      <c r="P131" s="33">
        <v>0</v>
      </c>
      <c r="Q131" s="33">
        <v>0</v>
      </c>
      <c r="R131" s="33">
        <v>0</v>
      </c>
      <c r="S131" s="33">
        <v>0</v>
      </c>
      <c r="T131" s="38">
        <f t="shared" si="30"/>
        <v>0</v>
      </c>
      <c r="U131" s="38">
        <f t="shared" si="31"/>
        <v>0</v>
      </c>
    </row>
    <row r="132" spans="1:21" ht="14" x14ac:dyDescent="0.3">
      <c r="A132" s="19" t="s">
        <v>0</v>
      </c>
      <c r="B132" s="14" t="s">
        <v>240</v>
      </c>
      <c r="C132" s="13" t="s">
        <v>0</v>
      </c>
      <c r="D132" s="34">
        <f>SUM(D127:D131)</f>
        <v>29396</v>
      </c>
      <c r="E132" s="34">
        <f>SUM(E127:E131)</f>
        <v>29396</v>
      </c>
      <c r="F132" s="34">
        <f>SUM(F127:F131)</f>
        <v>0</v>
      </c>
      <c r="G132" s="39">
        <f t="shared" si="24"/>
        <v>0</v>
      </c>
      <c r="H132" s="34">
        <f>SUM(H127:H131)</f>
        <v>1201</v>
      </c>
      <c r="I132" s="39">
        <f t="shared" si="25"/>
        <v>4.0855898761736294E-2</v>
      </c>
      <c r="J132" s="34">
        <f>SUM(J127:J131)</f>
        <v>13890</v>
      </c>
      <c r="K132" s="39">
        <f t="shared" si="26"/>
        <v>0.47251326711117159</v>
      </c>
      <c r="L132" s="34">
        <f>SUM(L127:L131)</f>
        <v>0</v>
      </c>
      <c r="M132" s="39">
        <f t="shared" si="27"/>
        <v>0</v>
      </c>
      <c r="N132" s="34">
        <f t="shared" si="28"/>
        <v>15091</v>
      </c>
      <c r="O132" s="39">
        <f t="shared" si="29"/>
        <v>0.51336916587290793</v>
      </c>
      <c r="P132" s="34">
        <f>SUM(P127:P131)</f>
        <v>1280</v>
      </c>
      <c r="Q132" s="34">
        <f>SUM(Q127:Q131)</f>
        <v>29510</v>
      </c>
      <c r="R132" s="34">
        <f>SUM(R127:R131)</f>
        <v>20510</v>
      </c>
      <c r="S132" s="34">
        <f>SUM(S127:S131)</f>
        <v>1480</v>
      </c>
      <c r="T132" s="39">
        <f t="shared" si="30"/>
        <v>7.2159921989273526E-2</v>
      </c>
      <c r="U132" s="39">
        <f t="shared" si="31"/>
        <v>9.8515625</v>
      </c>
    </row>
    <row r="133" spans="1:21" ht="13" x14ac:dyDescent="0.3">
      <c r="A133" s="18" t="s">
        <v>29</v>
      </c>
      <c r="B133" s="12" t="s">
        <v>241</v>
      </c>
      <c r="C133" s="11" t="s">
        <v>242</v>
      </c>
      <c r="D133" s="33">
        <v>173146</v>
      </c>
      <c r="E133" s="33">
        <v>173965</v>
      </c>
      <c r="F133" s="33">
        <v>45037</v>
      </c>
      <c r="G133" s="38">
        <f t="shared" si="24"/>
        <v>0.26010996500063532</v>
      </c>
      <c r="H133" s="33">
        <v>42550</v>
      </c>
      <c r="I133" s="38">
        <f t="shared" si="25"/>
        <v>0.24574636433992122</v>
      </c>
      <c r="J133" s="33">
        <v>42010</v>
      </c>
      <c r="K133" s="38">
        <f t="shared" si="26"/>
        <v>0.24148535624982037</v>
      </c>
      <c r="L133" s="33">
        <v>0</v>
      </c>
      <c r="M133" s="38">
        <f t="shared" si="27"/>
        <v>0</v>
      </c>
      <c r="N133" s="33">
        <f t="shared" si="28"/>
        <v>129597</v>
      </c>
      <c r="O133" s="38">
        <f t="shared" si="29"/>
        <v>0.74496019314229878</v>
      </c>
      <c r="P133" s="33">
        <v>43731</v>
      </c>
      <c r="Q133" s="33">
        <v>166647</v>
      </c>
      <c r="R133" s="33">
        <v>166647</v>
      </c>
      <c r="S133" s="33">
        <v>142885</v>
      </c>
      <c r="T133" s="38">
        <f t="shared" si="30"/>
        <v>0.85741117451859317</v>
      </c>
      <c r="U133" s="38">
        <f t="shared" si="31"/>
        <v>-3.9354233838695629E-2</v>
      </c>
    </row>
    <row r="134" spans="1:21" ht="13" x14ac:dyDescent="0.3">
      <c r="A134" s="18" t="s">
        <v>29</v>
      </c>
      <c r="B134" s="12" t="s">
        <v>243</v>
      </c>
      <c r="C134" s="11" t="s">
        <v>244</v>
      </c>
      <c r="D134" s="33">
        <v>942126</v>
      </c>
      <c r="E134" s="33">
        <v>625000</v>
      </c>
      <c r="F134" s="33">
        <v>77213</v>
      </c>
      <c r="G134" s="38">
        <f t="shared" si="24"/>
        <v>8.1956129010344686E-2</v>
      </c>
      <c r="H134" s="33">
        <v>70015</v>
      </c>
      <c r="I134" s="38">
        <f t="shared" si="25"/>
        <v>7.431596198385354E-2</v>
      </c>
      <c r="J134" s="33">
        <v>78970</v>
      </c>
      <c r="K134" s="38">
        <f t="shared" si="26"/>
        <v>0.12635199999999999</v>
      </c>
      <c r="L134" s="33">
        <v>0</v>
      </c>
      <c r="M134" s="38">
        <f t="shared" si="27"/>
        <v>0</v>
      </c>
      <c r="N134" s="33">
        <f t="shared" si="28"/>
        <v>226198</v>
      </c>
      <c r="O134" s="38">
        <f t="shared" si="29"/>
        <v>0.36191679999999998</v>
      </c>
      <c r="P134" s="33">
        <v>42122</v>
      </c>
      <c r="Q134" s="33">
        <v>2105075</v>
      </c>
      <c r="R134" s="33">
        <v>906763</v>
      </c>
      <c r="S134" s="33">
        <v>218745</v>
      </c>
      <c r="T134" s="38">
        <f t="shared" si="30"/>
        <v>0.24123723619071355</v>
      </c>
      <c r="U134" s="38">
        <f t="shared" si="31"/>
        <v>0.87479227007264604</v>
      </c>
    </row>
    <row r="135" spans="1:21" ht="13" x14ac:dyDescent="0.3">
      <c r="A135" s="18" t="s">
        <v>29</v>
      </c>
      <c r="B135" s="12" t="s">
        <v>245</v>
      </c>
      <c r="C135" s="11" t="s">
        <v>246</v>
      </c>
      <c r="D135" s="33">
        <v>0</v>
      </c>
      <c r="E135" s="33">
        <v>0</v>
      </c>
      <c r="F135" s="33">
        <v>0</v>
      </c>
      <c r="G135" s="38">
        <f t="shared" si="24"/>
        <v>0</v>
      </c>
      <c r="H135" s="33">
        <v>0</v>
      </c>
      <c r="I135" s="38">
        <f t="shared" si="25"/>
        <v>0</v>
      </c>
      <c r="J135" s="33">
        <v>0</v>
      </c>
      <c r="K135" s="38">
        <f t="shared" si="26"/>
        <v>0</v>
      </c>
      <c r="L135" s="33">
        <v>0</v>
      </c>
      <c r="M135" s="38">
        <f t="shared" si="27"/>
        <v>0</v>
      </c>
      <c r="N135" s="33">
        <f t="shared" si="28"/>
        <v>0</v>
      </c>
      <c r="O135" s="38">
        <f t="shared" si="29"/>
        <v>0</v>
      </c>
      <c r="P135" s="33">
        <v>0</v>
      </c>
      <c r="Q135" s="33">
        <v>0</v>
      </c>
      <c r="R135" s="33">
        <v>0</v>
      </c>
      <c r="S135" s="33">
        <v>0</v>
      </c>
      <c r="T135" s="38">
        <f t="shared" si="30"/>
        <v>0</v>
      </c>
      <c r="U135" s="38">
        <f t="shared" si="31"/>
        <v>0</v>
      </c>
    </row>
    <row r="136" spans="1:21" ht="13" x14ac:dyDescent="0.3">
      <c r="A136" s="18" t="s">
        <v>44</v>
      </c>
      <c r="B136" s="12" t="s">
        <v>247</v>
      </c>
      <c r="C136" s="11" t="s">
        <v>248</v>
      </c>
      <c r="D136" s="33">
        <v>0</v>
      </c>
      <c r="E136" s="33">
        <v>0</v>
      </c>
      <c r="F136" s="33">
        <v>0</v>
      </c>
      <c r="G136" s="38">
        <f t="shared" si="24"/>
        <v>0</v>
      </c>
      <c r="H136" s="33">
        <v>0</v>
      </c>
      <c r="I136" s="38">
        <f t="shared" si="25"/>
        <v>0</v>
      </c>
      <c r="J136" s="33">
        <v>0</v>
      </c>
      <c r="K136" s="38">
        <f t="shared" si="26"/>
        <v>0</v>
      </c>
      <c r="L136" s="33">
        <v>0</v>
      </c>
      <c r="M136" s="38">
        <f t="shared" si="27"/>
        <v>0</v>
      </c>
      <c r="N136" s="33">
        <f t="shared" si="28"/>
        <v>0</v>
      </c>
      <c r="O136" s="38">
        <f t="shared" si="29"/>
        <v>0</v>
      </c>
      <c r="P136" s="33">
        <v>0</v>
      </c>
      <c r="Q136" s="33">
        <v>0</v>
      </c>
      <c r="R136" s="33">
        <v>0</v>
      </c>
      <c r="S136" s="33">
        <v>0</v>
      </c>
      <c r="T136" s="38">
        <f t="shared" si="30"/>
        <v>0</v>
      </c>
      <c r="U136" s="38">
        <f t="shared" si="31"/>
        <v>0</v>
      </c>
    </row>
    <row r="137" spans="1:21" ht="14" x14ac:dyDescent="0.3">
      <c r="A137" s="19" t="s">
        <v>0</v>
      </c>
      <c r="B137" s="14" t="s">
        <v>249</v>
      </c>
      <c r="C137" s="13" t="s">
        <v>0</v>
      </c>
      <c r="D137" s="34">
        <f>SUM(D133:D136)</f>
        <v>1115272</v>
      </c>
      <c r="E137" s="34">
        <f>SUM(E133:E136)</f>
        <v>798965</v>
      </c>
      <c r="F137" s="34">
        <f>SUM(F133:F136)</f>
        <v>122250</v>
      </c>
      <c r="G137" s="39">
        <f t="shared" ref="G137:G170" si="32">IF(($D137     =0),0,($F137     /$D137     ))</f>
        <v>0.10961451556212295</v>
      </c>
      <c r="H137" s="34">
        <f>SUM(H133:H136)</f>
        <v>112565</v>
      </c>
      <c r="I137" s="39">
        <f t="shared" ref="I137:I170" si="33">IF(($D137     =0),0,($H137     /$D137     ))</f>
        <v>0.10093053533129138</v>
      </c>
      <c r="J137" s="34">
        <f>SUM(J133:J136)</f>
        <v>120980</v>
      </c>
      <c r="K137" s="39">
        <f t="shared" ref="K137:K170" si="34">IF(($E137     =0),0,($J137     /$E137     ))</f>
        <v>0.15142090079039758</v>
      </c>
      <c r="L137" s="34">
        <f>SUM(L133:L136)</f>
        <v>0</v>
      </c>
      <c r="M137" s="39">
        <f t="shared" ref="M137:M170" si="35">IF(($E137     =0),0,($L137     /$E137     ))</f>
        <v>0</v>
      </c>
      <c r="N137" s="34">
        <f t="shared" ref="N137:N170" si="36">$F137     +$H137     +$J137</f>
        <v>355795</v>
      </c>
      <c r="O137" s="39">
        <f t="shared" ref="O137:O170" si="37">IF(($E137     =0),0,($N137     /$E137     ))</f>
        <v>0.44531988259811128</v>
      </c>
      <c r="P137" s="34">
        <f>SUM(P133:P136)</f>
        <v>85853</v>
      </c>
      <c r="Q137" s="34">
        <f>SUM(Q133:Q136)</f>
        <v>2271722</v>
      </c>
      <c r="R137" s="34">
        <f>SUM(R133:R136)</f>
        <v>1073410</v>
      </c>
      <c r="S137" s="34">
        <f>SUM(S133:S136)</f>
        <v>361630</v>
      </c>
      <c r="T137" s="39">
        <f t="shared" ref="T137:T170" si="38">IF(($R137     =0),0,($S137     /$R137     ))</f>
        <v>0.33689829608444116</v>
      </c>
      <c r="U137" s="39">
        <f t="shared" ref="U137:U170" si="39">IF(($P137     =0),0,(($J137     /$P137     )-1))</f>
        <v>0.40915285429746184</v>
      </c>
    </row>
    <row r="138" spans="1:21" ht="13" x14ac:dyDescent="0.3">
      <c r="A138" s="18" t="s">
        <v>29</v>
      </c>
      <c r="B138" s="12" t="s">
        <v>250</v>
      </c>
      <c r="C138" s="11" t="s">
        <v>251</v>
      </c>
      <c r="D138" s="33">
        <v>3123000</v>
      </c>
      <c r="E138" s="33">
        <v>3123000</v>
      </c>
      <c r="F138" s="33">
        <v>87950</v>
      </c>
      <c r="G138" s="38">
        <f t="shared" si="32"/>
        <v>2.8162023695164906E-2</v>
      </c>
      <c r="H138" s="33">
        <v>159850</v>
      </c>
      <c r="I138" s="38">
        <f t="shared" si="33"/>
        <v>5.1184758245276976E-2</v>
      </c>
      <c r="J138" s="33">
        <v>111950</v>
      </c>
      <c r="K138" s="38">
        <f t="shared" si="34"/>
        <v>3.5846942042907462E-2</v>
      </c>
      <c r="L138" s="33">
        <v>0</v>
      </c>
      <c r="M138" s="38">
        <f t="shared" si="35"/>
        <v>0</v>
      </c>
      <c r="N138" s="33">
        <f t="shared" si="36"/>
        <v>359750</v>
      </c>
      <c r="O138" s="38">
        <f t="shared" si="37"/>
        <v>0.11519372398334934</v>
      </c>
      <c r="P138" s="33">
        <v>21000</v>
      </c>
      <c r="Q138" s="33">
        <v>3000000</v>
      </c>
      <c r="R138" s="33">
        <v>3000000</v>
      </c>
      <c r="S138" s="33">
        <v>372420</v>
      </c>
      <c r="T138" s="38">
        <f t="shared" si="38"/>
        <v>0.12414</v>
      </c>
      <c r="U138" s="38">
        <f t="shared" si="39"/>
        <v>4.3309523809523807</v>
      </c>
    </row>
    <row r="139" spans="1:21" ht="13" x14ac:dyDescent="0.3">
      <c r="A139" s="18" t="s">
        <v>29</v>
      </c>
      <c r="B139" s="12" t="s">
        <v>252</v>
      </c>
      <c r="C139" s="11" t="s">
        <v>253</v>
      </c>
      <c r="D139" s="33">
        <v>1721666</v>
      </c>
      <c r="E139" s="33">
        <v>1621666</v>
      </c>
      <c r="F139" s="33">
        <v>717357</v>
      </c>
      <c r="G139" s="38">
        <f t="shared" si="32"/>
        <v>0.41666444014111914</v>
      </c>
      <c r="H139" s="33">
        <v>573885</v>
      </c>
      <c r="I139" s="38">
        <f t="shared" si="33"/>
        <v>0.33333120361324436</v>
      </c>
      <c r="J139" s="33">
        <v>430425</v>
      </c>
      <c r="K139" s="38">
        <f t="shared" si="34"/>
        <v>0.2654214862986583</v>
      </c>
      <c r="L139" s="33">
        <v>0</v>
      </c>
      <c r="M139" s="38">
        <f t="shared" si="35"/>
        <v>0</v>
      </c>
      <c r="N139" s="33">
        <f t="shared" si="36"/>
        <v>1721667</v>
      </c>
      <c r="O139" s="38">
        <f t="shared" si="37"/>
        <v>1.0616655957515295</v>
      </c>
      <c r="P139" s="33">
        <v>643396</v>
      </c>
      <c r="Q139" s="33">
        <v>643397</v>
      </c>
      <c r="R139" s="33">
        <v>643397</v>
      </c>
      <c r="S139" s="33">
        <v>643396</v>
      </c>
      <c r="T139" s="38">
        <f t="shared" si="38"/>
        <v>0.99999844574966934</v>
      </c>
      <c r="U139" s="38">
        <f t="shared" si="39"/>
        <v>-0.33101076164601584</v>
      </c>
    </row>
    <row r="140" spans="1:21" ht="13" x14ac:dyDescent="0.3">
      <c r="A140" s="18" t="s">
        <v>29</v>
      </c>
      <c r="B140" s="12" t="s">
        <v>254</v>
      </c>
      <c r="C140" s="11" t="s">
        <v>255</v>
      </c>
      <c r="D140" s="33">
        <v>52500</v>
      </c>
      <c r="E140" s="33">
        <v>105000</v>
      </c>
      <c r="F140" s="33">
        <v>2826</v>
      </c>
      <c r="G140" s="38">
        <f t="shared" si="32"/>
        <v>5.3828571428571427E-2</v>
      </c>
      <c r="H140" s="33">
        <v>1087</v>
      </c>
      <c r="I140" s="38">
        <f t="shared" si="33"/>
        <v>2.0704761904761906E-2</v>
      </c>
      <c r="J140" s="33">
        <v>5974</v>
      </c>
      <c r="K140" s="38">
        <f t="shared" si="34"/>
        <v>5.6895238095238096E-2</v>
      </c>
      <c r="L140" s="33">
        <v>0</v>
      </c>
      <c r="M140" s="38">
        <f t="shared" si="35"/>
        <v>0</v>
      </c>
      <c r="N140" s="33">
        <f t="shared" si="36"/>
        <v>9887</v>
      </c>
      <c r="O140" s="38">
        <f t="shared" si="37"/>
        <v>9.4161904761904766E-2</v>
      </c>
      <c r="P140" s="33">
        <v>14021</v>
      </c>
      <c r="Q140" s="33">
        <v>52500</v>
      </c>
      <c r="R140" s="33">
        <v>52500</v>
      </c>
      <c r="S140" s="33">
        <v>42601</v>
      </c>
      <c r="T140" s="38">
        <f t="shared" si="38"/>
        <v>0.81144761904761908</v>
      </c>
      <c r="U140" s="38">
        <f t="shared" si="39"/>
        <v>-0.57392482704514658</v>
      </c>
    </row>
    <row r="141" spans="1:21" ht="13" x14ac:dyDescent="0.3">
      <c r="A141" s="18" t="s">
        <v>29</v>
      </c>
      <c r="B141" s="12" t="s">
        <v>256</v>
      </c>
      <c r="C141" s="11" t="s">
        <v>257</v>
      </c>
      <c r="D141" s="33">
        <v>0</v>
      </c>
      <c r="E141" s="33">
        <v>0</v>
      </c>
      <c r="F141" s="33">
        <v>0</v>
      </c>
      <c r="G141" s="38">
        <f t="shared" si="32"/>
        <v>0</v>
      </c>
      <c r="H141" s="33">
        <v>0</v>
      </c>
      <c r="I141" s="38">
        <f t="shared" si="33"/>
        <v>0</v>
      </c>
      <c r="J141" s="33">
        <v>0</v>
      </c>
      <c r="K141" s="38">
        <f t="shared" si="34"/>
        <v>0</v>
      </c>
      <c r="L141" s="33">
        <v>0</v>
      </c>
      <c r="M141" s="38">
        <f t="shared" si="35"/>
        <v>0</v>
      </c>
      <c r="N141" s="33">
        <f t="shared" si="36"/>
        <v>0</v>
      </c>
      <c r="O141" s="38">
        <f t="shared" si="37"/>
        <v>0</v>
      </c>
      <c r="P141" s="33">
        <v>0</v>
      </c>
      <c r="Q141" s="33">
        <v>0</v>
      </c>
      <c r="R141" s="33">
        <v>0</v>
      </c>
      <c r="S141" s="33">
        <v>0</v>
      </c>
      <c r="T141" s="38">
        <f t="shared" si="38"/>
        <v>0</v>
      </c>
      <c r="U141" s="38">
        <f t="shared" si="39"/>
        <v>0</v>
      </c>
    </row>
    <row r="142" spans="1:21" ht="13" x14ac:dyDescent="0.3">
      <c r="A142" s="18" t="s">
        <v>29</v>
      </c>
      <c r="B142" s="12" t="s">
        <v>258</v>
      </c>
      <c r="C142" s="11" t="s">
        <v>259</v>
      </c>
      <c r="D142" s="33">
        <v>0</v>
      </c>
      <c r="E142" s="33">
        <v>0</v>
      </c>
      <c r="F142" s="33">
        <v>0</v>
      </c>
      <c r="G142" s="38">
        <f t="shared" si="32"/>
        <v>0</v>
      </c>
      <c r="H142" s="33">
        <v>0</v>
      </c>
      <c r="I142" s="38">
        <f t="shared" si="33"/>
        <v>0</v>
      </c>
      <c r="J142" s="33">
        <v>0</v>
      </c>
      <c r="K142" s="38">
        <f t="shared" si="34"/>
        <v>0</v>
      </c>
      <c r="L142" s="33">
        <v>0</v>
      </c>
      <c r="M142" s="38">
        <f t="shared" si="35"/>
        <v>0</v>
      </c>
      <c r="N142" s="33">
        <f t="shared" si="36"/>
        <v>0</v>
      </c>
      <c r="O142" s="38">
        <f t="shared" si="37"/>
        <v>0</v>
      </c>
      <c r="P142" s="33">
        <v>0</v>
      </c>
      <c r="Q142" s="33">
        <v>0</v>
      </c>
      <c r="R142" s="33">
        <v>0</v>
      </c>
      <c r="S142" s="33">
        <v>0</v>
      </c>
      <c r="T142" s="38">
        <f t="shared" si="38"/>
        <v>0</v>
      </c>
      <c r="U142" s="38">
        <f t="shared" si="39"/>
        <v>0</v>
      </c>
    </row>
    <row r="143" spans="1:21" ht="13" x14ac:dyDescent="0.3">
      <c r="A143" s="18" t="s">
        <v>44</v>
      </c>
      <c r="B143" s="12" t="s">
        <v>260</v>
      </c>
      <c r="C143" s="11" t="s">
        <v>261</v>
      </c>
      <c r="D143" s="33">
        <v>0</v>
      </c>
      <c r="E143" s="33">
        <v>511124</v>
      </c>
      <c r="F143" s="33">
        <v>0</v>
      </c>
      <c r="G143" s="38">
        <f t="shared" si="32"/>
        <v>0</v>
      </c>
      <c r="H143" s="33">
        <v>498421</v>
      </c>
      <c r="I143" s="38">
        <f t="shared" si="33"/>
        <v>0</v>
      </c>
      <c r="J143" s="33">
        <v>0</v>
      </c>
      <c r="K143" s="38">
        <f t="shared" si="34"/>
        <v>0</v>
      </c>
      <c r="L143" s="33">
        <v>0</v>
      </c>
      <c r="M143" s="38">
        <f t="shared" si="35"/>
        <v>0</v>
      </c>
      <c r="N143" s="33">
        <f t="shared" si="36"/>
        <v>498421</v>
      </c>
      <c r="O143" s="38">
        <f t="shared" si="37"/>
        <v>0.97514693107739026</v>
      </c>
      <c r="P143" s="33">
        <v>0</v>
      </c>
      <c r="Q143" s="33">
        <v>0</v>
      </c>
      <c r="R143" s="33">
        <v>1700000</v>
      </c>
      <c r="S143" s="33">
        <v>0</v>
      </c>
      <c r="T143" s="38">
        <f t="shared" si="38"/>
        <v>0</v>
      </c>
      <c r="U143" s="38">
        <f t="shared" si="39"/>
        <v>0</v>
      </c>
    </row>
    <row r="144" spans="1:21" ht="14" x14ac:dyDescent="0.3">
      <c r="A144" s="19" t="s">
        <v>0</v>
      </c>
      <c r="B144" s="14" t="s">
        <v>262</v>
      </c>
      <c r="C144" s="13" t="s">
        <v>0</v>
      </c>
      <c r="D144" s="34">
        <f>SUM(D138:D143)</f>
        <v>4897166</v>
      </c>
      <c r="E144" s="34">
        <f>SUM(E138:E143)</f>
        <v>5360790</v>
      </c>
      <c r="F144" s="34">
        <f>SUM(F138:F143)</f>
        <v>808133</v>
      </c>
      <c r="G144" s="39">
        <f t="shared" si="32"/>
        <v>0.16502054453534962</v>
      </c>
      <c r="H144" s="34">
        <f>SUM(H138:H143)</f>
        <v>1233243</v>
      </c>
      <c r="I144" s="39">
        <f t="shared" si="33"/>
        <v>0.25182789392885602</v>
      </c>
      <c r="J144" s="34">
        <f>SUM(J138:J143)</f>
        <v>548349</v>
      </c>
      <c r="K144" s="39">
        <f t="shared" si="34"/>
        <v>0.10228884175653215</v>
      </c>
      <c r="L144" s="34">
        <f>SUM(L138:L143)</f>
        <v>0</v>
      </c>
      <c r="M144" s="39">
        <f t="shared" si="35"/>
        <v>0</v>
      </c>
      <c r="N144" s="34">
        <f t="shared" si="36"/>
        <v>2589725</v>
      </c>
      <c r="O144" s="39">
        <f t="shared" si="37"/>
        <v>0.48308644807948081</v>
      </c>
      <c r="P144" s="34">
        <f>SUM(P138:P143)</f>
        <v>678417</v>
      </c>
      <c r="Q144" s="34">
        <f>SUM(Q138:Q143)</f>
        <v>3695897</v>
      </c>
      <c r="R144" s="34">
        <f>SUM(R138:R143)</f>
        <v>5395897</v>
      </c>
      <c r="S144" s="34">
        <f>SUM(S138:S143)</f>
        <v>1058417</v>
      </c>
      <c r="T144" s="39">
        <f t="shared" si="38"/>
        <v>0.19615218748615845</v>
      </c>
      <c r="U144" s="39">
        <f t="shared" si="39"/>
        <v>-0.19172278996546377</v>
      </c>
    </row>
    <row r="145" spans="1:21" ht="13" x14ac:dyDescent="0.3">
      <c r="A145" s="18" t="s">
        <v>29</v>
      </c>
      <c r="B145" s="12" t="s">
        <v>263</v>
      </c>
      <c r="C145" s="11" t="s">
        <v>264</v>
      </c>
      <c r="D145" s="33">
        <v>0</v>
      </c>
      <c r="E145" s="33">
        <v>0</v>
      </c>
      <c r="F145" s="33">
        <v>0</v>
      </c>
      <c r="G145" s="38">
        <f t="shared" si="32"/>
        <v>0</v>
      </c>
      <c r="H145" s="33">
        <v>0</v>
      </c>
      <c r="I145" s="38">
        <f t="shared" si="33"/>
        <v>0</v>
      </c>
      <c r="J145" s="33">
        <v>0</v>
      </c>
      <c r="K145" s="38">
        <f t="shared" si="34"/>
        <v>0</v>
      </c>
      <c r="L145" s="33">
        <v>0</v>
      </c>
      <c r="M145" s="38">
        <f t="shared" si="35"/>
        <v>0</v>
      </c>
      <c r="N145" s="33">
        <f t="shared" si="36"/>
        <v>0</v>
      </c>
      <c r="O145" s="38">
        <f t="shared" si="37"/>
        <v>0</v>
      </c>
      <c r="P145" s="33">
        <v>0</v>
      </c>
      <c r="Q145" s="33">
        <v>0</v>
      </c>
      <c r="R145" s="33">
        <v>0</v>
      </c>
      <c r="S145" s="33">
        <v>0</v>
      </c>
      <c r="T145" s="38">
        <f t="shared" si="38"/>
        <v>0</v>
      </c>
      <c r="U145" s="38">
        <f t="shared" si="39"/>
        <v>0</v>
      </c>
    </row>
    <row r="146" spans="1:21" ht="13" x14ac:dyDescent="0.3">
      <c r="A146" s="18" t="s">
        <v>29</v>
      </c>
      <c r="B146" s="12" t="s">
        <v>265</v>
      </c>
      <c r="C146" s="11" t="s">
        <v>266</v>
      </c>
      <c r="D146" s="33">
        <v>0</v>
      </c>
      <c r="E146" s="33">
        <v>0</v>
      </c>
      <c r="F146" s="33">
        <v>0</v>
      </c>
      <c r="G146" s="38">
        <f t="shared" si="32"/>
        <v>0</v>
      </c>
      <c r="H146" s="33">
        <v>0</v>
      </c>
      <c r="I146" s="38">
        <f t="shared" si="33"/>
        <v>0</v>
      </c>
      <c r="J146" s="33">
        <v>15360</v>
      </c>
      <c r="K146" s="38">
        <f t="shared" si="34"/>
        <v>0</v>
      </c>
      <c r="L146" s="33">
        <v>0</v>
      </c>
      <c r="M146" s="38">
        <f t="shared" si="35"/>
        <v>0</v>
      </c>
      <c r="N146" s="33">
        <f t="shared" si="36"/>
        <v>15360</v>
      </c>
      <c r="O146" s="38">
        <f t="shared" si="37"/>
        <v>0</v>
      </c>
      <c r="P146" s="33">
        <v>0</v>
      </c>
      <c r="Q146" s="33">
        <v>40089</v>
      </c>
      <c r="R146" s="33">
        <v>1500000</v>
      </c>
      <c r="S146" s="33">
        <v>0</v>
      </c>
      <c r="T146" s="38">
        <f t="shared" si="38"/>
        <v>0</v>
      </c>
      <c r="U146" s="38">
        <f t="shared" si="39"/>
        <v>0</v>
      </c>
    </row>
    <row r="147" spans="1:21" ht="13" x14ac:dyDescent="0.3">
      <c r="A147" s="18" t="s">
        <v>29</v>
      </c>
      <c r="B147" s="12" t="s">
        <v>267</v>
      </c>
      <c r="C147" s="11" t="s">
        <v>268</v>
      </c>
      <c r="D147" s="33">
        <v>0</v>
      </c>
      <c r="E147" s="33">
        <v>0</v>
      </c>
      <c r="F147" s="33">
        <v>0</v>
      </c>
      <c r="G147" s="38">
        <f t="shared" si="32"/>
        <v>0</v>
      </c>
      <c r="H147" s="33">
        <v>0</v>
      </c>
      <c r="I147" s="38">
        <f t="shared" si="33"/>
        <v>0</v>
      </c>
      <c r="J147" s="33">
        <v>0</v>
      </c>
      <c r="K147" s="38">
        <f t="shared" si="34"/>
        <v>0</v>
      </c>
      <c r="L147" s="33">
        <v>0</v>
      </c>
      <c r="M147" s="38">
        <f t="shared" si="35"/>
        <v>0</v>
      </c>
      <c r="N147" s="33">
        <f t="shared" si="36"/>
        <v>0</v>
      </c>
      <c r="O147" s="38">
        <f t="shared" si="37"/>
        <v>0</v>
      </c>
      <c r="P147" s="33">
        <v>0</v>
      </c>
      <c r="Q147" s="33">
        <v>0</v>
      </c>
      <c r="R147" s="33">
        <v>0</v>
      </c>
      <c r="S147" s="33">
        <v>0</v>
      </c>
      <c r="T147" s="38">
        <f t="shared" si="38"/>
        <v>0</v>
      </c>
      <c r="U147" s="38">
        <f t="shared" si="39"/>
        <v>0</v>
      </c>
    </row>
    <row r="148" spans="1:21" ht="13" x14ac:dyDescent="0.3">
      <c r="A148" s="18" t="s">
        <v>29</v>
      </c>
      <c r="B148" s="12" t="s">
        <v>269</v>
      </c>
      <c r="C148" s="11" t="s">
        <v>270</v>
      </c>
      <c r="D148" s="33">
        <v>97223</v>
      </c>
      <c r="E148" s="33">
        <v>97223</v>
      </c>
      <c r="F148" s="33">
        <v>0</v>
      </c>
      <c r="G148" s="38">
        <f t="shared" si="32"/>
        <v>0</v>
      </c>
      <c r="H148" s="33">
        <v>0</v>
      </c>
      <c r="I148" s="38">
        <f t="shared" si="33"/>
        <v>0</v>
      </c>
      <c r="J148" s="33">
        <v>0</v>
      </c>
      <c r="K148" s="38">
        <f t="shared" si="34"/>
        <v>0</v>
      </c>
      <c r="L148" s="33">
        <v>0</v>
      </c>
      <c r="M148" s="38">
        <f t="shared" si="35"/>
        <v>0</v>
      </c>
      <c r="N148" s="33">
        <f t="shared" si="36"/>
        <v>0</v>
      </c>
      <c r="O148" s="38">
        <f t="shared" si="37"/>
        <v>0</v>
      </c>
      <c r="P148" s="33">
        <v>0</v>
      </c>
      <c r="Q148" s="33">
        <v>97223</v>
      </c>
      <c r="R148" s="33">
        <v>97223</v>
      </c>
      <c r="S148" s="33">
        <v>0</v>
      </c>
      <c r="T148" s="38">
        <f t="shared" si="38"/>
        <v>0</v>
      </c>
      <c r="U148" s="38">
        <f t="shared" si="39"/>
        <v>0</v>
      </c>
    </row>
    <row r="149" spans="1:21" ht="13" x14ac:dyDescent="0.3">
      <c r="A149" s="18" t="s">
        <v>44</v>
      </c>
      <c r="B149" s="12" t="s">
        <v>271</v>
      </c>
      <c r="C149" s="11" t="s">
        <v>272</v>
      </c>
      <c r="D149" s="33">
        <v>0</v>
      </c>
      <c r="E149" s="33">
        <v>0</v>
      </c>
      <c r="F149" s="33">
        <v>0</v>
      </c>
      <c r="G149" s="38">
        <f t="shared" si="32"/>
        <v>0</v>
      </c>
      <c r="H149" s="33">
        <v>0</v>
      </c>
      <c r="I149" s="38">
        <f t="shared" si="33"/>
        <v>0</v>
      </c>
      <c r="J149" s="33">
        <v>0</v>
      </c>
      <c r="K149" s="38">
        <f t="shared" si="34"/>
        <v>0</v>
      </c>
      <c r="L149" s="33">
        <v>0</v>
      </c>
      <c r="M149" s="38">
        <f t="shared" si="35"/>
        <v>0</v>
      </c>
      <c r="N149" s="33">
        <f t="shared" si="36"/>
        <v>0</v>
      </c>
      <c r="O149" s="38">
        <f t="shared" si="37"/>
        <v>0</v>
      </c>
      <c r="P149" s="33">
        <v>0</v>
      </c>
      <c r="Q149" s="33">
        <v>0</v>
      </c>
      <c r="R149" s="33">
        <v>0</v>
      </c>
      <c r="S149" s="33">
        <v>0</v>
      </c>
      <c r="T149" s="38">
        <f t="shared" si="38"/>
        <v>0</v>
      </c>
      <c r="U149" s="38">
        <f t="shared" si="39"/>
        <v>0</v>
      </c>
    </row>
    <row r="150" spans="1:21" ht="14" x14ac:dyDescent="0.3">
      <c r="A150" s="19" t="s">
        <v>0</v>
      </c>
      <c r="B150" s="14" t="s">
        <v>273</v>
      </c>
      <c r="C150" s="13" t="s">
        <v>0</v>
      </c>
      <c r="D150" s="34">
        <f>SUM(D145:D149)</f>
        <v>97223</v>
      </c>
      <c r="E150" s="34">
        <f>SUM(E145:E149)</f>
        <v>97223</v>
      </c>
      <c r="F150" s="34">
        <f>SUM(F145:F149)</f>
        <v>0</v>
      </c>
      <c r="G150" s="39">
        <f t="shared" si="32"/>
        <v>0</v>
      </c>
      <c r="H150" s="34">
        <f>SUM(H145:H149)</f>
        <v>0</v>
      </c>
      <c r="I150" s="39">
        <f t="shared" si="33"/>
        <v>0</v>
      </c>
      <c r="J150" s="34">
        <f>SUM(J145:J149)</f>
        <v>15360</v>
      </c>
      <c r="K150" s="39">
        <f t="shared" si="34"/>
        <v>0.1579873075301112</v>
      </c>
      <c r="L150" s="34">
        <f>SUM(L145:L149)</f>
        <v>0</v>
      </c>
      <c r="M150" s="39">
        <f t="shared" si="35"/>
        <v>0</v>
      </c>
      <c r="N150" s="34">
        <f t="shared" si="36"/>
        <v>15360</v>
      </c>
      <c r="O150" s="39">
        <f t="shared" si="37"/>
        <v>0.1579873075301112</v>
      </c>
      <c r="P150" s="34">
        <f>SUM(P145:P149)</f>
        <v>0</v>
      </c>
      <c r="Q150" s="34">
        <f>SUM(Q145:Q149)</f>
        <v>137312</v>
      </c>
      <c r="R150" s="34">
        <f>SUM(R145:R149)</f>
        <v>1597223</v>
      </c>
      <c r="S150" s="34">
        <f>SUM(S145:S149)</f>
        <v>0</v>
      </c>
      <c r="T150" s="39">
        <f t="shared" si="38"/>
        <v>0</v>
      </c>
      <c r="U150" s="39">
        <f t="shared" si="39"/>
        <v>0</v>
      </c>
    </row>
    <row r="151" spans="1:21" ht="13" x14ac:dyDescent="0.3">
      <c r="A151" s="18" t="s">
        <v>29</v>
      </c>
      <c r="B151" s="12" t="s">
        <v>274</v>
      </c>
      <c r="C151" s="11" t="s">
        <v>275</v>
      </c>
      <c r="D151" s="33">
        <v>0</v>
      </c>
      <c r="E151" s="33">
        <v>0</v>
      </c>
      <c r="F151" s="33">
        <v>0</v>
      </c>
      <c r="G151" s="38">
        <f t="shared" si="32"/>
        <v>0</v>
      </c>
      <c r="H151" s="33">
        <v>0</v>
      </c>
      <c r="I151" s="38">
        <f t="shared" si="33"/>
        <v>0</v>
      </c>
      <c r="J151" s="33">
        <v>0</v>
      </c>
      <c r="K151" s="38">
        <f t="shared" si="34"/>
        <v>0</v>
      </c>
      <c r="L151" s="33">
        <v>0</v>
      </c>
      <c r="M151" s="38">
        <f t="shared" si="35"/>
        <v>0</v>
      </c>
      <c r="N151" s="33">
        <f t="shared" si="36"/>
        <v>0</v>
      </c>
      <c r="O151" s="38">
        <f t="shared" si="37"/>
        <v>0</v>
      </c>
      <c r="P151" s="33">
        <v>0</v>
      </c>
      <c r="Q151" s="33">
        <v>0</v>
      </c>
      <c r="R151" s="33">
        <v>0</v>
      </c>
      <c r="S151" s="33">
        <v>0</v>
      </c>
      <c r="T151" s="38">
        <f t="shared" si="38"/>
        <v>0</v>
      </c>
      <c r="U151" s="38">
        <f t="shared" si="39"/>
        <v>0</v>
      </c>
    </row>
    <row r="152" spans="1:21" ht="13" x14ac:dyDescent="0.3">
      <c r="A152" s="18" t="s">
        <v>29</v>
      </c>
      <c r="B152" s="12" t="s">
        <v>276</v>
      </c>
      <c r="C152" s="11" t="s">
        <v>277</v>
      </c>
      <c r="D152" s="33">
        <v>13616200</v>
      </c>
      <c r="E152" s="33">
        <v>13594100</v>
      </c>
      <c r="F152" s="33">
        <v>200</v>
      </c>
      <c r="G152" s="38">
        <f t="shared" si="32"/>
        <v>1.4688385893274187E-5</v>
      </c>
      <c r="H152" s="33">
        <v>0</v>
      </c>
      <c r="I152" s="38">
        <f t="shared" si="33"/>
        <v>0</v>
      </c>
      <c r="J152" s="33">
        <v>461</v>
      </c>
      <c r="K152" s="38">
        <f t="shared" si="34"/>
        <v>3.3911770547516934E-5</v>
      </c>
      <c r="L152" s="33">
        <v>0</v>
      </c>
      <c r="M152" s="38">
        <f t="shared" si="35"/>
        <v>0</v>
      </c>
      <c r="N152" s="33">
        <f t="shared" si="36"/>
        <v>661</v>
      </c>
      <c r="O152" s="38">
        <f t="shared" si="37"/>
        <v>4.8624035427133829E-5</v>
      </c>
      <c r="P152" s="33">
        <v>0</v>
      </c>
      <c r="Q152" s="33">
        <v>857900</v>
      </c>
      <c r="R152" s="33">
        <v>798400</v>
      </c>
      <c r="S152" s="33">
        <v>388314</v>
      </c>
      <c r="T152" s="38">
        <f t="shared" si="38"/>
        <v>0.48636523046092184</v>
      </c>
      <c r="U152" s="38">
        <f t="shared" si="39"/>
        <v>0</v>
      </c>
    </row>
    <row r="153" spans="1:21" ht="13" x14ac:dyDescent="0.3">
      <c r="A153" s="18" t="s">
        <v>29</v>
      </c>
      <c r="B153" s="12" t="s">
        <v>278</v>
      </c>
      <c r="C153" s="11" t="s">
        <v>279</v>
      </c>
      <c r="D153" s="33">
        <v>0</v>
      </c>
      <c r="E153" s="33">
        <v>0</v>
      </c>
      <c r="F153" s="33">
        <v>0</v>
      </c>
      <c r="G153" s="38">
        <f t="shared" si="32"/>
        <v>0</v>
      </c>
      <c r="H153" s="33">
        <v>0</v>
      </c>
      <c r="I153" s="38">
        <f t="shared" si="33"/>
        <v>0</v>
      </c>
      <c r="J153" s="33">
        <v>0</v>
      </c>
      <c r="K153" s="38">
        <f t="shared" si="34"/>
        <v>0</v>
      </c>
      <c r="L153" s="33">
        <v>0</v>
      </c>
      <c r="M153" s="38">
        <f t="shared" si="35"/>
        <v>0</v>
      </c>
      <c r="N153" s="33">
        <f t="shared" si="36"/>
        <v>0</v>
      </c>
      <c r="O153" s="38">
        <f t="shared" si="37"/>
        <v>0</v>
      </c>
      <c r="P153" s="33">
        <v>0</v>
      </c>
      <c r="Q153" s="33">
        <v>0</v>
      </c>
      <c r="R153" s="33">
        <v>0</v>
      </c>
      <c r="S153" s="33">
        <v>0</v>
      </c>
      <c r="T153" s="38">
        <f t="shared" si="38"/>
        <v>0</v>
      </c>
      <c r="U153" s="38">
        <f t="shared" si="39"/>
        <v>0</v>
      </c>
    </row>
    <row r="154" spans="1:21" ht="13" x14ac:dyDescent="0.3">
      <c r="A154" s="18" t="s">
        <v>29</v>
      </c>
      <c r="B154" s="12" t="s">
        <v>280</v>
      </c>
      <c r="C154" s="11" t="s">
        <v>281</v>
      </c>
      <c r="D154" s="33">
        <v>0</v>
      </c>
      <c r="E154" s="33">
        <v>0</v>
      </c>
      <c r="F154" s="33">
        <v>0</v>
      </c>
      <c r="G154" s="38">
        <f t="shared" si="32"/>
        <v>0</v>
      </c>
      <c r="H154" s="33">
        <v>0</v>
      </c>
      <c r="I154" s="38">
        <f t="shared" si="33"/>
        <v>0</v>
      </c>
      <c r="J154" s="33">
        <v>0</v>
      </c>
      <c r="K154" s="38">
        <f t="shared" si="34"/>
        <v>0</v>
      </c>
      <c r="L154" s="33">
        <v>0</v>
      </c>
      <c r="M154" s="38">
        <f t="shared" si="35"/>
        <v>0</v>
      </c>
      <c r="N154" s="33">
        <f t="shared" si="36"/>
        <v>0</v>
      </c>
      <c r="O154" s="38">
        <f t="shared" si="37"/>
        <v>0</v>
      </c>
      <c r="P154" s="33">
        <v>0</v>
      </c>
      <c r="Q154" s="33">
        <v>0</v>
      </c>
      <c r="R154" s="33">
        <v>0</v>
      </c>
      <c r="S154" s="33">
        <v>0</v>
      </c>
      <c r="T154" s="38">
        <f t="shared" si="38"/>
        <v>0</v>
      </c>
      <c r="U154" s="38">
        <f t="shared" si="39"/>
        <v>0</v>
      </c>
    </row>
    <row r="155" spans="1:21" ht="13" x14ac:dyDescent="0.3">
      <c r="A155" s="18" t="s">
        <v>29</v>
      </c>
      <c r="B155" s="12" t="s">
        <v>282</v>
      </c>
      <c r="C155" s="11" t="s">
        <v>283</v>
      </c>
      <c r="D155" s="33">
        <v>0</v>
      </c>
      <c r="E155" s="33">
        <v>0</v>
      </c>
      <c r="F155" s="33">
        <v>0</v>
      </c>
      <c r="G155" s="38">
        <f t="shared" si="32"/>
        <v>0</v>
      </c>
      <c r="H155" s="33">
        <v>0</v>
      </c>
      <c r="I155" s="38">
        <f t="shared" si="33"/>
        <v>0</v>
      </c>
      <c r="J155" s="33">
        <v>0</v>
      </c>
      <c r="K155" s="38">
        <f t="shared" si="34"/>
        <v>0</v>
      </c>
      <c r="L155" s="33">
        <v>0</v>
      </c>
      <c r="M155" s="38">
        <f t="shared" si="35"/>
        <v>0</v>
      </c>
      <c r="N155" s="33">
        <f t="shared" si="36"/>
        <v>0</v>
      </c>
      <c r="O155" s="38">
        <f t="shared" si="37"/>
        <v>0</v>
      </c>
      <c r="P155" s="33">
        <v>0</v>
      </c>
      <c r="Q155" s="33">
        <v>0</v>
      </c>
      <c r="R155" s="33">
        <v>0</v>
      </c>
      <c r="S155" s="33">
        <v>0</v>
      </c>
      <c r="T155" s="38">
        <f t="shared" si="38"/>
        <v>0</v>
      </c>
      <c r="U155" s="38">
        <f t="shared" si="39"/>
        <v>0</v>
      </c>
    </row>
    <row r="156" spans="1:21" ht="13" x14ac:dyDescent="0.3">
      <c r="A156" s="18" t="s">
        <v>44</v>
      </c>
      <c r="B156" s="12" t="s">
        <v>284</v>
      </c>
      <c r="C156" s="11" t="s">
        <v>285</v>
      </c>
      <c r="D156" s="33">
        <v>0</v>
      </c>
      <c r="E156" s="33">
        <v>0</v>
      </c>
      <c r="F156" s="33">
        <v>0</v>
      </c>
      <c r="G156" s="38">
        <f t="shared" si="32"/>
        <v>0</v>
      </c>
      <c r="H156" s="33">
        <v>0</v>
      </c>
      <c r="I156" s="38">
        <f t="shared" si="33"/>
        <v>0</v>
      </c>
      <c r="J156" s="33">
        <v>0</v>
      </c>
      <c r="K156" s="38">
        <f t="shared" si="34"/>
        <v>0</v>
      </c>
      <c r="L156" s="33">
        <v>0</v>
      </c>
      <c r="M156" s="38">
        <f t="shared" si="35"/>
        <v>0</v>
      </c>
      <c r="N156" s="33">
        <f t="shared" si="36"/>
        <v>0</v>
      </c>
      <c r="O156" s="38">
        <f t="shared" si="37"/>
        <v>0</v>
      </c>
      <c r="P156" s="33">
        <v>0</v>
      </c>
      <c r="Q156" s="33">
        <v>0</v>
      </c>
      <c r="R156" s="33">
        <v>0</v>
      </c>
      <c r="S156" s="33">
        <v>0</v>
      </c>
      <c r="T156" s="38">
        <f t="shared" si="38"/>
        <v>0</v>
      </c>
      <c r="U156" s="38">
        <f t="shared" si="39"/>
        <v>0</v>
      </c>
    </row>
    <row r="157" spans="1:21" ht="14" x14ac:dyDescent="0.3">
      <c r="A157" s="19" t="s">
        <v>0</v>
      </c>
      <c r="B157" s="14" t="s">
        <v>286</v>
      </c>
      <c r="C157" s="13" t="s">
        <v>0</v>
      </c>
      <c r="D157" s="34">
        <f>SUM(D151:D156)</f>
        <v>13616200</v>
      </c>
      <c r="E157" s="34">
        <f>SUM(E151:E156)</f>
        <v>13594100</v>
      </c>
      <c r="F157" s="34">
        <f>SUM(F151:F156)</f>
        <v>200</v>
      </c>
      <c r="G157" s="39">
        <f t="shared" si="32"/>
        <v>1.4688385893274187E-5</v>
      </c>
      <c r="H157" s="34">
        <f>SUM(H151:H156)</f>
        <v>0</v>
      </c>
      <c r="I157" s="39">
        <f t="shared" si="33"/>
        <v>0</v>
      </c>
      <c r="J157" s="34">
        <f>SUM(J151:J156)</f>
        <v>461</v>
      </c>
      <c r="K157" s="39">
        <f t="shared" si="34"/>
        <v>3.3911770547516934E-5</v>
      </c>
      <c r="L157" s="34">
        <f>SUM(L151:L156)</f>
        <v>0</v>
      </c>
      <c r="M157" s="39">
        <f t="shared" si="35"/>
        <v>0</v>
      </c>
      <c r="N157" s="34">
        <f t="shared" si="36"/>
        <v>661</v>
      </c>
      <c r="O157" s="39">
        <f t="shared" si="37"/>
        <v>4.8624035427133829E-5</v>
      </c>
      <c r="P157" s="34">
        <f>SUM(P151:P156)</f>
        <v>0</v>
      </c>
      <c r="Q157" s="34">
        <f>SUM(Q151:Q156)</f>
        <v>857900</v>
      </c>
      <c r="R157" s="34">
        <f>SUM(R151:R156)</f>
        <v>798400</v>
      </c>
      <c r="S157" s="34">
        <f>SUM(S151:S156)</f>
        <v>388314</v>
      </c>
      <c r="T157" s="39">
        <f t="shared" si="38"/>
        <v>0.48636523046092184</v>
      </c>
      <c r="U157" s="39">
        <f t="shared" si="39"/>
        <v>0</v>
      </c>
    </row>
    <row r="158" spans="1:21" ht="13" x14ac:dyDescent="0.3">
      <c r="A158" s="18" t="s">
        <v>29</v>
      </c>
      <c r="B158" s="12" t="s">
        <v>287</v>
      </c>
      <c r="C158" s="11" t="s">
        <v>288</v>
      </c>
      <c r="D158" s="33">
        <v>0</v>
      </c>
      <c r="E158" s="33">
        <v>0</v>
      </c>
      <c r="F158" s="33">
        <v>0</v>
      </c>
      <c r="G158" s="38">
        <f t="shared" si="32"/>
        <v>0</v>
      </c>
      <c r="H158" s="33">
        <v>0</v>
      </c>
      <c r="I158" s="38">
        <f t="shared" si="33"/>
        <v>0</v>
      </c>
      <c r="J158" s="33">
        <v>0</v>
      </c>
      <c r="K158" s="38">
        <f t="shared" si="34"/>
        <v>0</v>
      </c>
      <c r="L158" s="33">
        <v>0</v>
      </c>
      <c r="M158" s="38">
        <f t="shared" si="35"/>
        <v>0</v>
      </c>
      <c r="N158" s="33">
        <f t="shared" si="36"/>
        <v>0</v>
      </c>
      <c r="O158" s="38">
        <f t="shared" si="37"/>
        <v>0</v>
      </c>
      <c r="P158" s="33">
        <v>0</v>
      </c>
      <c r="Q158" s="33">
        <v>0</v>
      </c>
      <c r="R158" s="33">
        <v>0</v>
      </c>
      <c r="S158" s="33">
        <v>0</v>
      </c>
      <c r="T158" s="38">
        <f t="shared" si="38"/>
        <v>0</v>
      </c>
      <c r="U158" s="38">
        <f t="shared" si="39"/>
        <v>0</v>
      </c>
    </row>
    <row r="159" spans="1:21" ht="13" x14ac:dyDescent="0.3">
      <c r="A159" s="18" t="s">
        <v>29</v>
      </c>
      <c r="B159" s="12" t="s">
        <v>289</v>
      </c>
      <c r="C159" s="11" t="s">
        <v>290</v>
      </c>
      <c r="D159" s="33">
        <v>0</v>
      </c>
      <c r="E159" s="33">
        <v>0</v>
      </c>
      <c r="F159" s="33">
        <v>0</v>
      </c>
      <c r="G159" s="38">
        <f t="shared" si="32"/>
        <v>0</v>
      </c>
      <c r="H159" s="33">
        <v>0</v>
      </c>
      <c r="I159" s="38">
        <f t="shared" si="33"/>
        <v>0</v>
      </c>
      <c r="J159" s="33">
        <v>0</v>
      </c>
      <c r="K159" s="38">
        <f t="shared" si="34"/>
        <v>0</v>
      </c>
      <c r="L159" s="33">
        <v>0</v>
      </c>
      <c r="M159" s="38">
        <f t="shared" si="35"/>
        <v>0</v>
      </c>
      <c r="N159" s="33">
        <f t="shared" si="36"/>
        <v>0</v>
      </c>
      <c r="O159" s="38">
        <f t="shared" si="37"/>
        <v>0</v>
      </c>
      <c r="P159" s="33">
        <v>0</v>
      </c>
      <c r="Q159" s="33">
        <v>0</v>
      </c>
      <c r="R159" s="33">
        <v>0</v>
      </c>
      <c r="S159" s="33">
        <v>0</v>
      </c>
      <c r="T159" s="38">
        <f t="shared" si="38"/>
        <v>0</v>
      </c>
      <c r="U159" s="38">
        <f t="shared" si="39"/>
        <v>0</v>
      </c>
    </row>
    <row r="160" spans="1:21" ht="13" x14ac:dyDescent="0.3">
      <c r="A160" s="18" t="s">
        <v>29</v>
      </c>
      <c r="B160" s="12" t="s">
        <v>291</v>
      </c>
      <c r="C160" s="11" t="s">
        <v>292</v>
      </c>
      <c r="D160" s="33">
        <v>0</v>
      </c>
      <c r="E160" s="33">
        <v>0</v>
      </c>
      <c r="F160" s="33">
        <v>0</v>
      </c>
      <c r="G160" s="38">
        <f t="shared" si="32"/>
        <v>0</v>
      </c>
      <c r="H160" s="33">
        <v>0</v>
      </c>
      <c r="I160" s="38">
        <f t="shared" si="33"/>
        <v>0</v>
      </c>
      <c r="J160" s="33">
        <v>0</v>
      </c>
      <c r="K160" s="38">
        <f t="shared" si="34"/>
        <v>0</v>
      </c>
      <c r="L160" s="33">
        <v>0</v>
      </c>
      <c r="M160" s="38">
        <f t="shared" si="35"/>
        <v>0</v>
      </c>
      <c r="N160" s="33">
        <f t="shared" si="36"/>
        <v>0</v>
      </c>
      <c r="O160" s="38">
        <f t="shared" si="37"/>
        <v>0</v>
      </c>
      <c r="P160" s="33">
        <v>0</v>
      </c>
      <c r="Q160" s="33">
        <v>0</v>
      </c>
      <c r="R160" s="33">
        <v>0</v>
      </c>
      <c r="S160" s="33">
        <v>0</v>
      </c>
      <c r="T160" s="38">
        <f t="shared" si="38"/>
        <v>0</v>
      </c>
      <c r="U160" s="38">
        <f t="shared" si="39"/>
        <v>0</v>
      </c>
    </row>
    <row r="161" spans="1:21" ht="13" x14ac:dyDescent="0.3">
      <c r="A161" s="18" t="s">
        <v>29</v>
      </c>
      <c r="B161" s="12" t="s">
        <v>293</v>
      </c>
      <c r="C161" s="11" t="s">
        <v>294</v>
      </c>
      <c r="D161" s="33">
        <v>0</v>
      </c>
      <c r="E161" s="33">
        <v>0</v>
      </c>
      <c r="F161" s="33">
        <v>0</v>
      </c>
      <c r="G161" s="38">
        <f t="shared" si="32"/>
        <v>0</v>
      </c>
      <c r="H161" s="33">
        <v>0</v>
      </c>
      <c r="I161" s="38">
        <f t="shared" si="33"/>
        <v>0</v>
      </c>
      <c r="J161" s="33">
        <v>0</v>
      </c>
      <c r="K161" s="38">
        <f t="shared" si="34"/>
        <v>0</v>
      </c>
      <c r="L161" s="33">
        <v>0</v>
      </c>
      <c r="M161" s="38">
        <f t="shared" si="35"/>
        <v>0</v>
      </c>
      <c r="N161" s="33">
        <f t="shared" si="36"/>
        <v>0</v>
      </c>
      <c r="O161" s="38">
        <f t="shared" si="37"/>
        <v>0</v>
      </c>
      <c r="P161" s="33">
        <v>0</v>
      </c>
      <c r="Q161" s="33">
        <v>0</v>
      </c>
      <c r="R161" s="33">
        <v>0</v>
      </c>
      <c r="S161" s="33">
        <v>0</v>
      </c>
      <c r="T161" s="38">
        <f t="shared" si="38"/>
        <v>0</v>
      </c>
      <c r="U161" s="38">
        <f t="shared" si="39"/>
        <v>0</v>
      </c>
    </row>
    <row r="162" spans="1:21" ht="13" x14ac:dyDescent="0.3">
      <c r="A162" s="18" t="s">
        <v>44</v>
      </c>
      <c r="B162" s="12" t="s">
        <v>295</v>
      </c>
      <c r="C162" s="11" t="s">
        <v>296</v>
      </c>
      <c r="D162" s="33">
        <v>0</v>
      </c>
      <c r="E162" s="33">
        <v>0</v>
      </c>
      <c r="F162" s="33">
        <v>0</v>
      </c>
      <c r="G162" s="38">
        <f t="shared" si="32"/>
        <v>0</v>
      </c>
      <c r="H162" s="33">
        <v>0</v>
      </c>
      <c r="I162" s="38">
        <f t="shared" si="33"/>
        <v>0</v>
      </c>
      <c r="J162" s="33">
        <v>0</v>
      </c>
      <c r="K162" s="38">
        <f t="shared" si="34"/>
        <v>0</v>
      </c>
      <c r="L162" s="33">
        <v>0</v>
      </c>
      <c r="M162" s="38">
        <f t="shared" si="35"/>
        <v>0</v>
      </c>
      <c r="N162" s="33">
        <f t="shared" si="36"/>
        <v>0</v>
      </c>
      <c r="O162" s="38">
        <f t="shared" si="37"/>
        <v>0</v>
      </c>
      <c r="P162" s="33">
        <v>0</v>
      </c>
      <c r="Q162" s="33">
        <v>0</v>
      </c>
      <c r="R162" s="33">
        <v>0</v>
      </c>
      <c r="S162" s="33">
        <v>0</v>
      </c>
      <c r="T162" s="38">
        <f t="shared" si="38"/>
        <v>0</v>
      </c>
      <c r="U162" s="38">
        <f t="shared" si="39"/>
        <v>0</v>
      </c>
    </row>
    <row r="163" spans="1:21" ht="14" x14ac:dyDescent="0.3">
      <c r="A163" s="19" t="s">
        <v>0</v>
      </c>
      <c r="B163" s="14" t="s">
        <v>297</v>
      </c>
      <c r="C163" s="13" t="s">
        <v>0</v>
      </c>
      <c r="D163" s="34">
        <f>SUM(D158:D162)</f>
        <v>0</v>
      </c>
      <c r="E163" s="34">
        <f>SUM(E158:E162)</f>
        <v>0</v>
      </c>
      <c r="F163" s="34">
        <f>SUM(F158:F162)</f>
        <v>0</v>
      </c>
      <c r="G163" s="39">
        <f t="shared" si="32"/>
        <v>0</v>
      </c>
      <c r="H163" s="34">
        <f>SUM(H158:H162)</f>
        <v>0</v>
      </c>
      <c r="I163" s="39">
        <f t="shared" si="33"/>
        <v>0</v>
      </c>
      <c r="J163" s="34">
        <f>SUM(J158:J162)</f>
        <v>0</v>
      </c>
      <c r="K163" s="39">
        <f t="shared" si="34"/>
        <v>0</v>
      </c>
      <c r="L163" s="34">
        <f>SUM(L158:L162)</f>
        <v>0</v>
      </c>
      <c r="M163" s="39">
        <f t="shared" si="35"/>
        <v>0</v>
      </c>
      <c r="N163" s="34">
        <f t="shared" si="36"/>
        <v>0</v>
      </c>
      <c r="O163" s="39">
        <f t="shared" si="37"/>
        <v>0</v>
      </c>
      <c r="P163" s="34">
        <f>SUM(P158:P162)</f>
        <v>0</v>
      </c>
      <c r="Q163" s="34">
        <f>SUM(Q158:Q162)</f>
        <v>0</v>
      </c>
      <c r="R163" s="34">
        <f>SUM(R158:R162)</f>
        <v>0</v>
      </c>
      <c r="S163" s="34">
        <f>SUM(S158:S162)</f>
        <v>0</v>
      </c>
      <c r="T163" s="39">
        <f t="shared" si="38"/>
        <v>0</v>
      </c>
      <c r="U163" s="39">
        <f t="shared" si="39"/>
        <v>0</v>
      </c>
    </row>
    <row r="164" spans="1:21" ht="13" x14ac:dyDescent="0.3">
      <c r="A164" s="18" t="s">
        <v>29</v>
      </c>
      <c r="B164" s="12" t="s">
        <v>298</v>
      </c>
      <c r="C164" s="11" t="s">
        <v>299</v>
      </c>
      <c r="D164" s="33">
        <v>0</v>
      </c>
      <c r="E164" s="33">
        <v>0</v>
      </c>
      <c r="F164" s="33">
        <v>0</v>
      </c>
      <c r="G164" s="38">
        <f t="shared" si="32"/>
        <v>0</v>
      </c>
      <c r="H164" s="33">
        <v>0</v>
      </c>
      <c r="I164" s="38">
        <f t="shared" si="33"/>
        <v>0</v>
      </c>
      <c r="J164" s="33">
        <v>0</v>
      </c>
      <c r="K164" s="38">
        <f t="shared" si="34"/>
        <v>0</v>
      </c>
      <c r="L164" s="33">
        <v>0</v>
      </c>
      <c r="M164" s="38">
        <f t="shared" si="35"/>
        <v>0</v>
      </c>
      <c r="N164" s="33">
        <f t="shared" si="36"/>
        <v>0</v>
      </c>
      <c r="O164" s="38">
        <f t="shared" si="37"/>
        <v>0</v>
      </c>
      <c r="P164" s="33">
        <v>0</v>
      </c>
      <c r="Q164" s="33">
        <v>0</v>
      </c>
      <c r="R164" s="33">
        <v>0</v>
      </c>
      <c r="S164" s="33">
        <v>0</v>
      </c>
      <c r="T164" s="38">
        <f t="shared" si="38"/>
        <v>0</v>
      </c>
      <c r="U164" s="38">
        <f t="shared" si="39"/>
        <v>0</v>
      </c>
    </row>
    <row r="165" spans="1:21" ht="13" x14ac:dyDescent="0.3">
      <c r="A165" s="18" t="s">
        <v>29</v>
      </c>
      <c r="B165" s="12" t="s">
        <v>300</v>
      </c>
      <c r="C165" s="11" t="s">
        <v>301</v>
      </c>
      <c r="D165" s="33">
        <v>0</v>
      </c>
      <c r="E165" s="33">
        <v>0</v>
      </c>
      <c r="F165" s="33">
        <v>0</v>
      </c>
      <c r="G165" s="38">
        <f t="shared" si="32"/>
        <v>0</v>
      </c>
      <c r="H165" s="33">
        <v>0</v>
      </c>
      <c r="I165" s="38">
        <f t="shared" si="33"/>
        <v>0</v>
      </c>
      <c r="J165" s="33">
        <v>0</v>
      </c>
      <c r="K165" s="38">
        <f t="shared" si="34"/>
        <v>0</v>
      </c>
      <c r="L165" s="33">
        <v>0</v>
      </c>
      <c r="M165" s="38">
        <f t="shared" si="35"/>
        <v>0</v>
      </c>
      <c r="N165" s="33">
        <f t="shared" si="36"/>
        <v>0</v>
      </c>
      <c r="O165" s="38">
        <f t="shared" si="37"/>
        <v>0</v>
      </c>
      <c r="P165" s="33">
        <v>0</v>
      </c>
      <c r="Q165" s="33">
        <v>0</v>
      </c>
      <c r="R165" s="33">
        <v>0</v>
      </c>
      <c r="S165" s="33">
        <v>0</v>
      </c>
      <c r="T165" s="38">
        <f t="shared" si="38"/>
        <v>0</v>
      </c>
      <c r="U165" s="38">
        <f t="shared" si="39"/>
        <v>0</v>
      </c>
    </row>
    <row r="166" spans="1:21" ht="13" x14ac:dyDescent="0.3">
      <c r="A166" s="18" t="s">
        <v>29</v>
      </c>
      <c r="B166" s="12" t="s">
        <v>302</v>
      </c>
      <c r="C166" s="11" t="s">
        <v>303</v>
      </c>
      <c r="D166" s="33">
        <v>400000</v>
      </c>
      <c r="E166" s="33">
        <v>400000</v>
      </c>
      <c r="F166" s="33">
        <v>50900</v>
      </c>
      <c r="G166" s="38">
        <f t="shared" si="32"/>
        <v>0.12725</v>
      </c>
      <c r="H166" s="33">
        <v>80550</v>
      </c>
      <c r="I166" s="38">
        <f t="shared" si="33"/>
        <v>0.201375</v>
      </c>
      <c r="J166" s="33">
        <v>103900</v>
      </c>
      <c r="K166" s="38">
        <f t="shared" si="34"/>
        <v>0.25974999999999998</v>
      </c>
      <c r="L166" s="33">
        <v>0</v>
      </c>
      <c r="M166" s="38">
        <f t="shared" si="35"/>
        <v>0</v>
      </c>
      <c r="N166" s="33">
        <f t="shared" si="36"/>
        <v>235350</v>
      </c>
      <c r="O166" s="38">
        <f t="shared" si="37"/>
        <v>0.58837499999999998</v>
      </c>
      <c r="P166" s="33">
        <v>85950</v>
      </c>
      <c r="Q166" s="33">
        <v>350000</v>
      </c>
      <c r="R166" s="33">
        <v>450000</v>
      </c>
      <c r="S166" s="33">
        <v>323600</v>
      </c>
      <c r="T166" s="38">
        <f t="shared" si="38"/>
        <v>0.71911111111111115</v>
      </c>
      <c r="U166" s="38">
        <f t="shared" si="39"/>
        <v>0.20884235020360675</v>
      </c>
    </row>
    <row r="167" spans="1:21" ht="13" x14ac:dyDescent="0.3">
      <c r="A167" s="18" t="s">
        <v>29</v>
      </c>
      <c r="B167" s="12" t="s">
        <v>304</v>
      </c>
      <c r="C167" s="11" t="s">
        <v>305</v>
      </c>
      <c r="D167" s="33">
        <v>0</v>
      </c>
      <c r="E167" s="33">
        <v>0</v>
      </c>
      <c r="F167" s="33">
        <v>0</v>
      </c>
      <c r="G167" s="38">
        <f t="shared" si="32"/>
        <v>0</v>
      </c>
      <c r="H167" s="33">
        <v>0</v>
      </c>
      <c r="I167" s="38">
        <f t="shared" si="33"/>
        <v>0</v>
      </c>
      <c r="J167" s="33">
        <v>0</v>
      </c>
      <c r="K167" s="38">
        <f t="shared" si="34"/>
        <v>0</v>
      </c>
      <c r="L167" s="33">
        <v>0</v>
      </c>
      <c r="M167" s="38">
        <f t="shared" si="35"/>
        <v>0</v>
      </c>
      <c r="N167" s="33">
        <f t="shared" si="36"/>
        <v>0</v>
      </c>
      <c r="O167" s="38">
        <f t="shared" si="37"/>
        <v>0</v>
      </c>
      <c r="P167" s="33">
        <v>0</v>
      </c>
      <c r="Q167" s="33">
        <v>0</v>
      </c>
      <c r="R167" s="33">
        <v>0</v>
      </c>
      <c r="S167" s="33">
        <v>0</v>
      </c>
      <c r="T167" s="38">
        <f t="shared" si="38"/>
        <v>0</v>
      </c>
      <c r="U167" s="38">
        <f t="shared" si="39"/>
        <v>0</v>
      </c>
    </row>
    <row r="168" spans="1:21" ht="13" x14ac:dyDescent="0.3">
      <c r="A168" s="18" t="s">
        <v>44</v>
      </c>
      <c r="B168" s="12" t="s">
        <v>306</v>
      </c>
      <c r="C168" s="11" t="s">
        <v>307</v>
      </c>
      <c r="D168" s="33">
        <v>0</v>
      </c>
      <c r="E168" s="33">
        <v>0</v>
      </c>
      <c r="F168" s="33">
        <v>0</v>
      </c>
      <c r="G168" s="38">
        <f t="shared" si="32"/>
        <v>0</v>
      </c>
      <c r="H168" s="33">
        <v>0</v>
      </c>
      <c r="I168" s="38">
        <f t="shared" si="33"/>
        <v>0</v>
      </c>
      <c r="J168" s="33">
        <v>0</v>
      </c>
      <c r="K168" s="38">
        <f t="shared" si="34"/>
        <v>0</v>
      </c>
      <c r="L168" s="33">
        <v>0</v>
      </c>
      <c r="M168" s="38">
        <f t="shared" si="35"/>
        <v>0</v>
      </c>
      <c r="N168" s="33">
        <f t="shared" si="36"/>
        <v>0</v>
      </c>
      <c r="O168" s="38">
        <f t="shared" si="37"/>
        <v>0</v>
      </c>
      <c r="P168" s="33">
        <v>0</v>
      </c>
      <c r="Q168" s="33">
        <v>0</v>
      </c>
      <c r="R168" s="33">
        <v>0</v>
      </c>
      <c r="S168" s="33">
        <v>0</v>
      </c>
      <c r="T168" s="38">
        <f t="shared" si="38"/>
        <v>0</v>
      </c>
      <c r="U168" s="38">
        <f t="shared" si="39"/>
        <v>0</v>
      </c>
    </row>
    <row r="169" spans="1:21" ht="14" x14ac:dyDescent="0.3">
      <c r="A169" s="19" t="s">
        <v>0</v>
      </c>
      <c r="B169" s="14" t="s">
        <v>308</v>
      </c>
      <c r="C169" s="13" t="s">
        <v>0</v>
      </c>
      <c r="D169" s="34">
        <f>SUM(D164:D168)</f>
        <v>400000</v>
      </c>
      <c r="E169" s="34">
        <f>SUM(E164:E168)</f>
        <v>400000</v>
      </c>
      <c r="F169" s="34">
        <f>SUM(F164:F168)</f>
        <v>50900</v>
      </c>
      <c r="G169" s="39">
        <f t="shared" si="32"/>
        <v>0.12725</v>
      </c>
      <c r="H169" s="34">
        <f>SUM(H164:H168)</f>
        <v>80550</v>
      </c>
      <c r="I169" s="39">
        <f t="shared" si="33"/>
        <v>0.201375</v>
      </c>
      <c r="J169" s="34">
        <f>SUM(J164:J168)</f>
        <v>103900</v>
      </c>
      <c r="K169" s="39">
        <f t="shared" si="34"/>
        <v>0.25974999999999998</v>
      </c>
      <c r="L169" s="34">
        <f>SUM(L164:L168)</f>
        <v>0</v>
      </c>
      <c r="M169" s="39">
        <f t="shared" si="35"/>
        <v>0</v>
      </c>
      <c r="N169" s="34">
        <f t="shared" si="36"/>
        <v>235350</v>
      </c>
      <c r="O169" s="39">
        <f t="shared" si="37"/>
        <v>0.58837499999999998</v>
      </c>
      <c r="P169" s="34">
        <f>SUM(P164:P168)</f>
        <v>85950</v>
      </c>
      <c r="Q169" s="34">
        <f>SUM(Q164:Q168)</f>
        <v>350000</v>
      </c>
      <c r="R169" s="34">
        <f>SUM(R164:R168)</f>
        <v>450000</v>
      </c>
      <c r="S169" s="34">
        <f>SUM(S164:S168)</f>
        <v>323600</v>
      </c>
      <c r="T169" s="39">
        <f t="shared" si="38"/>
        <v>0.71911111111111115</v>
      </c>
      <c r="U169" s="39">
        <f t="shared" si="39"/>
        <v>0.20884235020360675</v>
      </c>
    </row>
    <row r="170" spans="1:21" ht="14" x14ac:dyDescent="0.3">
      <c r="A170" s="19" t="s">
        <v>0</v>
      </c>
      <c r="B170" s="14" t="s">
        <v>309</v>
      </c>
      <c r="C170" s="13" t="s">
        <v>0</v>
      </c>
      <c r="D170" s="34">
        <f>SUM(D105,D107:D111,D113:D120,D122:D125,D127:D131,D133:D136,D138:D143,D145:D149,D151:D156,D158:D162,D164:D168)</f>
        <v>268868207</v>
      </c>
      <c r="E170" s="34">
        <f>SUM(E105,E107:E111,E113:E120,E122:E125,E127:E131,E133:E136,E138:E143,E145:E149,E151:E156,E158:E162,E164:E168)</f>
        <v>950483959</v>
      </c>
      <c r="F170" s="34">
        <f>SUM(F105,F107:F111,F113:F120,F122:F125,F127:F131,F133:F136,F138:F143,F145:F149,F151:F156,F158:F162,F164:F168)</f>
        <v>35306456</v>
      </c>
      <c r="G170" s="39">
        <f t="shared" si="32"/>
        <v>0.13131510190046383</v>
      </c>
      <c r="H170" s="34">
        <f>SUM(H105,H107:H111,H113:H120,H122:H125,H127:H131,H133:H136,H138:H143,H145:H149,H151:H156,H158:H162,H164:H168)</f>
        <v>74391455</v>
      </c>
      <c r="I170" s="39">
        <f t="shared" si="33"/>
        <v>0.2766837173872328</v>
      </c>
      <c r="J170" s="34">
        <f>SUM(J105,J107:J111,J113:J120,J122:J125,J127:J131,J133:J136,J138:J143,J145:J149,J151:J156,J158:J162,J164:J168)</f>
        <v>-894099155</v>
      </c>
      <c r="K170" s="39">
        <f t="shared" si="34"/>
        <v>-0.94067779527881545</v>
      </c>
      <c r="L170" s="34">
        <f>SUM(L105,L107:L111,L113:L120,L122:L125,L127:L131,L133:L136,L138:L143,L145:L149,L151:L156,L158:L162,L164:L168)</f>
        <v>0</v>
      </c>
      <c r="M170" s="39">
        <f t="shared" si="35"/>
        <v>0</v>
      </c>
      <c r="N170" s="34">
        <f t="shared" si="36"/>
        <v>-784401244</v>
      </c>
      <c r="O170" s="39">
        <f t="shared" si="37"/>
        <v>-0.82526510476333037</v>
      </c>
      <c r="P170" s="34">
        <f>SUM(P105,P107:P111,P113:P120,P122:P125,P127:P131,P133:P136,P138:P143,P145:P149,P151:P156,P158:P162,P164:P168)</f>
        <v>62356802</v>
      </c>
      <c r="Q170" s="34">
        <f>SUM(Q105,Q107:Q111,Q113:Q120,Q122:Q125,Q127:Q131,Q133:Q136,Q138:Q143,Q145:Q149,Q151:Q156,Q158:Q162,Q164:Q168)</f>
        <v>224324262</v>
      </c>
      <c r="R170" s="34">
        <f>SUM(R105,R107:R111,R113:R120,R122:R125,R127:R131,R133:R136,R138:R143,R145:R149,R151:R156,R158:R162,R164:R168)</f>
        <v>242597847</v>
      </c>
      <c r="S170" s="34">
        <f>SUM(S105,S107:S111,S113:S120,S122:S125,S127:S131,S133:S136,S138:S143,S145:S149,S151:S156,S158:S162,S164:S168)</f>
        <v>184080617</v>
      </c>
      <c r="T170" s="39">
        <f t="shared" si="38"/>
        <v>0.75878916188402945</v>
      </c>
      <c r="U170" s="39">
        <f t="shared" si="39"/>
        <v>-15.338438250890416</v>
      </c>
    </row>
    <row r="171" spans="1:21" ht="14.5" customHeight="1" x14ac:dyDescent="0.3">
      <c r="A171" s="17" t="s">
        <v>0</v>
      </c>
      <c r="B171" s="15" t="s">
        <v>618</v>
      </c>
      <c r="C171" s="10"/>
      <c r="D171" s="35"/>
      <c r="E171" s="35"/>
      <c r="F171" s="35"/>
      <c r="G171" s="40"/>
      <c r="H171" s="35"/>
      <c r="I171" s="40"/>
      <c r="J171" s="35"/>
      <c r="K171" s="40"/>
      <c r="L171" s="35"/>
      <c r="M171" s="40"/>
      <c r="N171" s="35"/>
      <c r="O171" s="40"/>
      <c r="P171" s="35"/>
      <c r="Q171" s="35"/>
      <c r="R171" s="35"/>
      <c r="S171" s="35"/>
      <c r="T171" s="40"/>
      <c r="U171" s="40"/>
    </row>
    <row r="172" spans="1:21" ht="14.5" customHeight="1" x14ac:dyDescent="0.3">
      <c r="A172" s="17" t="s">
        <v>0</v>
      </c>
      <c r="B172" s="9" t="s">
        <v>310</v>
      </c>
      <c r="C172" s="10"/>
      <c r="D172" s="35"/>
      <c r="E172" s="35"/>
      <c r="F172" s="35"/>
      <c r="G172" s="40"/>
      <c r="H172" s="35"/>
      <c r="I172" s="40"/>
      <c r="J172" s="35"/>
      <c r="K172" s="40"/>
      <c r="L172" s="35"/>
      <c r="M172" s="40"/>
      <c r="N172" s="35"/>
      <c r="O172" s="40"/>
      <c r="P172" s="35"/>
      <c r="Q172" s="35"/>
      <c r="R172" s="35"/>
      <c r="S172" s="35"/>
      <c r="T172" s="40"/>
      <c r="U172" s="40"/>
    </row>
    <row r="173" spans="1:21" ht="13" x14ac:dyDescent="0.3">
      <c r="A173" s="18" t="s">
        <v>29</v>
      </c>
      <c r="B173" s="12" t="s">
        <v>311</v>
      </c>
      <c r="C173" s="11" t="s">
        <v>312</v>
      </c>
      <c r="D173" s="33">
        <v>0</v>
      </c>
      <c r="E173" s="33">
        <v>0</v>
      </c>
      <c r="F173" s="33">
        <v>0</v>
      </c>
      <c r="G173" s="38">
        <f t="shared" ref="G173:G205" si="40">IF(($D173     =0),0,($F173     /$D173     ))</f>
        <v>0</v>
      </c>
      <c r="H173" s="33">
        <v>0</v>
      </c>
      <c r="I173" s="38">
        <f t="shared" ref="I173:I205" si="41">IF(($D173     =0),0,($H173     /$D173     ))</f>
        <v>0</v>
      </c>
      <c r="J173" s="33">
        <v>0</v>
      </c>
      <c r="K173" s="38">
        <f t="shared" ref="K173:K205" si="42">IF(($E173     =0),0,($J173     /$E173     ))</f>
        <v>0</v>
      </c>
      <c r="L173" s="33">
        <v>0</v>
      </c>
      <c r="M173" s="38">
        <f t="shared" ref="M173:M205" si="43">IF(($E173     =0),0,($L173     /$E173     ))</f>
        <v>0</v>
      </c>
      <c r="N173" s="33">
        <f t="shared" ref="N173:N205" si="44">$F173     +$H173     +$J173</f>
        <v>0</v>
      </c>
      <c r="O173" s="38">
        <f t="shared" ref="O173:O205" si="45">IF(($E173     =0),0,($N173     /$E173     ))</f>
        <v>0</v>
      </c>
      <c r="P173" s="33">
        <v>0</v>
      </c>
      <c r="Q173" s="33">
        <v>0</v>
      </c>
      <c r="R173" s="33">
        <v>0</v>
      </c>
      <c r="S173" s="33">
        <v>0</v>
      </c>
      <c r="T173" s="38">
        <f t="shared" ref="T173:T205" si="46">IF(($R173     =0),0,($S173     /$R173     ))</f>
        <v>0</v>
      </c>
      <c r="U173" s="38">
        <f t="shared" ref="U173:U205" si="47">IF(($P173     =0),0,(($J173     /$P173     )-1))</f>
        <v>0</v>
      </c>
    </row>
    <row r="174" spans="1:21" ht="13" x14ac:dyDescent="0.3">
      <c r="A174" s="18" t="s">
        <v>29</v>
      </c>
      <c r="B174" s="12" t="s">
        <v>313</v>
      </c>
      <c r="C174" s="11" t="s">
        <v>314</v>
      </c>
      <c r="D174" s="33">
        <v>0</v>
      </c>
      <c r="E174" s="33">
        <v>0</v>
      </c>
      <c r="F174" s="33">
        <v>0</v>
      </c>
      <c r="G174" s="38">
        <f t="shared" si="40"/>
        <v>0</v>
      </c>
      <c r="H174" s="33">
        <v>0</v>
      </c>
      <c r="I174" s="38">
        <f t="shared" si="41"/>
        <v>0</v>
      </c>
      <c r="J174" s="33">
        <v>0</v>
      </c>
      <c r="K174" s="38">
        <f t="shared" si="42"/>
        <v>0</v>
      </c>
      <c r="L174" s="33">
        <v>0</v>
      </c>
      <c r="M174" s="38">
        <f t="shared" si="43"/>
        <v>0</v>
      </c>
      <c r="N174" s="33">
        <f t="shared" si="44"/>
        <v>0</v>
      </c>
      <c r="O174" s="38">
        <f t="shared" si="45"/>
        <v>0</v>
      </c>
      <c r="P174" s="33">
        <v>0</v>
      </c>
      <c r="Q174" s="33">
        <v>0</v>
      </c>
      <c r="R174" s="33">
        <v>0</v>
      </c>
      <c r="S174" s="33">
        <v>0</v>
      </c>
      <c r="T174" s="38">
        <f t="shared" si="46"/>
        <v>0</v>
      </c>
      <c r="U174" s="38">
        <f t="shared" si="47"/>
        <v>0</v>
      </c>
    </row>
    <row r="175" spans="1:21" ht="13" x14ac:dyDescent="0.3">
      <c r="A175" s="18" t="s">
        <v>29</v>
      </c>
      <c r="B175" s="12" t="s">
        <v>315</v>
      </c>
      <c r="C175" s="11" t="s">
        <v>316</v>
      </c>
      <c r="D175" s="33">
        <v>0</v>
      </c>
      <c r="E175" s="33">
        <v>0</v>
      </c>
      <c r="F175" s="33">
        <v>0</v>
      </c>
      <c r="G175" s="38">
        <f t="shared" si="40"/>
        <v>0</v>
      </c>
      <c r="H175" s="33">
        <v>0</v>
      </c>
      <c r="I175" s="38">
        <f t="shared" si="41"/>
        <v>0</v>
      </c>
      <c r="J175" s="33">
        <v>0</v>
      </c>
      <c r="K175" s="38">
        <f t="shared" si="42"/>
        <v>0</v>
      </c>
      <c r="L175" s="33">
        <v>0</v>
      </c>
      <c r="M175" s="38">
        <f t="shared" si="43"/>
        <v>0</v>
      </c>
      <c r="N175" s="33">
        <f t="shared" si="44"/>
        <v>0</v>
      </c>
      <c r="O175" s="38">
        <f t="shared" si="45"/>
        <v>0</v>
      </c>
      <c r="P175" s="33">
        <v>0</v>
      </c>
      <c r="Q175" s="33">
        <v>0</v>
      </c>
      <c r="R175" s="33">
        <v>0</v>
      </c>
      <c r="S175" s="33">
        <v>0</v>
      </c>
      <c r="T175" s="38">
        <f t="shared" si="46"/>
        <v>0</v>
      </c>
      <c r="U175" s="38">
        <f t="shared" si="47"/>
        <v>0</v>
      </c>
    </row>
    <row r="176" spans="1:21" ht="13" x14ac:dyDescent="0.3">
      <c r="A176" s="18" t="s">
        <v>29</v>
      </c>
      <c r="B176" s="12" t="s">
        <v>317</v>
      </c>
      <c r="C176" s="11" t="s">
        <v>318</v>
      </c>
      <c r="D176" s="33">
        <v>0</v>
      </c>
      <c r="E176" s="33">
        <v>0</v>
      </c>
      <c r="F176" s="33">
        <v>0</v>
      </c>
      <c r="G176" s="38">
        <f t="shared" si="40"/>
        <v>0</v>
      </c>
      <c r="H176" s="33">
        <v>0</v>
      </c>
      <c r="I176" s="38">
        <f t="shared" si="41"/>
        <v>0</v>
      </c>
      <c r="J176" s="33">
        <v>0</v>
      </c>
      <c r="K176" s="38">
        <f t="shared" si="42"/>
        <v>0</v>
      </c>
      <c r="L176" s="33">
        <v>0</v>
      </c>
      <c r="M176" s="38">
        <f t="shared" si="43"/>
        <v>0</v>
      </c>
      <c r="N176" s="33">
        <f t="shared" si="44"/>
        <v>0</v>
      </c>
      <c r="O176" s="38">
        <f t="shared" si="45"/>
        <v>0</v>
      </c>
      <c r="P176" s="33">
        <v>0</v>
      </c>
      <c r="Q176" s="33">
        <v>0</v>
      </c>
      <c r="R176" s="33">
        <v>0</v>
      </c>
      <c r="S176" s="33">
        <v>0</v>
      </c>
      <c r="T176" s="38">
        <f t="shared" si="46"/>
        <v>0</v>
      </c>
      <c r="U176" s="38">
        <f t="shared" si="47"/>
        <v>0</v>
      </c>
    </row>
    <row r="177" spans="1:21" ht="13" x14ac:dyDescent="0.3">
      <c r="A177" s="18" t="s">
        <v>29</v>
      </c>
      <c r="B177" s="12" t="s">
        <v>319</v>
      </c>
      <c r="C177" s="11" t="s">
        <v>320</v>
      </c>
      <c r="D177" s="33">
        <v>0</v>
      </c>
      <c r="E177" s="33">
        <v>0</v>
      </c>
      <c r="F177" s="33">
        <v>44818</v>
      </c>
      <c r="G177" s="38">
        <f t="shared" si="40"/>
        <v>0</v>
      </c>
      <c r="H177" s="33">
        <v>47180</v>
      </c>
      <c r="I177" s="38">
        <f t="shared" si="41"/>
        <v>0</v>
      </c>
      <c r="J177" s="33">
        <v>15131</v>
      </c>
      <c r="K177" s="38">
        <f t="shared" si="42"/>
        <v>0</v>
      </c>
      <c r="L177" s="33">
        <v>0</v>
      </c>
      <c r="M177" s="38">
        <f t="shared" si="43"/>
        <v>0</v>
      </c>
      <c r="N177" s="33">
        <f t="shared" si="44"/>
        <v>107129</v>
      </c>
      <c r="O177" s="38">
        <f t="shared" si="45"/>
        <v>0</v>
      </c>
      <c r="P177" s="33">
        <v>15506</v>
      </c>
      <c r="Q177" s="33">
        <v>0</v>
      </c>
      <c r="R177" s="33">
        <v>0</v>
      </c>
      <c r="S177" s="33">
        <v>51269</v>
      </c>
      <c r="T177" s="38">
        <f t="shared" si="46"/>
        <v>0</v>
      </c>
      <c r="U177" s="38">
        <f t="shared" si="47"/>
        <v>-2.4184186766412985E-2</v>
      </c>
    </row>
    <row r="178" spans="1:21" ht="13" x14ac:dyDescent="0.3">
      <c r="A178" s="18" t="s">
        <v>44</v>
      </c>
      <c r="B178" s="12" t="s">
        <v>321</v>
      </c>
      <c r="C178" s="11" t="s">
        <v>322</v>
      </c>
      <c r="D178" s="33">
        <v>0</v>
      </c>
      <c r="E178" s="33">
        <v>0</v>
      </c>
      <c r="F178" s="33">
        <v>0</v>
      </c>
      <c r="G178" s="38">
        <f t="shared" si="40"/>
        <v>0</v>
      </c>
      <c r="H178" s="33">
        <v>0</v>
      </c>
      <c r="I178" s="38">
        <f t="shared" si="41"/>
        <v>0</v>
      </c>
      <c r="J178" s="33">
        <v>0</v>
      </c>
      <c r="K178" s="38">
        <f t="shared" si="42"/>
        <v>0</v>
      </c>
      <c r="L178" s="33">
        <v>0</v>
      </c>
      <c r="M178" s="38">
        <f t="shared" si="43"/>
        <v>0</v>
      </c>
      <c r="N178" s="33">
        <f t="shared" si="44"/>
        <v>0</v>
      </c>
      <c r="O178" s="38">
        <f t="shared" si="45"/>
        <v>0</v>
      </c>
      <c r="P178" s="33">
        <v>0</v>
      </c>
      <c r="Q178" s="33">
        <v>0</v>
      </c>
      <c r="R178" s="33">
        <v>0</v>
      </c>
      <c r="S178" s="33">
        <v>0</v>
      </c>
      <c r="T178" s="38">
        <f t="shared" si="46"/>
        <v>0</v>
      </c>
      <c r="U178" s="38">
        <f t="shared" si="47"/>
        <v>0</v>
      </c>
    </row>
    <row r="179" spans="1:21" ht="14" x14ac:dyDescent="0.3">
      <c r="A179" s="19" t="s">
        <v>0</v>
      </c>
      <c r="B179" s="14" t="s">
        <v>323</v>
      </c>
      <c r="C179" s="13" t="s">
        <v>0</v>
      </c>
      <c r="D179" s="34">
        <f>SUM(D173:D178)</f>
        <v>0</v>
      </c>
      <c r="E179" s="34">
        <f>SUM(E173:E178)</f>
        <v>0</v>
      </c>
      <c r="F179" s="34">
        <f>SUM(F173:F178)</f>
        <v>44818</v>
      </c>
      <c r="G179" s="39">
        <f t="shared" si="40"/>
        <v>0</v>
      </c>
      <c r="H179" s="34">
        <f>SUM(H173:H178)</f>
        <v>47180</v>
      </c>
      <c r="I179" s="39">
        <f t="shared" si="41"/>
        <v>0</v>
      </c>
      <c r="J179" s="34">
        <f>SUM(J173:J178)</f>
        <v>15131</v>
      </c>
      <c r="K179" s="39">
        <f t="shared" si="42"/>
        <v>0</v>
      </c>
      <c r="L179" s="34">
        <f>SUM(L173:L178)</f>
        <v>0</v>
      </c>
      <c r="M179" s="39">
        <f t="shared" si="43"/>
        <v>0</v>
      </c>
      <c r="N179" s="34">
        <f t="shared" si="44"/>
        <v>107129</v>
      </c>
      <c r="O179" s="39">
        <f t="shared" si="45"/>
        <v>0</v>
      </c>
      <c r="P179" s="34">
        <f>SUM(P173:P178)</f>
        <v>15506</v>
      </c>
      <c r="Q179" s="34">
        <f>SUM(Q173:Q178)</f>
        <v>0</v>
      </c>
      <c r="R179" s="34">
        <f>SUM(R173:R178)</f>
        <v>0</v>
      </c>
      <c r="S179" s="34">
        <f>SUM(S173:S178)</f>
        <v>51269</v>
      </c>
      <c r="T179" s="39">
        <f t="shared" si="46"/>
        <v>0</v>
      </c>
      <c r="U179" s="39">
        <f t="shared" si="47"/>
        <v>-2.4184186766412985E-2</v>
      </c>
    </row>
    <row r="180" spans="1:21" ht="13" x14ac:dyDescent="0.3">
      <c r="A180" s="18" t="s">
        <v>29</v>
      </c>
      <c r="B180" s="12" t="s">
        <v>324</v>
      </c>
      <c r="C180" s="11" t="s">
        <v>325</v>
      </c>
      <c r="D180" s="33">
        <v>17575872</v>
      </c>
      <c r="E180" s="33">
        <v>8787936</v>
      </c>
      <c r="F180" s="33">
        <v>140875</v>
      </c>
      <c r="G180" s="38">
        <f t="shared" si="40"/>
        <v>8.0152495420995323E-3</v>
      </c>
      <c r="H180" s="33">
        <v>98328</v>
      </c>
      <c r="I180" s="38">
        <f t="shared" si="41"/>
        <v>5.5944877158868702E-3</v>
      </c>
      <c r="J180" s="33">
        <v>125247</v>
      </c>
      <c r="K180" s="38">
        <f t="shared" si="42"/>
        <v>1.4252152041161884E-2</v>
      </c>
      <c r="L180" s="33">
        <v>0</v>
      </c>
      <c r="M180" s="38">
        <f t="shared" si="43"/>
        <v>0</v>
      </c>
      <c r="N180" s="33">
        <f t="shared" si="44"/>
        <v>364450</v>
      </c>
      <c r="O180" s="38">
        <f t="shared" si="45"/>
        <v>4.147162655713469E-2</v>
      </c>
      <c r="P180" s="33">
        <v>491194</v>
      </c>
      <c r="Q180" s="33">
        <v>0</v>
      </c>
      <c r="R180" s="33">
        <v>5197000</v>
      </c>
      <c r="S180" s="33">
        <v>526332</v>
      </c>
      <c r="T180" s="38">
        <f t="shared" si="46"/>
        <v>0.10127612083894555</v>
      </c>
      <c r="U180" s="38">
        <f t="shared" si="47"/>
        <v>-0.74501520784048658</v>
      </c>
    </row>
    <row r="181" spans="1:21" ht="13" x14ac:dyDescent="0.3">
      <c r="A181" s="18" t="s">
        <v>29</v>
      </c>
      <c r="B181" s="12" t="s">
        <v>326</v>
      </c>
      <c r="C181" s="11" t="s">
        <v>327</v>
      </c>
      <c r="D181" s="33">
        <v>0</v>
      </c>
      <c r="E181" s="33">
        <v>0</v>
      </c>
      <c r="F181" s="33">
        <v>0</v>
      </c>
      <c r="G181" s="38">
        <f t="shared" si="40"/>
        <v>0</v>
      </c>
      <c r="H181" s="33">
        <v>0</v>
      </c>
      <c r="I181" s="38">
        <f t="shared" si="41"/>
        <v>0</v>
      </c>
      <c r="J181" s="33">
        <v>0</v>
      </c>
      <c r="K181" s="38">
        <f t="shared" si="42"/>
        <v>0</v>
      </c>
      <c r="L181" s="33">
        <v>0</v>
      </c>
      <c r="M181" s="38">
        <f t="shared" si="43"/>
        <v>0</v>
      </c>
      <c r="N181" s="33">
        <f t="shared" si="44"/>
        <v>0</v>
      </c>
      <c r="O181" s="38">
        <f t="shared" si="45"/>
        <v>0</v>
      </c>
      <c r="P181" s="33">
        <v>0</v>
      </c>
      <c r="Q181" s="33">
        <v>0</v>
      </c>
      <c r="R181" s="33">
        <v>0</v>
      </c>
      <c r="S181" s="33">
        <v>0</v>
      </c>
      <c r="T181" s="38">
        <f t="shared" si="46"/>
        <v>0</v>
      </c>
      <c r="U181" s="38">
        <f t="shared" si="47"/>
        <v>0</v>
      </c>
    </row>
    <row r="182" spans="1:21" ht="13" x14ac:dyDescent="0.3">
      <c r="A182" s="18" t="s">
        <v>29</v>
      </c>
      <c r="B182" s="12" t="s">
        <v>328</v>
      </c>
      <c r="C182" s="11" t="s">
        <v>329</v>
      </c>
      <c r="D182" s="33">
        <v>0</v>
      </c>
      <c r="E182" s="33">
        <v>0</v>
      </c>
      <c r="F182" s="33">
        <v>0</v>
      </c>
      <c r="G182" s="38">
        <f t="shared" si="40"/>
        <v>0</v>
      </c>
      <c r="H182" s="33">
        <v>0</v>
      </c>
      <c r="I182" s="38">
        <f t="shared" si="41"/>
        <v>0</v>
      </c>
      <c r="J182" s="33">
        <v>0</v>
      </c>
      <c r="K182" s="38">
        <f t="shared" si="42"/>
        <v>0</v>
      </c>
      <c r="L182" s="33">
        <v>0</v>
      </c>
      <c r="M182" s="38">
        <f t="shared" si="43"/>
        <v>0</v>
      </c>
      <c r="N182" s="33">
        <f t="shared" si="44"/>
        <v>0</v>
      </c>
      <c r="O182" s="38">
        <f t="shared" si="45"/>
        <v>0</v>
      </c>
      <c r="P182" s="33">
        <v>0</v>
      </c>
      <c r="Q182" s="33">
        <v>0</v>
      </c>
      <c r="R182" s="33">
        <v>0</v>
      </c>
      <c r="S182" s="33">
        <v>0</v>
      </c>
      <c r="T182" s="38">
        <f t="shared" si="46"/>
        <v>0</v>
      </c>
      <c r="U182" s="38">
        <f t="shared" si="47"/>
        <v>0</v>
      </c>
    </row>
    <row r="183" spans="1:21" ht="13" x14ac:dyDescent="0.3">
      <c r="A183" s="18" t="s">
        <v>29</v>
      </c>
      <c r="B183" s="12" t="s">
        <v>330</v>
      </c>
      <c r="C183" s="11" t="s">
        <v>331</v>
      </c>
      <c r="D183" s="33">
        <v>0</v>
      </c>
      <c r="E183" s="33">
        <v>0</v>
      </c>
      <c r="F183" s="33">
        <v>0</v>
      </c>
      <c r="G183" s="38">
        <f t="shared" si="40"/>
        <v>0</v>
      </c>
      <c r="H183" s="33">
        <v>0</v>
      </c>
      <c r="I183" s="38">
        <f t="shared" si="41"/>
        <v>0</v>
      </c>
      <c r="J183" s="33">
        <v>0</v>
      </c>
      <c r="K183" s="38">
        <f t="shared" si="42"/>
        <v>0</v>
      </c>
      <c r="L183" s="33">
        <v>0</v>
      </c>
      <c r="M183" s="38">
        <f t="shared" si="43"/>
        <v>0</v>
      </c>
      <c r="N183" s="33">
        <f t="shared" si="44"/>
        <v>0</v>
      </c>
      <c r="O183" s="38">
        <f t="shared" si="45"/>
        <v>0</v>
      </c>
      <c r="P183" s="33">
        <v>0</v>
      </c>
      <c r="Q183" s="33">
        <v>0</v>
      </c>
      <c r="R183" s="33">
        <v>0</v>
      </c>
      <c r="S183" s="33">
        <v>0</v>
      </c>
      <c r="T183" s="38">
        <f t="shared" si="46"/>
        <v>0</v>
      </c>
      <c r="U183" s="38">
        <f t="shared" si="47"/>
        <v>0</v>
      </c>
    </row>
    <row r="184" spans="1:21" ht="13" x14ac:dyDescent="0.3">
      <c r="A184" s="18" t="s">
        <v>44</v>
      </c>
      <c r="B184" s="12" t="s">
        <v>332</v>
      </c>
      <c r="C184" s="11" t="s">
        <v>333</v>
      </c>
      <c r="D184" s="33">
        <v>290000</v>
      </c>
      <c r="E184" s="33">
        <v>182584</v>
      </c>
      <c r="F184" s="33">
        <v>0</v>
      </c>
      <c r="G184" s="38">
        <f t="shared" si="40"/>
        <v>0</v>
      </c>
      <c r="H184" s="33">
        <v>0</v>
      </c>
      <c r="I184" s="38">
        <f t="shared" si="41"/>
        <v>0</v>
      </c>
      <c r="J184" s="33">
        <v>0</v>
      </c>
      <c r="K184" s="38">
        <f t="shared" si="42"/>
        <v>0</v>
      </c>
      <c r="L184" s="33">
        <v>0</v>
      </c>
      <c r="M184" s="38">
        <f t="shared" si="43"/>
        <v>0</v>
      </c>
      <c r="N184" s="33">
        <f t="shared" si="44"/>
        <v>0</v>
      </c>
      <c r="O184" s="38">
        <f t="shared" si="45"/>
        <v>0</v>
      </c>
      <c r="P184" s="33">
        <v>0</v>
      </c>
      <c r="Q184" s="33">
        <v>0</v>
      </c>
      <c r="R184" s="33">
        <v>0</v>
      </c>
      <c r="S184" s="33">
        <v>0</v>
      </c>
      <c r="T184" s="38">
        <f t="shared" si="46"/>
        <v>0</v>
      </c>
      <c r="U184" s="38">
        <f t="shared" si="47"/>
        <v>0</v>
      </c>
    </row>
    <row r="185" spans="1:21" ht="14" x14ac:dyDescent="0.3">
      <c r="A185" s="19" t="s">
        <v>0</v>
      </c>
      <c r="B185" s="14" t="s">
        <v>334</v>
      </c>
      <c r="C185" s="13" t="s">
        <v>0</v>
      </c>
      <c r="D185" s="34">
        <f>SUM(D180:D184)</f>
        <v>17865872</v>
      </c>
      <c r="E185" s="34">
        <f>SUM(E180:E184)</f>
        <v>8970520</v>
      </c>
      <c r="F185" s="34">
        <f>SUM(F180:F184)</f>
        <v>140875</v>
      </c>
      <c r="G185" s="39">
        <f t="shared" si="40"/>
        <v>7.8851454885605354E-3</v>
      </c>
      <c r="H185" s="34">
        <f>SUM(H180:H184)</f>
        <v>98328</v>
      </c>
      <c r="I185" s="39">
        <f t="shared" si="41"/>
        <v>5.5036776262586008E-3</v>
      </c>
      <c r="J185" s="34">
        <f>SUM(J180:J184)</f>
        <v>125247</v>
      </c>
      <c r="K185" s="39">
        <f t="shared" si="42"/>
        <v>1.396206685900037E-2</v>
      </c>
      <c r="L185" s="34">
        <f>SUM(L180:L184)</f>
        <v>0</v>
      </c>
      <c r="M185" s="39">
        <f t="shared" si="43"/>
        <v>0</v>
      </c>
      <c r="N185" s="34">
        <f t="shared" si="44"/>
        <v>364450</v>
      </c>
      <c r="O185" s="39">
        <f t="shared" si="45"/>
        <v>4.0627522150332419E-2</v>
      </c>
      <c r="P185" s="34">
        <f>SUM(P180:P184)</f>
        <v>491194</v>
      </c>
      <c r="Q185" s="34">
        <f>SUM(Q180:Q184)</f>
        <v>0</v>
      </c>
      <c r="R185" s="34">
        <f>SUM(R180:R184)</f>
        <v>5197000</v>
      </c>
      <c r="S185" s="34">
        <f>SUM(S180:S184)</f>
        <v>526332</v>
      </c>
      <c r="T185" s="39">
        <f t="shared" si="46"/>
        <v>0.10127612083894555</v>
      </c>
      <c r="U185" s="39">
        <f t="shared" si="47"/>
        <v>-0.74501520784048658</v>
      </c>
    </row>
    <row r="186" spans="1:21" ht="13" x14ac:dyDescent="0.3">
      <c r="A186" s="18" t="s">
        <v>29</v>
      </c>
      <c r="B186" s="12" t="s">
        <v>335</v>
      </c>
      <c r="C186" s="11" t="s">
        <v>336</v>
      </c>
      <c r="D186" s="33">
        <v>0</v>
      </c>
      <c r="E186" s="33">
        <v>0</v>
      </c>
      <c r="F186" s="33">
        <v>0</v>
      </c>
      <c r="G186" s="38">
        <f t="shared" si="40"/>
        <v>0</v>
      </c>
      <c r="H186" s="33">
        <v>0</v>
      </c>
      <c r="I186" s="38">
        <f t="shared" si="41"/>
        <v>0</v>
      </c>
      <c r="J186" s="33">
        <v>0</v>
      </c>
      <c r="K186" s="38">
        <f t="shared" si="42"/>
        <v>0</v>
      </c>
      <c r="L186" s="33">
        <v>0</v>
      </c>
      <c r="M186" s="38">
        <f t="shared" si="43"/>
        <v>0</v>
      </c>
      <c r="N186" s="33">
        <f t="shared" si="44"/>
        <v>0</v>
      </c>
      <c r="O186" s="38">
        <f t="shared" si="45"/>
        <v>0</v>
      </c>
      <c r="P186" s="33">
        <v>0</v>
      </c>
      <c r="Q186" s="33">
        <v>0</v>
      </c>
      <c r="R186" s="33">
        <v>0</v>
      </c>
      <c r="S186" s="33">
        <v>0</v>
      </c>
      <c r="T186" s="38">
        <f t="shared" si="46"/>
        <v>0</v>
      </c>
      <c r="U186" s="38">
        <f t="shared" si="47"/>
        <v>0</v>
      </c>
    </row>
    <row r="187" spans="1:21" ht="13" x14ac:dyDescent="0.3">
      <c r="A187" s="18" t="s">
        <v>29</v>
      </c>
      <c r="B187" s="12" t="s">
        <v>337</v>
      </c>
      <c r="C187" s="11" t="s">
        <v>338</v>
      </c>
      <c r="D187" s="33">
        <v>0</v>
      </c>
      <c r="E187" s="33">
        <v>0</v>
      </c>
      <c r="F187" s="33">
        <v>0</v>
      </c>
      <c r="G187" s="38">
        <f t="shared" si="40"/>
        <v>0</v>
      </c>
      <c r="H187" s="33">
        <v>0</v>
      </c>
      <c r="I187" s="38">
        <f t="shared" si="41"/>
        <v>0</v>
      </c>
      <c r="J187" s="33">
        <v>0</v>
      </c>
      <c r="K187" s="38">
        <f t="shared" si="42"/>
        <v>0</v>
      </c>
      <c r="L187" s="33">
        <v>0</v>
      </c>
      <c r="M187" s="38">
        <f t="shared" si="43"/>
        <v>0</v>
      </c>
      <c r="N187" s="33">
        <f t="shared" si="44"/>
        <v>0</v>
      </c>
      <c r="O187" s="38">
        <f t="shared" si="45"/>
        <v>0</v>
      </c>
      <c r="P187" s="33">
        <v>0</v>
      </c>
      <c r="Q187" s="33">
        <v>0</v>
      </c>
      <c r="R187" s="33">
        <v>0</v>
      </c>
      <c r="S187" s="33">
        <v>0</v>
      </c>
      <c r="T187" s="38">
        <f t="shared" si="46"/>
        <v>0</v>
      </c>
      <c r="U187" s="38">
        <f t="shared" si="47"/>
        <v>0</v>
      </c>
    </row>
    <row r="188" spans="1:21" ht="13" x14ac:dyDescent="0.3">
      <c r="A188" s="18" t="s">
        <v>29</v>
      </c>
      <c r="B188" s="12" t="s">
        <v>339</v>
      </c>
      <c r="C188" s="11" t="s">
        <v>340</v>
      </c>
      <c r="D188" s="33">
        <v>0</v>
      </c>
      <c r="E188" s="33">
        <v>0</v>
      </c>
      <c r="F188" s="33">
        <v>0</v>
      </c>
      <c r="G188" s="38">
        <f t="shared" si="40"/>
        <v>0</v>
      </c>
      <c r="H188" s="33">
        <v>0</v>
      </c>
      <c r="I188" s="38">
        <f t="shared" si="41"/>
        <v>0</v>
      </c>
      <c r="J188" s="33">
        <v>0</v>
      </c>
      <c r="K188" s="38">
        <f t="shared" si="42"/>
        <v>0</v>
      </c>
      <c r="L188" s="33">
        <v>0</v>
      </c>
      <c r="M188" s="38">
        <f t="shared" si="43"/>
        <v>0</v>
      </c>
      <c r="N188" s="33">
        <f t="shared" si="44"/>
        <v>0</v>
      </c>
      <c r="O188" s="38">
        <f t="shared" si="45"/>
        <v>0</v>
      </c>
      <c r="P188" s="33">
        <v>0</v>
      </c>
      <c r="Q188" s="33">
        <v>0</v>
      </c>
      <c r="R188" s="33">
        <v>0</v>
      </c>
      <c r="S188" s="33">
        <v>0</v>
      </c>
      <c r="T188" s="38">
        <f t="shared" si="46"/>
        <v>0</v>
      </c>
      <c r="U188" s="38">
        <f t="shared" si="47"/>
        <v>0</v>
      </c>
    </row>
    <row r="189" spans="1:21" ht="13" x14ac:dyDescent="0.3">
      <c r="A189" s="18" t="s">
        <v>29</v>
      </c>
      <c r="B189" s="12" t="s">
        <v>341</v>
      </c>
      <c r="C189" s="11" t="s">
        <v>342</v>
      </c>
      <c r="D189" s="33">
        <v>0</v>
      </c>
      <c r="E189" s="33">
        <v>0</v>
      </c>
      <c r="F189" s="33">
        <v>0</v>
      </c>
      <c r="G189" s="38">
        <f t="shared" si="40"/>
        <v>0</v>
      </c>
      <c r="H189" s="33">
        <v>0</v>
      </c>
      <c r="I189" s="38">
        <f t="shared" si="41"/>
        <v>0</v>
      </c>
      <c r="J189" s="33">
        <v>0</v>
      </c>
      <c r="K189" s="38">
        <f t="shared" si="42"/>
        <v>0</v>
      </c>
      <c r="L189" s="33">
        <v>0</v>
      </c>
      <c r="M189" s="38">
        <f t="shared" si="43"/>
        <v>0</v>
      </c>
      <c r="N189" s="33">
        <f t="shared" si="44"/>
        <v>0</v>
      </c>
      <c r="O189" s="38">
        <f t="shared" si="45"/>
        <v>0</v>
      </c>
      <c r="P189" s="33">
        <v>0</v>
      </c>
      <c r="Q189" s="33">
        <v>0</v>
      </c>
      <c r="R189" s="33">
        <v>0</v>
      </c>
      <c r="S189" s="33">
        <v>0</v>
      </c>
      <c r="T189" s="38">
        <f t="shared" si="46"/>
        <v>0</v>
      </c>
      <c r="U189" s="38">
        <f t="shared" si="47"/>
        <v>0</v>
      </c>
    </row>
    <row r="190" spans="1:21" ht="13" x14ac:dyDescent="0.3">
      <c r="A190" s="18" t="s">
        <v>44</v>
      </c>
      <c r="B190" s="12" t="s">
        <v>343</v>
      </c>
      <c r="C190" s="11" t="s">
        <v>344</v>
      </c>
      <c r="D190" s="33">
        <v>0</v>
      </c>
      <c r="E190" s="33">
        <v>0</v>
      </c>
      <c r="F190" s="33">
        <v>0</v>
      </c>
      <c r="G190" s="38">
        <f t="shared" si="40"/>
        <v>0</v>
      </c>
      <c r="H190" s="33">
        <v>0</v>
      </c>
      <c r="I190" s="38">
        <f t="shared" si="41"/>
        <v>0</v>
      </c>
      <c r="J190" s="33">
        <v>0</v>
      </c>
      <c r="K190" s="38">
        <f t="shared" si="42"/>
        <v>0</v>
      </c>
      <c r="L190" s="33">
        <v>0</v>
      </c>
      <c r="M190" s="38">
        <f t="shared" si="43"/>
        <v>0</v>
      </c>
      <c r="N190" s="33">
        <f t="shared" si="44"/>
        <v>0</v>
      </c>
      <c r="O190" s="38">
        <f t="shared" si="45"/>
        <v>0</v>
      </c>
      <c r="P190" s="33">
        <v>0</v>
      </c>
      <c r="Q190" s="33">
        <v>0</v>
      </c>
      <c r="R190" s="33">
        <v>0</v>
      </c>
      <c r="S190" s="33">
        <v>0</v>
      </c>
      <c r="T190" s="38">
        <f t="shared" si="46"/>
        <v>0</v>
      </c>
      <c r="U190" s="38">
        <f t="shared" si="47"/>
        <v>0</v>
      </c>
    </row>
    <row r="191" spans="1:21" ht="14" x14ac:dyDescent="0.3">
      <c r="A191" s="19" t="s">
        <v>0</v>
      </c>
      <c r="B191" s="14" t="s">
        <v>345</v>
      </c>
      <c r="C191" s="13" t="s">
        <v>0</v>
      </c>
      <c r="D191" s="34">
        <f>SUM(D186:D190)</f>
        <v>0</v>
      </c>
      <c r="E191" s="34">
        <f>SUM(E186:E190)</f>
        <v>0</v>
      </c>
      <c r="F191" s="34">
        <f>SUM(F186:F190)</f>
        <v>0</v>
      </c>
      <c r="G191" s="39">
        <f t="shared" si="40"/>
        <v>0</v>
      </c>
      <c r="H191" s="34">
        <f>SUM(H186:H190)</f>
        <v>0</v>
      </c>
      <c r="I191" s="39">
        <f t="shared" si="41"/>
        <v>0</v>
      </c>
      <c r="J191" s="34">
        <f>SUM(J186:J190)</f>
        <v>0</v>
      </c>
      <c r="K191" s="39">
        <f t="shared" si="42"/>
        <v>0</v>
      </c>
      <c r="L191" s="34">
        <f>SUM(L186:L190)</f>
        <v>0</v>
      </c>
      <c r="M191" s="39">
        <f t="shared" si="43"/>
        <v>0</v>
      </c>
      <c r="N191" s="34">
        <f t="shared" si="44"/>
        <v>0</v>
      </c>
      <c r="O191" s="39">
        <f t="shared" si="45"/>
        <v>0</v>
      </c>
      <c r="P191" s="34">
        <f>SUM(P186:P190)</f>
        <v>0</v>
      </c>
      <c r="Q191" s="34">
        <f>SUM(Q186:Q190)</f>
        <v>0</v>
      </c>
      <c r="R191" s="34">
        <f>SUM(R186:R190)</f>
        <v>0</v>
      </c>
      <c r="S191" s="34">
        <f>SUM(S186:S190)</f>
        <v>0</v>
      </c>
      <c r="T191" s="39">
        <f t="shared" si="46"/>
        <v>0</v>
      </c>
      <c r="U191" s="39">
        <f t="shared" si="47"/>
        <v>0</v>
      </c>
    </row>
    <row r="192" spans="1:21" ht="13" x14ac:dyDescent="0.3">
      <c r="A192" s="18" t="s">
        <v>29</v>
      </c>
      <c r="B192" s="12" t="s">
        <v>346</v>
      </c>
      <c r="C192" s="11" t="s">
        <v>347</v>
      </c>
      <c r="D192" s="33">
        <v>0</v>
      </c>
      <c r="E192" s="33">
        <v>0</v>
      </c>
      <c r="F192" s="33">
        <v>0</v>
      </c>
      <c r="G192" s="38">
        <f t="shared" si="40"/>
        <v>0</v>
      </c>
      <c r="H192" s="33">
        <v>0</v>
      </c>
      <c r="I192" s="38">
        <f t="shared" si="41"/>
        <v>0</v>
      </c>
      <c r="J192" s="33">
        <v>0</v>
      </c>
      <c r="K192" s="38">
        <f t="shared" si="42"/>
        <v>0</v>
      </c>
      <c r="L192" s="33">
        <v>0</v>
      </c>
      <c r="M192" s="38">
        <f t="shared" si="43"/>
        <v>0</v>
      </c>
      <c r="N192" s="33">
        <f t="shared" si="44"/>
        <v>0</v>
      </c>
      <c r="O192" s="38">
        <f t="shared" si="45"/>
        <v>0</v>
      </c>
      <c r="P192" s="33">
        <v>0</v>
      </c>
      <c r="Q192" s="33">
        <v>0</v>
      </c>
      <c r="R192" s="33">
        <v>0</v>
      </c>
      <c r="S192" s="33">
        <v>0</v>
      </c>
      <c r="T192" s="38">
        <f t="shared" si="46"/>
        <v>0</v>
      </c>
      <c r="U192" s="38">
        <f t="shared" si="47"/>
        <v>0</v>
      </c>
    </row>
    <row r="193" spans="1:21" ht="13" x14ac:dyDescent="0.3">
      <c r="A193" s="18" t="s">
        <v>29</v>
      </c>
      <c r="B193" s="12" t="s">
        <v>348</v>
      </c>
      <c r="C193" s="11" t="s">
        <v>349</v>
      </c>
      <c r="D193" s="33">
        <v>0</v>
      </c>
      <c r="E193" s="33">
        <v>0</v>
      </c>
      <c r="F193" s="33">
        <v>0</v>
      </c>
      <c r="G193" s="38">
        <f t="shared" si="40"/>
        <v>0</v>
      </c>
      <c r="H193" s="33">
        <v>0</v>
      </c>
      <c r="I193" s="38">
        <f t="shared" si="41"/>
        <v>0</v>
      </c>
      <c r="J193" s="33">
        <v>0</v>
      </c>
      <c r="K193" s="38">
        <f t="shared" si="42"/>
        <v>0</v>
      </c>
      <c r="L193" s="33">
        <v>0</v>
      </c>
      <c r="M193" s="38">
        <f t="shared" si="43"/>
        <v>0</v>
      </c>
      <c r="N193" s="33">
        <f t="shared" si="44"/>
        <v>0</v>
      </c>
      <c r="O193" s="38">
        <f t="shared" si="45"/>
        <v>0</v>
      </c>
      <c r="P193" s="33">
        <v>0</v>
      </c>
      <c r="Q193" s="33">
        <v>0</v>
      </c>
      <c r="R193" s="33">
        <v>0</v>
      </c>
      <c r="S193" s="33">
        <v>0</v>
      </c>
      <c r="T193" s="38">
        <f t="shared" si="46"/>
        <v>0</v>
      </c>
      <c r="U193" s="38">
        <f t="shared" si="47"/>
        <v>0</v>
      </c>
    </row>
    <row r="194" spans="1:21" ht="13" x14ac:dyDescent="0.3">
      <c r="A194" s="18" t="s">
        <v>29</v>
      </c>
      <c r="B194" s="12" t="s">
        <v>350</v>
      </c>
      <c r="C194" s="11" t="s">
        <v>351</v>
      </c>
      <c r="D194" s="33">
        <v>0</v>
      </c>
      <c r="E194" s="33">
        <v>0</v>
      </c>
      <c r="F194" s="33">
        <v>0</v>
      </c>
      <c r="G194" s="38">
        <f t="shared" si="40"/>
        <v>0</v>
      </c>
      <c r="H194" s="33">
        <v>0</v>
      </c>
      <c r="I194" s="38">
        <f t="shared" si="41"/>
        <v>0</v>
      </c>
      <c r="J194" s="33">
        <v>0</v>
      </c>
      <c r="K194" s="38">
        <f t="shared" si="42"/>
        <v>0</v>
      </c>
      <c r="L194" s="33">
        <v>0</v>
      </c>
      <c r="M194" s="38">
        <f t="shared" si="43"/>
        <v>0</v>
      </c>
      <c r="N194" s="33">
        <f t="shared" si="44"/>
        <v>0</v>
      </c>
      <c r="O194" s="38">
        <f t="shared" si="45"/>
        <v>0</v>
      </c>
      <c r="P194" s="33">
        <v>0</v>
      </c>
      <c r="Q194" s="33">
        <v>0</v>
      </c>
      <c r="R194" s="33">
        <v>0</v>
      </c>
      <c r="S194" s="33">
        <v>0</v>
      </c>
      <c r="T194" s="38">
        <f t="shared" si="46"/>
        <v>0</v>
      </c>
      <c r="U194" s="38">
        <f t="shared" si="47"/>
        <v>0</v>
      </c>
    </row>
    <row r="195" spans="1:21" ht="13" x14ac:dyDescent="0.3">
      <c r="A195" s="18" t="s">
        <v>29</v>
      </c>
      <c r="B195" s="12" t="s">
        <v>352</v>
      </c>
      <c r="C195" s="11" t="s">
        <v>353</v>
      </c>
      <c r="D195" s="33">
        <v>0</v>
      </c>
      <c r="E195" s="33">
        <v>0</v>
      </c>
      <c r="F195" s="33">
        <v>0</v>
      </c>
      <c r="G195" s="38">
        <f t="shared" si="40"/>
        <v>0</v>
      </c>
      <c r="H195" s="33">
        <v>0</v>
      </c>
      <c r="I195" s="38">
        <f t="shared" si="41"/>
        <v>0</v>
      </c>
      <c r="J195" s="33">
        <v>0</v>
      </c>
      <c r="K195" s="38">
        <f t="shared" si="42"/>
        <v>0</v>
      </c>
      <c r="L195" s="33">
        <v>0</v>
      </c>
      <c r="M195" s="38">
        <f t="shared" si="43"/>
        <v>0</v>
      </c>
      <c r="N195" s="33">
        <f t="shared" si="44"/>
        <v>0</v>
      </c>
      <c r="O195" s="38">
        <f t="shared" si="45"/>
        <v>0</v>
      </c>
      <c r="P195" s="33">
        <v>0</v>
      </c>
      <c r="Q195" s="33">
        <v>0</v>
      </c>
      <c r="R195" s="33">
        <v>0</v>
      </c>
      <c r="S195" s="33">
        <v>0</v>
      </c>
      <c r="T195" s="38">
        <f t="shared" si="46"/>
        <v>0</v>
      </c>
      <c r="U195" s="38">
        <f t="shared" si="47"/>
        <v>0</v>
      </c>
    </row>
    <row r="196" spans="1:21" ht="13" x14ac:dyDescent="0.3">
      <c r="A196" s="18" t="s">
        <v>29</v>
      </c>
      <c r="B196" s="12" t="s">
        <v>354</v>
      </c>
      <c r="C196" s="11" t="s">
        <v>355</v>
      </c>
      <c r="D196" s="33">
        <v>627398</v>
      </c>
      <c r="E196" s="33">
        <v>627398</v>
      </c>
      <c r="F196" s="33">
        <v>0</v>
      </c>
      <c r="G196" s="38">
        <f t="shared" si="40"/>
        <v>0</v>
      </c>
      <c r="H196" s="33">
        <v>0</v>
      </c>
      <c r="I196" s="38">
        <f t="shared" si="41"/>
        <v>0</v>
      </c>
      <c r="J196" s="33">
        <v>0</v>
      </c>
      <c r="K196" s="38">
        <f t="shared" si="42"/>
        <v>0</v>
      </c>
      <c r="L196" s="33">
        <v>0</v>
      </c>
      <c r="M196" s="38">
        <f t="shared" si="43"/>
        <v>0</v>
      </c>
      <c r="N196" s="33">
        <f t="shared" si="44"/>
        <v>0</v>
      </c>
      <c r="O196" s="38">
        <f t="shared" si="45"/>
        <v>0</v>
      </c>
      <c r="P196" s="33">
        <v>3625503</v>
      </c>
      <c r="Q196" s="33">
        <v>545988</v>
      </c>
      <c r="R196" s="33">
        <v>665988</v>
      </c>
      <c r="S196" s="33">
        <v>3906646</v>
      </c>
      <c r="T196" s="38">
        <f t="shared" si="46"/>
        <v>5.8659405274569512</v>
      </c>
      <c r="U196" s="38">
        <f t="shared" si="47"/>
        <v>-1</v>
      </c>
    </row>
    <row r="197" spans="1:21" ht="13" x14ac:dyDescent="0.3">
      <c r="A197" s="18" t="s">
        <v>44</v>
      </c>
      <c r="B197" s="12" t="s">
        <v>356</v>
      </c>
      <c r="C197" s="11" t="s">
        <v>357</v>
      </c>
      <c r="D197" s="33">
        <v>1595355</v>
      </c>
      <c r="E197" s="33">
        <v>1596155</v>
      </c>
      <c r="F197" s="33">
        <v>315676</v>
      </c>
      <c r="G197" s="38">
        <f t="shared" si="40"/>
        <v>0.19787194699612312</v>
      </c>
      <c r="H197" s="33">
        <v>357685</v>
      </c>
      <c r="I197" s="38">
        <f t="shared" si="41"/>
        <v>0.22420401728768832</v>
      </c>
      <c r="J197" s="33">
        <v>298562</v>
      </c>
      <c r="K197" s="38">
        <f t="shared" si="42"/>
        <v>0.18705075634885082</v>
      </c>
      <c r="L197" s="33">
        <v>0</v>
      </c>
      <c r="M197" s="38">
        <f t="shared" si="43"/>
        <v>0</v>
      </c>
      <c r="N197" s="33">
        <f t="shared" si="44"/>
        <v>971923</v>
      </c>
      <c r="O197" s="38">
        <f t="shared" si="45"/>
        <v>0.60891517427818731</v>
      </c>
      <c r="P197" s="33">
        <v>217967</v>
      </c>
      <c r="Q197" s="33">
        <v>864972</v>
      </c>
      <c r="R197" s="33">
        <v>1535472</v>
      </c>
      <c r="S197" s="33">
        <v>949643</v>
      </c>
      <c r="T197" s="38">
        <f t="shared" si="46"/>
        <v>0.61846976043848412</v>
      </c>
      <c r="U197" s="38">
        <f t="shared" si="47"/>
        <v>0.36975780737451092</v>
      </c>
    </row>
    <row r="198" spans="1:21" ht="14" x14ac:dyDescent="0.3">
      <c r="A198" s="19" t="s">
        <v>0</v>
      </c>
      <c r="B198" s="14" t="s">
        <v>358</v>
      </c>
      <c r="C198" s="13" t="s">
        <v>0</v>
      </c>
      <c r="D198" s="34">
        <f>SUM(D192:D197)</f>
        <v>2222753</v>
      </c>
      <c r="E198" s="34">
        <f>SUM(E192:E197)</f>
        <v>2223553</v>
      </c>
      <c r="F198" s="34">
        <f>SUM(F192:F197)</f>
        <v>315676</v>
      </c>
      <c r="G198" s="39">
        <f t="shared" si="40"/>
        <v>0.14202027845649068</v>
      </c>
      <c r="H198" s="34">
        <f>SUM(H192:H197)</f>
        <v>357685</v>
      </c>
      <c r="I198" s="39">
        <f t="shared" si="41"/>
        <v>0.16091981430235389</v>
      </c>
      <c r="J198" s="34">
        <f>SUM(J192:J197)</f>
        <v>298562</v>
      </c>
      <c r="K198" s="39">
        <f t="shared" si="42"/>
        <v>0.13427249091881327</v>
      </c>
      <c r="L198" s="34">
        <f>SUM(L192:L197)</f>
        <v>0</v>
      </c>
      <c r="M198" s="39">
        <f t="shared" si="43"/>
        <v>0</v>
      </c>
      <c r="N198" s="34">
        <f t="shared" si="44"/>
        <v>971923</v>
      </c>
      <c r="O198" s="39">
        <f t="shared" si="45"/>
        <v>0.43710359051482017</v>
      </c>
      <c r="P198" s="34">
        <f>SUM(P192:P197)</f>
        <v>3843470</v>
      </c>
      <c r="Q198" s="34">
        <f>SUM(Q192:Q197)</f>
        <v>1410960</v>
      </c>
      <c r="R198" s="34">
        <f>SUM(R192:R197)</f>
        <v>2201460</v>
      </c>
      <c r="S198" s="34">
        <f>SUM(S192:S197)</f>
        <v>4856289</v>
      </c>
      <c r="T198" s="39">
        <f t="shared" si="46"/>
        <v>2.2059401488103352</v>
      </c>
      <c r="U198" s="39">
        <f t="shared" si="47"/>
        <v>-0.92231967466898401</v>
      </c>
    </row>
    <row r="199" spans="1:21" ht="13" x14ac:dyDescent="0.3">
      <c r="A199" s="18" t="s">
        <v>29</v>
      </c>
      <c r="B199" s="12" t="s">
        <v>359</v>
      </c>
      <c r="C199" s="11" t="s">
        <v>360</v>
      </c>
      <c r="D199" s="33">
        <v>5458059</v>
      </c>
      <c r="E199" s="33">
        <v>5418015</v>
      </c>
      <c r="F199" s="33">
        <v>32671</v>
      </c>
      <c r="G199" s="38">
        <f t="shared" si="40"/>
        <v>5.9858275625089431E-3</v>
      </c>
      <c r="H199" s="33">
        <v>18940</v>
      </c>
      <c r="I199" s="38">
        <f t="shared" si="41"/>
        <v>3.4700980696617608E-3</v>
      </c>
      <c r="J199" s="33">
        <v>20460</v>
      </c>
      <c r="K199" s="38">
        <f t="shared" si="42"/>
        <v>3.7762907633146089E-3</v>
      </c>
      <c r="L199" s="33">
        <v>0</v>
      </c>
      <c r="M199" s="38">
        <f t="shared" si="43"/>
        <v>0</v>
      </c>
      <c r="N199" s="33">
        <f t="shared" si="44"/>
        <v>72071</v>
      </c>
      <c r="O199" s="38">
        <f t="shared" si="45"/>
        <v>1.3302104183912374E-2</v>
      </c>
      <c r="P199" s="33">
        <v>3150</v>
      </c>
      <c r="Q199" s="33">
        <v>5237265</v>
      </c>
      <c r="R199" s="33">
        <v>5243092</v>
      </c>
      <c r="S199" s="33">
        <v>81280</v>
      </c>
      <c r="T199" s="38">
        <f t="shared" si="46"/>
        <v>1.5502302839622116E-2</v>
      </c>
      <c r="U199" s="38">
        <f t="shared" si="47"/>
        <v>5.4952380952380953</v>
      </c>
    </row>
    <row r="200" spans="1:21" ht="13" x14ac:dyDescent="0.3">
      <c r="A200" s="18" t="s">
        <v>29</v>
      </c>
      <c r="B200" s="12" t="s">
        <v>361</v>
      </c>
      <c r="C200" s="11" t="s">
        <v>362</v>
      </c>
      <c r="D200" s="33">
        <v>0</v>
      </c>
      <c r="E200" s="33">
        <v>0</v>
      </c>
      <c r="F200" s="33">
        <v>0</v>
      </c>
      <c r="G200" s="38">
        <f t="shared" si="40"/>
        <v>0</v>
      </c>
      <c r="H200" s="33">
        <v>0</v>
      </c>
      <c r="I200" s="38">
        <f t="shared" si="41"/>
        <v>0</v>
      </c>
      <c r="J200" s="33">
        <v>0</v>
      </c>
      <c r="K200" s="38">
        <f t="shared" si="42"/>
        <v>0</v>
      </c>
      <c r="L200" s="33">
        <v>0</v>
      </c>
      <c r="M200" s="38">
        <f t="shared" si="43"/>
        <v>0</v>
      </c>
      <c r="N200" s="33">
        <f t="shared" si="44"/>
        <v>0</v>
      </c>
      <c r="O200" s="38">
        <f t="shared" si="45"/>
        <v>0</v>
      </c>
      <c r="P200" s="33">
        <v>0</v>
      </c>
      <c r="Q200" s="33">
        <v>0</v>
      </c>
      <c r="R200" s="33">
        <v>0</v>
      </c>
      <c r="S200" s="33">
        <v>0</v>
      </c>
      <c r="T200" s="38">
        <f t="shared" si="46"/>
        <v>0</v>
      </c>
      <c r="U200" s="38">
        <f t="shared" si="47"/>
        <v>0</v>
      </c>
    </row>
    <row r="201" spans="1:21" ht="13" x14ac:dyDescent="0.3">
      <c r="A201" s="18" t="s">
        <v>29</v>
      </c>
      <c r="B201" s="12" t="s">
        <v>363</v>
      </c>
      <c r="C201" s="11" t="s">
        <v>364</v>
      </c>
      <c r="D201" s="33">
        <v>0</v>
      </c>
      <c r="E201" s="33">
        <v>0</v>
      </c>
      <c r="F201" s="33">
        <v>0</v>
      </c>
      <c r="G201" s="38">
        <f t="shared" si="40"/>
        <v>0</v>
      </c>
      <c r="H201" s="33">
        <v>0</v>
      </c>
      <c r="I201" s="38">
        <f t="shared" si="41"/>
        <v>0</v>
      </c>
      <c r="J201" s="33">
        <v>0</v>
      </c>
      <c r="K201" s="38">
        <f t="shared" si="42"/>
        <v>0</v>
      </c>
      <c r="L201" s="33">
        <v>0</v>
      </c>
      <c r="M201" s="38">
        <f t="shared" si="43"/>
        <v>0</v>
      </c>
      <c r="N201" s="33">
        <f t="shared" si="44"/>
        <v>0</v>
      </c>
      <c r="O201" s="38">
        <f t="shared" si="45"/>
        <v>0</v>
      </c>
      <c r="P201" s="33">
        <v>0</v>
      </c>
      <c r="Q201" s="33">
        <v>0</v>
      </c>
      <c r="R201" s="33">
        <v>0</v>
      </c>
      <c r="S201" s="33">
        <v>0</v>
      </c>
      <c r="T201" s="38">
        <f t="shared" si="46"/>
        <v>0</v>
      </c>
      <c r="U201" s="38">
        <f t="shared" si="47"/>
        <v>0</v>
      </c>
    </row>
    <row r="202" spans="1:21" ht="13" x14ac:dyDescent="0.3">
      <c r="A202" s="18" t="s">
        <v>29</v>
      </c>
      <c r="B202" s="12" t="s">
        <v>365</v>
      </c>
      <c r="C202" s="11" t="s">
        <v>366</v>
      </c>
      <c r="D202" s="33">
        <v>0</v>
      </c>
      <c r="E202" s="33">
        <v>0</v>
      </c>
      <c r="F202" s="33">
        <v>0</v>
      </c>
      <c r="G202" s="38">
        <f t="shared" si="40"/>
        <v>0</v>
      </c>
      <c r="H202" s="33">
        <v>0</v>
      </c>
      <c r="I202" s="38">
        <f t="shared" si="41"/>
        <v>0</v>
      </c>
      <c r="J202" s="33">
        <v>0</v>
      </c>
      <c r="K202" s="38">
        <f t="shared" si="42"/>
        <v>0</v>
      </c>
      <c r="L202" s="33">
        <v>0</v>
      </c>
      <c r="M202" s="38">
        <f t="shared" si="43"/>
        <v>0</v>
      </c>
      <c r="N202" s="33">
        <f t="shared" si="44"/>
        <v>0</v>
      </c>
      <c r="O202" s="38">
        <f t="shared" si="45"/>
        <v>0</v>
      </c>
      <c r="P202" s="33">
        <v>0</v>
      </c>
      <c r="Q202" s="33">
        <v>0</v>
      </c>
      <c r="R202" s="33">
        <v>0</v>
      </c>
      <c r="S202" s="33">
        <v>0</v>
      </c>
      <c r="T202" s="38">
        <f t="shared" si="46"/>
        <v>0</v>
      </c>
      <c r="U202" s="38">
        <f t="shared" si="47"/>
        <v>0</v>
      </c>
    </row>
    <row r="203" spans="1:21" ht="13" x14ac:dyDescent="0.3">
      <c r="A203" s="18" t="s">
        <v>44</v>
      </c>
      <c r="B203" s="12" t="s">
        <v>367</v>
      </c>
      <c r="C203" s="11" t="s">
        <v>368</v>
      </c>
      <c r="D203" s="33">
        <v>0</v>
      </c>
      <c r="E203" s="33">
        <v>0</v>
      </c>
      <c r="F203" s="33">
        <v>0</v>
      </c>
      <c r="G203" s="38">
        <f t="shared" si="40"/>
        <v>0</v>
      </c>
      <c r="H203" s="33">
        <v>0</v>
      </c>
      <c r="I203" s="38">
        <f t="shared" si="41"/>
        <v>0</v>
      </c>
      <c r="J203" s="33">
        <v>0</v>
      </c>
      <c r="K203" s="38">
        <f t="shared" si="42"/>
        <v>0</v>
      </c>
      <c r="L203" s="33">
        <v>0</v>
      </c>
      <c r="M203" s="38">
        <f t="shared" si="43"/>
        <v>0</v>
      </c>
      <c r="N203" s="33">
        <f t="shared" si="44"/>
        <v>0</v>
      </c>
      <c r="O203" s="38">
        <f t="shared" si="45"/>
        <v>0</v>
      </c>
      <c r="P203" s="33">
        <v>0</v>
      </c>
      <c r="Q203" s="33">
        <v>0</v>
      </c>
      <c r="R203" s="33">
        <v>0</v>
      </c>
      <c r="S203" s="33">
        <v>0</v>
      </c>
      <c r="T203" s="38">
        <f t="shared" si="46"/>
        <v>0</v>
      </c>
      <c r="U203" s="38">
        <f t="shared" si="47"/>
        <v>0</v>
      </c>
    </row>
    <row r="204" spans="1:21" ht="14" x14ac:dyDescent="0.3">
      <c r="A204" s="19" t="s">
        <v>0</v>
      </c>
      <c r="B204" s="14" t="s">
        <v>369</v>
      </c>
      <c r="C204" s="13" t="s">
        <v>0</v>
      </c>
      <c r="D204" s="34">
        <f>SUM(D199:D203)</f>
        <v>5458059</v>
      </c>
      <c r="E204" s="34">
        <f>SUM(E199:E203)</f>
        <v>5418015</v>
      </c>
      <c r="F204" s="34">
        <f>SUM(F199:F203)</f>
        <v>32671</v>
      </c>
      <c r="G204" s="39">
        <f t="shared" si="40"/>
        <v>5.9858275625089431E-3</v>
      </c>
      <c r="H204" s="34">
        <f>SUM(H199:H203)</f>
        <v>18940</v>
      </c>
      <c r="I204" s="39">
        <f t="shared" si="41"/>
        <v>3.4700980696617608E-3</v>
      </c>
      <c r="J204" s="34">
        <f>SUM(J199:J203)</f>
        <v>20460</v>
      </c>
      <c r="K204" s="39">
        <f t="shared" si="42"/>
        <v>3.7762907633146089E-3</v>
      </c>
      <c r="L204" s="34">
        <f>SUM(L199:L203)</f>
        <v>0</v>
      </c>
      <c r="M204" s="39">
        <f t="shared" si="43"/>
        <v>0</v>
      </c>
      <c r="N204" s="34">
        <f t="shared" si="44"/>
        <v>72071</v>
      </c>
      <c r="O204" s="39">
        <f t="shared" si="45"/>
        <v>1.3302104183912374E-2</v>
      </c>
      <c r="P204" s="34">
        <f>SUM(P199:P203)</f>
        <v>3150</v>
      </c>
      <c r="Q204" s="34">
        <f>SUM(Q199:Q203)</f>
        <v>5237265</v>
      </c>
      <c r="R204" s="34">
        <f>SUM(R199:R203)</f>
        <v>5243092</v>
      </c>
      <c r="S204" s="34">
        <f>SUM(S199:S203)</f>
        <v>81280</v>
      </c>
      <c r="T204" s="39">
        <f t="shared" si="46"/>
        <v>1.5502302839622116E-2</v>
      </c>
      <c r="U204" s="39">
        <f t="shared" si="47"/>
        <v>5.4952380952380953</v>
      </c>
    </row>
    <row r="205" spans="1:21" ht="14" x14ac:dyDescent="0.3">
      <c r="A205" s="19" t="s">
        <v>0</v>
      </c>
      <c r="B205" s="14" t="s">
        <v>370</v>
      </c>
      <c r="C205" s="13" t="s">
        <v>0</v>
      </c>
      <c r="D205" s="34">
        <f>SUM(D173:D178,D180:D184,D186:D190,D192:D197,D199:D203)</f>
        <v>25546684</v>
      </c>
      <c r="E205" s="34">
        <f>SUM(E173:E178,E180:E184,E186:E190,E192:E197,E199:E203)</f>
        <v>16612088</v>
      </c>
      <c r="F205" s="34">
        <f>SUM(F173:F178,F180:F184,F186:F190,F192:F197,F199:F203)</f>
        <v>534040</v>
      </c>
      <c r="G205" s="39">
        <f t="shared" si="40"/>
        <v>2.0904474334124928E-2</v>
      </c>
      <c r="H205" s="34">
        <f>SUM(H173:H178,H180:H184,H186:H190,H192:H197,H199:H203)</f>
        <v>522133</v>
      </c>
      <c r="I205" s="39">
        <f t="shared" si="41"/>
        <v>2.0438386445771201E-2</v>
      </c>
      <c r="J205" s="34">
        <f>SUM(J173:J178,J180:J184,J186:J190,J192:J197,J199:J203)</f>
        <v>459400</v>
      </c>
      <c r="K205" s="39">
        <f t="shared" si="42"/>
        <v>2.7654560943813928E-2</v>
      </c>
      <c r="L205" s="34">
        <f>SUM(L173:L178,L180:L184,L186:L190,L192:L197,L199:L203)</f>
        <v>0</v>
      </c>
      <c r="M205" s="39">
        <f t="shared" si="43"/>
        <v>0</v>
      </c>
      <c r="N205" s="34">
        <f t="shared" si="44"/>
        <v>1515573</v>
      </c>
      <c r="O205" s="39">
        <f t="shared" si="45"/>
        <v>9.123314299803853E-2</v>
      </c>
      <c r="P205" s="34">
        <f>SUM(P173:P178,P180:P184,P186:P190,P192:P197,P199:P203)</f>
        <v>4353320</v>
      </c>
      <c r="Q205" s="34">
        <f>SUM(Q173:Q178,Q180:Q184,Q186:Q190,Q192:Q197,Q199:Q203)</f>
        <v>6648225</v>
      </c>
      <c r="R205" s="34">
        <f>SUM(R173:R178,R180:R184,R186:R190,R192:R197,R199:R203)</f>
        <v>12641552</v>
      </c>
      <c r="S205" s="34">
        <f>SUM(S173:S178,S180:S184,S186:S190,S192:S197,S199:S203)</f>
        <v>5515170</v>
      </c>
      <c r="T205" s="39">
        <f t="shared" si="46"/>
        <v>0.43627317278764505</v>
      </c>
      <c r="U205" s="39">
        <f t="shared" si="47"/>
        <v>-0.89447134600718536</v>
      </c>
    </row>
    <row r="206" spans="1:21" ht="14.5" customHeight="1" x14ac:dyDescent="0.3">
      <c r="A206" s="17" t="s">
        <v>0</v>
      </c>
      <c r="B206" s="15" t="s">
        <v>618</v>
      </c>
      <c r="C206" s="10"/>
      <c r="D206" s="35"/>
      <c r="E206" s="35"/>
      <c r="F206" s="35"/>
      <c r="G206" s="40"/>
      <c r="H206" s="35"/>
      <c r="I206" s="40"/>
      <c r="J206" s="35"/>
      <c r="K206" s="40"/>
      <c r="L206" s="35"/>
      <c r="M206" s="40"/>
      <c r="N206" s="35"/>
      <c r="O206" s="40"/>
      <c r="P206" s="35"/>
      <c r="Q206" s="35"/>
      <c r="R206" s="35"/>
      <c r="S206" s="35"/>
      <c r="T206" s="40"/>
      <c r="U206" s="40"/>
    </row>
    <row r="207" spans="1:21" ht="14.5" customHeight="1" x14ac:dyDescent="0.3">
      <c r="A207" s="17" t="s">
        <v>0</v>
      </c>
      <c r="B207" s="9" t="s">
        <v>371</v>
      </c>
      <c r="C207" s="10"/>
      <c r="D207" s="35"/>
      <c r="E207" s="35"/>
      <c r="F207" s="35"/>
      <c r="G207" s="40"/>
      <c r="H207" s="35"/>
      <c r="I207" s="40"/>
      <c r="J207" s="35"/>
      <c r="K207" s="40"/>
      <c r="L207" s="35"/>
      <c r="M207" s="40"/>
      <c r="N207" s="35"/>
      <c r="O207" s="40"/>
      <c r="P207" s="35"/>
      <c r="Q207" s="35"/>
      <c r="R207" s="35"/>
      <c r="S207" s="35"/>
      <c r="T207" s="40"/>
      <c r="U207" s="40"/>
    </row>
    <row r="208" spans="1:21" ht="13" x14ac:dyDescent="0.3">
      <c r="A208" s="18" t="s">
        <v>29</v>
      </c>
      <c r="B208" s="12" t="s">
        <v>372</v>
      </c>
      <c r="C208" s="11" t="s">
        <v>373</v>
      </c>
      <c r="D208" s="33">
        <v>1</v>
      </c>
      <c r="E208" s="33">
        <v>1</v>
      </c>
      <c r="F208" s="33">
        <v>12793</v>
      </c>
      <c r="G208" s="38">
        <f t="shared" ref="G208:G231" si="48">IF(($D208     =0),0,($F208     /$D208     ))</f>
        <v>12793</v>
      </c>
      <c r="H208" s="33">
        <v>3628</v>
      </c>
      <c r="I208" s="38">
        <f t="shared" ref="I208:I231" si="49">IF(($D208     =0),0,($H208     /$D208     ))</f>
        <v>3628</v>
      </c>
      <c r="J208" s="33">
        <v>4378</v>
      </c>
      <c r="K208" s="38">
        <f t="shared" ref="K208:K231" si="50">IF(($E208     =0),0,($J208     /$E208     ))</f>
        <v>4378</v>
      </c>
      <c r="L208" s="33">
        <v>0</v>
      </c>
      <c r="M208" s="38">
        <f t="shared" ref="M208:M231" si="51">IF(($E208     =0),0,($L208     /$E208     ))</f>
        <v>0</v>
      </c>
      <c r="N208" s="33">
        <f t="shared" ref="N208:N231" si="52">$F208     +$H208     +$J208</f>
        <v>20799</v>
      </c>
      <c r="O208" s="38">
        <f t="shared" ref="O208:O231" si="53">IF(($E208     =0),0,($N208     /$E208     ))</f>
        <v>20799</v>
      </c>
      <c r="P208" s="33">
        <v>8506</v>
      </c>
      <c r="Q208" s="33">
        <v>1</v>
      </c>
      <c r="R208" s="33">
        <v>1</v>
      </c>
      <c r="S208" s="33">
        <v>14197</v>
      </c>
      <c r="T208" s="38">
        <f t="shared" ref="T208:T231" si="54">IF(($R208     =0),0,($S208     /$R208     ))</f>
        <v>14197</v>
      </c>
      <c r="U208" s="38">
        <f t="shared" ref="U208:U231" si="55">IF(($P208     =0),0,(($J208     /$P208     )-1))</f>
        <v>-0.48530449094756645</v>
      </c>
    </row>
    <row r="209" spans="1:21" ht="13" x14ac:dyDescent="0.3">
      <c r="A209" s="18" t="s">
        <v>29</v>
      </c>
      <c r="B209" s="12" t="s">
        <v>374</v>
      </c>
      <c r="C209" s="11" t="s">
        <v>375</v>
      </c>
      <c r="D209" s="33">
        <v>101520</v>
      </c>
      <c r="E209" s="33">
        <v>101520</v>
      </c>
      <c r="F209" s="33">
        <v>34566</v>
      </c>
      <c r="G209" s="38">
        <f t="shared" si="48"/>
        <v>0.34048463356973996</v>
      </c>
      <c r="H209" s="33">
        <v>38807</v>
      </c>
      <c r="I209" s="38">
        <f t="shared" si="49"/>
        <v>0.38225965327029154</v>
      </c>
      <c r="J209" s="33">
        <v>35976</v>
      </c>
      <c r="K209" s="38">
        <f t="shared" si="50"/>
        <v>0.35437352245862885</v>
      </c>
      <c r="L209" s="33">
        <v>0</v>
      </c>
      <c r="M209" s="38">
        <f t="shared" si="51"/>
        <v>0</v>
      </c>
      <c r="N209" s="33">
        <f t="shared" si="52"/>
        <v>109349</v>
      </c>
      <c r="O209" s="38">
        <f t="shared" si="53"/>
        <v>1.0771178092986604</v>
      </c>
      <c r="P209" s="33">
        <v>35535</v>
      </c>
      <c r="Q209" s="33">
        <v>136983</v>
      </c>
      <c r="R209" s="33">
        <v>142137</v>
      </c>
      <c r="S209" s="33">
        <v>106605</v>
      </c>
      <c r="T209" s="38">
        <f t="shared" si="54"/>
        <v>0.75001582979801174</v>
      </c>
      <c r="U209" s="38">
        <f t="shared" si="55"/>
        <v>1.241029970451657E-2</v>
      </c>
    </row>
    <row r="210" spans="1:21" ht="13" x14ac:dyDescent="0.3">
      <c r="A210" s="18" t="s">
        <v>29</v>
      </c>
      <c r="B210" s="12" t="s">
        <v>376</v>
      </c>
      <c r="C210" s="11" t="s">
        <v>377</v>
      </c>
      <c r="D210" s="33">
        <v>1245196</v>
      </c>
      <c r="E210" s="33">
        <v>0</v>
      </c>
      <c r="F210" s="33">
        <v>0</v>
      </c>
      <c r="G210" s="38">
        <f t="shared" si="48"/>
        <v>0</v>
      </c>
      <c r="H210" s="33">
        <v>0</v>
      </c>
      <c r="I210" s="38">
        <f t="shared" si="49"/>
        <v>0</v>
      </c>
      <c r="J210" s="33">
        <v>0</v>
      </c>
      <c r="K210" s="38">
        <f t="shared" si="50"/>
        <v>0</v>
      </c>
      <c r="L210" s="33">
        <v>0</v>
      </c>
      <c r="M210" s="38">
        <f t="shared" si="51"/>
        <v>0</v>
      </c>
      <c r="N210" s="33">
        <f t="shared" si="52"/>
        <v>0</v>
      </c>
      <c r="O210" s="38">
        <f t="shared" si="53"/>
        <v>0</v>
      </c>
      <c r="P210" s="33">
        <v>0</v>
      </c>
      <c r="Q210" s="33">
        <v>18717156</v>
      </c>
      <c r="R210" s="33">
        <v>1198456</v>
      </c>
      <c r="S210" s="33">
        <v>0</v>
      </c>
      <c r="T210" s="38">
        <f t="shared" si="54"/>
        <v>0</v>
      </c>
      <c r="U210" s="38">
        <f t="shared" si="55"/>
        <v>0</v>
      </c>
    </row>
    <row r="211" spans="1:21" ht="13" x14ac:dyDescent="0.3">
      <c r="A211" s="18" t="s">
        <v>29</v>
      </c>
      <c r="B211" s="12" t="s">
        <v>378</v>
      </c>
      <c r="C211" s="11" t="s">
        <v>379</v>
      </c>
      <c r="D211" s="33">
        <v>0</v>
      </c>
      <c r="E211" s="33">
        <v>0</v>
      </c>
      <c r="F211" s="33">
        <v>0</v>
      </c>
      <c r="G211" s="38">
        <f t="shared" si="48"/>
        <v>0</v>
      </c>
      <c r="H211" s="33">
        <v>0</v>
      </c>
      <c r="I211" s="38">
        <f t="shared" si="49"/>
        <v>0</v>
      </c>
      <c r="J211" s="33">
        <v>0</v>
      </c>
      <c r="K211" s="38">
        <f t="shared" si="50"/>
        <v>0</v>
      </c>
      <c r="L211" s="33">
        <v>0</v>
      </c>
      <c r="M211" s="38">
        <f t="shared" si="51"/>
        <v>0</v>
      </c>
      <c r="N211" s="33">
        <f t="shared" si="52"/>
        <v>0</v>
      </c>
      <c r="O211" s="38">
        <f t="shared" si="53"/>
        <v>0</v>
      </c>
      <c r="P211" s="33">
        <v>0</v>
      </c>
      <c r="Q211" s="33">
        <v>0</v>
      </c>
      <c r="R211" s="33">
        <v>0</v>
      </c>
      <c r="S211" s="33">
        <v>0</v>
      </c>
      <c r="T211" s="38">
        <f t="shared" si="54"/>
        <v>0</v>
      </c>
      <c r="U211" s="38">
        <f t="shared" si="55"/>
        <v>0</v>
      </c>
    </row>
    <row r="212" spans="1:21" ht="13" x14ac:dyDescent="0.3">
      <c r="A212" s="18" t="s">
        <v>29</v>
      </c>
      <c r="B212" s="12" t="s">
        <v>380</v>
      </c>
      <c r="C212" s="11" t="s">
        <v>381</v>
      </c>
      <c r="D212" s="33">
        <v>0</v>
      </c>
      <c r="E212" s="33">
        <v>0</v>
      </c>
      <c r="F212" s="33">
        <v>0</v>
      </c>
      <c r="G212" s="38">
        <f t="shared" si="48"/>
        <v>0</v>
      </c>
      <c r="H212" s="33">
        <v>0</v>
      </c>
      <c r="I212" s="38">
        <f t="shared" si="49"/>
        <v>0</v>
      </c>
      <c r="J212" s="33">
        <v>0</v>
      </c>
      <c r="K212" s="38">
        <f t="shared" si="50"/>
        <v>0</v>
      </c>
      <c r="L212" s="33">
        <v>0</v>
      </c>
      <c r="M212" s="38">
        <f t="shared" si="51"/>
        <v>0</v>
      </c>
      <c r="N212" s="33">
        <f t="shared" si="52"/>
        <v>0</v>
      </c>
      <c r="O212" s="38">
        <f t="shared" si="53"/>
        <v>0</v>
      </c>
      <c r="P212" s="33">
        <v>0</v>
      </c>
      <c r="Q212" s="33">
        <v>0</v>
      </c>
      <c r="R212" s="33">
        <v>0</v>
      </c>
      <c r="S212" s="33">
        <v>0</v>
      </c>
      <c r="T212" s="38">
        <f t="shared" si="54"/>
        <v>0</v>
      </c>
      <c r="U212" s="38">
        <f t="shared" si="55"/>
        <v>0</v>
      </c>
    </row>
    <row r="213" spans="1:21" ht="13" x14ac:dyDescent="0.3">
      <c r="A213" s="18" t="s">
        <v>29</v>
      </c>
      <c r="B213" s="12" t="s">
        <v>382</v>
      </c>
      <c r="C213" s="11" t="s">
        <v>383</v>
      </c>
      <c r="D213" s="33">
        <v>0</v>
      </c>
      <c r="E213" s="33">
        <v>0</v>
      </c>
      <c r="F213" s="33">
        <v>0</v>
      </c>
      <c r="G213" s="38">
        <f t="shared" si="48"/>
        <v>0</v>
      </c>
      <c r="H213" s="33">
        <v>0</v>
      </c>
      <c r="I213" s="38">
        <f t="shared" si="49"/>
        <v>0</v>
      </c>
      <c r="J213" s="33">
        <v>0</v>
      </c>
      <c r="K213" s="38">
        <f t="shared" si="50"/>
        <v>0</v>
      </c>
      <c r="L213" s="33">
        <v>0</v>
      </c>
      <c r="M213" s="38">
        <f t="shared" si="51"/>
        <v>0</v>
      </c>
      <c r="N213" s="33">
        <f t="shared" si="52"/>
        <v>0</v>
      </c>
      <c r="O213" s="38">
        <f t="shared" si="53"/>
        <v>0</v>
      </c>
      <c r="P213" s="33">
        <v>0</v>
      </c>
      <c r="Q213" s="33">
        <v>0</v>
      </c>
      <c r="R213" s="33">
        <v>0</v>
      </c>
      <c r="S213" s="33">
        <v>0</v>
      </c>
      <c r="T213" s="38">
        <f t="shared" si="54"/>
        <v>0</v>
      </c>
      <c r="U213" s="38">
        <f t="shared" si="55"/>
        <v>0</v>
      </c>
    </row>
    <row r="214" spans="1:21" ht="13" x14ac:dyDescent="0.3">
      <c r="A214" s="18" t="s">
        <v>29</v>
      </c>
      <c r="B214" s="12" t="s">
        <v>384</v>
      </c>
      <c r="C214" s="11" t="s">
        <v>385</v>
      </c>
      <c r="D214" s="33">
        <v>0</v>
      </c>
      <c r="E214" s="33">
        <v>0</v>
      </c>
      <c r="F214" s="33">
        <v>0</v>
      </c>
      <c r="G214" s="38">
        <f t="shared" si="48"/>
        <v>0</v>
      </c>
      <c r="H214" s="33">
        <v>0</v>
      </c>
      <c r="I214" s="38">
        <f t="shared" si="49"/>
        <v>0</v>
      </c>
      <c r="J214" s="33">
        <v>0</v>
      </c>
      <c r="K214" s="38">
        <f t="shared" si="50"/>
        <v>0</v>
      </c>
      <c r="L214" s="33">
        <v>0</v>
      </c>
      <c r="M214" s="38">
        <f t="shared" si="51"/>
        <v>0</v>
      </c>
      <c r="N214" s="33">
        <f t="shared" si="52"/>
        <v>0</v>
      </c>
      <c r="O214" s="38">
        <f t="shared" si="53"/>
        <v>0</v>
      </c>
      <c r="P214" s="33">
        <v>0</v>
      </c>
      <c r="Q214" s="33">
        <v>0</v>
      </c>
      <c r="R214" s="33">
        <v>0</v>
      </c>
      <c r="S214" s="33">
        <v>0</v>
      </c>
      <c r="T214" s="38">
        <f t="shared" si="54"/>
        <v>0</v>
      </c>
      <c r="U214" s="38">
        <f t="shared" si="55"/>
        <v>0</v>
      </c>
    </row>
    <row r="215" spans="1:21" ht="13" x14ac:dyDescent="0.3">
      <c r="A215" s="18" t="s">
        <v>44</v>
      </c>
      <c r="B215" s="12" t="s">
        <v>386</v>
      </c>
      <c r="C215" s="11" t="s">
        <v>387</v>
      </c>
      <c r="D215" s="33">
        <v>0</v>
      </c>
      <c r="E215" s="33">
        <v>0</v>
      </c>
      <c r="F215" s="33">
        <v>0</v>
      </c>
      <c r="G215" s="38">
        <f t="shared" si="48"/>
        <v>0</v>
      </c>
      <c r="H215" s="33">
        <v>0</v>
      </c>
      <c r="I215" s="38">
        <f t="shared" si="49"/>
        <v>0</v>
      </c>
      <c r="J215" s="33">
        <v>0</v>
      </c>
      <c r="K215" s="38">
        <f t="shared" si="50"/>
        <v>0</v>
      </c>
      <c r="L215" s="33">
        <v>0</v>
      </c>
      <c r="M215" s="38">
        <f t="shared" si="51"/>
        <v>0</v>
      </c>
      <c r="N215" s="33">
        <f t="shared" si="52"/>
        <v>0</v>
      </c>
      <c r="O215" s="38">
        <f t="shared" si="53"/>
        <v>0</v>
      </c>
      <c r="P215" s="33">
        <v>0</v>
      </c>
      <c r="Q215" s="33">
        <v>0</v>
      </c>
      <c r="R215" s="33">
        <v>0</v>
      </c>
      <c r="S215" s="33">
        <v>0</v>
      </c>
      <c r="T215" s="38">
        <f t="shared" si="54"/>
        <v>0</v>
      </c>
      <c r="U215" s="38">
        <f t="shared" si="55"/>
        <v>0</v>
      </c>
    </row>
    <row r="216" spans="1:21" ht="14" x14ac:dyDescent="0.3">
      <c r="A216" s="19" t="s">
        <v>0</v>
      </c>
      <c r="B216" s="14" t="s">
        <v>388</v>
      </c>
      <c r="C216" s="13" t="s">
        <v>0</v>
      </c>
      <c r="D216" s="34">
        <f>SUM(D208:D215)</f>
        <v>1346717</v>
      </c>
      <c r="E216" s="34">
        <f>SUM(E208:E215)</f>
        <v>101521</v>
      </c>
      <c r="F216" s="34">
        <f>SUM(F208:F215)</f>
        <v>47359</v>
      </c>
      <c r="G216" s="39">
        <f t="shared" si="48"/>
        <v>3.516625987494032E-2</v>
      </c>
      <c r="H216" s="34">
        <f>SUM(H208:H215)</f>
        <v>42435</v>
      </c>
      <c r="I216" s="39">
        <f t="shared" si="49"/>
        <v>3.1509960890075642E-2</v>
      </c>
      <c r="J216" s="34">
        <f>SUM(J208:J215)</f>
        <v>40354</v>
      </c>
      <c r="K216" s="39">
        <f t="shared" si="50"/>
        <v>0.39749411451817851</v>
      </c>
      <c r="L216" s="34">
        <f>SUM(L208:L215)</f>
        <v>0</v>
      </c>
      <c r="M216" s="39">
        <f t="shared" si="51"/>
        <v>0</v>
      </c>
      <c r="N216" s="34">
        <f t="shared" si="52"/>
        <v>130148</v>
      </c>
      <c r="O216" s="39">
        <f t="shared" si="53"/>
        <v>1.2819810679563834</v>
      </c>
      <c r="P216" s="34">
        <f>SUM(P208:P215)</f>
        <v>44041</v>
      </c>
      <c r="Q216" s="34">
        <f>SUM(Q208:Q215)</f>
        <v>18854140</v>
      </c>
      <c r="R216" s="34">
        <f>SUM(R208:R215)</f>
        <v>1340594</v>
      </c>
      <c r="S216" s="34">
        <f>SUM(S208:S215)</f>
        <v>120802</v>
      </c>
      <c r="T216" s="39">
        <f t="shared" si="54"/>
        <v>9.0110801629725332E-2</v>
      </c>
      <c r="U216" s="39">
        <f t="shared" si="55"/>
        <v>-8.3717445107967525E-2</v>
      </c>
    </row>
    <row r="217" spans="1:21" ht="13" x14ac:dyDescent="0.3">
      <c r="A217" s="18" t="s">
        <v>29</v>
      </c>
      <c r="B217" s="12" t="s">
        <v>389</v>
      </c>
      <c r="C217" s="11" t="s">
        <v>390</v>
      </c>
      <c r="D217" s="33">
        <v>0</v>
      </c>
      <c r="E217" s="33">
        <v>0</v>
      </c>
      <c r="F217" s="33">
        <v>0</v>
      </c>
      <c r="G217" s="38">
        <f t="shared" si="48"/>
        <v>0</v>
      </c>
      <c r="H217" s="33">
        <v>0</v>
      </c>
      <c r="I217" s="38">
        <f t="shared" si="49"/>
        <v>0</v>
      </c>
      <c r="J217" s="33">
        <v>0</v>
      </c>
      <c r="K217" s="38">
        <f t="shared" si="50"/>
        <v>0</v>
      </c>
      <c r="L217" s="33">
        <v>0</v>
      </c>
      <c r="M217" s="38">
        <f t="shared" si="51"/>
        <v>0</v>
      </c>
      <c r="N217" s="33">
        <f t="shared" si="52"/>
        <v>0</v>
      </c>
      <c r="O217" s="38">
        <f t="shared" si="53"/>
        <v>0</v>
      </c>
      <c r="P217" s="33">
        <v>0</v>
      </c>
      <c r="Q217" s="33">
        <v>0</v>
      </c>
      <c r="R217" s="33">
        <v>0</v>
      </c>
      <c r="S217" s="33">
        <v>0</v>
      </c>
      <c r="T217" s="38">
        <f t="shared" si="54"/>
        <v>0</v>
      </c>
      <c r="U217" s="38">
        <f t="shared" si="55"/>
        <v>0</v>
      </c>
    </row>
    <row r="218" spans="1:21" ht="13" x14ac:dyDescent="0.3">
      <c r="A218" s="18" t="s">
        <v>29</v>
      </c>
      <c r="B218" s="12" t="s">
        <v>391</v>
      </c>
      <c r="C218" s="11" t="s">
        <v>392</v>
      </c>
      <c r="D218" s="33">
        <v>48221384</v>
      </c>
      <c r="E218" s="33">
        <v>53751226</v>
      </c>
      <c r="F218" s="33">
        <v>6610000</v>
      </c>
      <c r="G218" s="38">
        <f t="shared" si="48"/>
        <v>0.13707611544289147</v>
      </c>
      <c r="H218" s="33">
        <v>5257714</v>
      </c>
      <c r="I218" s="38">
        <f t="shared" si="49"/>
        <v>0.10903283074579527</v>
      </c>
      <c r="J218" s="33">
        <v>16682284</v>
      </c>
      <c r="K218" s="38">
        <f t="shared" si="50"/>
        <v>0.31036099530083278</v>
      </c>
      <c r="L218" s="33">
        <v>0</v>
      </c>
      <c r="M218" s="38">
        <f t="shared" si="51"/>
        <v>0</v>
      </c>
      <c r="N218" s="33">
        <f t="shared" si="52"/>
        <v>28549998</v>
      </c>
      <c r="O218" s="38">
        <f t="shared" si="53"/>
        <v>0.53115063831288234</v>
      </c>
      <c r="P218" s="33">
        <v>14080023</v>
      </c>
      <c r="Q218" s="33">
        <v>23337464</v>
      </c>
      <c r="R218" s="33">
        <v>23337464</v>
      </c>
      <c r="S218" s="33">
        <v>34611293</v>
      </c>
      <c r="T218" s="38">
        <f t="shared" si="54"/>
        <v>1.4830785812888667</v>
      </c>
      <c r="U218" s="38">
        <f t="shared" si="55"/>
        <v>0.18481937138881088</v>
      </c>
    </row>
    <row r="219" spans="1:21" ht="13" x14ac:dyDescent="0.3">
      <c r="A219" s="18" t="s">
        <v>29</v>
      </c>
      <c r="B219" s="12" t="s">
        <v>393</v>
      </c>
      <c r="C219" s="11" t="s">
        <v>394</v>
      </c>
      <c r="D219" s="33">
        <v>35484914</v>
      </c>
      <c r="E219" s="33">
        <v>35484914</v>
      </c>
      <c r="F219" s="33">
        <v>1680996</v>
      </c>
      <c r="G219" s="38">
        <f t="shared" si="48"/>
        <v>4.7372131154101146E-2</v>
      </c>
      <c r="H219" s="33">
        <v>10254544</v>
      </c>
      <c r="I219" s="38">
        <f t="shared" si="49"/>
        <v>0.28898320001564609</v>
      </c>
      <c r="J219" s="33">
        <v>1217853</v>
      </c>
      <c r="K219" s="38">
        <f t="shared" si="50"/>
        <v>3.4320302988475611E-2</v>
      </c>
      <c r="L219" s="33">
        <v>0</v>
      </c>
      <c r="M219" s="38">
        <f t="shared" si="51"/>
        <v>0</v>
      </c>
      <c r="N219" s="33">
        <f t="shared" si="52"/>
        <v>13153393</v>
      </c>
      <c r="O219" s="38">
        <f t="shared" si="53"/>
        <v>0.37067563415822286</v>
      </c>
      <c r="P219" s="33">
        <v>5854328</v>
      </c>
      <c r="Q219" s="33">
        <v>33338128</v>
      </c>
      <c r="R219" s="33">
        <v>34152948</v>
      </c>
      <c r="S219" s="33">
        <v>24793873</v>
      </c>
      <c r="T219" s="38">
        <f t="shared" si="54"/>
        <v>0.72596582292105505</v>
      </c>
      <c r="U219" s="38">
        <f t="shared" si="55"/>
        <v>-0.79197390375120769</v>
      </c>
    </row>
    <row r="220" spans="1:21" ht="13" x14ac:dyDescent="0.3">
      <c r="A220" s="18" t="s">
        <v>29</v>
      </c>
      <c r="B220" s="12" t="s">
        <v>395</v>
      </c>
      <c r="C220" s="11" t="s">
        <v>396</v>
      </c>
      <c r="D220" s="33">
        <v>0</v>
      </c>
      <c r="E220" s="33">
        <v>0</v>
      </c>
      <c r="F220" s="33">
        <v>0</v>
      </c>
      <c r="G220" s="38">
        <f t="shared" si="48"/>
        <v>0</v>
      </c>
      <c r="H220" s="33">
        <v>0</v>
      </c>
      <c r="I220" s="38">
        <f t="shared" si="49"/>
        <v>0</v>
      </c>
      <c r="J220" s="33">
        <v>0</v>
      </c>
      <c r="K220" s="38">
        <f t="shared" si="50"/>
        <v>0</v>
      </c>
      <c r="L220" s="33">
        <v>0</v>
      </c>
      <c r="M220" s="38">
        <f t="shared" si="51"/>
        <v>0</v>
      </c>
      <c r="N220" s="33">
        <f t="shared" si="52"/>
        <v>0</v>
      </c>
      <c r="O220" s="38">
        <f t="shared" si="53"/>
        <v>0</v>
      </c>
      <c r="P220" s="33">
        <v>0</v>
      </c>
      <c r="Q220" s="33">
        <v>0</v>
      </c>
      <c r="R220" s="33">
        <v>0</v>
      </c>
      <c r="S220" s="33">
        <v>0</v>
      </c>
      <c r="T220" s="38">
        <f t="shared" si="54"/>
        <v>0</v>
      </c>
      <c r="U220" s="38">
        <f t="shared" si="55"/>
        <v>0</v>
      </c>
    </row>
    <row r="221" spans="1:21" ht="13" x14ac:dyDescent="0.3">
      <c r="A221" s="18" t="s">
        <v>29</v>
      </c>
      <c r="B221" s="12" t="s">
        <v>397</v>
      </c>
      <c r="C221" s="11" t="s">
        <v>398</v>
      </c>
      <c r="D221" s="33">
        <v>0</v>
      </c>
      <c r="E221" s="33">
        <v>0</v>
      </c>
      <c r="F221" s="33">
        <v>32158</v>
      </c>
      <c r="G221" s="38">
        <f t="shared" si="48"/>
        <v>0</v>
      </c>
      <c r="H221" s="33">
        <v>0</v>
      </c>
      <c r="I221" s="38">
        <f t="shared" si="49"/>
        <v>0</v>
      </c>
      <c r="J221" s="33">
        <v>0</v>
      </c>
      <c r="K221" s="38">
        <f t="shared" si="50"/>
        <v>0</v>
      </c>
      <c r="L221" s="33">
        <v>0</v>
      </c>
      <c r="M221" s="38">
        <f t="shared" si="51"/>
        <v>0</v>
      </c>
      <c r="N221" s="33">
        <f t="shared" si="52"/>
        <v>32158</v>
      </c>
      <c r="O221" s="38">
        <f t="shared" si="53"/>
        <v>0</v>
      </c>
      <c r="P221" s="33">
        <v>14052</v>
      </c>
      <c r="Q221" s="33">
        <v>0</v>
      </c>
      <c r="R221" s="33">
        <v>0</v>
      </c>
      <c r="S221" s="33">
        <v>98691</v>
      </c>
      <c r="T221" s="38">
        <f t="shared" si="54"/>
        <v>0</v>
      </c>
      <c r="U221" s="38">
        <f t="shared" si="55"/>
        <v>-1</v>
      </c>
    </row>
    <row r="222" spans="1:21" ht="13" x14ac:dyDescent="0.3">
      <c r="A222" s="18" t="s">
        <v>29</v>
      </c>
      <c r="B222" s="12" t="s">
        <v>399</v>
      </c>
      <c r="C222" s="11" t="s">
        <v>400</v>
      </c>
      <c r="D222" s="33">
        <v>37000</v>
      </c>
      <c r="E222" s="33">
        <v>37000</v>
      </c>
      <c r="F222" s="33">
        <v>4680</v>
      </c>
      <c r="G222" s="38">
        <f t="shared" si="48"/>
        <v>0.1264864864864865</v>
      </c>
      <c r="H222" s="33">
        <v>1755</v>
      </c>
      <c r="I222" s="38">
        <f t="shared" si="49"/>
        <v>4.7432432432432434E-2</v>
      </c>
      <c r="J222" s="33">
        <v>3510</v>
      </c>
      <c r="K222" s="38">
        <f t="shared" si="50"/>
        <v>9.4864864864864867E-2</v>
      </c>
      <c r="L222" s="33">
        <v>0</v>
      </c>
      <c r="M222" s="38">
        <f t="shared" si="51"/>
        <v>0</v>
      </c>
      <c r="N222" s="33">
        <f t="shared" si="52"/>
        <v>9945</v>
      </c>
      <c r="O222" s="38">
        <f t="shared" si="53"/>
        <v>0.26878378378378376</v>
      </c>
      <c r="P222" s="33">
        <v>6920</v>
      </c>
      <c r="Q222" s="33">
        <v>15000</v>
      </c>
      <c r="R222" s="33">
        <v>15000</v>
      </c>
      <c r="S222" s="33">
        <v>13245</v>
      </c>
      <c r="T222" s="38">
        <f t="shared" si="54"/>
        <v>0.88300000000000001</v>
      </c>
      <c r="U222" s="38">
        <f t="shared" si="55"/>
        <v>-0.49277456647398843</v>
      </c>
    </row>
    <row r="223" spans="1:21" ht="13" x14ac:dyDescent="0.3">
      <c r="A223" s="18" t="s">
        <v>44</v>
      </c>
      <c r="B223" s="12" t="s">
        <v>401</v>
      </c>
      <c r="C223" s="11" t="s">
        <v>402</v>
      </c>
      <c r="D223" s="33">
        <v>0</v>
      </c>
      <c r="E223" s="33">
        <v>0</v>
      </c>
      <c r="F223" s="33">
        <v>0</v>
      </c>
      <c r="G223" s="38">
        <f t="shared" si="48"/>
        <v>0</v>
      </c>
      <c r="H223" s="33">
        <v>0</v>
      </c>
      <c r="I223" s="38">
        <f t="shared" si="49"/>
        <v>0</v>
      </c>
      <c r="J223" s="33">
        <v>0</v>
      </c>
      <c r="K223" s="38">
        <f t="shared" si="50"/>
        <v>0</v>
      </c>
      <c r="L223" s="33">
        <v>0</v>
      </c>
      <c r="M223" s="38">
        <f t="shared" si="51"/>
        <v>0</v>
      </c>
      <c r="N223" s="33">
        <f t="shared" si="52"/>
        <v>0</v>
      </c>
      <c r="O223" s="38">
        <f t="shared" si="53"/>
        <v>0</v>
      </c>
      <c r="P223" s="33">
        <v>0</v>
      </c>
      <c r="Q223" s="33">
        <v>0</v>
      </c>
      <c r="R223" s="33">
        <v>0</v>
      </c>
      <c r="S223" s="33">
        <v>0</v>
      </c>
      <c r="T223" s="38">
        <f t="shared" si="54"/>
        <v>0</v>
      </c>
      <c r="U223" s="38">
        <f t="shared" si="55"/>
        <v>0</v>
      </c>
    </row>
    <row r="224" spans="1:21" ht="14" x14ac:dyDescent="0.3">
      <c r="A224" s="19" t="s">
        <v>0</v>
      </c>
      <c r="B224" s="14" t="s">
        <v>403</v>
      </c>
      <c r="C224" s="13" t="s">
        <v>0</v>
      </c>
      <c r="D224" s="34">
        <f>SUM(D217:D223)</f>
        <v>83743298</v>
      </c>
      <c r="E224" s="34">
        <f>SUM(E217:E223)</f>
        <v>89273140</v>
      </c>
      <c r="F224" s="34">
        <f>SUM(F217:F223)</f>
        <v>8327834</v>
      </c>
      <c r="G224" s="39">
        <f t="shared" si="48"/>
        <v>9.9444781837944807E-2</v>
      </c>
      <c r="H224" s="34">
        <f>SUM(H217:H223)</f>
        <v>15514013</v>
      </c>
      <c r="I224" s="39">
        <f t="shared" si="49"/>
        <v>0.18525677123439777</v>
      </c>
      <c r="J224" s="34">
        <f>SUM(J217:J223)</f>
        <v>17903647</v>
      </c>
      <c r="K224" s="39">
        <f t="shared" si="50"/>
        <v>0.20054909012946112</v>
      </c>
      <c r="L224" s="34">
        <f>SUM(L217:L223)</f>
        <v>0</v>
      </c>
      <c r="M224" s="39">
        <f t="shared" si="51"/>
        <v>0</v>
      </c>
      <c r="N224" s="34">
        <f t="shared" si="52"/>
        <v>41745494</v>
      </c>
      <c r="O224" s="39">
        <f t="shared" si="53"/>
        <v>0.46761538801032426</v>
      </c>
      <c r="P224" s="34">
        <f>SUM(P217:P223)</f>
        <v>19955323</v>
      </c>
      <c r="Q224" s="34">
        <f>SUM(Q217:Q223)</f>
        <v>56690592</v>
      </c>
      <c r="R224" s="34">
        <f>SUM(R217:R223)</f>
        <v>57505412</v>
      </c>
      <c r="S224" s="34">
        <f>SUM(S217:S223)</f>
        <v>59517102</v>
      </c>
      <c r="T224" s="39">
        <f t="shared" si="54"/>
        <v>1.0349826204184052</v>
      </c>
      <c r="U224" s="39">
        <f t="shared" si="55"/>
        <v>-0.10281346986966833</v>
      </c>
    </row>
    <row r="225" spans="1:21" ht="13" x14ac:dyDescent="0.3">
      <c r="A225" s="18" t="s">
        <v>29</v>
      </c>
      <c r="B225" s="12" t="s">
        <v>404</v>
      </c>
      <c r="C225" s="11" t="s">
        <v>405</v>
      </c>
      <c r="D225" s="33">
        <v>0</v>
      </c>
      <c r="E225" s="33">
        <v>100000</v>
      </c>
      <c r="F225" s="33">
        <v>0</v>
      </c>
      <c r="G225" s="38">
        <f t="shared" si="48"/>
        <v>0</v>
      </c>
      <c r="H225" s="33">
        <v>0</v>
      </c>
      <c r="I225" s="38">
        <f t="shared" si="49"/>
        <v>0</v>
      </c>
      <c r="J225" s="33">
        <v>0</v>
      </c>
      <c r="K225" s="38">
        <f t="shared" si="50"/>
        <v>0</v>
      </c>
      <c r="L225" s="33">
        <v>0</v>
      </c>
      <c r="M225" s="38">
        <f t="shared" si="51"/>
        <v>0</v>
      </c>
      <c r="N225" s="33">
        <f t="shared" si="52"/>
        <v>0</v>
      </c>
      <c r="O225" s="38">
        <f t="shared" si="53"/>
        <v>0</v>
      </c>
      <c r="P225" s="33">
        <v>0</v>
      </c>
      <c r="Q225" s="33">
        <v>8832</v>
      </c>
      <c r="R225" s="33">
        <v>8832</v>
      </c>
      <c r="S225" s="33">
        <v>0</v>
      </c>
      <c r="T225" s="38">
        <f t="shared" si="54"/>
        <v>0</v>
      </c>
      <c r="U225" s="38">
        <f t="shared" si="55"/>
        <v>0</v>
      </c>
    </row>
    <row r="226" spans="1:21" ht="13" x14ac:dyDescent="0.3">
      <c r="A226" s="18" t="s">
        <v>29</v>
      </c>
      <c r="B226" s="12" t="s">
        <v>406</v>
      </c>
      <c r="C226" s="11" t="s">
        <v>407</v>
      </c>
      <c r="D226" s="33">
        <v>0</v>
      </c>
      <c r="E226" s="33">
        <v>0</v>
      </c>
      <c r="F226" s="33">
        <v>0</v>
      </c>
      <c r="G226" s="38">
        <f t="shared" si="48"/>
        <v>0</v>
      </c>
      <c r="H226" s="33">
        <v>0</v>
      </c>
      <c r="I226" s="38">
        <f t="shared" si="49"/>
        <v>0</v>
      </c>
      <c r="J226" s="33">
        <v>0</v>
      </c>
      <c r="K226" s="38">
        <f t="shared" si="50"/>
        <v>0</v>
      </c>
      <c r="L226" s="33">
        <v>0</v>
      </c>
      <c r="M226" s="38">
        <f t="shared" si="51"/>
        <v>0</v>
      </c>
      <c r="N226" s="33">
        <f t="shared" si="52"/>
        <v>0</v>
      </c>
      <c r="O226" s="38">
        <f t="shared" si="53"/>
        <v>0</v>
      </c>
      <c r="P226" s="33">
        <v>0</v>
      </c>
      <c r="Q226" s="33">
        <v>0</v>
      </c>
      <c r="R226" s="33">
        <v>0</v>
      </c>
      <c r="S226" s="33">
        <v>0</v>
      </c>
      <c r="T226" s="38">
        <f t="shared" si="54"/>
        <v>0</v>
      </c>
      <c r="U226" s="38">
        <f t="shared" si="55"/>
        <v>0</v>
      </c>
    </row>
    <row r="227" spans="1:21" ht="13" x14ac:dyDescent="0.3">
      <c r="A227" s="18" t="s">
        <v>29</v>
      </c>
      <c r="B227" s="12" t="s">
        <v>408</v>
      </c>
      <c r="C227" s="11" t="s">
        <v>409</v>
      </c>
      <c r="D227" s="33">
        <v>0</v>
      </c>
      <c r="E227" s="33">
        <v>0</v>
      </c>
      <c r="F227" s="33">
        <v>0</v>
      </c>
      <c r="G227" s="38">
        <f t="shared" si="48"/>
        <v>0</v>
      </c>
      <c r="H227" s="33">
        <v>0</v>
      </c>
      <c r="I227" s="38">
        <f t="shared" si="49"/>
        <v>0</v>
      </c>
      <c r="J227" s="33">
        <v>0</v>
      </c>
      <c r="K227" s="38">
        <f t="shared" si="50"/>
        <v>0</v>
      </c>
      <c r="L227" s="33">
        <v>0</v>
      </c>
      <c r="M227" s="38">
        <f t="shared" si="51"/>
        <v>0</v>
      </c>
      <c r="N227" s="33">
        <f t="shared" si="52"/>
        <v>0</v>
      </c>
      <c r="O227" s="38">
        <f t="shared" si="53"/>
        <v>0</v>
      </c>
      <c r="P227" s="33">
        <v>0</v>
      </c>
      <c r="Q227" s="33">
        <v>0</v>
      </c>
      <c r="R227" s="33">
        <v>0</v>
      </c>
      <c r="S227" s="33">
        <v>0</v>
      </c>
      <c r="T227" s="38">
        <f t="shared" si="54"/>
        <v>0</v>
      </c>
      <c r="U227" s="38">
        <f t="shared" si="55"/>
        <v>0</v>
      </c>
    </row>
    <row r="228" spans="1:21" ht="13" x14ac:dyDescent="0.3">
      <c r="A228" s="18" t="s">
        <v>29</v>
      </c>
      <c r="B228" s="12" t="s">
        <v>410</v>
      </c>
      <c r="C228" s="11" t="s">
        <v>411</v>
      </c>
      <c r="D228" s="33">
        <v>0</v>
      </c>
      <c r="E228" s="33">
        <v>0</v>
      </c>
      <c r="F228" s="33">
        <v>0</v>
      </c>
      <c r="G228" s="38">
        <f t="shared" si="48"/>
        <v>0</v>
      </c>
      <c r="H228" s="33">
        <v>0</v>
      </c>
      <c r="I228" s="38">
        <f t="shared" si="49"/>
        <v>0</v>
      </c>
      <c r="J228" s="33">
        <v>0</v>
      </c>
      <c r="K228" s="38">
        <f t="shared" si="50"/>
        <v>0</v>
      </c>
      <c r="L228" s="33">
        <v>0</v>
      </c>
      <c r="M228" s="38">
        <f t="shared" si="51"/>
        <v>0</v>
      </c>
      <c r="N228" s="33">
        <f t="shared" si="52"/>
        <v>0</v>
      </c>
      <c r="O228" s="38">
        <f t="shared" si="53"/>
        <v>0</v>
      </c>
      <c r="P228" s="33">
        <v>0</v>
      </c>
      <c r="Q228" s="33">
        <v>0</v>
      </c>
      <c r="R228" s="33">
        <v>0</v>
      </c>
      <c r="S228" s="33">
        <v>0</v>
      </c>
      <c r="T228" s="38">
        <f t="shared" si="54"/>
        <v>0</v>
      </c>
      <c r="U228" s="38">
        <f t="shared" si="55"/>
        <v>0</v>
      </c>
    </row>
    <row r="229" spans="1:21" ht="13" x14ac:dyDescent="0.3">
      <c r="A229" s="18" t="s">
        <v>44</v>
      </c>
      <c r="B229" s="12" t="s">
        <v>412</v>
      </c>
      <c r="C229" s="11" t="s">
        <v>413</v>
      </c>
      <c r="D229" s="33">
        <v>0</v>
      </c>
      <c r="E229" s="33">
        <v>0</v>
      </c>
      <c r="F229" s="33">
        <v>0</v>
      </c>
      <c r="G229" s="38">
        <f t="shared" si="48"/>
        <v>0</v>
      </c>
      <c r="H229" s="33">
        <v>0</v>
      </c>
      <c r="I229" s="38">
        <f t="shared" si="49"/>
        <v>0</v>
      </c>
      <c r="J229" s="33">
        <v>0</v>
      </c>
      <c r="K229" s="38">
        <f t="shared" si="50"/>
        <v>0</v>
      </c>
      <c r="L229" s="33">
        <v>0</v>
      </c>
      <c r="M229" s="38">
        <f t="shared" si="51"/>
        <v>0</v>
      </c>
      <c r="N229" s="33">
        <f t="shared" si="52"/>
        <v>0</v>
      </c>
      <c r="O229" s="38">
        <f t="shared" si="53"/>
        <v>0</v>
      </c>
      <c r="P229" s="33">
        <v>0</v>
      </c>
      <c r="Q229" s="33">
        <v>0</v>
      </c>
      <c r="R229" s="33">
        <v>0</v>
      </c>
      <c r="S229" s="33">
        <v>0</v>
      </c>
      <c r="T229" s="38">
        <f t="shared" si="54"/>
        <v>0</v>
      </c>
      <c r="U229" s="38">
        <f t="shared" si="55"/>
        <v>0</v>
      </c>
    </row>
    <row r="230" spans="1:21" ht="14" x14ac:dyDescent="0.3">
      <c r="A230" s="19" t="s">
        <v>0</v>
      </c>
      <c r="B230" s="14" t="s">
        <v>414</v>
      </c>
      <c r="C230" s="13" t="s">
        <v>0</v>
      </c>
      <c r="D230" s="34">
        <f>SUM(D225:D229)</f>
        <v>0</v>
      </c>
      <c r="E230" s="34">
        <f>SUM(E225:E229)</f>
        <v>100000</v>
      </c>
      <c r="F230" s="34">
        <f>SUM(F225:F229)</f>
        <v>0</v>
      </c>
      <c r="G230" s="39">
        <f t="shared" si="48"/>
        <v>0</v>
      </c>
      <c r="H230" s="34">
        <f>SUM(H225:H229)</f>
        <v>0</v>
      </c>
      <c r="I230" s="39">
        <f t="shared" si="49"/>
        <v>0</v>
      </c>
      <c r="J230" s="34">
        <f>SUM(J225:J229)</f>
        <v>0</v>
      </c>
      <c r="K230" s="39">
        <f t="shared" si="50"/>
        <v>0</v>
      </c>
      <c r="L230" s="34">
        <f>SUM(L225:L229)</f>
        <v>0</v>
      </c>
      <c r="M230" s="39">
        <f t="shared" si="51"/>
        <v>0</v>
      </c>
      <c r="N230" s="34">
        <f t="shared" si="52"/>
        <v>0</v>
      </c>
      <c r="O230" s="39">
        <f t="shared" si="53"/>
        <v>0</v>
      </c>
      <c r="P230" s="34">
        <f>SUM(P225:P229)</f>
        <v>0</v>
      </c>
      <c r="Q230" s="34">
        <f>SUM(Q225:Q229)</f>
        <v>8832</v>
      </c>
      <c r="R230" s="34">
        <f>SUM(R225:R229)</f>
        <v>8832</v>
      </c>
      <c r="S230" s="34">
        <f>SUM(S225:S229)</f>
        <v>0</v>
      </c>
      <c r="T230" s="39">
        <f t="shared" si="54"/>
        <v>0</v>
      </c>
      <c r="U230" s="39">
        <f t="shared" si="55"/>
        <v>0</v>
      </c>
    </row>
    <row r="231" spans="1:21" ht="14" x14ac:dyDescent="0.3">
      <c r="A231" s="19" t="s">
        <v>0</v>
      </c>
      <c r="B231" s="14" t="s">
        <v>415</v>
      </c>
      <c r="C231" s="13" t="s">
        <v>0</v>
      </c>
      <c r="D231" s="34">
        <f>SUM(D208:D215,D217:D223,D225:D229)</f>
        <v>85090015</v>
      </c>
      <c r="E231" s="34">
        <f>SUM(E208:E215,E217:E223,E225:E229)</f>
        <v>89474661</v>
      </c>
      <c r="F231" s="34">
        <f>SUM(F208:F215,F217:F223,F225:F229)</f>
        <v>8375193</v>
      </c>
      <c r="G231" s="39">
        <f t="shared" si="48"/>
        <v>9.8427447685841871E-2</v>
      </c>
      <c r="H231" s="34">
        <f>SUM(H208:H215,H217:H223,H225:H229)</f>
        <v>15556448</v>
      </c>
      <c r="I231" s="39">
        <f t="shared" si="49"/>
        <v>0.18282342528673898</v>
      </c>
      <c r="J231" s="34">
        <f>SUM(J208:J215,J217:J223,J225:J229)</f>
        <v>17944001</v>
      </c>
      <c r="K231" s="39">
        <f t="shared" si="50"/>
        <v>0.20054841001297563</v>
      </c>
      <c r="L231" s="34">
        <f>SUM(L208:L215,L217:L223,L225:L229)</f>
        <v>0</v>
      </c>
      <c r="M231" s="39">
        <f t="shared" si="51"/>
        <v>0</v>
      </c>
      <c r="N231" s="34">
        <f t="shared" si="52"/>
        <v>41875642</v>
      </c>
      <c r="O231" s="39">
        <f t="shared" si="53"/>
        <v>0.46801677180984236</v>
      </c>
      <c r="P231" s="34">
        <f>SUM(P208:P215,P217:P223,P225:P229)</f>
        <v>19999364</v>
      </c>
      <c r="Q231" s="34">
        <f>SUM(Q208:Q215,Q217:Q223,Q225:Q229)</f>
        <v>75553564</v>
      </c>
      <c r="R231" s="34">
        <f>SUM(R208:R215,R217:R223,R225:R229)</f>
        <v>58854838</v>
      </c>
      <c r="S231" s="34">
        <f>SUM(S208:S215,S217:S223,S225:S229)</f>
        <v>59637904</v>
      </c>
      <c r="T231" s="39">
        <f t="shared" si="54"/>
        <v>1.0133050404454431</v>
      </c>
      <c r="U231" s="39">
        <f t="shared" si="55"/>
        <v>-0.10277141813109658</v>
      </c>
    </row>
    <row r="232" spans="1:21" ht="14.5" customHeight="1" x14ac:dyDescent="0.3">
      <c r="A232" s="17" t="s">
        <v>0</v>
      </c>
      <c r="B232" s="15" t="s">
        <v>618</v>
      </c>
      <c r="C232" s="10"/>
      <c r="D232" s="35"/>
      <c r="E232" s="35"/>
      <c r="F232" s="35"/>
      <c r="G232" s="40"/>
      <c r="H232" s="35"/>
      <c r="I232" s="40"/>
      <c r="J232" s="35"/>
      <c r="K232" s="40"/>
      <c r="L232" s="35"/>
      <c r="M232" s="40"/>
      <c r="N232" s="35"/>
      <c r="O232" s="40"/>
      <c r="P232" s="35"/>
      <c r="Q232" s="35"/>
      <c r="R232" s="35"/>
      <c r="S232" s="35"/>
      <c r="T232" s="40"/>
      <c r="U232" s="40"/>
    </row>
    <row r="233" spans="1:21" ht="14.5" customHeight="1" x14ac:dyDescent="0.3">
      <c r="A233" s="17" t="s">
        <v>0</v>
      </c>
      <c r="B233" s="9" t="s">
        <v>416</v>
      </c>
      <c r="C233" s="10"/>
      <c r="D233" s="35"/>
      <c r="E233" s="35"/>
      <c r="F233" s="35"/>
      <c r="G233" s="40"/>
      <c r="H233" s="35"/>
      <c r="I233" s="40"/>
      <c r="J233" s="35"/>
      <c r="K233" s="40"/>
      <c r="L233" s="35"/>
      <c r="M233" s="40"/>
      <c r="N233" s="35"/>
      <c r="O233" s="40"/>
      <c r="P233" s="35"/>
      <c r="Q233" s="35"/>
      <c r="R233" s="35"/>
      <c r="S233" s="35"/>
      <c r="T233" s="40"/>
      <c r="U233" s="40"/>
    </row>
    <row r="234" spans="1:21" ht="13" x14ac:dyDescent="0.3">
      <c r="A234" s="18" t="s">
        <v>29</v>
      </c>
      <c r="B234" s="12" t="s">
        <v>417</v>
      </c>
      <c r="C234" s="11" t="s">
        <v>418</v>
      </c>
      <c r="D234" s="33">
        <v>0</v>
      </c>
      <c r="E234" s="33">
        <v>0</v>
      </c>
      <c r="F234" s="33">
        <v>0</v>
      </c>
      <c r="G234" s="38">
        <f t="shared" ref="G234:G260" si="56">IF(($D234     =0),0,($F234     /$D234     ))</f>
        <v>0</v>
      </c>
      <c r="H234" s="33">
        <v>0</v>
      </c>
      <c r="I234" s="38">
        <f t="shared" ref="I234:I260" si="57">IF(($D234     =0),0,($H234     /$D234     ))</f>
        <v>0</v>
      </c>
      <c r="J234" s="33">
        <v>0</v>
      </c>
      <c r="K234" s="38">
        <f t="shared" ref="K234:K260" si="58">IF(($E234     =0),0,($J234     /$E234     ))</f>
        <v>0</v>
      </c>
      <c r="L234" s="33">
        <v>0</v>
      </c>
      <c r="M234" s="38">
        <f t="shared" ref="M234:M260" si="59">IF(($E234     =0),0,($L234     /$E234     ))</f>
        <v>0</v>
      </c>
      <c r="N234" s="33">
        <f t="shared" ref="N234:N260" si="60">$F234     +$H234     +$J234</f>
        <v>0</v>
      </c>
      <c r="O234" s="38">
        <f t="shared" ref="O234:O260" si="61">IF(($E234     =0),0,($N234     /$E234     ))</f>
        <v>0</v>
      </c>
      <c r="P234" s="33">
        <v>0</v>
      </c>
      <c r="Q234" s="33">
        <v>0</v>
      </c>
      <c r="R234" s="33">
        <v>0</v>
      </c>
      <c r="S234" s="33">
        <v>0</v>
      </c>
      <c r="T234" s="38">
        <f t="shared" ref="T234:T260" si="62">IF(($R234     =0),0,($S234     /$R234     ))</f>
        <v>0</v>
      </c>
      <c r="U234" s="38">
        <f t="shared" ref="U234:U260" si="63">IF(($P234     =0),0,(($J234     /$P234     )-1))</f>
        <v>0</v>
      </c>
    </row>
    <row r="235" spans="1:21" ht="13" x14ac:dyDescent="0.3">
      <c r="A235" s="18" t="s">
        <v>29</v>
      </c>
      <c r="B235" s="12" t="s">
        <v>419</v>
      </c>
      <c r="C235" s="11" t="s">
        <v>420</v>
      </c>
      <c r="D235" s="33">
        <v>42702</v>
      </c>
      <c r="E235" s="33">
        <v>42702</v>
      </c>
      <c r="F235" s="33">
        <v>7000</v>
      </c>
      <c r="G235" s="38">
        <f t="shared" si="56"/>
        <v>0.1639267481616786</v>
      </c>
      <c r="H235" s="33">
        <v>21671</v>
      </c>
      <c r="I235" s="38">
        <f t="shared" si="57"/>
        <v>0.50749379420167673</v>
      </c>
      <c r="J235" s="33">
        <v>6994</v>
      </c>
      <c r="K235" s="38">
        <f t="shared" si="58"/>
        <v>0.16378623952039717</v>
      </c>
      <c r="L235" s="33">
        <v>0</v>
      </c>
      <c r="M235" s="38">
        <f t="shared" si="59"/>
        <v>0</v>
      </c>
      <c r="N235" s="33">
        <f t="shared" si="60"/>
        <v>35665</v>
      </c>
      <c r="O235" s="38">
        <f t="shared" si="61"/>
        <v>0.83520678188375252</v>
      </c>
      <c r="P235" s="33">
        <v>9789</v>
      </c>
      <c r="Q235" s="33">
        <v>103987</v>
      </c>
      <c r="R235" s="33">
        <v>48974</v>
      </c>
      <c r="S235" s="33">
        <v>34277</v>
      </c>
      <c r="T235" s="38">
        <f t="shared" si="62"/>
        <v>0.69990198881038923</v>
      </c>
      <c r="U235" s="38">
        <f t="shared" si="63"/>
        <v>-0.28552456839309426</v>
      </c>
    </row>
    <row r="236" spans="1:21" ht="13" x14ac:dyDescent="0.3">
      <c r="A236" s="18" t="s">
        <v>29</v>
      </c>
      <c r="B236" s="12" t="s">
        <v>421</v>
      </c>
      <c r="C236" s="11" t="s">
        <v>422</v>
      </c>
      <c r="D236" s="33">
        <v>104999877</v>
      </c>
      <c r="E236" s="33">
        <v>154999877</v>
      </c>
      <c r="F236" s="33">
        <v>47636999</v>
      </c>
      <c r="G236" s="38">
        <f t="shared" si="56"/>
        <v>0.45368623622292431</v>
      </c>
      <c r="H236" s="33">
        <v>40800647</v>
      </c>
      <c r="I236" s="38">
        <f t="shared" si="57"/>
        <v>0.38857804566761539</v>
      </c>
      <c r="J236" s="33">
        <v>31997135</v>
      </c>
      <c r="K236" s="38">
        <f t="shared" si="58"/>
        <v>0.20643329284706466</v>
      </c>
      <c r="L236" s="33">
        <v>0</v>
      </c>
      <c r="M236" s="38">
        <f t="shared" si="59"/>
        <v>0</v>
      </c>
      <c r="N236" s="33">
        <f t="shared" si="60"/>
        <v>120434781</v>
      </c>
      <c r="O236" s="38">
        <f t="shared" si="61"/>
        <v>0.77699920368323905</v>
      </c>
      <c r="P236" s="33">
        <v>5023128</v>
      </c>
      <c r="Q236" s="33">
        <v>100864436</v>
      </c>
      <c r="R236" s="33">
        <v>100864436</v>
      </c>
      <c r="S236" s="33">
        <v>68777177</v>
      </c>
      <c r="T236" s="38">
        <f t="shared" si="62"/>
        <v>0.68187737648183544</v>
      </c>
      <c r="U236" s="38">
        <f t="shared" si="63"/>
        <v>5.3699621032949985</v>
      </c>
    </row>
    <row r="237" spans="1:21" ht="13" x14ac:dyDescent="0.3">
      <c r="A237" s="18" t="s">
        <v>29</v>
      </c>
      <c r="B237" s="12" t="s">
        <v>423</v>
      </c>
      <c r="C237" s="11" t="s">
        <v>424</v>
      </c>
      <c r="D237" s="33">
        <v>0</v>
      </c>
      <c r="E237" s="33">
        <v>0</v>
      </c>
      <c r="F237" s="33">
        <v>0</v>
      </c>
      <c r="G237" s="38">
        <f t="shared" si="56"/>
        <v>0</v>
      </c>
      <c r="H237" s="33">
        <v>0</v>
      </c>
      <c r="I237" s="38">
        <f t="shared" si="57"/>
        <v>0</v>
      </c>
      <c r="J237" s="33">
        <v>0</v>
      </c>
      <c r="K237" s="38">
        <f t="shared" si="58"/>
        <v>0</v>
      </c>
      <c r="L237" s="33">
        <v>0</v>
      </c>
      <c r="M237" s="38">
        <f t="shared" si="59"/>
        <v>0</v>
      </c>
      <c r="N237" s="33">
        <f t="shared" si="60"/>
        <v>0</v>
      </c>
      <c r="O237" s="38">
        <f t="shared" si="61"/>
        <v>0</v>
      </c>
      <c r="P237" s="33">
        <v>0</v>
      </c>
      <c r="Q237" s="33">
        <v>0</v>
      </c>
      <c r="R237" s="33">
        <v>0</v>
      </c>
      <c r="S237" s="33">
        <v>0</v>
      </c>
      <c r="T237" s="38">
        <f t="shared" si="62"/>
        <v>0</v>
      </c>
      <c r="U237" s="38">
        <f t="shared" si="63"/>
        <v>0</v>
      </c>
    </row>
    <row r="238" spans="1:21" ht="13" x14ac:dyDescent="0.3">
      <c r="A238" s="18" t="s">
        <v>29</v>
      </c>
      <c r="B238" s="12" t="s">
        <v>425</v>
      </c>
      <c r="C238" s="11" t="s">
        <v>426</v>
      </c>
      <c r="D238" s="33">
        <v>0</v>
      </c>
      <c r="E238" s="33">
        <v>0</v>
      </c>
      <c r="F238" s="33">
        <v>0</v>
      </c>
      <c r="G238" s="38">
        <f t="shared" si="56"/>
        <v>0</v>
      </c>
      <c r="H238" s="33">
        <v>0</v>
      </c>
      <c r="I238" s="38">
        <f t="shared" si="57"/>
        <v>0</v>
      </c>
      <c r="J238" s="33">
        <v>0</v>
      </c>
      <c r="K238" s="38">
        <f t="shared" si="58"/>
        <v>0</v>
      </c>
      <c r="L238" s="33">
        <v>0</v>
      </c>
      <c r="M238" s="38">
        <f t="shared" si="59"/>
        <v>0</v>
      </c>
      <c r="N238" s="33">
        <f t="shared" si="60"/>
        <v>0</v>
      </c>
      <c r="O238" s="38">
        <f t="shared" si="61"/>
        <v>0</v>
      </c>
      <c r="P238" s="33">
        <v>0</v>
      </c>
      <c r="Q238" s="33">
        <v>0</v>
      </c>
      <c r="R238" s="33">
        <v>0</v>
      </c>
      <c r="S238" s="33">
        <v>0</v>
      </c>
      <c r="T238" s="38">
        <f t="shared" si="62"/>
        <v>0</v>
      </c>
      <c r="U238" s="38">
        <f t="shared" si="63"/>
        <v>0</v>
      </c>
    </row>
    <row r="239" spans="1:21" ht="13" x14ac:dyDescent="0.3">
      <c r="A239" s="18" t="s">
        <v>44</v>
      </c>
      <c r="B239" s="12" t="s">
        <v>427</v>
      </c>
      <c r="C239" s="11" t="s">
        <v>428</v>
      </c>
      <c r="D239" s="33">
        <v>0</v>
      </c>
      <c r="E239" s="33">
        <v>0</v>
      </c>
      <c r="F239" s="33">
        <v>0</v>
      </c>
      <c r="G239" s="38">
        <f t="shared" si="56"/>
        <v>0</v>
      </c>
      <c r="H239" s="33">
        <v>0</v>
      </c>
      <c r="I239" s="38">
        <f t="shared" si="57"/>
        <v>0</v>
      </c>
      <c r="J239" s="33">
        <v>0</v>
      </c>
      <c r="K239" s="38">
        <f t="shared" si="58"/>
        <v>0</v>
      </c>
      <c r="L239" s="33">
        <v>0</v>
      </c>
      <c r="M239" s="38">
        <f t="shared" si="59"/>
        <v>0</v>
      </c>
      <c r="N239" s="33">
        <f t="shared" si="60"/>
        <v>0</v>
      </c>
      <c r="O239" s="38">
        <f t="shared" si="61"/>
        <v>0</v>
      </c>
      <c r="P239" s="33">
        <v>0</v>
      </c>
      <c r="Q239" s="33">
        <v>0</v>
      </c>
      <c r="R239" s="33">
        <v>0</v>
      </c>
      <c r="S239" s="33">
        <v>0</v>
      </c>
      <c r="T239" s="38">
        <f t="shared" si="62"/>
        <v>0</v>
      </c>
      <c r="U239" s="38">
        <f t="shared" si="63"/>
        <v>0</v>
      </c>
    </row>
    <row r="240" spans="1:21" ht="14" x14ac:dyDescent="0.3">
      <c r="A240" s="19" t="s">
        <v>0</v>
      </c>
      <c r="B240" s="14" t="s">
        <v>429</v>
      </c>
      <c r="C240" s="13" t="s">
        <v>0</v>
      </c>
      <c r="D240" s="34">
        <f>SUM(D234:D239)</f>
        <v>105042579</v>
      </c>
      <c r="E240" s="34">
        <f>SUM(E234:E239)</f>
        <v>155042579</v>
      </c>
      <c r="F240" s="34">
        <f>SUM(F234:F239)</f>
        <v>47643999</v>
      </c>
      <c r="G240" s="39">
        <f t="shared" si="56"/>
        <v>0.45356844294540788</v>
      </c>
      <c r="H240" s="34">
        <f>SUM(H234:H239)</f>
        <v>40822318</v>
      </c>
      <c r="I240" s="39">
        <f t="shared" si="57"/>
        <v>0.3886263874004845</v>
      </c>
      <c r="J240" s="34">
        <f>SUM(J234:J239)</f>
        <v>32004129</v>
      </c>
      <c r="K240" s="39">
        <f t="shared" si="58"/>
        <v>0.20642154694808063</v>
      </c>
      <c r="L240" s="34">
        <f>SUM(L234:L239)</f>
        <v>0</v>
      </c>
      <c r="M240" s="39">
        <f t="shared" si="59"/>
        <v>0</v>
      </c>
      <c r="N240" s="34">
        <f t="shared" si="60"/>
        <v>120470446</v>
      </c>
      <c r="O240" s="39">
        <f t="shared" si="61"/>
        <v>0.7770152352793358</v>
      </c>
      <c r="P240" s="34">
        <f>SUM(P234:P239)</f>
        <v>5032917</v>
      </c>
      <c r="Q240" s="34">
        <f>SUM(Q234:Q239)</f>
        <v>100968423</v>
      </c>
      <c r="R240" s="34">
        <f>SUM(R234:R239)</f>
        <v>100913410</v>
      </c>
      <c r="S240" s="34">
        <f>SUM(S234:S239)</f>
        <v>68811454</v>
      </c>
      <c r="T240" s="39">
        <f t="shared" si="62"/>
        <v>0.681886123955181</v>
      </c>
      <c r="U240" s="39">
        <f t="shared" si="63"/>
        <v>5.3589622081985455</v>
      </c>
    </row>
    <row r="241" spans="1:21" ht="13" x14ac:dyDescent="0.3">
      <c r="A241" s="18" t="s">
        <v>29</v>
      </c>
      <c r="B241" s="12" t="s">
        <v>430</v>
      </c>
      <c r="C241" s="11" t="s">
        <v>431</v>
      </c>
      <c r="D241" s="33">
        <v>0</v>
      </c>
      <c r="E241" s="33">
        <v>0</v>
      </c>
      <c r="F241" s="33">
        <v>0</v>
      </c>
      <c r="G241" s="38">
        <f t="shared" si="56"/>
        <v>0</v>
      </c>
      <c r="H241" s="33">
        <v>0</v>
      </c>
      <c r="I241" s="38">
        <f t="shared" si="57"/>
        <v>0</v>
      </c>
      <c r="J241" s="33">
        <v>0</v>
      </c>
      <c r="K241" s="38">
        <f t="shared" si="58"/>
        <v>0</v>
      </c>
      <c r="L241" s="33">
        <v>0</v>
      </c>
      <c r="M241" s="38">
        <f t="shared" si="59"/>
        <v>0</v>
      </c>
      <c r="N241" s="33">
        <f t="shared" si="60"/>
        <v>0</v>
      </c>
      <c r="O241" s="38">
        <f t="shared" si="61"/>
        <v>0</v>
      </c>
      <c r="P241" s="33">
        <v>0</v>
      </c>
      <c r="Q241" s="33">
        <v>0</v>
      </c>
      <c r="R241" s="33">
        <v>0</v>
      </c>
      <c r="S241" s="33">
        <v>0</v>
      </c>
      <c r="T241" s="38">
        <f t="shared" si="62"/>
        <v>0</v>
      </c>
      <c r="U241" s="38">
        <f t="shared" si="63"/>
        <v>0</v>
      </c>
    </row>
    <row r="242" spans="1:21" ht="13" x14ac:dyDescent="0.3">
      <c r="A242" s="18" t="s">
        <v>29</v>
      </c>
      <c r="B242" s="12" t="s">
        <v>432</v>
      </c>
      <c r="C242" s="11" t="s">
        <v>433</v>
      </c>
      <c r="D242" s="33">
        <v>3345189</v>
      </c>
      <c r="E242" s="33">
        <v>1625914</v>
      </c>
      <c r="F242" s="33">
        <v>0</v>
      </c>
      <c r="G242" s="38">
        <f t="shared" si="56"/>
        <v>0</v>
      </c>
      <c r="H242" s="33">
        <v>0</v>
      </c>
      <c r="I242" s="38">
        <f t="shared" si="57"/>
        <v>0</v>
      </c>
      <c r="J242" s="33">
        <v>1457763</v>
      </c>
      <c r="K242" s="38">
        <f t="shared" si="58"/>
        <v>0.89658063095588081</v>
      </c>
      <c r="L242" s="33">
        <v>0</v>
      </c>
      <c r="M242" s="38">
        <f t="shared" si="59"/>
        <v>0</v>
      </c>
      <c r="N242" s="33">
        <f t="shared" si="60"/>
        <v>1457763</v>
      </c>
      <c r="O242" s="38">
        <f t="shared" si="61"/>
        <v>0.89658063095588081</v>
      </c>
      <c r="P242" s="33">
        <v>697783</v>
      </c>
      <c r="Q242" s="33">
        <v>2968170</v>
      </c>
      <c r="R242" s="33">
        <v>2968170</v>
      </c>
      <c r="S242" s="33">
        <v>2082780</v>
      </c>
      <c r="T242" s="38">
        <f t="shared" si="62"/>
        <v>0.70170509101567635</v>
      </c>
      <c r="U242" s="38">
        <f t="shared" si="63"/>
        <v>1.0891351609311206</v>
      </c>
    </row>
    <row r="243" spans="1:21" ht="13" x14ac:dyDescent="0.3">
      <c r="A243" s="18" t="s">
        <v>29</v>
      </c>
      <c r="B243" s="12" t="s">
        <v>434</v>
      </c>
      <c r="C243" s="11" t="s">
        <v>435</v>
      </c>
      <c r="D243" s="33">
        <v>0</v>
      </c>
      <c r="E243" s="33">
        <v>0</v>
      </c>
      <c r="F243" s="33">
        <v>0</v>
      </c>
      <c r="G243" s="38">
        <f t="shared" si="56"/>
        <v>0</v>
      </c>
      <c r="H243" s="33">
        <v>0</v>
      </c>
      <c r="I243" s="38">
        <f t="shared" si="57"/>
        <v>0</v>
      </c>
      <c r="J243" s="33">
        <v>0</v>
      </c>
      <c r="K243" s="38">
        <f t="shared" si="58"/>
        <v>0</v>
      </c>
      <c r="L243" s="33">
        <v>0</v>
      </c>
      <c r="M243" s="38">
        <f t="shared" si="59"/>
        <v>0</v>
      </c>
      <c r="N243" s="33">
        <f t="shared" si="60"/>
        <v>0</v>
      </c>
      <c r="O243" s="38">
        <f t="shared" si="61"/>
        <v>0</v>
      </c>
      <c r="P243" s="33">
        <v>0</v>
      </c>
      <c r="Q243" s="33">
        <v>0</v>
      </c>
      <c r="R243" s="33">
        <v>0</v>
      </c>
      <c r="S243" s="33">
        <v>0</v>
      </c>
      <c r="T243" s="38">
        <f t="shared" si="62"/>
        <v>0</v>
      </c>
      <c r="U243" s="38">
        <f t="shared" si="63"/>
        <v>0</v>
      </c>
    </row>
    <row r="244" spans="1:21" ht="13" x14ac:dyDescent="0.3">
      <c r="A244" s="18" t="s">
        <v>29</v>
      </c>
      <c r="B244" s="12" t="s">
        <v>436</v>
      </c>
      <c r="C244" s="11" t="s">
        <v>437</v>
      </c>
      <c r="D244" s="33">
        <v>2860000</v>
      </c>
      <c r="E244" s="33">
        <v>2860000</v>
      </c>
      <c r="F244" s="33">
        <v>0</v>
      </c>
      <c r="G244" s="38">
        <f t="shared" si="56"/>
        <v>0</v>
      </c>
      <c r="H244" s="33">
        <v>0</v>
      </c>
      <c r="I244" s="38">
        <f t="shared" si="57"/>
        <v>0</v>
      </c>
      <c r="J244" s="33">
        <v>0</v>
      </c>
      <c r="K244" s="38">
        <f t="shared" si="58"/>
        <v>0</v>
      </c>
      <c r="L244" s="33">
        <v>0</v>
      </c>
      <c r="M244" s="38">
        <f t="shared" si="59"/>
        <v>0</v>
      </c>
      <c r="N244" s="33">
        <f t="shared" si="60"/>
        <v>0</v>
      </c>
      <c r="O244" s="38">
        <f t="shared" si="61"/>
        <v>0</v>
      </c>
      <c r="P244" s="33">
        <v>0</v>
      </c>
      <c r="Q244" s="33">
        <v>10000000</v>
      </c>
      <c r="R244" s="33">
        <v>10000000</v>
      </c>
      <c r="S244" s="33">
        <v>7694</v>
      </c>
      <c r="T244" s="38">
        <f t="shared" si="62"/>
        <v>7.6940000000000005E-4</v>
      </c>
      <c r="U244" s="38">
        <f t="shared" si="63"/>
        <v>0</v>
      </c>
    </row>
    <row r="245" spans="1:21" ht="13" x14ac:dyDescent="0.3">
      <c r="A245" s="18" t="s">
        <v>29</v>
      </c>
      <c r="B245" s="12" t="s">
        <v>438</v>
      </c>
      <c r="C245" s="11" t="s">
        <v>439</v>
      </c>
      <c r="D245" s="33">
        <v>0</v>
      </c>
      <c r="E245" s="33">
        <v>0</v>
      </c>
      <c r="F245" s="33">
        <v>0</v>
      </c>
      <c r="G245" s="38">
        <f t="shared" si="56"/>
        <v>0</v>
      </c>
      <c r="H245" s="33">
        <v>0</v>
      </c>
      <c r="I245" s="38">
        <f t="shared" si="57"/>
        <v>0</v>
      </c>
      <c r="J245" s="33">
        <v>0</v>
      </c>
      <c r="K245" s="38">
        <f t="shared" si="58"/>
        <v>0</v>
      </c>
      <c r="L245" s="33">
        <v>0</v>
      </c>
      <c r="M245" s="38">
        <f t="shared" si="59"/>
        <v>0</v>
      </c>
      <c r="N245" s="33">
        <f t="shared" si="60"/>
        <v>0</v>
      </c>
      <c r="O245" s="38">
        <f t="shared" si="61"/>
        <v>0</v>
      </c>
      <c r="P245" s="33">
        <v>0</v>
      </c>
      <c r="Q245" s="33">
        <v>0</v>
      </c>
      <c r="R245" s="33">
        <v>0</v>
      </c>
      <c r="S245" s="33">
        <v>0</v>
      </c>
      <c r="T245" s="38">
        <f t="shared" si="62"/>
        <v>0</v>
      </c>
      <c r="U245" s="38">
        <f t="shared" si="63"/>
        <v>0</v>
      </c>
    </row>
    <row r="246" spans="1:21" ht="13" x14ac:dyDescent="0.3">
      <c r="A246" s="18" t="s">
        <v>44</v>
      </c>
      <c r="B246" s="12" t="s">
        <v>440</v>
      </c>
      <c r="C246" s="11" t="s">
        <v>441</v>
      </c>
      <c r="D246" s="33">
        <v>0</v>
      </c>
      <c r="E246" s="33">
        <v>0</v>
      </c>
      <c r="F246" s="33">
        <v>0</v>
      </c>
      <c r="G246" s="38">
        <f t="shared" si="56"/>
        <v>0</v>
      </c>
      <c r="H246" s="33">
        <v>0</v>
      </c>
      <c r="I246" s="38">
        <f t="shared" si="57"/>
        <v>0</v>
      </c>
      <c r="J246" s="33">
        <v>0</v>
      </c>
      <c r="K246" s="38">
        <f t="shared" si="58"/>
        <v>0</v>
      </c>
      <c r="L246" s="33">
        <v>0</v>
      </c>
      <c r="M246" s="38">
        <f t="shared" si="59"/>
        <v>0</v>
      </c>
      <c r="N246" s="33">
        <f t="shared" si="60"/>
        <v>0</v>
      </c>
      <c r="O246" s="38">
        <f t="shared" si="61"/>
        <v>0</v>
      </c>
      <c r="P246" s="33">
        <v>0</v>
      </c>
      <c r="Q246" s="33">
        <v>0</v>
      </c>
      <c r="R246" s="33">
        <v>0</v>
      </c>
      <c r="S246" s="33">
        <v>0</v>
      </c>
      <c r="T246" s="38">
        <f t="shared" si="62"/>
        <v>0</v>
      </c>
      <c r="U246" s="38">
        <f t="shared" si="63"/>
        <v>0</v>
      </c>
    </row>
    <row r="247" spans="1:21" ht="14" x14ac:dyDescent="0.3">
      <c r="A247" s="19" t="s">
        <v>0</v>
      </c>
      <c r="B247" s="14" t="s">
        <v>442</v>
      </c>
      <c r="C247" s="13" t="s">
        <v>0</v>
      </c>
      <c r="D247" s="34">
        <f>SUM(D241:D246)</f>
        <v>6205189</v>
      </c>
      <c r="E247" s="34">
        <f>SUM(E241:E246)</f>
        <v>4485914</v>
      </c>
      <c r="F247" s="34">
        <f>SUM(F241:F246)</f>
        <v>0</v>
      </c>
      <c r="G247" s="39">
        <f t="shared" si="56"/>
        <v>0</v>
      </c>
      <c r="H247" s="34">
        <f>SUM(H241:H246)</f>
        <v>0</v>
      </c>
      <c r="I247" s="39">
        <f t="shared" si="57"/>
        <v>0</v>
      </c>
      <c r="J247" s="34">
        <f>SUM(J241:J246)</f>
        <v>1457763</v>
      </c>
      <c r="K247" s="39">
        <f t="shared" si="58"/>
        <v>0.32496454457218754</v>
      </c>
      <c r="L247" s="34">
        <f>SUM(L241:L246)</f>
        <v>0</v>
      </c>
      <c r="M247" s="39">
        <f t="shared" si="59"/>
        <v>0</v>
      </c>
      <c r="N247" s="34">
        <f t="shared" si="60"/>
        <v>1457763</v>
      </c>
      <c r="O247" s="39">
        <f t="shared" si="61"/>
        <v>0.32496454457218754</v>
      </c>
      <c r="P247" s="34">
        <f>SUM(P241:P246)</f>
        <v>697783</v>
      </c>
      <c r="Q247" s="34">
        <f>SUM(Q241:Q246)</f>
        <v>12968170</v>
      </c>
      <c r="R247" s="34">
        <f>SUM(R241:R246)</f>
        <v>12968170</v>
      </c>
      <c r="S247" s="34">
        <f>SUM(S241:S246)</f>
        <v>2090474</v>
      </c>
      <c r="T247" s="39">
        <f t="shared" si="62"/>
        <v>0.16120038525096447</v>
      </c>
      <c r="U247" s="39">
        <f t="shared" si="63"/>
        <v>1.0891351609311206</v>
      </c>
    </row>
    <row r="248" spans="1:21" ht="13" x14ac:dyDescent="0.3">
      <c r="A248" s="18" t="s">
        <v>29</v>
      </c>
      <c r="B248" s="12" t="s">
        <v>443</v>
      </c>
      <c r="C248" s="11" t="s">
        <v>444</v>
      </c>
      <c r="D248" s="33">
        <v>0</v>
      </c>
      <c r="E248" s="33">
        <v>0</v>
      </c>
      <c r="F248" s="33">
        <v>0</v>
      </c>
      <c r="G248" s="38">
        <f t="shared" si="56"/>
        <v>0</v>
      </c>
      <c r="H248" s="33">
        <v>0</v>
      </c>
      <c r="I248" s="38">
        <f t="shared" si="57"/>
        <v>0</v>
      </c>
      <c r="J248" s="33">
        <v>0</v>
      </c>
      <c r="K248" s="38">
        <f t="shared" si="58"/>
        <v>0</v>
      </c>
      <c r="L248" s="33">
        <v>0</v>
      </c>
      <c r="M248" s="38">
        <f t="shared" si="59"/>
        <v>0</v>
      </c>
      <c r="N248" s="33">
        <f t="shared" si="60"/>
        <v>0</v>
      </c>
      <c r="O248" s="38">
        <f t="shared" si="61"/>
        <v>0</v>
      </c>
      <c r="P248" s="33">
        <v>0</v>
      </c>
      <c r="Q248" s="33">
        <v>0</v>
      </c>
      <c r="R248" s="33">
        <v>0</v>
      </c>
      <c r="S248" s="33">
        <v>0</v>
      </c>
      <c r="T248" s="38">
        <f t="shared" si="62"/>
        <v>0</v>
      </c>
      <c r="U248" s="38">
        <f t="shared" si="63"/>
        <v>0</v>
      </c>
    </row>
    <row r="249" spans="1:21" ht="13" x14ac:dyDescent="0.3">
      <c r="A249" s="18" t="s">
        <v>29</v>
      </c>
      <c r="B249" s="12" t="s">
        <v>445</v>
      </c>
      <c r="C249" s="11" t="s">
        <v>446</v>
      </c>
      <c r="D249" s="33">
        <v>0</v>
      </c>
      <c r="E249" s="33">
        <v>0</v>
      </c>
      <c r="F249" s="33">
        <v>0</v>
      </c>
      <c r="G249" s="38">
        <f t="shared" si="56"/>
        <v>0</v>
      </c>
      <c r="H249" s="33">
        <v>0</v>
      </c>
      <c r="I249" s="38">
        <f t="shared" si="57"/>
        <v>0</v>
      </c>
      <c r="J249" s="33">
        <v>0</v>
      </c>
      <c r="K249" s="38">
        <f t="shared" si="58"/>
        <v>0</v>
      </c>
      <c r="L249" s="33">
        <v>0</v>
      </c>
      <c r="M249" s="38">
        <f t="shared" si="59"/>
        <v>0</v>
      </c>
      <c r="N249" s="33">
        <f t="shared" si="60"/>
        <v>0</v>
      </c>
      <c r="O249" s="38">
        <f t="shared" si="61"/>
        <v>0</v>
      </c>
      <c r="P249" s="33">
        <v>0</v>
      </c>
      <c r="Q249" s="33">
        <v>0</v>
      </c>
      <c r="R249" s="33">
        <v>0</v>
      </c>
      <c r="S249" s="33">
        <v>0</v>
      </c>
      <c r="T249" s="38">
        <f t="shared" si="62"/>
        <v>0</v>
      </c>
      <c r="U249" s="38">
        <f t="shared" si="63"/>
        <v>0</v>
      </c>
    </row>
    <row r="250" spans="1:21" ht="13" x14ac:dyDescent="0.3">
      <c r="A250" s="18" t="s">
        <v>29</v>
      </c>
      <c r="B250" s="12" t="s">
        <v>447</v>
      </c>
      <c r="C250" s="11" t="s">
        <v>448</v>
      </c>
      <c r="D250" s="33">
        <v>0</v>
      </c>
      <c r="E250" s="33">
        <v>0</v>
      </c>
      <c r="F250" s="33">
        <v>0</v>
      </c>
      <c r="G250" s="38">
        <f t="shared" si="56"/>
        <v>0</v>
      </c>
      <c r="H250" s="33">
        <v>0</v>
      </c>
      <c r="I250" s="38">
        <f t="shared" si="57"/>
        <v>0</v>
      </c>
      <c r="J250" s="33">
        <v>0</v>
      </c>
      <c r="K250" s="38">
        <f t="shared" si="58"/>
        <v>0</v>
      </c>
      <c r="L250" s="33">
        <v>0</v>
      </c>
      <c r="M250" s="38">
        <f t="shared" si="59"/>
        <v>0</v>
      </c>
      <c r="N250" s="33">
        <f t="shared" si="60"/>
        <v>0</v>
      </c>
      <c r="O250" s="38">
        <f t="shared" si="61"/>
        <v>0</v>
      </c>
      <c r="P250" s="33">
        <v>0</v>
      </c>
      <c r="Q250" s="33">
        <v>0</v>
      </c>
      <c r="R250" s="33">
        <v>0</v>
      </c>
      <c r="S250" s="33">
        <v>0</v>
      </c>
      <c r="T250" s="38">
        <f t="shared" si="62"/>
        <v>0</v>
      </c>
      <c r="U250" s="38">
        <f t="shared" si="63"/>
        <v>0</v>
      </c>
    </row>
    <row r="251" spans="1:21" ht="13" x14ac:dyDescent="0.3">
      <c r="A251" s="18" t="s">
        <v>29</v>
      </c>
      <c r="B251" s="12" t="s">
        <v>449</v>
      </c>
      <c r="C251" s="11" t="s">
        <v>450</v>
      </c>
      <c r="D251" s="33">
        <v>0</v>
      </c>
      <c r="E251" s="33">
        <v>0</v>
      </c>
      <c r="F251" s="33">
        <v>0</v>
      </c>
      <c r="G251" s="38">
        <f t="shared" si="56"/>
        <v>0</v>
      </c>
      <c r="H251" s="33">
        <v>0</v>
      </c>
      <c r="I251" s="38">
        <f t="shared" si="57"/>
        <v>0</v>
      </c>
      <c r="J251" s="33">
        <v>-7032149</v>
      </c>
      <c r="K251" s="38">
        <f t="shared" si="58"/>
        <v>0</v>
      </c>
      <c r="L251" s="33">
        <v>0</v>
      </c>
      <c r="M251" s="38">
        <f t="shared" si="59"/>
        <v>0</v>
      </c>
      <c r="N251" s="33">
        <f t="shared" si="60"/>
        <v>-7032149</v>
      </c>
      <c r="O251" s="38">
        <f t="shared" si="61"/>
        <v>0</v>
      </c>
      <c r="P251" s="33">
        <v>0</v>
      </c>
      <c r="Q251" s="33">
        <v>0</v>
      </c>
      <c r="R251" s="33">
        <v>0</v>
      </c>
      <c r="S251" s="33">
        <v>0</v>
      </c>
      <c r="T251" s="38">
        <f t="shared" si="62"/>
        <v>0</v>
      </c>
      <c r="U251" s="38">
        <f t="shared" si="63"/>
        <v>0</v>
      </c>
    </row>
    <row r="252" spans="1:21" ht="13" x14ac:dyDescent="0.3">
      <c r="A252" s="18" t="s">
        <v>29</v>
      </c>
      <c r="B252" s="12" t="s">
        <v>451</v>
      </c>
      <c r="C252" s="11" t="s">
        <v>452</v>
      </c>
      <c r="D252" s="33">
        <v>0</v>
      </c>
      <c r="E252" s="33">
        <v>0</v>
      </c>
      <c r="F252" s="33">
        <v>0</v>
      </c>
      <c r="G252" s="38">
        <f t="shared" si="56"/>
        <v>0</v>
      </c>
      <c r="H252" s="33">
        <v>0</v>
      </c>
      <c r="I252" s="38">
        <f t="shared" si="57"/>
        <v>0</v>
      </c>
      <c r="J252" s="33">
        <v>0</v>
      </c>
      <c r="K252" s="38">
        <f t="shared" si="58"/>
        <v>0</v>
      </c>
      <c r="L252" s="33">
        <v>0</v>
      </c>
      <c r="M252" s="38">
        <f t="shared" si="59"/>
        <v>0</v>
      </c>
      <c r="N252" s="33">
        <f t="shared" si="60"/>
        <v>0</v>
      </c>
      <c r="O252" s="38">
        <f t="shared" si="61"/>
        <v>0</v>
      </c>
      <c r="P252" s="33">
        <v>0</v>
      </c>
      <c r="Q252" s="33">
        <v>0</v>
      </c>
      <c r="R252" s="33">
        <v>0</v>
      </c>
      <c r="S252" s="33">
        <v>0</v>
      </c>
      <c r="T252" s="38">
        <f t="shared" si="62"/>
        <v>0</v>
      </c>
      <c r="U252" s="38">
        <f t="shared" si="63"/>
        <v>0</v>
      </c>
    </row>
    <row r="253" spans="1:21" ht="13" x14ac:dyDescent="0.3">
      <c r="A253" s="18" t="s">
        <v>44</v>
      </c>
      <c r="B253" s="12" t="s">
        <v>453</v>
      </c>
      <c r="C253" s="11" t="s">
        <v>454</v>
      </c>
      <c r="D253" s="33">
        <v>0</v>
      </c>
      <c r="E253" s="33">
        <v>0</v>
      </c>
      <c r="F253" s="33">
        <v>0</v>
      </c>
      <c r="G253" s="38">
        <f t="shared" si="56"/>
        <v>0</v>
      </c>
      <c r="H253" s="33">
        <v>0</v>
      </c>
      <c r="I253" s="38">
        <f t="shared" si="57"/>
        <v>0</v>
      </c>
      <c r="J253" s="33">
        <v>0</v>
      </c>
      <c r="K253" s="38">
        <f t="shared" si="58"/>
        <v>0</v>
      </c>
      <c r="L253" s="33">
        <v>0</v>
      </c>
      <c r="M253" s="38">
        <f t="shared" si="59"/>
        <v>0</v>
      </c>
      <c r="N253" s="33">
        <f t="shared" si="60"/>
        <v>0</v>
      </c>
      <c r="O253" s="38">
        <f t="shared" si="61"/>
        <v>0</v>
      </c>
      <c r="P253" s="33">
        <v>0</v>
      </c>
      <c r="Q253" s="33">
        <v>0</v>
      </c>
      <c r="R253" s="33">
        <v>0</v>
      </c>
      <c r="S253" s="33">
        <v>0</v>
      </c>
      <c r="T253" s="38">
        <f t="shared" si="62"/>
        <v>0</v>
      </c>
      <c r="U253" s="38">
        <f t="shared" si="63"/>
        <v>0</v>
      </c>
    </row>
    <row r="254" spans="1:21" ht="14" x14ac:dyDescent="0.3">
      <c r="A254" s="19" t="s">
        <v>0</v>
      </c>
      <c r="B254" s="14" t="s">
        <v>455</v>
      </c>
      <c r="C254" s="13" t="s">
        <v>0</v>
      </c>
      <c r="D254" s="34">
        <f>SUM(D248:D253)</f>
        <v>0</v>
      </c>
      <c r="E254" s="34">
        <f>SUM(E248:E253)</f>
        <v>0</v>
      </c>
      <c r="F254" s="34">
        <f>SUM(F248:F253)</f>
        <v>0</v>
      </c>
      <c r="G254" s="39">
        <f t="shared" si="56"/>
        <v>0</v>
      </c>
      <c r="H254" s="34">
        <f>SUM(H248:H253)</f>
        <v>0</v>
      </c>
      <c r="I254" s="39">
        <f t="shared" si="57"/>
        <v>0</v>
      </c>
      <c r="J254" s="34">
        <f>SUM(J248:J253)</f>
        <v>-7032149</v>
      </c>
      <c r="K254" s="39">
        <f t="shared" si="58"/>
        <v>0</v>
      </c>
      <c r="L254" s="34">
        <f>SUM(L248:L253)</f>
        <v>0</v>
      </c>
      <c r="M254" s="39">
        <f t="shared" si="59"/>
        <v>0</v>
      </c>
      <c r="N254" s="34">
        <f t="shared" si="60"/>
        <v>-7032149</v>
      </c>
      <c r="O254" s="39">
        <f t="shared" si="61"/>
        <v>0</v>
      </c>
      <c r="P254" s="34">
        <f>SUM(P248:P253)</f>
        <v>0</v>
      </c>
      <c r="Q254" s="34">
        <f>SUM(Q248:Q253)</f>
        <v>0</v>
      </c>
      <c r="R254" s="34">
        <f>SUM(R248:R253)</f>
        <v>0</v>
      </c>
      <c r="S254" s="34">
        <f>SUM(S248:S253)</f>
        <v>0</v>
      </c>
      <c r="T254" s="39">
        <f t="shared" si="62"/>
        <v>0</v>
      </c>
      <c r="U254" s="39">
        <f t="shared" si="63"/>
        <v>0</v>
      </c>
    </row>
    <row r="255" spans="1:21" ht="13" x14ac:dyDescent="0.3">
      <c r="A255" s="18" t="s">
        <v>29</v>
      </c>
      <c r="B255" s="12" t="s">
        <v>456</v>
      </c>
      <c r="C255" s="11" t="s">
        <v>457</v>
      </c>
      <c r="D255" s="33">
        <v>16142294</v>
      </c>
      <c r="E255" s="33">
        <v>20099499</v>
      </c>
      <c r="F255" s="33">
        <v>5026585</v>
      </c>
      <c r="G255" s="38">
        <f t="shared" si="56"/>
        <v>0.31139223458574106</v>
      </c>
      <c r="H255" s="33">
        <v>3621319</v>
      </c>
      <c r="I255" s="38">
        <f t="shared" si="57"/>
        <v>0.22433732157275788</v>
      </c>
      <c r="J255" s="33">
        <v>3438360</v>
      </c>
      <c r="K255" s="38">
        <f t="shared" si="58"/>
        <v>0.17106695047473572</v>
      </c>
      <c r="L255" s="33">
        <v>0</v>
      </c>
      <c r="M255" s="38">
        <f t="shared" si="59"/>
        <v>0</v>
      </c>
      <c r="N255" s="33">
        <f t="shared" si="60"/>
        <v>12086264</v>
      </c>
      <c r="O255" s="38">
        <f t="shared" si="61"/>
        <v>0.60132165483328714</v>
      </c>
      <c r="P255" s="33">
        <v>1351970</v>
      </c>
      <c r="Q255" s="33">
        <v>20182000</v>
      </c>
      <c r="R255" s="33">
        <v>20832000</v>
      </c>
      <c r="S255" s="33">
        <v>2790630</v>
      </c>
      <c r="T255" s="38">
        <f t="shared" si="62"/>
        <v>0.1339588133640553</v>
      </c>
      <c r="U255" s="38">
        <f t="shared" si="63"/>
        <v>1.5432221129167067</v>
      </c>
    </row>
    <row r="256" spans="1:21" ht="13" x14ac:dyDescent="0.3">
      <c r="A256" s="18" t="s">
        <v>29</v>
      </c>
      <c r="B256" s="12" t="s">
        <v>458</v>
      </c>
      <c r="C256" s="11" t="s">
        <v>459</v>
      </c>
      <c r="D256" s="33">
        <v>0</v>
      </c>
      <c r="E256" s="33">
        <v>0</v>
      </c>
      <c r="F256" s="33">
        <v>0</v>
      </c>
      <c r="G256" s="38">
        <f t="shared" si="56"/>
        <v>0</v>
      </c>
      <c r="H256" s="33">
        <v>0</v>
      </c>
      <c r="I256" s="38">
        <f t="shared" si="57"/>
        <v>0</v>
      </c>
      <c r="J256" s="33">
        <v>0</v>
      </c>
      <c r="K256" s="38">
        <f t="shared" si="58"/>
        <v>0</v>
      </c>
      <c r="L256" s="33">
        <v>0</v>
      </c>
      <c r="M256" s="38">
        <f t="shared" si="59"/>
        <v>0</v>
      </c>
      <c r="N256" s="33">
        <f t="shared" si="60"/>
        <v>0</v>
      </c>
      <c r="O256" s="38">
        <f t="shared" si="61"/>
        <v>0</v>
      </c>
      <c r="P256" s="33">
        <v>0</v>
      </c>
      <c r="Q256" s="33">
        <v>0</v>
      </c>
      <c r="R256" s="33">
        <v>0</v>
      </c>
      <c r="S256" s="33">
        <v>0</v>
      </c>
      <c r="T256" s="38">
        <f t="shared" si="62"/>
        <v>0</v>
      </c>
      <c r="U256" s="38">
        <f t="shared" si="63"/>
        <v>0</v>
      </c>
    </row>
    <row r="257" spans="1:21" ht="13" x14ac:dyDescent="0.3">
      <c r="A257" s="18" t="s">
        <v>29</v>
      </c>
      <c r="B257" s="12" t="s">
        <v>460</v>
      </c>
      <c r="C257" s="11" t="s">
        <v>461</v>
      </c>
      <c r="D257" s="33">
        <v>62940</v>
      </c>
      <c r="E257" s="33">
        <v>62940</v>
      </c>
      <c r="F257" s="33">
        <v>39420</v>
      </c>
      <c r="G257" s="38">
        <f t="shared" si="56"/>
        <v>0.62631077216396569</v>
      </c>
      <c r="H257" s="33">
        <v>2661</v>
      </c>
      <c r="I257" s="38">
        <f t="shared" si="57"/>
        <v>4.2278360343183982E-2</v>
      </c>
      <c r="J257" s="33">
        <v>13561</v>
      </c>
      <c r="K257" s="38">
        <f t="shared" si="58"/>
        <v>0.21545916746107405</v>
      </c>
      <c r="L257" s="33">
        <v>0</v>
      </c>
      <c r="M257" s="38">
        <f t="shared" si="59"/>
        <v>0</v>
      </c>
      <c r="N257" s="33">
        <f t="shared" si="60"/>
        <v>55642</v>
      </c>
      <c r="O257" s="38">
        <f t="shared" si="61"/>
        <v>0.88404829996822365</v>
      </c>
      <c r="P257" s="33">
        <v>12329</v>
      </c>
      <c r="Q257" s="33">
        <v>60000</v>
      </c>
      <c r="R257" s="33">
        <v>60000</v>
      </c>
      <c r="S257" s="33">
        <v>51313</v>
      </c>
      <c r="T257" s="38">
        <f t="shared" si="62"/>
        <v>0.85521666666666663</v>
      </c>
      <c r="U257" s="38">
        <f t="shared" si="63"/>
        <v>9.9927001378862901E-2</v>
      </c>
    </row>
    <row r="258" spans="1:21" ht="13" x14ac:dyDescent="0.3">
      <c r="A258" s="18" t="s">
        <v>44</v>
      </c>
      <c r="B258" s="12" t="s">
        <v>462</v>
      </c>
      <c r="C258" s="11" t="s">
        <v>463</v>
      </c>
      <c r="D258" s="33">
        <v>0</v>
      </c>
      <c r="E258" s="33">
        <v>0</v>
      </c>
      <c r="F258" s="33">
        <v>0</v>
      </c>
      <c r="G258" s="38">
        <f t="shared" si="56"/>
        <v>0</v>
      </c>
      <c r="H258" s="33">
        <v>0</v>
      </c>
      <c r="I258" s="38">
        <f t="shared" si="57"/>
        <v>0</v>
      </c>
      <c r="J258" s="33">
        <v>0</v>
      </c>
      <c r="K258" s="38">
        <f t="shared" si="58"/>
        <v>0</v>
      </c>
      <c r="L258" s="33">
        <v>0</v>
      </c>
      <c r="M258" s="38">
        <f t="shared" si="59"/>
        <v>0</v>
      </c>
      <c r="N258" s="33">
        <f t="shared" si="60"/>
        <v>0</v>
      </c>
      <c r="O258" s="38">
        <f t="shared" si="61"/>
        <v>0</v>
      </c>
      <c r="P258" s="33">
        <v>0</v>
      </c>
      <c r="Q258" s="33">
        <v>0</v>
      </c>
      <c r="R258" s="33">
        <v>0</v>
      </c>
      <c r="S258" s="33">
        <v>0</v>
      </c>
      <c r="T258" s="38">
        <f t="shared" si="62"/>
        <v>0</v>
      </c>
      <c r="U258" s="38">
        <f t="shared" si="63"/>
        <v>0</v>
      </c>
    </row>
    <row r="259" spans="1:21" ht="14" x14ac:dyDescent="0.3">
      <c r="A259" s="19" t="s">
        <v>0</v>
      </c>
      <c r="B259" s="14" t="s">
        <v>464</v>
      </c>
      <c r="C259" s="13" t="s">
        <v>0</v>
      </c>
      <c r="D259" s="34">
        <f>SUM(D255:D258)</f>
        <v>16205234</v>
      </c>
      <c r="E259" s="34">
        <f>SUM(E255:E258)</f>
        <v>20162439</v>
      </c>
      <c r="F259" s="34">
        <f>SUM(F255:F258)</f>
        <v>5066005</v>
      </c>
      <c r="G259" s="39">
        <f t="shared" si="56"/>
        <v>0.31261535624848119</v>
      </c>
      <c r="H259" s="34">
        <f>SUM(H255:H258)</f>
        <v>3623980</v>
      </c>
      <c r="I259" s="39">
        <f t="shared" si="57"/>
        <v>0.2236302172495627</v>
      </c>
      <c r="J259" s="34">
        <f>SUM(J255:J258)</f>
        <v>3451921</v>
      </c>
      <c r="K259" s="39">
        <f t="shared" si="58"/>
        <v>0.17120552726780724</v>
      </c>
      <c r="L259" s="34">
        <f>SUM(L255:L258)</f>
        <v>0</v>
      </c>
      <c r="M259" s="39">
        <f t="shared" si="59"/>
        <v>0</v>
      </c>
      <c r="N259" s="34">
        <f t="shared" si="60"/>
        <v>12141906</v>
      </c>
      <c r="O259" s="39">
        <f t="shared" si="61"/>
        <v>0.60220422737546786</v>
      </c>
      <c r="P259" s="34">
        <f>SUM(P255:P258)</f>
        <v>1364299</v>
      </c>
      <c r="Q259" s="34">
        <f>SUM(Q255:Q258)</f>
        <v>20242000</v>
      </c>
      <c r="R259" s="34">
        <f>SUM(R255:R258)</f>
        <v>20892000</v>
      </c>
      <c r="S259" s="34">
        <f>SUM(S255:S258)</f>
        <v>2841943</v>
      </c>
      <c r="T259" s="39">
        <f t="shared" si="62"/>
        <v>0.13603020294849702</v>
      </c>
      <c r="U259" s="39">
        <f t="shared" si="63"/>
        <v>1.5301792349037857</v>
      </c>
    </row>
    <row r="260" spans="1:21" ht="14" x14ac:dyDescent="0.3">
      <c r="A260" s="19" t="s">
        <v>0</v>
      </c>
      <c r="B260" s="14" t="s">
        <v>465</v>
      </c>
      <c r="C260" s="13" t="s">
        <v>0</v>
      </c>
      <c r="D260" s="34">
        <f>SUM(D234:D239,D241:D246,D248:D253,D255:D258)</f>
        <v>127453002</v>
      </c>
      <c r="E260" s="34">
        <f>SUM(E234:E239,E241:E246,E248:E253,E255:E258)</f>
        <v>179690932</v>
      </c>
      <c r="F260" s="34">
        <f>SUM(F234:F239,F241:F246,F248:F253,F255:F258)</f>
        <v>52710004</v>
      </c>
      <c r="G260" s="39">
        <f t="shared" si="56"/>
        <v>0.41356424072302356</v>
      </c>
      <c r="H260" s="34">
        <f>SUM(H234:H239,H241:H246,H248:H253,H255:H258)</f>
        <v>44446298</v>
      </c>
      <c r="I260" s="39">
        <f t="shared" si="57"/>
        <v>0.34872696054660213</v>
      </c>
      <c r="J260" s="34">
        <f>SUM(J234:J239,J241:J246,J248:J253,J255:J258)</f>
        <v>29881664</v>
      </c>
      <c r="K260" s="39">
        <f t="shared" si="58"/>
        <v>0.16629477997253639</v>
      </c>
      <c r="L260" s="34">
        <f>SUM(L234:L239,L241:L246,L248:L253,L255:L258)</f>
        <v>0</v>
      </c>
      <c r="M260" s="39">
        <f t="shared" si="59"/>
        <v>0</v>
      </c>
      <c r="N260" s="34">
        <f t="shared" si="60"/>
        <v>127037966</v>
      </c>
      <c r="O260" s="39">
        <f t="shared" si="61"/>
        <v>0.70698039453654793</v>
      </c>
      <c r="P260" s="34">
        <f>SUM(P234:P239,P241:P246,P248:P253,P255:P258)</f>
        <v>7094999</v>
      </c>
      <c r="Q260" s="34">
        <f>SUM(Q234:Q239,Q241:Q246,Q248:Q253,Q255:Q258)</f>
        <v>134178593</v>
      </c>
      <c r="R260" s="34">
        <f>SUM(R234:R239,R241:R246,R248:R253,R255:R258)</f>
        <v>134773580</v>
      </c>
      <c r="S260" s="34">
        <f>SUM(S234:S239,S241:S246,S248:S253,S255:S258)</f>
        <v>73743871</v>
      </c>
      <c r="T260" s="39">
        <f t="shared" si="62"/>
        <v>0.54716859936494977</v>
      </c>
      <c r="U260" s="39">
        <f t="shared" si="63"/>
        <v>3.2116516154547732</v>
      </c>
    </row>
    <row r="261" spans="1:21" ht="14.5" customHeight="1" x14ac:dyDescent="0.3">
      <c r="A261" s="17" t="s">
        <v>0</v>
      </c>
      <c r="B261" s="15" t="s">
        <v>618</v>
      </c>
      <c r="C261" s="10"/>
      <c r="D261" s="35"/>
      <c r="E261" s="35"/>
      <c r="F261" s="35"/>
      <c r="G261" s="40"/>
      <c r="H261" s="35"/>
      <c r="I261" s="40"/>
      <c r="J261" s="35"/>
      <c r="K261" s="40"/>
      <c r="L261" s="35"/>
      <c r="M261" s="40"/>
      <c r="N261" s="35"/>
      <c r="O261" s="40"/>
      <c r="P261" s="35"/>
      <c r="Q261" s="35"/>
      <c r="R261" s="35"/>
      <c r="S261" s="35"/>
      <c r="T261" s="40"/>
      <c r="U261" s="40"/>
    </row>
    <row r="262" spans="1:21" ht="28.9" customHeight="1" x14ac:dyDescent="0.3">
      <c r="A262" s="17" t="s">
        <v>0</v>
      </c>
      <c r="B262" s="9" t="s">
        <v>466</v>
      </c>
      <c r="C262" s="10"/>
      <c r="D262" s="35"/>
      <c r="E262" s="35"/>
      <c r="F262" s="35"/>
      <c r="G262" s="40"/>
      <c r="H262" s="35"/>
      <c r="I262" s="40"/>
      <c r="J262" s="35"/>
      <c r="K262" s="40"/>
      <c r="L262" s="35"/>
      <c r="M262" s="40"/>
      <c r="N262" s="35"/>
      <c r="O262" s="40"/>
      <c r="P262" s="35"/>
      <c r="Q262" s="35"/>
      <c r="R262" s="35"/>
      <c r="S262" s="35"/>
      <c r="T262" s="40"/>
      <c r="U262" s="40"/>
    </row>
    <row r="263" spans="1:21" ht="13" x14ac:dyDescent="0.3">
      <c r="A263" s="18" t="s">
        <v>29</v>
      </c>
      <c r="B263" s="12" t="s">
        <v>467</v>
      </c>
      <c r="C263" s="11" t="s">
        <v>468</v>
      </c>
      <c r="D263" s="33">
        <v>0</v>
      </c>
      <c r="E263" s="33">
        <v>0</v>
      </c>
      <c r="F263" s="33">
        <v>0</v>
      </c>
      <c r="G263" s="38">
        <f t="shared" ref="G263:G299" si="64">IF(($D263     =0),0,($F263     /$D263     ))</f>
        <v>0</v>
      </c>
      <c r="H263" s="33">
        <v>0</v>
      </c>
      <c r="I263" s="38">
        <f t="shared" ref="I263:I299" si="65">IF(($D263     =0),0,($H263     /$D263     ))</f>
        <v>0</v>
      </c>
      <c r="J263" s="33">
        <v>0</v>
      </c>
      <c r="K263" s="38">
        <f t="shared" ref="K263:K299" si="66">IF(($E263     =0),0,($J263     /$E263     ))</f>
        <v>0</v>
      </c>
      <c r="L263" s="33">
        <v>0</v>
      </c>
      <c r="M263" s="38">
        <f t="shared" ref="M263:M299" si="67">IF(($E263     =0),0,($L263     /$E263     ))</f>
        <v>0</v>
      </c>
      <c r="N263" s="33">
        <f t="shared" ref="N263:N299" si="68">$F263     +$H263     +$J263</f>
        <v>0</v>
      </c>
      <c r="O263" s="38">
        <f t="shared" ref="O263:O299" si="69">IF(($E263     =0),0,($N263     /$E263     ))</f>
        <v>0</v>
      </c>
      <c r="P263" s="33">
        <v>0</v>
      </c>
      <c r="Q263" s="33">
        <v>0</v>
      </c>
      <c r="R263" s="33">
        <v>0</v>
      </c>
      <c r="S263" s="33">
        <v>0</v>
      </c>
      <c r="T263" s="38">
        <f t="shared" ref="T263:T299" si="70">IF(($R263     =0),0,($S263     /$R263     ))</f>
        <v>0</v>
      </c>
      <c r="U263" s="38">
        <f t="shared" ref="U263:U299" si="71">IF(($P263     =0),0,(($J263     /$P263     )-1))</f>
        <v>0</v>
      </c>
    </row>
    <row r="264" spans="1:21" ht="13" x14ac:dyDescent="0.3">
      <c r="A264" s="18" t="s">
        <v>29</v>
      </c>
      <c r="B264" s="12" t="s">
        <v>469</v>
      </c>
      <c r="C264" s="11" t="s">
        <v>470</v>
      </c>
      <c r="D264" s="33">
        <v>0</v>
      </c>
      <c r="E264" s="33">
        <v>50000</v>
      </c>
      <c r="F264" s="33">
        <v>-25714</v>
      </c>
      <c r="G264" s="38">
        <f t="shared" si="64"/>
        <v>0</v>
      </c>
      <c r="H264" s="33">
        <v>0</v>
      </c>
      <c r="I264" s="38">
        <f t="shared" si="65"/>
        <v>0</v>
      </c>
      <c r="J264" s="33">
        <v>8572</v>
      </c>
      <c r="K264" s="38">
        <f t="shared" si="66"/>
        <v>0.17144000000000001</v>
      </c>
      <c r="L264" s="33">
        <v>0</v>
      </c>
      <c r="M264" s="38">
        <f t="shared" si="67"/>
        <v>0</v>
      </c>
      <c r="N264" s="33">
        <f t="shared" si="68"/>
        <v>-17142</v>
      </c>
      <c r="O264" s="38">
        <f t="shared" si="69"/>
        <v>-0.34283999999999998</v>
      </c>
      <c r="P264" s="33">
        <v>8572</v>
      </c>
      <c r="Q264" s="33">
        <v>39996</v>
      </c>
      <c r="R264" s="33">
        <v>39996</v>
      </c>
      <c r="S264" s="33">
        <v>1</v>
      </c>
      <c r="T264" s="38">
        <f t="shared" si="70"/>
        <v>2.5002500250025003E-5</v>
      </c>
      <c r="U264" s="38">
        <f t="shared" si="71"/>
        <v>0</v>
      </c>
    </row>
    <row r="265" spans="1:21" ht="13" x14ac:dyDescent="0.3">
      <c r="A265" s="18" t="s">
        <v>29</v>
      </c>
      <c r="B265" s="12" t="s">
        <v>471</v>
      </c>
      <c r="C265" s="11" t="s">
        <v>472</v>
      </c>
      <c r="D265" s="33">
        <v>0</v>
      </c>
      <c r="E265" s="33">
        <v>0</v>
      </c>
      <c r="F265" s="33">
        <v>0</v>
      </c>
      <c r="G265" s="38">
        <f t="shared" si="64"/>
        <v>0</v>
      </c>
      <c r="H265" s="33">
        <v>0</v>
      </c>
      <c r="I265" s="38">
        <f t="shared" si="65"/>
        <v>0</v>
      </c>
      <c r="J265" s="33">
        <v>0</v>
      </c>
      <c r="K265" s="38">
        <f t="shared" si="66"/>
        <v>0</v>
      </c>
      <c r="L265" s="33">
        <v>0</v>
      </c>
      <c r="M265" s="38">
        <f t="shared" si="67"/>
        <v>0</v>
      </c>
      <c r="N265" s="33">
        <f t="shared" si="68"/>
        <v>0</v>
      </c>
      <c r="O265" s="38">
        <f t="shared" si="69"/>
        <v>0</v>
      </c>
      <c r="P265" s="33">
        <v>0</v>
      </c>
      <c r="Q265" s="33">
        <v>0</v>
      </c>
      <c r="R265" s="33">
        <v>0</v>
      </c>
      <c r="S265" s="33">
        <v>0</v>
      </c>
      <c r="T265" s="38">
        <f t="shared" si="70"/>
        <v>0</v>
      </c>
      <c r="U265" s="38">
        <f t="shared" si="71"/>
        <v>0</v>
      </c>
    </row>
    <row r="266" spans="1:21" ht="13" x14ac:dyDescent="0.3">
      <c r="A266" s="18" t="s">
        <v>44</v>
      </c>
      <c r="B266" s="12" t="s">
        <v>473</v>
      </c>
      <c r="C266" s="11" t="s">
        <v>474</v>
      </c>
      <c r="D266" s="33">
        <v>0</v>
      </c>
      <c r="E266" s="33">
        <v>0</v>
      </c>
      <c r="F266" s="33">
        <v>0</v>
      </c>
      <c r="G266" s="38">
        <f t="shared" si="64"/>
        <v>0</v>
      </c>
      <c r="H266" s="33">
        <v>0</v>
      </c>
      <c r="I266" s="38">
        <f t="shared" si="65"/>
        <v>0</v>
      </c>
      <c r="J266" s="33">
        <v>0</v>
      </c>
      <c r="K266" s="38">
        <f t="shared" si="66"/>
        <v>0</v>
      </c>
      <c r="L266" s="33">
        <v>0</v>
      </c>
      <c r="M266" s="38">
        <f t="shared" si="67"/>
        <v>0</v>
      </c>
      <c r="N266" s="33">
        <f t="shared" si="68"/>
        <v>0</v>
      </c>
      <c r="O266" s="38">
        <f t="shared" si="69"/>
        <v>0</v>
      </c>
      <c r="P266" s="33">
        <v>0</v>
      </c>
      <c r="Q266" s="33">
        <v>0</v>
      </c>
      <c r="R266" s="33">
        <v>0</v>
      </c>
      <c r="S266" s="33">
        <v>0</v>
      </c>
      <c r="T266" s="38">
        <f t="shared" si="70"/>
        <v>0</v>
      </c>
      <c r="U266" s="38">
        <f t="shared" si="71"/>
        <v>0</v>
      </c>
    </row>
    <row r="267" spans="1:21" ht="14" x14ac:dyDescent="0.3">
      <c r="A267" s="19" t="s">
        <v>0</v>
      </c>
      <c r="B267" s="14" t="s">
        <v>475</v>
      </c>
      <c r="C267" s="13" t="s">
        <v>0</v>
      </c>
      <c r="D267" s="34">
        <f>SUM(D263:D266)</f>
        <v>0</v>
      </c>
      <c r="E267" s="34">
        <f>SUM(E263:E266)</f>
        <v>50000</v>
      </c>
      <c r="F267" s="34">
        <f>SUM(F263:F266)</f>
        <v>-25714</v>
      </c>
      <c r="G267" s="39">
        <f t="shared" si="64"/>
        <v>0</v>
      </c>
      <c r="H267" s="34">
        <f>SUM(H263:H266)</f>
        <v>0</v>
      </c>
      <c r="I267" s="39">
        <f t="shared" si="65"/>
        <v>0</v>
      </c>
      <c r="J267" s="34">
        <f>SUM(J263:J266)</f>
        <v>8572</v>
      </c>
      <c r="K267" s="39">
        <f t="shared" si="66"/>
        <v>0.17144000000000001</v>
      </c>
      <c r="L267" s="34">
        <f>SUM(L263:L266)</f>
        <v>0</v>
      </c>
      <c r="M267" s="39">
        <f t="shared" si="67"/>
        <v>0</v>
      </c>
      <c r="N267" s="34">
        <f t="shared" si="68"/>
        <v>-17142</v>
      </c>
      <c r="O267" s="39">
        <f t="shared" si="69"/>
        <v>-0.34283999999999998</v>
      </c>
      <c r="P267" s="34">
        <f>SUM(P263:P266)</f>
        <v>8572</v>
      </c>
      <c r="Q267" s="34">
        <f>SUM(Q263:Q266)</f>
        <v>39996</v>
      </c>
      <c r="R267" s="34">
        <f>SUM(R263:R266)</f>
        <v>39996</v>
      </c>
      <c r="S267" s="34">
        <f>SUM(S263:S266)</f>
        <v>1</v>
      </c>
      <c r="T267" s="39">
        <f t="shared" si="70"/>
        <v>2.5002500250025003E-5</v>
      </c>
      <c r="U267" s="39">
        <f t="shared" si="71"/>
        <v>0</v>
      </c>
    </row>
    <row r="268" spans="1:21" ht="13" x14ac:dyDescent="0.3">
      <c r="A268" s="18" t="s">
        <v>29</v>
      </c>
      <c r="B268" s="12" t="s">
        <v>476</v>
      </c>
      <c r="C268" s="11" t="s">
        <v>477</v>
      </c>
      <c r="D268" s="33">
        <v>0</v>
      </c>
      <c r="E268" s="33">
        <v>0</v>
      </c>
      <c r="F268" s="33">
        <v>0</v>
      </c>
      <c r="G268" s="38">
        <f t="shared" si="64"/>
        <v>0</v>
      </c>
      <c r="H268" s="33">
        <v>0</v>
      </c>
      <c r="I268" s="38">
        <f t="shared" si="65"/>
        <v>0</v>
      </c>
      <c r="J268" s="33">
        <v>0</v>
      </c>
      <c r="K268" s="38">
        <f t="shared" si="66"/>
        <v>0</v>
      </c>
      <c r="L268" s="33">
        <v>0</v>
      </c>
      <c r="M268" s="38">
        <f t="shared" si="67"/>
        <v>0</v>
      </c>
      <c r="N268" s="33">
        <f t="shared" si="68"/>
        <v>0</v>
      </c>
      <c r="O268" s="38">
        <f t="shared" si="69"/>
        <v>0</v>
      </c>
      <c r="P268" s="33">
        <v>0</v>
      </c>
      <c r="Q268" s="33">
        <v>0</v>
      </c>
      <c r="R268" s="33">
        <v>500000</v>
      </c>
      <c r="S268" s="33">
        <v>0</v>
      </c>
      <c r="T268" s="38">
        <f t="shared" si="70"/>
        <v>0</v>
      </c>
      <c r="U268" s="38">
        <f t="shared" si="71"/>
        <v>0</v>
      </c>
    </row>
    <row r="269" spans="1:21" ht="13" x14ac:dyDescent="0.3">
      <c r="A269" s="18" t="s">
        <v>29</v>
      </c>
      <c r="B269" s="12" t="s">
        <v>478</v>
      </c>
      <c r="C269" s="11" t="s">
        <v>479</v>
      </c>
      <c r="D269" s="33">
        <v>40240</v>
      </c>
      <c r="E269" s="33">
        <v>80240</v>
      </c>
      <c r="F269" s="33">
        <v>31606</v>
      </c>
      <c r="G269" s="38">
        <f t="shared" si="64"/>
        <v>0.78543737574552686</v>
      </c>
      <c r="H269" s="33">
        <v>27808</v>
      </c>
      <c r="I269" s="38">
        <f t="shared" si="65"/>
        <v>0.69105367793240557</v>
      </c>
      <c r="J269" s="33">
        <v>16227</v>
      </c>
      <c r="K269" s="38">
        <f t="shared" si="66"/>
        <v>0.20223080757726819</v>
      </c>
      <c r="L269" s="33">
        <v>0</v>
      </c>
      <c r="M269" s="38">
        <f t="shared" si="67"/>
        <v>0</v>
      </c>
      <c r="N269" s="33">
        <f t="shared" si="68"/>
        <v>75641</v>
      </c>
      <c r="O269" s="38">
        <f t="shared" si="69"/>
        <v>0.94268444666001994</v>
      </c>
      <c r="P269" s="33">
        <v>14588</v>
      </c>
      <c r="Q269" s="33">
        <v>45087</v>
      </c>
      <c r="R269" s="33">
        <v>51019</v>
      </c>
      <c r="S269" s="33">
        <v>35254</v>
      </c>
      <c r="T269" s="38">
        <f t="shared" si="70"/>
        <v>0.69099747153021418</v>
      </c>
      <c r="U269" s="38">
        <f t="shared" si="71"/>
        <v>0.11235261859062251</v>
      </c>
    </row>
    <row r="270" spans="1:21" ht="13" x14ac:dyDescent="0.3">
      <c r="A270" s="18" t="s">
        <v>29</v>
      </c>
      <c r="B270" s="12" t="s">
        <v>480</v>
      </c>
      <c r="C270" s="11" t="s">
        <v>481</v>
      </c>
      <c r="D270" s="33">
        <v>0</v>
      </c>
      <c r="E270" s="33">
        <v>0</v>
      </c>
      <c r="F270" s="33">
        <v>0</v>
      </c>
      <c r="G270" s="38">
        <f t="shared" si="64"/>
        <v>0</v>
      </c>
      <c r="H270" s="33">
        <v>0</v>
      </c>
      <c r="I270" s="38">
        <f t="shared" si="65"/>
        <v>0</v>
      </c>
      <c r="J270" s="33">
        <v>0</v>
      </c>
      <c r="K270" s="38">
        <f t="shared" si="66"/>
        <v>0</v>
      </c>
      <c r="L270" s="33">
        <v>0</v>
      </c>
      <c r="M270" s="38">
        <f t="shared" si="67"/>
        <v>0</v>
      </c>
      <c r="N270" s="33">
        <f t="shared" si="68"/>
        <v>0</v>
      </c>
      <c r="O270" s="38">
        <f t="shared" si="69"/>
        <v>0</v>
      </c>
      <c r="P270" s="33">
        <v>0</v>
      </c>
      <c r="Q270" s="33">
        <v>0</v>
      </c>
      <c r="R270" s="33">
        <v>0</v>
      </c>
      <c r="S270" s="33">
        <v>0</v>
      </c>
      <c r="T270" s="38">
        <f t="shared" si="70"/>
        <v>0</v>
      </c>
      <c r="U270" s="38">
        <f t="shared" si="71"/>
        <v>0</v>
      </c>
    </row>
    <row r="271" spans="1:21" ht="13" x14ac:dyDescent="0.3">
      <c r="A271" s="18" t="s">
        <v>29</v>
      </c>
      <c r="B271" s="12" t="s">
        <v>482</v>
      </c>
      <c r="C271" s="11" t="s">
        <v>483</v>
      </c>
      <c r="D271" s="33">
        <v>0</v>
      </c>
      <c r="E271" s="33">
        <v>0</v>
      </c>
      <c r="F271" s="33">
        <v>0</v>
      </c>
      <c r="G271" s="38">
        <f t="shared" si="64"/>
        <v>0</v>
      </c>
      <c r="H271" s="33">
        <v>0</v>
      </c>
      <c r="I271" s="38">
        <f t="shared" si="65"/>
        <v>0</v>
      </c>
      <c r="J271" s="33">
        <v>0</v>
      </c>
      <c r="K271" s="38">
        <f t="shared" si="66"/>
        <v>0</v>
      </c>
      <c r="L271" s="33">
        <v>0</v>
      </c>
      <c r="M271" s="38">
        <f t="shared" si="67"/>
        <v>0</v>
      </c>
      <c r="N271" s="33">
        <f t="shared" si="68"/>
        <v>0</v>
      </c>
      <c r="O271" s="38">
        <f t="shared" si="69"/>
        <v>0</v>
      </c>
      <c r="P271" s="33">
        <v>0</v>
      </c>
      <c r="Q271" s="33">
        <v>0</v>
      </c>
      <c r="R271" s="33">
        <v>0</v>
      </c>
      <c r="S271" s="33">
        <v>0</v>
      </c>
      <c r="T271" s="38">
        <f t="shared" si="70"/>
        <v>0</v>
      </c>
      <c r="U271" s="38">
        <f t="shared" si="71"/>
        <v>0</v>
      </c>
    </row>
    <row r="272" spans="1:21" ht="13" x14ac:dyDescent="0.3">
      <c r="A272" s="18" t="s">
        <v>29</v>
      </c>
      <c r="B272" s="12" t="s">
        <v>484</v>
      </c>
      <c r="C272" s="11" t="s">
        <v>485</v>
      </c>
      <c r="D272" s="33">
        <v>0</v>
      </c>
      <c r="E272" s="33">
        <v>0</v>
      </c>
      <c r="F272" s="33">
        <v>0</v>
      </c>
      <c r="G272" s="38">
        <f t="shared" si="64"/>
        <v>0</v>
      </c>
      <c r="H272" s="33">
        <v>0</v>
      </c>
      <c r="I272" s="38">
        <f t="shared" si="65"/>
        <v>0</v>
      </c>
      <c r="J272" s="33">
        <v>0</v>
      </c>
      <c r="K272" s="38">
        <f t="shared" si="66"/>
        <v>0</v>
      </c>
      <c r="L272" s="33">
        <v>0</v>
      </c>
      <c r="M272" s="38">
        <f t="shared" si="67"/>
        <v>0</v>
      </c>
      <c r="N272" s="33">
        <f t="shared" si="68"/>
        <v>0</v>
      </c>
      <c r="O272" s="38">
        <f t="shared" si="69"/>
        <v>0</v>
      </c>
      <c r="P272" s="33">
        <v>0</v>
      </c>
      <c r="Q272" s="33">
        <v>0</v>
      </c>
      <c r="R272" s="33">
        <v>0</v>
      </c>
      <c r="S272" s="33">
        <v>0</v>
      </c>
      <c r="T272" s="38">
        <f t="shared" si="70"/>
        <v>0</v>
      </c>
      <c r="U272" s="38">
        <f t="shared" si="71"/>
        <v>0</v>
      </c>
    </row>
    <row r="273" spans="1:21" ht="13" x14ac:dyDescent="0.3">
      <c r="A273" s="18" t="s">
        <v>29</v>
      </c>
      <c r="B273" s="12" t="s">
        <v>486</v>
      </c>
      <c r="C273" s="11" t="s">
        <v>487</v>
      </c>
      <c r="D273" s="33">
        <v>0</v>
      </c>
      <c r="E273" s="33">
        <v>0</v>
      </c>
      <c r="F273" s="33">
        <v>0</v>
      </c>
      <c r="G273" s="38">
        <f t="shared" si="64"/>
        <v>0</v>
      </c>
      <c r="H273" s="33">
        <v>0</v>
      </c>
      <c r="I273" s="38">
        <f t="shared" si="65"/>
        <v>0</v>
      </c>
      <c r="J273" s="33">
        <v>0</v>
      </c>
      <c r="K273" s="38">
        <f t="shared" si="66"/>
        <v>0</v>
      </c>
      <c r="L273" s="33">
        <v>0</v>
      </c>
      <c r="M273" s="38">
        <f t="shared" si="67"/>
        <v>0</v>
      </c>
      <c r="N273" s="33">
        <f t="shared" si="68"/>
        <v>0</v>
      </c>
      <c r="O273" s="38">
        <f t="shared" si="69"/>
        <v>0</v>
      </c>
      <c r="P273" s="33">
        <v>0</v>
      </c>
      <c r="Q273" s="33">
        <v>0</v>
      </c>
      <c r="R273" s="33">
        <v>0</v>
      </c>
      <c r="S273" s="33">
        <v>0</v>
      </c>
      <c r="T273" s="38">
        <f t="shared" si="70"/>
        <v>0</v>
      </c>
      <c r="U273" s="38">
        <f t="shared" si="71"/>
        <v>0</v>
      </c>
    </row>
    <row r="274" spans="1:21" ht="13" x14ac:dyDescent="0.3">
      <c r="A274" s="18" t="s">
        <v>44</v>
      </c>
      <c r="B274" s="12" t="s">
        <v>488</v>
      </c>
      <c r="C274" s="11" t="s">
        <v>489</v>
      </c>
      <c r="D274" s="33">
        <v>0</v>
      </c>
      <c r="E274" s="33">
        <v>0</v>
      </c>
      <c r="F274" s="33">
        <v>0</v>
      </c>
      <c r="G274" s="38">
        <f t="shared" si="64"/>
        <v>0</v>
      </c>
      <c r="H274" s="33">
        <v>0</v>
      </c>
      <c r="I274" s="38">
        <f t="shared" si="65"/>
        <v>0</v>
      </c>
      <c r="J274" s="33">
        <v>0</v>
      </c>
      <c r="K274" s="38">
        <f t="shared" si="66"/>
        <v>0</v>
      </c>
      <c r="L274" s="33">
        <v>0</v>
      </c>
      <c r="M274" s="38">
        <f t="shared" si="67"/>
        <v>0</v>
      </c>
      <c r="N274" s="33">
        <f t="shared" si="68"/>
        <v>0</v>
      </c>
      <c r="O274" s="38">
        <f t="shared" si="69"/>
        <v>0</v>
      </c>
      <c r="P274" s="33">
        <v>0</v>
      </c>
      <c r="Q274" s="33">
        <v>0</v>
      </c>
      <c r="R274" s="33">
        <v>0</v>
      </c>
      <c r="S274" s="33">
        <v>0</v>
      </c>
      <c r="T274" s="38">
        <f t="shared" si="70"/>
        <v>0</v>
      </c>
      <c r="U274" s="38">
        <f t="shared" si="71"/>
        <v>0</v>
      </c>
    </row>
    <row r="275" spans="1:21" ht="14" x14ac:dyDescent="0.3">
      <c r="A275" s="19" t="s">
        <v>0</v>
      </c>
      <c r="B275" s="14" t="s">
        <v>490</v>
      </c>
      <c r="C275" s="13" t="s">
        <v>0</v>
      </c>
      <c r="D275" s="34">
        <f>SUM(D268:D274)</f>
        <v>40240</v>
      </c>
      <c r="E275" s="34">
        <f>SUM(E268:E274)</f>
        <v>80240</v>
      </c>
      <c r="F275" s="34">
        <f>SUM(F268:F274)</f>
        <v>31606</v>
      </c>
      <c r="G275" s="39">
        <f t="shared" si="64"/>
        <v>0.78543737574552686</v>
      </c>
      <c r="H275" s="34">
        <f>SUM(H268:H274)</f>
        <v>27808</v>
      </c>
      <c r="I275" s="39">
        <f t="shared" si="65"/>
        <v>0.69105367793240557</v>
      </c>
      <c r="J275" s="34">
        <f>SUM(J268:J274)</f>
        <v>16227</v>
      </c>
      <c r="K275" s="39">
        <f t="shared" si="66"/>
        <v>0.20223080757726819</v>
      </c>
      <c r="L275" s="34">
        <f>SUM(L268:L274)</f>
        <v>0</v>
      </c>
      <c r="M275" s="39">
        <f t="shared" si="67"/>
        <v>0</v>
      </c>
      <c r="N275" s="34">
        <f t="shared" si="68"/>
        <v>75641</v>
      </c>
      <c r="O275" s="39">
        <f t="shared" si="69"/>
        <v>0.94268444666001994</v>
      </c>
      <c r="P275" s="34">
        <f>SUM(P268:P274)</f>
        <v>14588</v>
      </c>
      <c r="Q275" s="34">
        <f>SUM(Q268:Q274)</f>
        <v>45087</v>
      </c>
      <c r="R275" s="34">
        <f>SUM(R268:R274)</f>
        <v>551019</v>
      </c>
      <c r="S275" s="34">
        <f>SUM(S268:S274)</f>
        <v>35254</v>
      </c>
      <c r="T275" s="39">
        <f t="shared" si="70"/>
        <v>6.3979644985018666E-2</v>
      </c>
      <c r="U275" s="39">
        <f t="shared" si="71"/>
        <v>0.11235261859062251</v>
      </c>
    </row>
    <row r="276" spans="1:21" ht="13" x14ac:dyDescent="0.3">
      <c r="A276" s="18" t="s">
        <v>29</v>
      </c>
      <c r="B276" s="12" t="s">
        <v>491</v>
      </c>
      <c r="C276" s="11" t="s">
        <v>492</v>
      </c>
      <c r="D276" s="33">
        <v>0</v>
      </c>
      <c r="E276" s="33">
        <v>0</v>
      </c>
      <c r="F276" s="33">
        <v>0</v>
      </c>
      <c r="G276" s="38">
        <f t="shared" si="64"/>
        <v>0</v>
      </c>
      <c r="H276" s="33">
        <v>0</v>
      </c>
      <c r="I276" s="38">
        <f t="shared" si="65"/>
        <v>0</v>
      </c>
      <c r="J276" s="33">
        <v>0</v>
      </c>
      <c r="K276" s="38">
        <f t="shared" si="66"/>
        <v>0</v>
      </c>
      <c r="L276" s="33">
        <v>0</v>
      </c>
      <c r="M276" s="38">
        <f t="shared" si="67"/>
        <v>0</v>
      </c>
      <c r="N276" s="33">
        <f t="shared" si="68"/>
        <v>0</v>
      </c>
      <c r="O276" s="38">
        <f t="shared" si="69"/>
        <v>0</v>
      </c>
      <c r="P276" s="33">
        <v>0</v>
      </c>
      <c r="Q276" s="33">
        <v>0</v>
      </c>
      <c r="R276" s="33">
        <v>0</v>
      </c>
      <c r="S276" s="33">
        <v>0</v>
      </c>
      <c r="T276" s="38">
        <f t="shared" si="70"/>
        <v>0</v>
      </c>
      <c r="U276" s="38">
        <f t="shared" si="71"/>
        <v>0</v>
      </c>
    </row>
    <row r="277" spans="1:21" ht="13" x14ac:dyDescent="0.3">
      <c r="A277" s="18" t="s">
        <v>29</v>
      </c>
      <c r="B277" s="12" t="s">
        <v>493</v>
      </c>
      <c r="C277" s="11" t="s">
        <v>494</v>
      </c>
      <c r="D277" s="33">
        <v>0</v>
      </c>
      <c r="E277" s="33">
        <v>0</v>
      </c>
      <c r="F277" s="33">
        <v>0</v>
      </c>
      <c r="G277" s="38">
        <f t="shared" si="64"/>
        <v>0</v>
      </c>
      <c r="H277" s="33">
        <v>0</v>
      </c>
      <c r="I277" s="38">
        <f t="shared" si="65"/>
        <v>0</v>
      </c>
      <c r="J277" s="33">
        <v>0</v>
      </c>
      <c r="K277" s="38">
        <f t="shared" si="66"/>
        <v>0</v>
      </c>
      <c r="L277" s="33">
        <v>0</v>
      </c>
      <c r="M277" s="38">
        <f t="shared" si="67"/>
        <v>0</v>
      </c>
      <c r="N277" s="33">
        <f t="shared" si="68"/>
        <v>0</v>
      </c>
      <c r="O277" s="38">
        <f t="shared" si="69"/>
        <v>0</v>
      </c>
      <c r="P277" s="33">
        <v>0</v>
      </c>
      <c r="Q277" s="33">
        <v>0</v>
      </c>
      <c r="R277" s="33">
        <v>0</v>
      </c>
      <c r="S277" s="33">
        <v>0</v>
      </c>
      <c r="T277" s="38">
        <f t="shared" si="70"/>
        <v>0</v>
      </c>
      <c r="U277" s="38">
        <f t="shared" si="71"/>
        <v>0</v>
      </c>
    </row>
    <row r="278" spans="1:21" ht="13" x14ac:dyDescent="0.3">
      <c r="A278" s="18" t="s">
        <v>29</v>
      </c>
      <c r="B278" s="12" t="s">
        <v>495</v>
      </c>
      <c r="C278" s="11" t="s">
        <v>496</v>
      </c>
      <c r="D278" s="33">
        <v>0</v>
      </c>
      <c r="E278" s="33">
        <v>0</v>
      </c>
      <c r="F278" s="33">
        <v>0</v>
      </c>
      <c r="G278" s="38">
        <f t="shared" si="64"/>
        <v>0</v>
      </c>
      <c r="H278" s="33">
        <v>0</v>
      </c>
      <c r="I278" s="38">
        <f t="shared" si="65"/>
        <v>0</v>
      </c>
      <c r="J278" s="33">
        <v>0</v>
      </c>
      <c r="K278" s="38">
        <f t="shared" si="66"/>
        <v>0</v>
      </c>
      <c r="L278" s="33">
        <v>0</v>
      </c>
      <c r="M278" s="38">
        <f t="shared" si="67"/>
        <v>0</v>
      </c>
      <c r="N278" s="33">
        <f t="shared" si="68"/>
        <v>0</v>
      </c>
      <c r="O278" s="38">
        <f t="shared" si="69"/>
        <v>0</v>
      </c>
      <c r="P278" s="33">
        <v>0</v>
      </c>
      <c r="Q278" s="33">
        <v>0</v>
      </c>
      <c r="R278" s="33">
        <v>0</v>
      </c>
      <c r="S278" s="33">
        <v>0</v>
      </c>
      <c r="T278" s="38">
        <f t="shared" si="70"/>
        <v>0</v>
      </c>
      <c r="U278" s="38">
        <f t="shared" si="71"/>
        <v>0</v>
      </c>
    </row>
    <row r="279" spans="1:21" ht="13" x14ac:dyDescent="0.3">
      <c r="A279" s="18" t="s">
        <v>29</v>
      </c>
      <c r="B279" s="12" t="s">
        <v>497</v>
      </c>
      <c r="C279" s="11" t="s">
        <v>498</v>
      </c>
      <c r="D279" s="33">
        <v>347</v>
      </c>
      <c r="E279" s="33">
        <v>347</v>
      </c>
      <c r="F279" s="33">
        <v>0</v>
      </c>
      <c r="G279" s="38">
        <f t="shared" si="64"/>
        <v>0</v>
      </c>
      <c r="H279" s="33">
        <v>0</v>
      </c>
      <c r="I279" s="38">
        <f t="shared" si="65"/>
        <v>0</v>
      </c>
      <c r="J279" s="33">
        <v>0</v>
      </c>
      <c r="K279" s="38">
        <f t="shared" si="66"/>
        <v>0</v>
      </c>
      <c r="L279" s="33">
        <v>0</v>
      </c>
      <c r="M279" s="38">
        <f t="shared" si="67"/>
        <v>0</v>
      </c>
      <c r="N279" s="33">
        <f t="shared" si="68"/>
        <v>0</v>
      </c>
      <c r="O279" s="38">
        <f t="shared" si="69"/>
        <v>0</v>
      </c>
      <c r="P279" s="33">
        <v>0</v>
      </c>
      <c r="Q279" s="33">
        <v>347</v>
      </c>
      <c r="R279" s="33">
        <v>347</v>
      </c>
      <c r="S279" s="33">
        <v>0</v>
      </c>
      <c r="T279" s="38">
        <f t="shared" si="70"/>
        <v>0</v>
      </c>
      <c r="U279" s="38">
        <f t="shared" si="71"/>
        <v>0</v>
      </c>
    </row>
    <row r="280" spans="1:21" ht="13" x14ac:dyDescent="0.3">
      <c r="A280" s="18" t="s">
        <v>29</v>
      </c>
      <c r="B280" s="12" t="s">
        <v>499</v>
      </c>
      <c r="C280" s="11" t="s">
        <v>500</v>
      </c>
      <c r="D280" s="33">
        <v>0</v>
      </c>
      <c r="E280" s="33">
        <v>0</v>
      </c>
      <c r="F280" s="33">
        <v>0</v>
      </c>
      <c r="G280" s="38">
        <f t="shared" si="64"/>
        <v>0</v>
      </c>
      <c r="H280" s="33">
        <v>0</v>
      </c>
      <c r="I280" s="38">
        <f t="shared" si="65"/>
        <v>0</v>
      </c>
      <c r="J280" s="33">
        <v>0</v>
      </c>
      <c r="K280" s="38">
        <f t="shared" si="66"/>
        <v>0</v>
      </c>
      <c r="L280" s="33">
        <v>0</v>
      </c>
      <c r="M280" s="38">
        <f t="shared" si="67"/>
        <v>0</v>
      </c>
      <c r="N280" s="33">
        <f t="shared" si="68"/>
        <v>0</v>
      </c>
      <c r="O280" s="38">
        <f t="shared" si="69"/>
        <v>0</v>
      </c>
      <c r="P280" s="33">
        <v>0</v>
      </c>
      <c r="Q280" s="33">
        <v>0</v>
      </c>
      <c r="R280" s="33">
        <v>0</v>
      </c>
      <c r="S280" s="33">
        <v>0</v>
      </c>
      <c r="T280" s="38">
        <f t="shared" si="70"/>
        <v>0</v>
      </c>
      <c r="U280" s="38">
        <f t="shared" si="71"/>
        <v>0</v>
      </c>
    </row>
    <row r="281" spans="1:21" ht="13" x14ac:dyDescent="0.3">
      <c r="A281" s="18" t="s">
        <v>29</v>
      </c>
      <c r="B281" s="12" t="s">
        <v>501</v>
      </c>
      <c r="C281" s="11" t="s">
        <v>502</v>
      </c>
      <c r="D281" s="33">
        <v>0</v>
      </c>
      <c r="E281" s="33">
        <v>0</v>
      </c>
      <c r="F281" s="33">
        <v>0</v>
      </c>
      <c r="G281" s="38">
        <f t="shared" si="64"/>
        <v>0</v>
      </c>
      <c r="H281" s="33">
        <v>0</v>
      </c>
      <c r="I281" s="38">
        <f t="shared" si="65"/>
        <v>0</v>
      </c>
      <c r="J281" s="33">
        <v>0</v>
      </c>
      <c r="K281" s="38">
        <f t="shared" si="66"/>
        <v>0</v>
      </c>
      <c r="L281" s="33">
        <v>0</v>
      </c>
      <c r="M281" s="38">
        <f t="shared" si="67"/>
        <v>0</v>
      </c>
      <c r="N281" s="33">
        <f t="shared" si="68"/>
        <v>0</v>
      </c>
      <c r="O281" s="38">
        <f t="shared" si="69"/>
        <v>0</v>
      </c>
      <c r="P281" s="33">
        <v>0</v>
      </c>
      <c r="Q281" s="33">
        <v>0</v>
      </c>
      <c r="R281" s="33">
        <v>0</v>
      </c>
      <c r="S281" s="33">
        <v>0</v>
      </c>
      <c r="T281" s="38">
        <f t="shared" si="70"/>
        <v>0</v>
      </c>
      <c r="U281" s="38">
        <f t="shared" si="71"/>
        <v>0</v>
      </c>
    </row>
    <row r="282" spans="1:21" ht="13" x14ac:dyDescent="0.3">
      <c r="A282" s="18" t="s">
        <v>29</v>
      </c>
      <c r="B282" s="12" t="s">
        <v>503</v>
      </c>
      <c r="C282" s="11" t="s">
        <v>504</v>
      </c>
      <c r="D282" s="33">
        <v>873800</v>
      </c>
      <c r="E282" s="33">
        <v>873800</v>
      </c>
      <c r="F282" s="33">
        <v>2150</v>
      </c>
      <c r="G282" s="38">
        <f t="shared" si="64"/>
        <v>2.4605172808422979E-3</v>
      </c>
      <c r="H282" s="33">
        <v>560</v>
      </c>
      <c r="I282" s="38">
        <f t="shared" si="65"/>
        <v>6.4087891966124971E-4</v>
      </c>
      <c r="J282" s="33">
        <v>4397</v>
      </c>
      <c r="K282" s="38">
        <f t="shared" si="66"/>
        <v>5.0320439459830626E-3</v>
      </c>
      <c r="L282" s="33">
        <v>0</v>
      </c>
      <c r="M282" s="38">
        <f t="shared" si="67"/>
        <v>0</v>
      </c>
      <c r="N282" s="33">
        <f t="shared" si="68"/>
        <v>7107</v>
      </c>
      <c r="O282" s="38">
        <f t="shared" si="69"/>
        <v>8.1334401464866098E-3</v>
      </c>
      <c r="P282" s="33">
        <v>700</v>
      </c>
      <c r="Q282" s="33">
        <v>0</v>
      </c>
      <c r="R282" s="33">
        <v>0</v>
      </c>
      <c r="S282" s="33">
        <v>700</v>
      </c>
      <c r="T282" s="38">
        <f t="shared" si="70"/>
        <v>0</v>
      </c>
      <c r="U282" s="38">
        <f t="shared" si="71"/>
        <v>5.2814285714285711</v>
      </c>
    </row>
    <row r="283" spans="1:21" ht="13" x14ac:dyDescent="0.3">
      <c r="A283" s="18" t="s">
        <v>29</v>
      </c>
      <c r="B283" s="12" t="s">
        <v>505</v>
      </c>
      <c r="C283" s="11" t="s">
        <v>506</v>
      </c>
      <c r="D283" s="33">
        <v>0</v>
      </c>
      <c r="E283" s="33">
        <v>0</v>
      </c>
      <c r="F283" s="33">
        <v>0</v>
      </c>
      <c r="G283" s="38">
        <f t="shared" si="64"/>
        <v>0</v>
      </c>
      <c r="H283" s="33">
        <v>0</v>
      </c>
      <c r="I283" s="38">
        <f t="shared" si="65"/>
        <v>0</v>
      </c>
      <c r="J283" s="33">
        <v>0</v>
      </c>
      <c r="K283" s="38">
        <f t="shared" si="66"/>
        <v>0</v>
      </c>
      <c r="L283" s="33">
        <v>0</v>
      </c>
      <c r="M283" s="38">
        <f t="shared" si="67"/>
        <v>0</v>
      </c>
      <c r="N283" s="33">
        <f t="shared" si="68"/>
        <v>0</v>
      </c>
      <c r="O283" s="38">
        <f t="shared" si="69"/>
        <v>0</v>
      </c>
      <c r="P283" s="33">
        <v>0</v>
      </c>
      <c r="Q283" s="33">
        <v>0</v>
      </c>
      <c r="R283" s="33">
        <v>0</v>
      </c>
      <c r="S283" s="33">
        <v>0</v>
      </c>
      <c r="T283" s="38">
        <f t="shared" si="70"/>
        <v>0</v>
      </c>
      <c r="U283" s="38">
        <f t="shared" si="71"/>
        <v>0</v>
      </c>
    </row>
    <row r="284" spans="1:21" ht="13" x14ac:dyDescent="0.3">
      <c r="A284" s="18" t="s">
        <v>44</v>
      </c>
      <c r="B284" s="12" t="s">
        <v>507</v>
      </c>
      <c r="C284" s="11" t="s">
        <v>508</v>
      </c>
      <c r="D284" s="33">
        <v>0</v>
      </c>
      <c r="E284" s="33">
        <v>0</v>
      </c>
      <c r="F284" s="33">
        <v>0</v>
      </c>
      <c r="G284" s="38">
        <f t="shared" si="64"/>
        <v>0</v>
      </c>
      <c r="H284" s="33">
        <v>0</v>
      </c>
      <c r="I284" s="38">
        <f t="shared" si="65"/>
        <v>0</v>
      </c>
      <c r="J284" s="33">
        <v>0</v>
      </c>
      <c r="K284" s="38">
        <f t="shared" si="66"/>
        <v>0</v>
      </c>
      <c r="L284" s="33">
        <v>0</v>
      </c>
      <c r="M284" s="38">
        <f t="shared" si="67"/>
        <v>0</v>
      </c>
      <c r="N284" s="33">
        <f t="shared" si="68"/>
        <v>0</v>
      </c>
      <c r="O284" s="38">
        <f t="shared" si="69"/>
        <v>0</v>
      </c>
      <c r="P284" s="33">
        <v>0</v>
      </c>
      <c r="Q284" s="33">
        <v>0</v>
      </c>
      <c r="R284" s="33">
        <v>0</v>
      </c>
      <c r="S284" s="33">
        <v>0</v>
      </c>
      <c r="T284" s="38">
        <f t="shared" si="70"/>
        <v>0</v>
      </c>
      <c r="U284" s="38">
        <f t="shared" si="71"/>
        <v>0</v>
      </c>
    </row>
    <row r="285" spans="1:21" ht="14" x14ac:dyDescent="0.3">
      <c r="A285" s="19" t="s">
        <v>0</v>
      </c>
      <c r="B285" s="14" t="s">
        <v>509</v>
      </c>
      <c r="C285" s="13" t="s">
        <v>0</v>
      </c>
      <c r="D285" s="34">
        <f>SUM(D276:D284)</f>
        <v>874147</v>
      </c>
      <c r="E285" s="34">
        <f>SUM(E276:E284)</f>
        <v>874147</v>
      </c>
      <c r="F285" s="34">
        <f>SUM(F276:F284)</f>
        <v>2150</v>
      </c>
      <c r="G285" s="39">
        <f t="shared" si="64"/>
        <v>2.4595405578237985E-3</v>
      </c>
      <c r="H285" s="34">
        <f>SUM(H276:H284)</f>
        <v>560</v>
      </c>
      <c r="I285" s="39">
        <f t="shared" si="65"/>
        <v>6.406245173866638E-4</v>
      </c>
      <c r="J285" s="34">
        <f>SUM(J276:J284)</f>
        <v>4397</v>
      </c>
      <c r="K285" s="39">
        <f t="shared" si="66"/>
        <v>5.0300464338377867E-3</v>
      </c>
      <c r="L285" s="34">
        <f>SUM(L276:L284)</f>
        <v>0</v>
      </c>
      <c r="M285" s="39">
        <f t="shared" si="67"/>
        <v>0</v>
      </c>
      <c r="N285" s="34">
        <f t="shared" si="68"/>
        <v>7107</v>
      </c>
      <c r="O285" s="39">
        <f t="shared" si="69"/>
        <v>8.1302115090482498E-3</v>
      </c>
      <c r="P285" s="34">
        <f>SUM(P276:P284)</f>
        <v>700</v>
      </c>
      <c r="Q285" s="34">
        <f>SUM(Q276:Q284)</f>
        <v>347</v>
      </c>
      <c r="R285" s="34">
        <f>SUM(R276:R284)</f>
        <v>347</v>
      </c>
      <c r="S285" s="34">
        <f>SUM(S276:S284)</f>
        <v>700</v>
      </c>
      <c r="T285" s="39">
        <f t="shared" si="70"/>
        <v>2.0172910662824206</v>
      </c>
      <c r="U285" s="39">
        <f t="shared" si="71"/>
        <v>5.2814285714285711</v>
      </c>
    </row>
    <row r="286" spans="1:21" ht="13" x14ac:dyDescent="0.3">
      <c r="A286" s="18" t="s">
        <v>29</v>
      </c>
      <c r="B286" s="12" t="s">
        <v>510</v>
      </c>
      <c r="C286" s="11" t="s">
        <v>511</v>
      </c>
      <c r="D286" s="33">
        <v>0</v>
      </c>
      <c r="E286" s="33">
        <v>0</v>
      </c>
      <c r="F286" s="33">
        <v>0</v>
      </c>
      <c r="G286" s="38">
        <f t="shared" si="64"/>
        <v>0</v>
      </c>
      <c r="H286" s="33">
        <v>0</v>
      </c>
      <c r="I286" s="38">
        <f t="shared" si="65"/>
        <v>0</v>
      </c>
      <c r="J286" s="33">
        <v>0</v>
      </c>
      <c r="K286" s="38">
        <f t="shared" si="66"/>
        <v>0</v>
      </c>
      <c r="L286" s="33">
        <v>0</v>
      </c>
      <c r="M286" s="38">
        <f t="shared" si="67"/>
        <v>0</v>
      </c>
      <c r="N286" s="33">
        <f t="shared" si="68"/>
        <v>0</v>
      </c>
      <c r="O286" s="38">
        <f t="shared" si="69"/>
        <v>0</v>
      </c>
      <c r="P286" s="33">
        <v>0</v>
      </c>
      <c r="Q286" s="33">
        <v>1</v>
      </c>
      <c r="R286" s="33">
        <v>1</v>
      </c>
      <c r="S286" s="33">
        <v>0</v>
      </c>
      <c r="T286" s="38">
        <f t="shared" si="70"/>
        <v>0</v>
      </c>
      <c r="U286" s="38">
        <f t="shared" si="71"/>
        <v>0</v>
      </c>
    </row>
    <row r="287" spans="1:21" ht="13" x14ac:dyDescent="0.3">
      <c r="A287" s="18" t="s">
        <v>29</v>
      </c>
      <c r="B287" s="12" t="s">
        <v>512</v>
      </c>
      <c r="C287" s="11" t="s">
        <v>513</v>
      </c>
      <c r="D287" s="33">
        <v>0</v>
      </c>
      <c r="E287" s="33">
        <v>0</v>
      </c>
      <c r="F287" s="33">
        <v>0</v>
      </c>
      <c r="G287" s="38">
        <f t="shared" si="64"/>
        <v>0</v>
      </c>
      <c r="H287" s="33">
        <v>0</v>
      </c>
      <c r="I287" s="38">
        <f t="shared" si="65"/>
        <v>0</v>
      </c>
      <c r="J287" s="33">
        <v>0</v>
      </c>
      <c r="K287" s="38">
        <f t="shared" si="66"/>
        <v>0</v>
      </c>
      <c r="L287" s="33">
        <v>0</v>
      </c>
      <c r="M287" s="38">
        <f t="shared" si="67"/>
        <v>0</v>
      </c>
      <c r="N287" s="33">
        <f t="shared" si="68"/>
        <v>0</v>
      </c>
      <c r="O287" s="38">
        <f t="shared" si="69"/>
        <v>0</v>
      </c>
      <c r="P287" s="33">
        <v>0</v>
      </c>
      <c r="Q287" s="33">
        <v>0</v>
      </c>
      <c r="R287" s="33">
        <v>0</v>
      </c>
      <c r="S287" s="33">
        <v>0</v>
      </c>
      <c r="T287" s="38">
        <f t="shared" si="70"/>
        <v>0</v>
      </c>
      <c r="U287" s="38">
        <f t="shared" si="71"/>
        <v>0</v>
      </c>
    </row>
    <row r="288" spans="1:21" ht="13" x14ac:dyDescent="0.3">
      <c r="A288" s="18" t="s">
        <v>29</v>
      </c>
      <c r="B288" s="12" t="s">
        <v>514</v>
      </c>
      <c r="C288" s="11" t="s">
        <v>515</v>
      </c>
      <c r="D288" s="33">
        <v>0</v>
      </c>
      <c r="E288" s="33">
        <v>0</v>
      </c>
      <c r="F288" s="33">
        <v>0</v>
      </c>
      <c r="G288" s="38">
        <f t="shared" si="64"/>
        <v>0</v>
      </c>
      <c r="H288" s="33">
        <v>0</v>
      </c>
      <c r="I288" s="38">
        <f t="shared" si="65"/>
        <v>0</v>
      </c>
      <c r="J288" s="33">
        <v>0</v>
      </c>
      <c r="K288" s="38">
        <f t="shared" si="66"/>
        <v>0</v>
      </c>
      <c r="L288" s="33">
        <v>0</v>
      </c>
      <c r="M288" s="38">
        <f t="shared" si="67"/>
        <v>0</v>
      </c>
      <c r="N288" s="33">
        <f t="shared" si="68"/>
        <v>0</v>
      </c>
      <c r="O288" s="38">
        <f t="shared" si="69"/>
        <v>0</v>
      </c>
      <c r="P288" s="33">
        <v>0</v>
      </c>
      <c r="Q288" s="33">
        <v>0</v>
      </c>
      <c r="R288" s="33">
        <v>0</v>
      </c>
      <c r="S288" s="33">
        <v>0</v>
      </c>
      <c r="T288" s="38">
        <f t="shared" si="70"/>
        <v>0</v>
      </c>
      <c r="U288" s="38">
        <f t="shared" si="71"/>
        <v>0</v>
      </c>
    </row>
    <row r="289" spans="1:21" ht="13" x14ac:dyDescent="0.3">
      <c r="A289" s="18" t="s">
        <v>29</v>
      </c>
      <c r="B289" s="12" t="s">
        <v>516</v>
      </c>
      <c r="C289" s="11" t="s">
        <v>517</v>
      </c>
      <c r="D289" s="33">
        <v>0</v>
      </c>
      <c r="E289" s="33">
        <v>0</v>
      </c>
      <c r="F289" s="33">
        <v>0</v>
      </c>
      <c r="G289" s="38">
        <f t="shared" si="64"/>
        <v>0</v>
      </c>
      <c r="H289" s="33">
        <v>0</v>
      </c>
      <c r="I289" s="38">
        <f t="shared" si="65"/>
        <v>0</v>
      </c>
      <c r="J289" s="33">
        <v>0</v>
      </c>
      <c r="K289" s="38">
        <f t="shared" si="66"/>
        <v>0</v>
      </c>
      <c r="L289" s="33">
        <v>0</v>
      </c>
      <c r="M289" s="38">
        <f t="shared" si="67"/>
        <v>0</v>
      </c>
      <c r="N289" s="33">
        <f t="shared" si="68"/>
        <v>0</v>
      </c>
      <c r="O289" s="38">
        <f t="shared" si="69"/>
        <v>0</v>
      </c>
      <c r="P289" s="33">
        <v>0</v>
      </c>
      <c r="Q289" s="33">
        <v>0</v>
      </c>
      <c r="R289" s="33">
        <v>0</v>
      </c>
      <c r="S289" s="33">
        <v>0</v>
      </c>
      <c r="T289" s="38">
        <f t="shared" si="70"/>
        <v>0</v>
      </c>
      <c r="U289" s="38">
        <f t="shared" si="71"/>
        <v>0</v>
      </c>
    </row>
    <row r="290" spans="1:21" ht="13" x14ac:dyDescent="0.3">
      <c r="A290" s="18" t="s">
        <v>29</v>
      </c>
      <c r="B290" s="12" t="s">
        <v>518</v>
      </c>
      <c r="C290" s="11" t="s">
        <v>519</v>
      </c>
      <c r="D290" s="33">
        <v>0</v>
      </c>
      <c r="E290" s="33">
        <v>0</v>
      </c>
      <c r="F290" s="33">
        <v>0</v>
      </c>
      <c r="G290" s="38">
        <f t="shared" si="64"/>
        <v>0</v>
      </c>
      <c r="H290" s="33">
        <v>846</v>
      </c>
      <c r="I290" s="38">
        <f t="shared" si="65"/>
        <v>0</v>
      </c>
      <c r="J290" s="33">
        <v>1268</v>
      </c>
      <c r="K290" s="38">
        <f t="shared" si="66"/>
        <v>0</v>
      </c>
      <c r="L290" s="33">
        <v>0</v>
      </c>
      <c r="M290" s="38">
        <f t="shared" si="67"/>
        <v>0</v>
      </c>
      <c r="N290" s="33">
        <f t="shared" si="68"/>
        <v>2114</v>
      </c>
      <c r="O290" s="38">
        <f t="shared" si="69"/>
        <v>0</v>
      </c>
      <c r="P290" s="33">
        <v>0</v>
      </c>
      <c r="Q290" s="33">
        <v>0</v>
      </c>
      <c r="R290" s="33">
        <v>0</v>
      </c>
      <c r="S290" s="33">
        <v>0</v>
      </c>
      <c r="T290" s="38">
        <f t="shared" si="70"/>
        <v>0</v>
      </c>
      <c r="U290" s="38">
        <f t="shared" si="71"/>
        <v>0</v>
      </c>
    </row>
    <row r="291" spans="1:21" ht="13" x14ac:dyDescent="0.3">
      <c r="A291" s="18" t="s">
        <v>44</v>
      </c>
      <c r="B291" s="12" t="s">
        <v>520</v>
      </c>
      <c r="C291" s="11" t="s">
        <v>521</v>
      </c>
      <c r="D291" s="33">
        <v>0</v>
      </c>
      <c r="E291" s="33">
        <v>0</v>
      </c>
      <c r="F291" s="33">
        <v>0</v>
      </c>
      <c r="G291" s="38">
        <f t="shared" si="64"/>
        <v>0</v>
      </c>
      <c r="H291" s="33">
        <v>0</v>
      </c>
      <c r="I291" s="38">
        <f t="shared" si="65"/>
        <v>0</v>
      </c>
      <c r="J291" s="33">
        <v>0</v>
      </c>
      <c r="K291" s="38">
        <f t="shared" si="66"/>
        <v>0</v>
      </c>
      <c r="L291" s="33">
        <v>0</v>
      </c>
      <c r="M291" s="38">
        <f t="shared" si="67"/>
        <v>0</v>
      </c>
      <c r="N291" s="33">
        <f t="shared" si="68"/>
        <v>0</v>
      </c>
      <c r="O291" s="38">
        <f t="shared" si="69"/>
        <v>0</v>
      </c>
      <c r="P291" s="33">
        <v>0</v>
      </c>
      <c r="Q291" s="33">
        <v>0</v>
      </c>
      <c r="R291" s="33">
        <v>0</v>
      </c>
      <c r="S291" s="33">
        <v>0</v>
      </c>
      <c r="T291" s="38">
        <f t="shared" si="70"/>
        <v>0</v>
      </c>
      <c r="U291" s="38">
        <f t="shared" si="71"/>
        <v>0</v>
      </c>
    </row>
    <row r="292" spans="1:21" ht="14" x14ac:dyDescent="0.3">
      <c r="A292" s="19" t="s">
        <v>0</v>
      </c>
      <c r="B292" s="14" t="s">
        <v>522</v>
      </c>
      <c r="C292" s="13" t="s">
        <v>0</v>
      </c>
      <c r="D292" s="34">
        <f>SUM(D286:D291)</f>
        <v>0</v>
      </c>
      <c r="E292" s="34">
        <f>SUM(E286:E291)</f>
        <v>0</v>
      </c>
      <c r="F292" s="34">
        <f>SUM(F286:F291)</f>
        <v>0</v>
      </c>
      <c r="G292" s="39">
        <f t="shared" si="64"/>
        <v>0</v>
      </c>
      <c r="H292" s="34">
        <f>SUM(H286:H291)</f>
        <v>846</v>
      </c>
      <c r="I292" s="39">
        <f t="shared" si="65"/>
        <v>0</v>
      </c>
      <c r="J292" s="34">
        <f>SUM(J286:J291)</f>
        <v>1268</v>
      </c>
      <c r="K292" s="39">
        <f t="shared" si="66"/>
        <v>0</v>
      </c>
      <c r="L292" s="34">
        <f>SUM(L286:L291)</f>
        <v>0</v>
      </c>
      <c r="M292" s="39">
        <f t="shared" si="67"/>
        <v>0</v>
      </c>
      <c r="N292" s="34">
        <f t="shared" si="68"/>
        <v>2114</v>
      </c>
      <c r="O292" s="39">
        <f t="shared" si="69"/>
        <v>0</v>
      </c>
      <c r="P292" s="34">
        <f>SUM(P286:P291)</f>
        <v>0</v>
      </c>
      <c r="Q292" s="34">
        <f>SUM(Q286:Q291)</f>
        <v>1</v>
      </c>
      <c r="R292" s="34">
        <f>SUM(R286:R291)</f>
        <v>1</v>
      </c>
      <c r="S292" s="34">
        <f>SUM(S286:S291)</f>
        <v>0</v>
      </c>
      <c r="T292" s="39">
        <f t="shared" si="70"/>
        <v>0</v>
      </c>
      <c r="U292" s="39">
        <f t="shared" si="71"/>
        <v>0</v>
      </c>
    </row>
    <row r="293" spans="1:21" ht="13" x14ac:dyDescent="0.3">
      <c r="A293" s="18" t="s">
        <v>29</v>
      </c>
      <c r="B293" s="12" t="s">
        <v>523</v>
      </c>
      <c r="C293" s="11" t="s">
        <v>524</v>
      </c>
      <c r="D293" s="33">
        <v>9835000</v>
      </c>
      <c r="E293" s="33">
        <v>9835000</v>
      </c>
      <c r="F293" s="33">
        <v>2253674</v>
      </c>
      <c r="G293" s="38">
        <f t="shared" si="64"/>
        <v>0.22914834773767159</v>
      </c>
      <c r="H293" s="33">
        <v>3248862</v>
      </c>
      <c r="I293" s="38">
        <f t="shared" si="65"/>
        <v>0.33033675648195221</v>
      </c>
      <c r="J293" s="33">
        <v>2594307</v>
      </c>
      <c r="K293" s="38">
        <f t="shared" si="66"/>
        <v>0.26378312150482969</v>
      </c>
      <c r="L293" s="33">
        <v>0</v>
      </c>
      <c r="M293" s="38">
        <f t="shared" si="67"/>
        <v>0</v>
      </c>
      <c r="N293" s="33">
        <f t="shared" si="68"/>
        <v>8096843</v>
      </c>
      <c r="O293" s="38">
        <f t="shared" si="69"/>
        <v>0.82326822572445346</v>
      </c>
      <c r="P293" s="33">
        <v>2346826</v>
      </c>
      <c r="Q293" s="33">
        <v>9470000</v>
      </c>
      <c r="R293" s="33">
        <v>9470000</v>
      </c>
      <c r="S293" s="33">
        <v>8227385</v>
      </c>
      <c r="T293" s="38">
        <f t="shared" si="70"/>
        <v>0.86878405491024291</v>
      </c>
      <c r="U293" s="38">
        <f t="shared" si="71"/>
        <v>0.10545349335655896</v>
      </c>
    </row>
    <row r="294" spans="1:21" ht="13" x14ac:dyDescent="0.3">
      <c r="A294" s="18" t="s">
        <v>29</v>
      </c>
      <c r="B294" s="12" t="s">
        <v>525</v>
      </c>
      <c r="C294" s="11" t="s">
        <v>526</v>
      </c>
      <c r="D294" s="33">
        <v>0</v>
      </c>
      <c r="E294" s="33">
        <v>0</v>
      </c>
      <c r="F294" s="33">
        <v>0</v>
      </c>
      <c r="G294" s="38">
        <f t="shared" si="64"/>
        <v>0</v>
      </c>
      <c r="H294" s="33">
        <v>0</v>
      </c>
      <c r="I294" s="38">
        <f t="shared" si="65"/>
        <v>0</v>
      </c>
      <c r="J294" s="33">
        <v>0</v>
      </c>
      <c r="K294" s="38">
        <f t="shared" si="66"/>
        <v>0</v>
      </c>
      <c r="L294" s="33">
        <v>0</v>
      </c>
      <c r="M294" s="38">
        <f t="shared" si="67"/>
        <v>0</v>
      </c>
      <c r="N294" s="33">
        <f t="shared" si="68"/>
        <v>0</v>
      </c>
      <c r="O294" s="38">
        <f t="shared" si="69"/>
        <v>0</v>
      </c>
      <c r="P294" s="33">
        <v>0</v>
      </c>
      <c r="Q294" s="33">
        <v>0</v>
      </c>
      <c r="R294" s="33">
        <v>0</v>
      </c>
      <c r="S294" s="33">
        <v>0</v>
      </c>
      <c r="T294" s="38">
        <f t="shared" si="70"/>
        <v>0</v>
      </c>
      <c r="U294" s="38">
        <f t="shared" si="71"/>
        <v>0</v>
      </c>
    </row>
    <row r="295" spans="1:21" ht="13" x14ac:dyDescent="0.3">
      <c r="A295" s="18" t="s">
        <v>29</v>
      </c>
      <c r="B295" s="12" t="s">
        <v>527</v>
      </c>
      <c r="C295" s="11" t="s">
        <v>528</v>
      </c>
      <c r="D295" s="33">
        <v>0</v>
      </c>
      <c r="E295" s="33">
        <v>0</v>
      </c>
      <c r="F295" s="33">
        <v>0</v>
      </c>
      <c r="G295" s="38">
        <f t="shared" si="64"/>
        <v>0</v>
      </c>
      <c r="H295" s="33">
        <v>0</v>
      </c>
      <c r="I295" s="38">
        <f t="shared" si="65"/>
        <v>0</v>
      </c>
      <c r="J295" s="33">
        <v>0</v>
      </c>
      <c r="K295" s="38">
        <f t="shared" si="66"/>
        <v>0</v>
      </c>
      <c r="L295" s="33">
        <v>0</v>
      </c>
      <c r="M295" s="38">
        <f t="shared" si="67"/>
        <v>0</v>
      </c>
      <c r="N295" s="33">
        <f t="shared" si="68"/>
        <v>0</v>
      </c>
      <c r="O295" s="38">
        <f t="shared" si="69"/>
        <v>0</v>
      </c>
      <c r="P295" s="33">
        <v>0</v>
      </c>
      <c r="Q295" s="33">
        <v>0</v>
      </c>
      <c r="R295" s="33">
        <v>0</v>
      </c>
      <c r="S295" s="33">
        <v>0</v>
      </c>
      <c r="T295" s="38">
        <f t="shared" si="70"/>
        <v>0</v>
      </c>
      <c r="U295" s="38">
        <f t="shared" si="71"/>
        <v>0</v>
      </c>
    </row>
    <row r="296" spans="1:21" ht="13" x14ac:dyDescent="0.3">
      <c r="A296" s="18" t="s">
        <v>29</v>
      </c>
      <c r="B296" s="12" t="s">
        <v>529</v>
      </c>
      <c r="C296" s="11" t="s">
        <v>530</v>
      </c>
      <c r="D296" s="33">
        <v>0</v>
      </c>
      <c r="E296" s="33">
        <v>0</v>
      </c>
      <c r="F296" s="33">
        <v>0</v>
      </c>
      <c r="G296" s="38">
        <f t="shared" si="64"/>
        <v>0</v>
      </c>
      <c r="H296" s="33">
        <v>0</v>
      </c>
      <c r="I296" s="38">
        <f t="shared" si="65"/>
        <v>0</v>
      </c>
      <c r="J296" s="33">
        <v>0</v>
      </c>
      <c r="K296" s="38">
        <f t="shared" si="66"/>
        <v>0</v>
      </c>
      <c r="L296" s="33">
        <v>0</v>
      </c>
      <c r="M296" s="38">
        <f t="shared" si="67"/>
        <v>0</v>
      </c>
      <c r="N296" s="33">
        <f t="shared" si="68"/>
        <v>0</v>
      </c>
      <c r="O296" s="38">
        <f t="shared" si="69"/>
        <v>0</v>
      </c>
      <c r="P296" s="33">
        <v>0</v>
      </c>
      <c r="Q296" s="33">
        <v>0</v>
      </c>
      <c r="R296" s="33">
        <v>0</v>
      </c>
      <c r="S296" s="33">
        <v>0</v>
      </c>
      <c r="T296" s="38">
        <f t="shared" si="70"/>
        <v>0</v>
      </c>
      <c r="U296" s="38">
        <f t="shared" si="71"/>
        <v>0</v>
      </c>
    </row>
    <row r="297" spans="1:21" ht="13" x14ac:dyDescent="0.3">
      <c r="A297" s="18" t="s">
        <v>44</v>
      </c>
      <c r="B297" s="12" t="s">
        <v>531</v>
      </c>
      <c r="C297" s="11" t="s">
        <v>532</v>
      </c>
      <c r="D297" s="33">
        <v>0</v>
      </c>
      <c r="E297" s="33">
        <v>0</v>
      </c>
      <c r="F297" s="33">
        <v>0</v>
      </c>
      <c r="G297" s="38">
        <f t="shared" si="64"/>
        <v>0</v>
      </c>
      <c r="H297" s="33">
        <v>0</v>
      </c>
      <c r="I297" s="38">
        <f t="shared" si="65"/>
        <v>0</v>
      </c>
      <c r="J297" s="33">
        <v>0</v>
      </c>
      <c r="K297" s="38">
        <f t="shared" si="66"/>
        <v>0</v>
      </c>
      <c r="L297" s="33">
        <v>0</v>
      </c>
      <c r="M297" s="38">
        <f t="shared" si="67"/>
        <v>0</v>
      </c>
      <c r="N297" s="33">
        <f t="shared" si="68"/>
        <v>0</v>
      </c>
      <c r="O297" s="38">
        <f t="shared" si="69"/>
        <v>0</v>
      </c>
      <c r="P297" s="33">
        <v>0</v>
      </c>
      <c r="Q297" s="33">
        <v>0</v>
      </c>
      <c r="R297" s="33">
        <v>0</v>
      </c>
      <c r="S297" s="33">
        <v>0</v>
      </c>
      <c r="T297" s="38">
        <f t="shared" si="70"/>
        <v>0</v>
      </c>
      <c r="U297" s="38">
        <f t="shared" si="71"/>
        <v>0</v>
      </c>
    </row>
    <row r="298" spans="1:21" ht="14" x14ac:dyDescent="0.3">
      <c r="A298" s="19" t="s">
        <v>0</v>
      </c>
      <c r="B298" s="14" t="s">
        <v>533</v>
      </c>
      <c r="C298" s="13" t="s">
        <v>0</v>
      </c>
      <c r="D298" s="34">
        <f>SUM(D293:D297)</f>
        <v>9835000</v>
      </c>
      <c r="E298" s="34">
        <f>SUM(E293:E297)</f>
        <v>9835000</v>
      </c>
      <c r="F298" s="34">
        <f>SUM(F293:F297)</f>
        <v>2253674</v>
      </c>
      <c r="G298" s="39">
        <f t="shared" si="64"/>
        <v>0.22914834773767159</v>
      </c>
      <c r="H298" s="34">
        <f>SUM(H293:H297)</f>
        <v>3248862</v>
      </c>
      <c r="I298" s="39">
        <f t="shared" si="65"/>
        <v>0.33033675648195221</v>
      </c>
      <c r="J298" s="34">
        <f>SUM(J293:J297)</f>
        <v>2594307</v>
      </c>
      <c r="K298" s="39">
        <f t="shared" si="66"/>
        <v>0.26378312150482969</v>
      </c>
      <c r="L298" s="34">
        <f>SUM(L293:L297)</f>
        <v>0</v>
      </c>
      <c r="M298" s="39">
        <f t="shared" si="67"/>
        <v>0</v>
      </c>
      <c r="N298" s="34">
        <f t="shared" si="68"/>
        <v>8096843</v>
      </c>
      <c r="O298" s="39">
        <f t="shared" si="69"/>
        <v>0.82326822572445346</v>
      </c>
      <c r="P298" s="34">
        <f>SUM(P293:P297)</f>
        <v>2346826</v>
      </c>
      <c r="Q298" s="34">
        <f>SUM(Q293:Q297)</f>
        <v>9470000</v>
      </c>
      <c r="R298" s="34">
        <f>SUM(R293:R297)</f>
        <v>9470000</v>
      </c>
      <c r="S298" s="34">
        <f>SUM(S293:S297)</f>
        <v>8227385</v>
      </c>
      <c r="T298" s="39">
        <f t="shared" si="70"/>
        <v>0.86878405491024291</v>
      </c>
      <c r="U298" s="39">
        <f t="shared" si="71"/>
        <v>0.10545349335655896</v>
      </c>
    </row>
    <row r="299" spans="1:21" ht="14" x14ac:dyDescent="0.3">
      <c r="A299" s="19" t="s">
        <v>0</v>
      </c>
      <c r="B299" s="14" t="s">
        <v>534</v>
      </c>
      <c r="C299" s="13" t="s">
        <v>0</v>
      </c>
      <c r="D299" s="34">
        <f>SUM(D263:D266,D268:D274,D276:D284,D286:D291,D293:D297)</f>
        <v>10749387</v>
      </c>
      <c r="E299" s="34">
        <f>SUM(E263:E266,E268:E274,E276:E284,E286:E291,E293:E297)</f>
        <v>10839387</v>
      </c>
      <c r="F299" s="34">
        <f>SUM(F263:F266,F268:F274,F276:F284,F286:F291,F293:F297)</f>
        <v>2261716</v>
      </c>
      <c r="G299" s="39">
        <f t="shared" si="64"/>
        <v>0.21040418397811894</v>
      </c>
      <c r="H299" s="34">
        <f>SUM(H263:H266,H268:H274,H276:H284,H286:H291,H293:H297)</f>
        <v>3278076</v>
      </c>
      <c r="I299" s="39">
        <f t="shared" si="65"/>
        <v>0.30495469183498558</v>
      </c>
      <c r="J299" s="34">
        <f>SUM(J263:J266,J268:J274,J276:J284,J286:J291,J293:J297)</f>
        <v>2624771</v>
      </c>
      <c r="K299" s="39">
        <f t="shared" si="66"/>
        <v>0.24215123973339084</v>
      </c>
      <c r="L299" s="34">
        <f>SUM(L263:L266,L268:L274,L276:L284,L286:L291,L293:L297)</f>
        <v>0</v>
      </c>
      <c r="M299" s="39">
        <f t="shared" si="67"/>
        <v>0</v>
      </c>
      <c r="N299" s="34">
        <f t="shared" si="68"/>
        <v>8164563</v>
      </c>
      <c r="O299" s="39">
        <f t="shared" si="69"/>
        <v>0.75323106371236681</v>
      </c>
      <c r="P299" s="34">
        <f>SUM(P263:P266,P268:P274,P276:P284,P286:P291,P293:P297)</f>
        <v>2370686</v>
      </c>
      <c r="Q299" s="34">
        <f>SUM(Q263:Q266,Q268:Q274,Q276:Q284,Q286:Q291,Q293:Q297)</f>
        <v>9555431</v>
      </c>
      <c r="R299" s="34">
        <f>SUM(R263:R266,R268:R274,R276:R284,R286:R291,R293:R297)</f>
        <v>10061363</v>
      </c>
      <c r="S299" s="34">
        <f>SUM(S263:S266,S268:S274,S276:S284,S286:S291,S293:S297)</f>
        <v>8263340</v>
      </c>
      <c r="T299" s="39">
        <f t="shared" si="70"/>
        <v>0.82129429183700065</v>
      </c>
      <c r="U299" s="39">
        <f t="shared" si="71"/>
        <v>0.10717783797601199</v>
      </c>
    </row>
    <row r="300" spans="1:21" ht="14.5" customHeight="1" x14ac:dyDescent="0.3">
      <c r="A300" s="17" t="s">
        <v>0</v>
      </c>
      <c r="B300" s="15" t="s">
        <v>618</v>
      </c>
      <c r="C300" s="10"/>
      <c r="D300" s="35"/>
      <c r="E300" s="35"/>
      <c r="F300" s="35"/>
      <c r="G300" s="40"/>
      <c r="H300" s="35"/>
      <c r="I300" s="40"/>
      <c r="J300" s="35"/>
      <c r="K300" s="40"/>
      <c r="L300" s="35"/>
      <c r="M300" s="40"/>
      <c r="N300" s="35"/>
      <c r="O300" s="40"/>
      <c r="P300" s="35"/>
      <c r="Q300" s="35"/>
      <c r="R300" s="35"/>
      <c r="S300" s="35"/>
      <c r="T300" s="40"/>
      <c r="U300" s="40"/>
    </row>
    <row r="301" spans="1:21" ht="28.9" customHeight="1" x14ac:dyDescent="0.3">
      <c r="A301" s="17" t="s">
        <v>0</v>
      </c>
      <c r="B301" s="9" t="s">
        <v>535</v>
      </c>
      <c r="C301" s="10"/>
      <c r="D301" s="35"/>
      <c r="E301" s="35"/>
      <c r="F301" s="35"/>
      <c r="G301" s="40"/>
      <c r="H301" s="35"/>
      <c r="I301" s="40"/>
      <c r="J301" s="35"/>
      <c r="K301" s="40"/>
      <c r="L301" s="35"/>
      <c r="M301" s="40"/>
      <c r="N301" s="35"/>
      <c r="O301" s="40"/>
      <c r="P301" s="35"/>
      <c r="Q301" s="35"/>
      <c r="R301" s="35"/>
      <c r="S301" s="35"/>
      <c r="T301" s="40"/>
      <c r="U301" s="40"/>
    </row>
    <row r="302" spans="1:21" ht="13" x14ac:dyDescent="0.3">
      <c r="A302" s="18" t="s">
        <v>23</v>
      </c>
      <c r="B302" s="12" t="s">
        <v>536</v>
      </c>
      <c r="C302" s="11" t="s">
        <v>537</v>
      </c>
      <c r="D302" s="33">
        <v>31095813</v>
      </c>
      <c r="E302" s="33">
        <v>55425997</v>
      </c>
      <c r="F302" s="33">
        <v>10726703</v>
      </c>
      <c r="G302" s="38">
        <f t="shared" ref="G302:G339" si="72">IF(($D302     =0),0,($F302     /$D302     ))</f>
        <v>0.34495650588071136</v>
      </c>
      <c r="H302" s="33">
        <v>20281448</v>
      </c>
      <c r="I302" s="38">
        <f t="shared" ref="I302:I339" si="73">IF(($D302     =0),0,($H302     /$D302     ))</f>
        <v>0.65222440075774835</v>
      </c>
      <c r="J302" s="33">
        <v>26707094</v>
      </c>
      <c r="K302" s="38">
        <f t="shared" ref="K302:K339" si="74">IF(($E302     =0),0,($J302     /$E302     ))</f>
        <v>0.48185139547422123</v>
      </c>
      <c r="L302" s="33">
        <v>0</v>
      </c>
      <c r="M302" s="38">
        <f t="shared" ref="M302:M339" si="75">IF(($E302     =0),0,($L302     /$E302     ))</f>
        <v>0</v>
      </c>
      <c r="N302" s="33">
        <f t="shared" ref="N302:N339" si="76">$F302     +$H302     +$J302</f>
        <v>57715245</v>
      </c>
      <c r="O302" s="38">
        <f t="shared" ref="O302:O339" si="77">IF(($E302     =0),0,($N302     /$E302     ))</f>
        <v>1.0413027843233924</v>
      </c>
      <c r="P302" s="33">
        <v>5676683</v>
      </c>
      <c r="Q302" s="33">
        <v>220933554</v>
      </c>
      <c r="R302" s="33">
        <v>45698772</v>
      </c>
      <c r="S302" s="33">
        <v>42847810</v>
      </c>
      <c r="T302" s="38">
        <f t="shared" ref="T302:T339" si="78">IF(($R302     =0),0,($S302     /$R302     ))</f>
        <v>0.93761403479288241</v>
      </c>
      <c r="U302" s="38">
        <f t="shared" ref="U302:U339" si="79">IF(($P302     =0),0,(($J302     /$P302     )-1))</f>
        <v>3.704700614778031</v>
      </c>
    </row>
    <row r="303" spans="1:21" ht="14" x14ac:dyDescent="0.3">
      <c r="A303" s="19" t="s">
        <v>0</v>
      </c>
      <c r="B303" s="14" t="s">
        <v>28</v>
      </c>
      <c r="C303" s="13" t="s">
        <v>0</v>
      </c>
      <c r="D303" s="34">
        <f>D302</f>
        <v>31095813</v>
      </c>
      <c r="E303" s="34">
        <f>E302</f>
        <v>55425997</v>
      </c>
      <c r="F303" s="34">
        <f>F302</f>
        <v>10726703</v>
      </c>
      <c r="G303" s="39">
        <f t="shared" si="72"/>
        <v>0.34495650588071136</v>
      </c>
      <c r="H303" s="34">
        <f>H302</f>
        <v>20281448</v>
      </c>
      <c r="I303" s="39">
        <f t="shared" si="73"/>
        <v>0.65222440075774835</v>
      </c>
      <c r="J303" s="34">
        <f>J302</f>
        <v>26707094</v>
      </c>
      <c r="K303" s="39">
        <f t="shared" si="74"/>
        <v>0.48185139547422123</v>
      </c>
      <c r="L303" s="34">
        <f>L302</f>
        <v>0</v>
      </c>
      <c r="M303" s="39">
        <f t="shared" si="75"/>
        <v>0</v>
      </c>
      <c r="N303" s="34">
        <f t="shared" si="76"/>
        <v>57715245</v>
      </c>
      <c r="O303" s="39">
        <f t="shared" si="77"/>
        <v>1.0413027843233924</v>
      </c>
      <c r="P303" s="34">
        <f>P302</f>
        <v>5676683</v>
      </c>
      <c r="Q303" s="34">
        <f>Q302</f>
        <v>220933554</v>
      </c>
      <c r="R303" s="34">
        <f>R302</f>
        <v>45698772</v>
      </c>
      <c r="S303" s="34">
        <f>S302</f>
        <v>42847810</v>
      </c>
      <c r="T303" s="39">
        <f t="shared" si="78"/>
        <v>0.93761403479288241</v>
      </c>
      <c r="U303" s="39">
        <f t="shared" si="79"/>
        <v>3.704700614778031</v>
      </c>
    </row>
    <row r="304" spans="1:21" ht="13" x14ac:dyDescent="0.3">
      <c r="A304" s="18" t="s">
        <v>29</v>
      </c>
      <c r="B304" s="12" t="s">
        <v>538</v>
      </c>
      <c r="C304" s="11" t="s">
        <v>539</v>
      </c>
      <c r="D304" s="33">
        <v>0</v>
      </c>
      <c r="E304" s="33">
        <v>0</v>
      </c>
      <c r="F304" s="33">
        <v>0</v>
      </c>
      <c r="G304" s="38">
        <f t="shared" si="72"/>
        <v>0</v>
      </c>
      <c r="H304" s="33">
        <v>0</v>
      </c>
      <c r="I304" s="38">
        <f t="shared" si="73"/>
        <v>0</v>
      </c>
      <c r="J304" s="33">
        <v>0</v>
      </c>
      <c r="K304" s="38">
        <f t="shared" si="74"/>
        <v>0</v>
      </c>
      <c r="L304" s="33">
        <v>0</v>
      </c>
      <c r="M304" s="38">
        <f t="shared" si="75"/>
        <v>0</v>
      </c>
      <c r="N304" s="33">
        <f t="shared" si="76"/>
        <v>0</v>
      </c>
      <c r="O304" s="38">
        <f t="shared" si="77"/>
        <v>0</v>
      </c>
      <c r="P304" s="33">
        <v>0</v>
      </c>
      <c r="Q304" s="33">
        <v>0</v>
      </c>
      <c r="R304" s="33">
        <v>0</v>
      </c>
      <c r="S304" s="33">
        <v>0</v>
      </c>
      <c r="T304" s="38">
        <f t="shared" si="78"/>
        <v>0</v>
      </c>
      <c r="U304" s="38">
        <f t="shared" si="79"/>
        <v>0</v>
      </c>
    </row>
    <row r="305" spans="1:21" ht="13" x14ac:dyDescent="0.3">
      <c r="A305" s="18" t="s">
        <v>29</v>
      </c>
      <c r="B305" s="12" t="s">
        <v>540</v>
      </c>
      <c r="C305" s="11" t="s">
        <v>541</v>
      </c>
      <c r="D305" s="33">
        <v>0</v>
      </c>
      <c r="E305" s="33">
        <v>0</v>
      </c>
      <c r="F305" s="33">
        <v>0</v>
      </c>
      <c r="G305" s="38">
        <f t="shared" si="72"/>
        <v>0</v>
      </c>
      <c r="H305" s="33">
        <v>0</v>
      </c>
      <c r="I305" s="38">
        <f t="shared" si="73"/>
        <v>0</v>
      </c>
      <c r="J305" s="33">
        <v>0</v>
      </c>
      <c r="K305" s="38">
        <f t="shared" si="74"/>
        <v>0</v>
      </c>
      <c r="L305" s="33">
        <v>0</v>
      </c>
      <c r="M305" s="38">
        <f t="shared" si="75"/>
        <v>0</v>
      </c>
      <c r="N305" s="33">
        <f t="shared" si="76"/>
        <v>0</v>
      </c>
      <c r="O305" s="38">
        <f t="shared" si="77"/>
        <v>0</v>
      </c>
      <c r="P305" s="33">
        <v>0</v>
      </c>
      <c r="Q305" s="33">
        <v>0</v>
      </c>
      <c r="R305" s="33">
        <v>0</v>
      </c>
      <c r="S305" s="33">
        <v>0</v>
      </c>
      <c r="T305" s="38">
        <f t="shared" si="78"/>
        <v>0</v>
      </c>
      <c r="U305" s="38">
        <f t="shared" si="79"/>
        <v>0</v>
      </c>
    </row>
    <row r="306" spans="1:21" ht="13" x14ac:dyDescent="0.3">
      <c r="A306" s="18" t="s">
        <v>29</v>
      </c>
      <c r="B306" s="12" t="s">
        <v>542</v>
      </c>
      <c r="C306" s="11" t="s">
        <v>543</v>
      </c>
      <c r="D306" s="33">
        <v>0</v>
      </c>
      <c r="E306" s="33">
        <v>0</v>
      </c>
      <c r="F306" s="33">
        <v>0</v>
      </c>
      <c r="G306" s="38">
        <f t="shared" si="72"/>
        <v>0</v>
      </c>
      <c r="H306" s="33">
        <v>0</v>
      </c>
      <c r="I306" s="38">
        <f t="shared" si="73"/>
        <v>0</v>
      </c>
      <c r="J306" s="33">
        <v>0</v>
      </c>
      <c r="K306" s="38">
        <f t="shared" si="74"/>
        <v>0</v>
      </c>
      <c r="L306" s="33">
        <v>0</v>
      </c>
      <c r="M306" s="38">
        <f t="shared" si="75"/>
        <v>0</v>
      </c>
      <c r="N306" s="33">
        <f t="shared" si="76"/>
        <v>0</v>
      </c>
      <c r="O306" s="38">
        <f t="shared" si="77"/>
        <v>0</v>
      </c>
      <c r="P306" s="33">
        <v>0</v>
      </c>
      <c r="Q306" s="33">
        <v>0</v>
      </c>
      <c r="R306" s="33">
        <v>0</v>
      </c>
      <c r="S306" s="33">
        <v>0</v>
      </c>
      <c r="T306" s="38">
        <f t="shared" si="78"/>
        <v>0</v>
      </c>
      <c r="U306" s="38">
        <f t="shared" si="79"/>
        <v>0</v>
      </c>
    </row>
    <row r="307" spans="1:21" ht="13" x14ac:dyDescent="0.3">
      <c r="A307" s="18" t="s">
        <v>29</v>
      </c>
      <c r="B307" s="12" t="s">
        <v>544</v>
      </c>
      <c r="C307" s="11" t="s">
        <v>545</v>
      </c>
      <c r="D307" s="33">
        <v>0</v>
      </c>
      <c r="E307" s="33">
        <v>0</v>
      </c>
      <c r="F307" s="33">
        <v>0</v>
      </c>
      <c r="G307" s="38">
        <f t="shared" si="72"/>
        <v>0</v>
      </c>
      <c r="H307" s="33">
        <v>0</v>
      </c>
      <c r="I307" s="38">
        <f t="shared" si="73"/>
        <v>0</v>
      </c>
      <c r="J307" s="33">
        <v>0</v>
      </c>
      <c r="K307" s="38">
        <f t="shared" si="74"/>
        <v>0</v>
      </c>
      <c r="L307" s="33">
        <v>0</v>
      </c>
      <c r="M307" s="38">
        <f t="shared" si="75"/>
        <v>0</v>
      </c>
      <c r="N307" s="33">
        <f t="shared" si="76"/>
        <v>0</v>
      </c>
      <c r="O307" s="38">
        <f t="shared" si="77"/>
        <v>0</v>
      </c>
      <c r="P307" s="33">
        <v>0</v>
      </c>
      <c r="Q307" s="33">
        <v>0</v>
      </c>
      <c r="R307" s="33">
        <v>0</v>
      </c>
      <c r="S307" s="33">
        <v>0</v>
      </c>
      <c r="T307" s="38">
        <f t="shared" si="78"/>
        <v>0</v>
      </c>
      <c r="U307" s="38">
        <f t="shared" si="79"/>
        <v>0</v>
      </c>
    </row>
    <row r="308" spans="1:21" ht="13" x14ac:dyDescent="0.3">
      <c r="A308" s="18" t="s">
        <v>29</v>
      </c>
      <c r="B308" s="12" t="s">
        <v>546</v>
      </c>
      <c r="C308" s="11" t="s">
        <v>547</v>
      </c>
      <c r="D308" s="33">
        <v>31445</v>
      </c>
      <c r="E308" s="33">
        <v>31445</v>
      </c>
      <c r="F308" s="33">
        <v>7587</v>
      </c>
      <c r="G308" s="38">
        <f t="shared" si="72"/>
        <v>0.24127842264270949</v>
      </c>
      <c r="H308" s="33">
        <v>7569</v>
      </c>
      <c r="I308" s="38">
        <f t="shared" si="73"/>
        <v>0.2407059945937351</v>
      </c>
      <c r="J308" s="33">
        <v>2674</v>
      </c>
      <c r="K308" s="38">
        <f t="shared" si="74"/>
        <v>8.5037366830974723E-2</v>
      </c>
      <c r="L308" s="33">
        <v>0</v>
      </c>
      <c r="M308" s="38">
        <f t="shared" si="75"/>
        <v>0</v>
      </c>
      <c r="N308" s="33">
        <f t="shared" si="76"/>
        <v>17830</v>
      </c>
      <c r="O308" s="38">
        <f t="shared" si="77"/>
        <v>0.56702178406741932</v>
      </c>
      <c r="P308" s="33">
        <v>7623</v>
      </c>
      <c r="Q308" s="33">
        <v>29665</v>
      </c>
      <c r="R308" s="33">
        <v>29665</v>
      </c>
      <c r="S308" s="33">
        <v>14872</v>
      </c>
      <c r="T308" s="38">
        <f t="shared" si="78"/>
        <v>0.50133153547952136</v>
      </c>
      <c r="U308" s="38">
        <f t="shared" si="79"/>
        <v>-0.64921946740128567</v>
      </c>
    </row>
    <row r="309" spans="1:21" ht="13" x14ac:dyDescent="0.3">
      <c r="A309" s="18" t="s">
        <v>44</v>
      </c>
      <c r="B309" s="12" t="s">
        <v>548</v>
      </c>
      <c r="C309" s="11" t="s">
        <v>549</v>
      </c>
      <c r="D309" s="33">
        <v>0</v>
      </c>
      <c r="E309" s="33">
        <v>0</v>
      </c>
      <c r="F309" s="33">
        <v>0</v>
      </c>
      <c r="G309" s="38">
        <f t="shared" si="72"/>
        <v>0</v>
      </c>
      <c r="H309" s="33">
        <v>0</v>
      </c>
      <c r="I309" s="38">
        <f t="shared" si="73"/>
        <v>0</v>
      </c>
      <c r="J309" s="33">
        <v>0</v>
      </c>
      <c r="K309" s="38">
        <f t="shared" si="74"/>
        <v>0</v>
      </c>
      <c r="L309" s="33">
        <v>0</v>
      </c>
      <c r="M309" s="38">
        <f t="shared" si="75"/>
        <v>0</v>
      </c>
      <c r="N309" s="33">
        <f t="shared" si="76"/>
        <v>0</v>
      </c>
      <c r="O309" s="38">
        <f t="shared" si="77"/>
        <v>0</v>
      </c>
      <c r="P309" s="33">
        <v>0</v>
      </c>
      <c r="Q309" s="33">
        <v>0</v>
      </c>
      <c r="R309" s="33">
        <v>0</v>
      </c>
      <c r="S309" s="33">
        <v>0</v>
      </c>
      <c r="T309" s="38">
        <f t="shared" si="78"/>
        <v>0</v>
      </c>
      <c r="U309" s="38">
        <f t="shared" si="79"/>
        <v>0</v>
      </c>
    </row>
    <row r="310" spans="1:21" ht="14" x14ac:dyDescent="0.3">
      <c r="A310" s="19" t="s">
        <v>0</v>
      </c>
      <c r="B310" s="14" t="s">
        <v>550</v>
      </c>
      <c r="C310" s="13" t="s">
        <v>0</v>
      </c>
      <c r="D310" s="34">
        <f>SUM(D304:D309)</f>
        <v>31445</v>
      </c>
      <c r="E310" s="34">
        <f>SUM(E304:E309)</f>
        <v>31445</v>
      </c>
      <c r="F310" s="34">
        <f>SUM(F304:F309)</f>
        <v>7587</v>
      </c>
      <c r="G310" s="39">
        <f t="shared" si="72"/>
        <v>0.24127842264270949</v>
      </c>
      <c r="H310" s="34">
        <f>SUM(H304:H309)</f>
        <v>7569</v>
      </c>
      <c r="I310" s="39">
        <f t="shared" si="73"/>
        <v>0.2407059945937351</v>
      </c>
      <c r="J310" s="34">
        <f>SUM(J304:J309)</f>
        <v>2674</v>
      </c>
      <c r="K310" s="39">
        <f t="shared" si="74"/>
        <v>8.5037366830974723E-2</v>
      </c>
      <c r="L310" s="34">
        <f>SUM(L304:L309)</f>
        <v>0</v>
      </c>
      <c r="M310" s="39">
        <f t="shared" si="75"/>
        <v>0</v>
      </c>
      <c r="N310" s="34">
        <f t="shared" si="76"/>
        <v>17830</v>
      </c>
      <c r="O310" s="39">
        <f t="shared" si="77"/>
        <v>0.56702178406741932</v>
      </c>
      <c r="P310" s="34">
        <f>SUM(P304:P309)</f>
        <v>7623</v>
      </c>
      <c r="Q310" s="34">
        <f>SUM(Q304:Q309)</f>
        <v>29665</v>
      </c>
      <c r="R310" s="34">
        <f>SUM(R304:R309)</f>
        <v>29665</v>
      </c>
      <c r="S310" s="34">
        <f>SUM(S304:S309)</f>
        <v>14872</v>
      </c>
      <c r="T310" s="39">
        <f t="shared" si="78"/>
        <v>0.50133153547952136</v>
      </c>
      <c r="U310" s="39">
        <f t="shared" si="79"/>
        <v>-0.64921946740128567</v>
      </c>
    </row>
    <row r="311" spans="1:21" ht="13" x14ac:dyDescent="0.3">
      <c r="A311" s="18" t="s">
        <v>29</v>
      </c>
      <c r="B311" s="12" t="s">
        <v>551</v>
      </c>
      <c r="C311" s="11" t="s">
        <v>552</v>
      </c>
      <c r="D311" s="33">
        <v>120441</v>
      </c>
      <c r="E311" s="33">
        <v>120441</v>
      </c>
      <c r="F311" s="33">
        <v>97230</v>
      </c>
      <c r="G311" s="38">
        <f t="shared" si="72"/>
        <v>0.80728323411462877</v>
      </c>
      <c r="H311" s="33">
        <v>10117</v>
      </c>
      <c r="I311" s="38">
        <f t="shared" si="73"/>
        <v>8.3999634675899409E-2</v>
      </c>
      <c r="J311" s="33">
        <v>8765</v>
      </c>
      <c r="K311" s="38">
        <f t="shared" si="74"/>
        <v>7.2774221403010597E-2</v>
      </c>
      <c r="L311" s="33">
        <v>0</v>
      </c>
      <c r="M311" s="38">
        <f t="shared" si="75"/>
        <v>0</v>
      </c>
      <c r="N311" s="33">
        <f t="shared" si="76"/>
        <v>116112</v>
      </c>
      <c r="O311" s="38">
        <f t="shared" si="77"/>
        <v>0.96405709019353869</v>
      </c>
      <c r="P311" s="33">
        <v>62322</v>
      </c>
      <c r="Q311" s="33">
        <v>114706</v>
      </c>
      <c r="R311" s="33">
        <v>114706</v>
      </c>
      <c r="S311" s="33">
        <v>69046</v>
      </c>
      <c r="T311" s="38">
        <f t="shared" si="78"/>
        <v>0.60193886980628741</v>
      </c>
      <c r="U311" s="38">
        <f t="shared" si="79"/>
        <v>-0.85935945572991879</v>
      </c>
    </row>
    <row r="312" spans="1:21" ht="13" x14ac:dyDescent="0.3">
      <c r="A312" s="18" t="s">
        <v>29</v>
      </c>
      <c r="B312" s="12" t="s">
        <v>553</v>
      </c>
      <c r="C312" s="11" t="s">
        <v>554</v>
      </c>
      <c r="D312" s="33">
        <v>0</v>
      </c>
      <c r="E312" s="33">
        <v>0</v>
      </c>
      <c r="F312" s="33">
        <v>0</v>
      </c>
      <c r="G312" s="38">
        <f t="shared" si="72"/>
        <v>0</v>
      </c>
      <c r="H312" s="33">
        <v>0</v>
      </c>
      <c r="I312" s="38">
        <f t="shared" si="73"/>
        <v>0</v>
      </c>
      <c r="J312" s="33">
        <v>0</v>
      </c>
      <c r="K312" s="38">
        <f t="shared" si="74"/>
        <v>0</v>
      </c>
      <c r="L312" s="33">
        <v>0</v>
      </c>
      <c r="M312" s="38">
        <f t="shared" si="75"/>
        <v>0</v>
      </c>
      <c r="N312" s="33">
        <f t="shared" si="76"/>
        <v>0</v>
      </c>
      <c r="O312" s="38">
        <f t="shared" si="77"/>
        <v>0</v>
      </c>
      <c r="P312" s="33">
        <v>0</v>
      </c>
      <c r="Q312" s="33">
        <v>0</v>
      </c>
      <c r="R312" s="33">
        <v>0</v>
      </c>
      <c r="S312" s="33">
        <v>0</v>
      </c>
      <c r="T312" s="38">
        <f t="shared" si="78"/>
        <v>0</v>
      </c>
      <c r="U312" s="38">
        <f t="shared" si="79"/>
        <v>0</v>
      </c>
    </row>
    <row r="313" spans="1:21" ht="13" x14ac:dyDescent="0.3">
      <c r="A313" s="18" t="s">
        <v>29</v>
      </c>
      <c r="B313" s="12" t="s">
        <v>555</v>
      </c>
      <c r="C313" s="11" t="s">
        <v>556</v>
      </c>
      <c r="D313" s="33">
        <v>112420</v>
      </c>
      <c r="E313" s="33">
        <v>112420</v>
      </c>
      <c r="F313" s="33">
        <v>27498</v>
      </c>
      <c r="G313" s="38">
        <f t="shared" si="72"/>
        <v>0.24460060487457747</v>
      </c>
      <c r="H313" s="33">
        <v>23778</v>
      </c>
      <c r="I313" s="38">
        <f t="shared" si="73"/>
        <v>0.21151040740081836</v>
      </c>
      <c r="J313" s="33">
        <v>25638</v>
      </c>
      <c r="K313" s="38">
        <f t="shared" si="74"/>
        <v>0.22805550613769793</v>
      </c>
      <c r="L313" s="33">
        <v>0</v>
      </c>
      <c r="M313" s="38">
        <f t="shared" si="75"/>
        <v>0</v>
      </c>
      <c r="N313" s="33">
        <f t="shared" si="76"/>
        <v>76914</v>
      </c>
      <c r="O313" s="38">
        <f t="shared" si="77"/>
        <v>0.68416651841309373</v>
      </c>
      <c r="P313" s="33">
        <v>27045</v>
      </c>
      <c r="Q313" s="33">
        <v>106559</v>
      </c>
      <c r="R313" s="33">
        <v>206559</v>
      </c>
      <c r="S313" s="33">
        <v>81596</v>
      </c>
      <c r="T313" s="38">
        <f t="shared" si="78"/>
        <v>0.39502515019921669</v>
      </c>
      <c r="U313" s="38">
        <f t="shared" si="79"/>
        <v>-5.2024403771491978E-2</v>
      </c>
    </row>
    <row r="314" spans="1:21" ht="13" x14ac:dyDescent="0.3">
      <c r="A314" s="18" t="s">
        <v>29</v>
      </c>
      <c r="B314" s="12" t="s">
        <v>557</v>
      </c>
      <c r="C314" s="11" t="s">
        <v>558</v>
      </c>
      <c r="D314" s="33">
        <v>0</v>
      </c>
      <c r="E314" s="33">
        <v>100000</v>
      </c>
      <c r="F314" s="33">
        <v>0</v>
      </c>
      <c r="G314" s="38">
        <f t="shared" si="72"/>
        <v>0</v>
      </c>
      <c r="H314" s="33">
        <v>0</v>
      </c>
      <c r="I314" s="38">
        <f t="shared" si="73"/>
        <v>0</v>
      </c>
      <c r="J314" s="33">
        <v>0</v>
      </c>
      <c r="K314" s="38">
        <f t="shared" si="74"/>
        <v>0</v>
      </c>
      <c r="L314" s="33">
        <v>0</v>
      </c>
      <c r="M314" s="38">
        <f t="shared" si="75"/>
        <v>0</v>
      </c>
      <c r="N314" s="33">
        <f t="shared" si="76"/>
        <v>0</v>
      </c>
      <c r="O314" s="38">
        <f t="shared" si="77"/>
        <v>0</v>
      </c>
      <c r="P314" s="33">
        <v>0</v>
      </c>
      <c r="Q314" s="33">
        <v>0</v>
      </c>
      <c r="R314" s="33">
        <v>0</v>
      </c>
      <c r="S314" s="33">
        <v>0</v>
      </c>
      <c r="T314" s="38">
        <f t="shared" si="78"/>
        <v>0</v>
      </c>
      <c r="U314" s="38">
        <f t="shared" si="79"/>
        <v>0</v>
      </c>
    </row>
    <row r="315" spans="1:21" ht="13" x14ac:dyDescent="0.3">
      <c r="A315" s="18" t="s">
        <v>29</v>
      </c>
      <c r="B315" s="12" t="s">
        <v>559</v>
      </c>
      <c r="C315" s="11" t="s">
        <v>560</v>
      </c>
      <c r="D315" s="33">
        <v>2067</v>
      </c>
      <c r="E315" s="33">
        <v>102067</v>
      </c>
      <c r="F315" s="33">
        <v>3172</v>
      </c>
      <c r="G315" s="38">
        <f t="shared" si="72"/>
        <v>1.5345911949685536</v>
      </c>
      <c r="H315" s="33">
        <v>1843</v>
      </c>
      <c r="I315" s="38">
        <f t="shared" si="73"/>
        <v>0.89163038219641988</v>
      </c>
      <c r="J315" s="33">
        <v>1152</v>
      </c>
      <c r="K315" s="38">
        <f t="shared" si="74"/>
        <v>1.128670383179676E-2</v>
      </c>
      <c r="L315" s="33">
        <v>0</v>
      </c>
      <c r="M315" s="38">
        <f t="shared" si="75"/>
        <v>0</v>
      </c>
      <c r="N315" s="33">
        <f t="shared" si="76"/>
        <v>6167</v>
      </c>
      <c r="O315" s="38">
        <f t="shared" si="77"/>
        <v>6.0421095946780058E-2</v>
      </c>
      <c r="P315" s="33">
        <v>1469</v>
      </c>
      <c r="Q315" s="33">
        <v>1950</v>
      </c>
      <c r="R315" s="33">
        <v>1950</v>
      </c>
      <c r="S315" s="33">
        <v>4308</v>
      </c>
      <c r="T315" s="38">
        <f t="shared" si="78"/>
        <v>2.2092307692307691</v>
      </c>
      <c r="U315" s="38">
        <f t="shared" si="79"/>
        <v>-0.2157930565010211</v>
      </c>
    </row>
    <row r="316" spans="1:21" ht="13" x14ac:dyDescent="0.3">
      <c r="A316" s="18" t="s">
        <v>44</v>
      </c>
      <c r="B316" s="12" t="s">
        <v>561</v>
      </c>
      <c r="C316" s="11" t="s">
        <v>562</v>
      </c>
      <c r="D316" s="33">
        <v>50000</v>
      </c>
      <c r="E316" s="33">
        <v>0</v>
      </c>
      <c r="F316" s="33">
        <v>0</v>
      </c>
      <c r="G316" s="38">
        <f t="shared" si="72"/>
        <v>0</v>
      </c>
      <c r="H316" s="33">
        <v>0</v>
      </c>
      <c r="I316" s="38">
        <f t="shared" si="73"/>
        <v>0</v>
      </c>
      <c r="J316" s="33">
        <v>0</v>
      </c>
      <c r="K316" s="38">
        <f t="shared" si="74"/>
        <v>0</v>
      </c>
      <c r="L316" s="33">
        <v>0</v>
      </c>
      <c r="M316" s="38">
        <f t="shared" si="75"/>
        <v>0</v>
      </c>
      <c r="N316" s="33">
        <f t="shared" si="76"/>
        <v>0</v>
      </c>
      <c r="O316" s="38">
        <f t="shared" si="77"/>
        <v>0</v>
      </c>
      <c r="P316" s="33">
        <v>0</v>
      </c>
      <c r="Q316" s="33">
        <v>50000</v>
      </c>
      <c r="R316" s="33">
        <v>0</v>
      </c>
      <c r="S316" s="33">
        <v>0</v>
      </c>
      <c r="T316" s="38">
        <f t="shared" si="78"/>
        <v>0</v>
      </c>
      <c r="U316" s="38">
        <f t="shared" si="79"/>
        <v>0</v>
      </c>
    </row>
    <row r="317" spans="1:21" ht="14" x14ac:dyDescent="0.3">
      <c r="A317" s="19" t="s">
        <v>0</v>
      </c>
      <c r="B317" s="14" t="s">
        <v>563</v>
      </c>
      <c r="C317" s="13" t="s">
        <v>0</v>
      </c>
      <c r="D317" s="34">
        <f>SUM(D311:D316)</f>
        <v>284928</v>
      </c>
      <c r="E317" s="34">
        <f>SUM(E311:E316)</f>
        <v>434928</v>
      </c>
      <c r="F317" s="34">
        <f>SUM(F311:F316)</f>
        <v>127900</v>
      </c>
      <c r="G317" s="39">
        <f t="shared" si="72"/>
        <v>0.44888533243486073</v>
      </c>
      <c r="H317" s="34">
        <f>SUM(H311:H316)</f>
        <v>35738</v>
      </c>
      <c r="I317" s="39">
        <f t="shared" si="73"/>
        <v>0.12542817834681042</v>
      </c>
      <c r="J317" s="34">
        <f>SUM(J311:J316)</f>
        <v>35555</v>
      </c>
      <c r="K317" s="39">
        <f t="shared" si="74"/>
        <v>8.17491630798661E-2</v>
      </c>
      <c r="L317" s="34">
        <f>SUM(L311:L316)</f>
        <v>0</v>
      </c>
      <c r="M317" s="39">
        <f t="shared" si="75"/>
        <v>0</v>
      </c>
      <c r="N317" s="34">
        <f t="shared" si="76"/>
        <v>199193</v>
      </c>
      <c r="O317" s="39">
        <f t="shared" si="77"/>
        <v>0.45799074789390426</v>
      </c>
      <c r="P317" s="34">
        <f>SUM(P311:P316)</f>
        <v>90836</v>
      </c>
      <c r="Q317" s="34">
        <f>SUM(Q311:Q316)</f>
        <v>273215</v>
      </c>
      <c r="R317" s="34">
        <f>SUM(R311:R316)</f>
        <v>323215</v>
      </c>
      <c r="S317" s="34">
        <f>SUM(S311:S316)</f>
        <v>154950</v>
      </c>
      <c r="T317" s="39">
        <f t="shared" si="78"/>
        <v>0.47940225546462883</v>
      </c>
      <c r="U317" s="39">
        <f t="shared" si="79"/>
        <v>-0.60858029856004225</v>
      </c>
    </row>
    <row r="318" spans="1:21" ht="13" x14ac:dyDescent="0.3">
      <c r="A318" s="18" t="s">
        <v>29</v>
      </c>
      <c r="B318" s="12" t="s">
        <v>564</v>
      </c>
      <c r="C318" s="11" t="s">
        <v>565</v>
      </c>
      <c r="D318" s="33">
        <v>0</v>
      </c>
      <c r="E318" s="33">
        <v>0</v>
      </c>
      <c r="F318" s="33">
        <v>0</v>
      </c>
      <c r="G318" s="38">
        <f t="shared" si="72"/>
        <v>0</v>
      </c>
      <c r="H318" s="33">
        <v>0</v>
      </c>
      <c r="I318" s="38">
        <f t="shared" si="73"/>
        <v>0</v>
      </c>
      <c r="J318" s="33">
        <v>0</v>
      </c>
      <c r="K318" s="38">
        <f t="shared" si="74"/>
        <v>0</v>
      </c>
      <c r="L318" s="33">
        <v>0</v>
      </c>
      <c r="M318" s="38">
        <f t="shared" si="75"/>
        <v>0</v>
      </c>
      <c r="N318" s="33">
        <f t="shared" si="76"/>
        <v>0</v>
      </c>
      <c r="O318" s="38">
        <f t="shared" si="77"/>
        <v>0</v>
      </c>
      <c r="P318" s="33">
        <v>0</v>
      </c>
      <c r="Q318" s="33">
        <v>0</v>
      </c>
      <c r="R318" s="33">
        <v>0</v>
      </c>
      <c r="S318" s="33">
        <v>0</v>
      </c>
      <c r="T318" s="38">
        <f t="shared" si="78"/>
        <v>0</v>
      </c>
      <c r="U318" s="38">
        <f t="shared" si="79"/>
        <v>0</v>
      </c>
    </row>
    <row r="319" spans="1:21" ht="13" x14ac:dyDescent="0.3">
      <c r="A319" s="18" t="s">
        <v>29</v>
      </c>
      <c r="B319" s="12" t="s">
        <v>566</v>
      </c>
      <c r="C319" s="11" t="s">
        <v>567</v>
      </c>
      <c r="D319" s="33">
        <v>0</v>
      </c>
      <c r="E319" s="33">
        <v>0</v>
      </c>
      <c r="F319" s="33">
        <v>0</v>
      </c>
      <c r="G319" s="38">
        <f t="shared" si="72"/>
        <v>0</v>
      </c>
      <c r="H319" s="33">
        <v>0</v>
      </c>
      <c r="I319" s="38">
        <f t="shared" si="73"/>
        <v>0</v>
      </c>
      <c r="J319" s="33">
        <v>0</v>
      </c>
      <c r="K319" s="38">
        <f t="shared" si="74"/>
        <v>0</v>
      </c>
      <c r="L319" s="33">
        <v>0</v>
      </c>
      <c r="M319" s="38">
        <f t="shared" si="75"/>
        <v>0</v>
      </c>
      <c r="N319" s="33">
        <f t="shared" si="76"/>
        <v>0</v>
      </c>
      <c r="O319" s="38">
        <f t="shared" si="77"/>
        <v>0</v>
      </c>
      <c r="P319" s="33">
        <v>0</v>
      </c>
      <c r="Q319" s="33">
        <v>0</v>
      </c>
      <c r="R319" s="33">
        <v>0</v>
      </c>
      <c r="S319" s="33">
        <v>0</v>
      </c>
      <c r="T319" s="38">
        <f t="shared" si="78"/>
        <v>0</v>
      </c>
      <c r="U319" s="38">
        <f t="shared" si="79"/>
        <v>0</v>
      </c>
    </row>
    <row r="320" spans="1:21" ht="13" x14ac:dyDescent="0.3">
      <c r="A320" s="18" t="s">
        <v>29</v>
      </c>
      <c r="B320" s="12" t="s">
        <v>568</v>
      </c>
      <c r="C320" s="11" t="s">
        <v>569</v>
      </c>
      <c r="D320" s="33">
        <v>0</v>
      </c>
      <c r="E320" s="33">
        <v>0</v>
      </c>
      <c r="F320" s="33">
        <v>0</v>
      </c>
      <c r="G320" s="38">
        <f t="shared" si="72"/>
        <v>0</v>
      </c>
      <c r="H320" s="33">
        <v>0</v>
      </c>
      <c r="I320" s="38">
        <f t="shared" si="73"/>
        <v>0</v>
      </c>
      <c r="J320" s="33">
        <v>0</v>
      </c>
      <c r="K320" s="38">
        <f t="shared" si="74"/>
        <v>0</v>
      </c>
      <c r="L320" s="33">
        <v>0</v>
      </c>
      <c r="M320" s="38">
        <f t="shared" si="75"/>
        <v>0</v>
      </c>
      <c r="N320" s="33">
        <f t="shared" si="76"/>
        <v>0</v>
      </c>
      <c r="O320" s="38">
        <f t="shared" si="77"/>
        <v>0</v>
      </c>
      <c r="P320" s="33">
        <v>0</v>
      </c>
      <c r="Q320" s="33">
        <v>0</v>
      </c>
      <c r="R320" s="33">
        <v>0</v>
      </c>
      <c r="S320" s="33">
        <v>0</v>
      </c>
      <c r="T320" s="38">
        <f t="shared" si="78"/>
        <v>0</v>
      </c>
      <c r="U320" s="38">
        <f t="shared" si="79"/>
        <v>0</v>
      </c>
    </row>
    <row r="321" spans="1:21" ht="13" x14ac:dyDescent="0.3">
      <c r="A321" s="18" t="s">
        <v>29</v>
      </c>
      <c r="B321" s="12" t="s">
        <v>570</v>
      </c>
      <c r="C321" s="11" t="s">
        <v>571</v>
      </c>
      <c r="D321" s="33">
        <v>0</v>
      </c>
      <c r="E321" s="33">
        <v>0</v>
      </c>
      <c r="F321" s="33">
        <v>0</v>
      </c>
      <c r="G321" s="38">
        <f t="shared" si="72"/>
        <v>0</v>
      </c>
      <c r="H321" s="33">
        <v>0</v>
      </c>
      <c r="I321" s="38">
        <f t="shared" si="73"/>
        <v>0</v>
      </c>
      <c r="J321" s="33">
        <v>0</v>
      </c>
      <c r="K321" s="38">
        <f t="shared" si="74"/>
        <v>0</v>
      </c>
      <c r="L321" s="33">
        <v>0</v>
      </c>
      <c r="M321" s="38">
        <f t="shared" si="75"/>
        <v>0</v>
      </c>
      <c r="N321" s="33">
        <f t="shared" si="76"/>
        <v>0</v>
      </c>
      <c r="O321" s="38">
        <f t="shared" si="77"/>
        <v>0</v>
      </c>
      <c r="P321" s="33">
        <v>0</v>
      </c>
      <c r="Q321" s="33">
        <v>0</v>
      </c>
      <c r="R321" s="33">
        <v>0</v>
      </c>
      <c r="S321" s="33">
        <v>0</v>
      </c>
      <c r="T321" s="38">
        <f t="shared" si="78"/>
        <v>0</v>
      </c>
      <c r="U321" s="38">
        <f t="shared" si="79"/>
        <v>0</v>
      </c>
    </row>
    <row r="322" spans="1:21" ht="13" x14ac:dyDescent="0.3">
      <c r="A322" s="18" t="s">
        <v>44</v>
      </c>
      <c r="B322" s="12" t="s">
        <v>572</v>
      </c>
      <c r="C322" s="11" t="s">
        <v>573</v>
      </c>
      <c r="D322" s="33">
        <v>0</v>
      </c>
      <c r="E322" s="33">
        <v>0</v>
      </c>
      <c r="F322" s="33">
        <v>0</v>
      </c>
      <c r="G322" s="38">
        <f t="shared" si="72"/>
        <v>0</v>
      </c>
      <c r="H322" s="33">
        <v>0</v>
      </c>
      <c r="I322" s="38">
        <f t="shared" si="73"/>
        <v>0</v>
      </c>
      <c r="J322" s="33">
        <v>0</v>
      </c>
      <c r="K322" s="38">
        <f t="shared" si="74"/>
        <v>0</v>
      </c>
      <c r="L322" s="33">
        <v>0</v>
      </c>
      <c r="M322" s="38">
        <f t="shared" si="75"/>
        <v>0</v>
      </c>
      <c r="N322" s="33">
        <f t="shared" si="76"/>
        <v>0</v>
      </c>
      <c r="O322" s="38">
        <f t="shared" si="77"/>
        <v>0</v>
      </c>
      <c r="P322" s="33">
        <v>0</v>
      </c>
      <c r="Q322" s="33">
        <v>0</v>
      </c>
      <c r="R322" s="33">
        <v>0</v>
      </c>
      <c r="S322" s="33">
        <v>0</v>
      </c>
      <c r="T322" s="38">
        <f t="shared" si="78"/>
        <v>0</v>
      </c>
      <c r="U322" s="38">
        <f t="shared" si="79"/>
        <v>0</v>
      </c>
    </row>
    <row r="323" spans="1:21" ht="14" x14ac:dyDescent="0.3">
      <c r="A323" s="19" t="s">
        <v>0</v>
      </c>
      <c r="B323" s="14" t="s">
        <v>574</v>
      </c>
      <c r="C323" s="13" t="s">
        <v>0</v>
      </c>
      <c r="D323" s="34">
        <f>SUM(D318:D322)</f>
        <v>0</v>
      </c>
      <c r="E323" s="34">
        <f>SUM(E318:E322)</f>
        <v>0</v>
      </c>
      <c r="F323" s="34">
        <f>SUM(F318:F322)</f>
        <v>0</v>
      </c>
      <c r="G323" s="39">
        <f t="shared" si="72"/>
        <v>0</v>
      </c>
      <c r="H323" s="34">
        <f>SUM(H318:H322)</f>
        <v>0</v>
      </c>
      <c r="I323" s="39">
        <f t="shared" si="73"/>
        <v>0</v>
      </c>
      <c r="J323" s="34">
        <f>SUM(J318:J322)</f>
        <v>0</v>
      </c>
      <c r="K323" s="39">
        <f t="shared" si="74"/>
        <v>0</v>
      </c>
      <c r="L323" s="34">
        <f>SUM(L318:L322)</f>
        <v>0</v>
      </c>
      <c r="M323" s="39">
        <f t="shared" si="75"/>
        <v>0</v>
      </c>
      <c r="N323" s="34">
        <f t="shared" si="76"/>
        <v>0</v>
      </c>
      <c r="O323" s="39">
        <f t="shared" si="77"/>
        <v>0</v>
      </c>
      <c r="P323" s="34">
        <f>SUM(P318:P322)</f>
        <v>0</v>
      </c>
      <c r="Q323" s="34">
        <f>SUM(Q318:Q322)</f>
        <v>0</v>
      </c>
      <c r="R323" s="34">
        <f>SUM(R318:R322)</f>
        <v>0</v>
      </c>
      <c r="S323" s="34">
        <f>SUM(S318:S322)</f>
        <v>0</v>
      </c>
      <c r="T323" s="39">
        <f t="shared" si="78"/>
        <v>0</v>
      </c>
      <c r="U323" s="39">
        <f t="shared" si="79"/>
        <v>0</v>
      </c>
    </row>
    <row r="324" spans="1:21" ht="13" x14ac:dyDescent="0.3">
      <c r="A324" s="18" t="s">
        <v>29</v>
      </c>
      <c r="B324" s="12" t="s">
        <v>575</v>
      </c>
      <c r="C324" s="11" t="s">
        <v>576</v>
      </c>
      <c r="D324" s="33">
        <v>0</v>
      </c>
      <c r="E324" s="33">
        <v>0</v>
      </c>
      <c r="F324" s="33">
        <v>0</v>
      </c>
      <c r="G324" s="38">
        <f t="shared" si="72"/>
        <v>0</v>
      </c>
      <c r="H324" s="33">
        <v>0</v>
      </c>
      <c r="I324" s="38">
        <f t="shared" si="73"/>
        <v>0</v>
      </c>
      <c r="J324" s="33">
        <v>0</v>
      </c>
      <c r="K324" s="38">
        <f t="shared" si="74"/>
        <v>0</v>
      </c>
      <c r="L324" s="33">
        <v>0</v>
      </c>
      <c r="M324" s="38">
        <f t="shared" si="75"/>
        <v>0</v>
      </c>
      <c r="N324" s="33">
        <f t="shared" si="76"/>
        <v>0</v>
      </c>
      <c r="O324" s="38">
        <f t="shared" si="77"/>
        <v>0</v>
      </c>
      <c r="P324" s="33">
        <v>0</v>
      </c>
      <c r="Q324" s="33">
        <v>0</v>
      </c>
      <c r="R324" s="33">
        <v>0</v>
      </c>
      <c r="S324" s="33">
        <v>0</v>
      </c>
      <c r="T324" s="38">
        <f t="shared" si="78"/>
        <v>0</v>
      </c>
      <c r="U324" s="38">
        <f t="shared" si="79"/>
        <v>0</v>
      </c>
    </row>
    <row r="325" spans="1:21" ht="13" x14ac:dyDescent="0.3">
      <c r="A325" s="18" t="s">
        <v>29</v>
      </c>
      <c r="B325" s="12" t="s">
        <v>577</v>
      </c>
      <c r="C325" s="11" t="s">
        <v>578</v>
      </c>
      <c r="D325" s="33">
        <v>0</v>
      </c>
      <c r="E325" s="33">
        <v>0</v>
      </c>
      <c r="F325" s="33">
        <v>0</v>
      </c>
      <c r="G325" s="38">
        <f t="shared" si="72"/>
        <v>0</v>
      </c>
      <c r="H325" s="33">
        <v>0</v>
      </c>
      <c r="I325" s="38">
        <f t="shared" si="73"/>
        <v>0</v>
      </c>
      <c r="J325" s="33">
        <v>0</v>
      </c>
      <c r="K325" s="38">
        <f t="shared" si="74"/>
        <v>0</v>
      </c>
      <c r="L325" s="33">
        <v>0</v>
      </c>
      <c r="M325" s="38">
        <f t="shared" si="75"/>
        <v>0</v>
      </c>
      <c r="N325" s="33">
        <f t="shared" si="76"/>
        <v>0</v>
      </c>
      <c r="O325" s="38">
        <f t="shared" si="77"/>
        <v>0</v>
      </c>
      <c r="P325" s="33">
        <v>0</v>
      </c>
      <c r="Q325" s="33">
        <v>0</v>
      </c>
      <c r="R325" s="33">
        <v>0</v>
      </c>
      <c r="S325" s="33">
        <v>0</v>
      </c>
      <c r="T325" s="38">
        <f t="shared" si="78"/>
        <v>0</v>
      </c>
      <c r="U325" s="38">
        <f t="shared" si="79"/>
        <v>0</v>
      </c>
    </row>
    <row r="326" spans="1:21" ht="13" x14ac:dyDescent="0.3">
      <c r="A326" s="18" t="s">
        <v>29</v>
      </c>
      <c r="B326" s="12" t="s">
        <v>579</v>
      </c>
      <c r="C326" s="11" t="s">
        <v>580</v>
      </c>
      <c r="D326" s="33">
        <v>0</v>
      </c>
      <c r="E326" s="33">
        <v>0</v>
      </c>
      <c r="F326" s="33">
        <v>0</v>
      </c>
      <c r="G326" s="38">
        <f t="shared" si="72"/>
        <v>0</v>
      </c>
      <c r="H326" s="33">
        <v>0</v>
      </c>
      <c r="I326" s="38">
        <f t="shared" si="73"/>
        <v>0</v>
      </c>
      <c r="J326" s="33">
        <v>0</v>
      </c>
      <c r="K326" s="38">
        <f t="shared" si="74"/>
        <v>0</v>
      </c>
      <c r="L326" s="33">
        <v>0</v>
      </c>
      <c r="M326" s="38">
        <f t="shared" si="75"/>
        <v>0</v>
      </c>
      <c r="N326" s="33">
        <f t="shared" si="76"/>
        <v>0</v>
      </c>
      <c r="O326" s="38">
        <f t="shared" si="77"/>
        <v>0</v>
      </c>
      <c r="P326" s="33">
        <v>0</v>
      </c>
      <c r="Q326" s="33">
        <v>0</v>
      </c>
      <c r="R326" s="33">
        <v>0</v>
      </c>
      <c r="S326" s="33">
        <v>0</v>
      </c>
      <c r="T326" s="38">
        <f t="shared" si="78"/>
        <v>0</v>
      </c>
      <c r="U326" s="38">
        <f t="shared" si="79"/>
        <v>0</v>
      </c>
    </row>
    <row r="327" spans="1:21" ht="13" x14ac:dyDescent="0.3">
      <c r="A327" s="18" t="s">
        <v>29</v>
      </c>
      <c r="B327" s="12" t="s">
        <v>581</v>
      </c>
      <c r="C327" s="11" t="s">
        <v>582</v>
      </c>
      <c r="D327" s="33">
        <v>379350</v>
      </c>
      <c r="E327" s="33">
        <v>360959</v>
      </c>
      <c r="F327" s="33">
        <v>22468</v>
      </c>
      <c r="G327" s="38">
        <f t="shared" si="72"/>
        <v>5.922762620271517E-2</v>
      </c>
      <c r="H327" s="33">
        <v>66540</v>
      </c>
      <c r="I327" s="38">
        <f t="shared" si="73"/>
        <v>0.17540529853697112</v>
      </c>
      <c r="J327" s="33">
        <v>95</v>
      </c>
      <c r="K327" s="38">
        <f t="shared" si="74"/>
        <v>2.6318778587041742E-4</v>
      </c>
      <c r="L327" s="33">
        <v>0</v>
      </c>
      <c r="M327" s="38">
        <f t="shared" si="75"/>
        <v>0</v>
      </c>
      <c r="N327" s="33">
        <f t="shared" si="76"/>
        <v>89103</v>
      </c>
      <c r="O327" s="38">
        <f t="shared" si="77"/>
        <v>0.2468507503622295</v>
      </c>
      <c r="P327" s="33">
        <v>7443</v>
      </c>
      <c r="Q327" s="33">
        <v>526720</v>
      </c>
      <c r="R327" s="33">
        <v>747350</v>
      </c>
      <c r="S327" s="33">
        <v>78799</v>
      </c>
      <c r="T327" s="38">
        <f t="shared" si="78"/>
        <v>0.10543788051113936</v>
      </c>
      <c r="U327" s="38">
        <f t="shared" si="79"/>
        <v>-0.98723632943705497</v>
      </c>
    </row>
    <row r="328" spans="1:21" ht="13" x14ac:dyDescent="0.3">
      <c r="A328" s="18" t="s">
        <v>29</v>
      </c>
      <c r="B328" s="12" t="s">
        <v>583</v>
      </c>
      <c r="C328" s="11" t="s">
        <v>584</v>
      </c>
      <c r="D328" s="33">
        <v>0</v>
      </c>
      <c r="E328" s="33">
        <v>0</v>
      </c>
      <c r="F328" s="33">
        <v>0</v>
      </c>
      <c r="G328" s="38">
        <f t="shared" si="72"/>
        <v>0</v>
      </c>
      <c r="H328" s="33">
        <v>0</v>
      </c>
      <c r="I328" s="38">
        <f t="shared" si="73"/>
        <v>0</v>
      </c>
      <c r="J328" s="33">
        <v>0</v>
      </c>
      <c r="K328" s="38">
        <f t="shared" si="74"/>
        <v>0</v>
      </c>
      <c r="L328" s="33">
        <v>0</v>
      </c>
      <c r="M328" s="38">
        <f t="shared" si="75"/>
        <v>0</v>
      </c>
      <c r="N328" s="33">
        <f t="shared" si="76"/>
        <v>0</v>
      </c>
      <c r="O328" s="38">
        <f t="shared" si="77"/>
        <v>0</v>
      </c>
      <c r="P328" s="33">
        <v>0</v>
      </c>
      <c r="Q328" s="33">
        <v>0</v>
      </c>
      <c r="R328" s="33">
        <v>0</v>
      </c>
      <c r="S328" s="33">
        <v>0</v>
      </c>
      <c r="T328" s="38">
        <f t="shared" si="78"/>
        <v>0</v>
      </c>
      <c r="U328" s="38">
        <f t="shared" si="79"/>
        <v>0</v>
      </c>
    </row>
    <row r="329" spans="1:21" ht="13" x14ac:dyDescent="0.3">
      <c r="A329" s="18" t="s">
        <v>29</v>
      </c>
      <c r="B329" s="12" t="s">
        <v>585</v>
      </c>
      <c r="C329" s="11" t="s">
        <v>586</v>
      </c>
      <c r="D329" s="33">
        <v>1890263</v>
      </c>
      <c r="E329" s="33">
        <v>1317813</v>
      </c>
      <c r="F329" s="33">
        <v>103602</v>
      </c>
      <c r="G329" s="38">
        <f t="shared" si="72"/>
        <v>5.4808246259911979E-2</v>
      </c>
      <c r="H329" s="33">
        <v>118462</v>
      </c>
      <c r="I329" s="38">
        <f t="shared" si="73"/>
        <v>6.266958618985824E-2</v>
      </c>
      <c r="J329" s="33">
        <v>142842</v>
      </c>
      <c r="K329" s="38">
        <f t="shared" si="74"/>
        <v>0.10839322422832375</v>
      </c>
      <c r="L329" s="33">
        <v>0</v>
      </c>
      <c r="M329" s="38">
        <f t="shared" si="75"/>
        <v>0</v>
      </c>
      <c r="N329" s="33">
        <f t="shared" si="76"/>
        <v>364906</v>
      </c>
      <c r="O329" s="38">
        <f t="shared" si="77"/>
        <v>0.27690271684981099</v>
      </c>
      <c r="P329" s="33">
        <v>234586</v>
      </c>
      <c r="Q329" s="33">
        <v>1423761</v>
      </c>
      <c r="R329" s="33">
        <v>1194663</v>
      </c>
      <c r="S329" s="33">
        <v>609485</v>
      </c>
      <c r="T329" s="38">
        <f t="shared" si="78"/>
        <v>0.51017316180378902</v>
      </c>
      <c r="U329" s="38">
        <f t="shared" si="79"/>
        <v>-0.39108898229220845</v>
      </c>
    </row>
    <row r="330" spans="1:21" ht="13" x14ac:dyDescent="0.3">
      <c r="A330" s="18" t="s">
        <v>29</v>
      </c>
      <c r="B330" s="12" t="s">
        <v>587</v>
      </c>
      <c r="C330" s="11" t="s">
        <v>588</v>
      </c>
      <c r="D330" s="33">
        <v>0</v>
      </c>
      <c r="E330" s="33">
        <v>0</v>
      </c>
      <c r="F330" s="33">
        <v>0</v>
      </c>
      <c r="G330" s="38">
        <f t="shared" si="72"/>
        <v>0</v>
      </c>
      <c r="H330" s="33">
        <v>0</v>
      </c>
      <c r="I330" s="38">
        <f t="shared" si="73"/>
        <v>0</v>
      </c>
      <c r="J330" s="33">
        <v>0</v>
      </c>
      <c r="K330" s="38">
        <f t="shared" si="74"/>
        <v>0</v>
      </c>
      <c r="L330" s="33">
        <v>0</v>
      </c>
      <c r="M330" s="38">
        <f t="shared" si="75"/>
        <v>0</v>
      </c>
      <c r="N330" s="33">
        <f t="shared" si="76"/>
        <v>0</v>
      </c>
      <c r="O330" s="38">
        <f t="shared" si="77"/>
        <v>0</v>
      </c>
      <c r="P330" s="33">
        <v>0</v>
      </c>
      <c r="Q330" s="33">
        <v>0</v>
      </c>
      <c r="R330" s="33">
        <v>0</v>
      </c>
      <c r="S330" s="33">
        <v>0</v>
      </c>
      <c r="T330" s="38">
        <f t="shared" si="78"/>
        <v>0</v>
      </c>
      <c r="U330" s="38">
        <f t="shared" si="79"/>
        <v>0</v>
      </c>
    </row>
    <row r="331" spans="1:21" ht="13" x14ac:dyDescent="0.3">
      <c r="A331" s="18" t="s">
        <v>44</v>
      </c>
      <c r="B331" s="12" t="s">
        <v>589</v>
      </c>
      <c r="C331" s="11" t="s">
        <v>590</v>
      </c>
      <c r="D331" s="33">
        <v>0</v>
      </c>
      <c r="E331" s="33">
        <v>0</v>
      </c>
      <c r="F331" s="33">
        <v>0</v>
      </c>
      <c r="G331" s="38">
        <f t="shared" si="72"/>
        <v>0</v>
      </c>
      <c r="H331" s="33">
        <v>0</v>
      </c>
      <c r="I331" s="38">
        <f t="shared" si="73"/>
        <v>0</v>
      </c>
      <c r="J331" s="33">
        <v>0</v>
      </c>
      <c r="K331" s="38">
        <f t="shared" si="74"/>
        <v>0</v>
      </c>
      <c r="L331" s="33">
        <v>0</v>
      </c>
      <c r="M331" s="38">
        <f t="shared" si="75"/>
        <v>0</v>
      </c>
      <c r="N331" s="33">
        <f t="shared" si="76"/>
        <v>0</v>
      </c>
      <c r="O331" s="38">
        <f t="shared" si="77"/>
        <v>0</v>
      </c>
      <c r="P331" s="33">
        <v>0</v>
      </c>
      <c r="Q331" s="33">
        <v>0</v>
      </c>
      <c r="R331" s="33">
        <v>0</v>
      </c>
      <c r="S331" s="33">
        <v>0</v>
      </c>
      <c r="T331" s="38">
        <f t="shared" si="78"/>
        <v>0</v>
      </c>
      <c r="U331" s="38">
        <f t="shared" si="79"/>
        <v>0</v>
      </c>
    </row>
    <row r="332" spans="1:21" ht="14" x14ac:dyDescent="0.3">
      <c r="A332" s="19" t="s">
        <v>0</v>
      </c>
      <c r="B332" s="14" t="s">
        <v>591</v>
      </c>
      <c r="C332" s="13" t="s">
        <v>0</v>
      </c>
      <c r="D332" s="34">
        <f>SUM(D324:D331)</f>
        <v>2269613</v>
      </c>
      <c r="E332" s="34">
        <f>SUM(E324:E331)</f>
        <v>1678772</v>
      </c>
      <c r="F332" s="34">
        <f>SUM(F324:F331)</f>
        <v>126070</v>
      </c>
      <c r="G332" s="39">
        <f t="shared" si="72"/>
        <v>5.5546914826448385E-2</v>
      </c>
      <c r="H332" s="34">
        <f>SUM(H324:H331)</f>
        <v>185002</v>
      </c>
      <c r="I332" s="39">
        <f t="shared" si="73"/>
        <v>8.1512575051341352E-2</v>
      </c>
      <c r="J332" s="34">
        <f>SUM(J324:J331)</f>
        <v>142937</v>
      </c>
      <c r="K332" s="39">
        <f t="shared" si="74"/>
        <v>8.5143783670444825E-2</v>
      </c>
      <c r="L332" s="34">
        <f>SUM(L324:L331)</f>
        <v>0</v>
      </c>
      <c r="M332" s="39">
        <f t="shared" si="75"/>
        <v>0</v>
      </c>
      <c r="N332" s="34">
        <f t="shared" si="76"/>
        <v>454009</v>
      </c>
      <c r="O332" s="39">
        <f t="shared" si="77"/>
        <v>0.27044113197027353</v>
      </c>
      <c r="P332" s="34">
        <f>SUM(P324:P331)</f>
        <v>242029</v>
      </c>
      <c r="Q332" s="34">
        <f>SUM(Q324:Q331)</f>
        <v>1950481</v>
      </c>
      <c r="R332" s="34">
        <f>SUM(R324:R331)</f>
        <v>1942013</v>
      </c>
      <c r="S332" s="34">
        <f>SUM(S324:S331)</f>
        <v>688284</v>
      </c>
      <c r="T332" s="39">
        <f t="shared" si="78"/>
        <v>0.35441781285707152</v>
      </c>
      <c r="U332" s="39">
        <f t="shared" si="79"/>
        <v>-0.40942201141185564</v>
      </c>
    </row>
    <row r="333" spans="1:21" ht="13" x14ac:dyDescent="0.3">
      <c r="A333" s="18" t="s">
        <v>29</v>
      </c>
      <c r="B333" s="12" t="s">
        <v>592</v>
      </c>
      <c r="C333" s="11" t="s">
        <v>593</v>
      </c>
      <c r="D333" s="33">
        <v>0</v>
      </c>
      <c r="E333" s="33">
        <v>0</v>
      </c>
      <c r="F333" s="33">
        <v>0</v>
      </c>
      <c r="G333" s="38">
        <f t="shared" si="72"/>
        <v>0</v>
      </c>
      <c r="H333" s="33">
        <v>0</v>
      </c>
      <c r="I333" s="38">
        <f t="shared" si="73"/>
        <v>0</v>
      </c>
      <c r="J333" s="33">
        <v>0</v>
      </c>
      <c r="K333" s="38">
        <f t="shared" si="74"/>
        <v>0</v>
      </c>
      <c r="L333" s="33">
        <v>0</v>
      </c>
      <c r="M333" s="38">
        <f t="shared" si="75"/>
        <v>0</v>
      </c>
      <c r="N333" s="33">
        <f t="shared" si="76"/>
        <v>0</v>
      </c>
      <c r="O333" s="38">
        <f t="shared" si="77"/>
        <v>0</v>
      </c>
      <c r="P333" s="33">
        <v>0</v>
      </c>
      <c r="Q333" s="33">
        <v>0</v>
      </c>
      <c r="R333" s="33">
        <v>0</v>
      </c>
      <c r="S333" s="33">
        <v>0</v>
      </c>
      <c r="T333" s="38">
        <f t="shared" si="78"/>
        <v>0</v>
      </c>
      <c r="U333" s="38">
        <f t="shared" si="79"/>
        <v>0</v>
      </c>
    </row>
    <row r="334" spans="1:21" ht="13" x14ac:dyDescent="0.3">
      <c r="A334" s="18" t="s">
        <v>29</v>
      </c>
      <c r="B334" s="12" t="s">
        <v>594</v>
      </c>
      <c r="C334" s="11" t="s">
        <v>595</v>
      </c>
      <c r="D334" s="33">
        <v>0</v>
      </c>
      <c r="E334" s="33">
        <v>0</v>
      </c>
      <c r="F334" s="33">
        <v>0</v>
      </c>
      <c r="G334" s="38">
        <f t="shared" si="72"/>
        <v>0</v>
      </c>
      <c r="H334" s="33">
        <v>0</v>
      </c>
      <c r="I334" s="38">
        <f t="shared" si="73"/>
        <v>0</v>
      </c>
      <c r="J334" s="33">
        <v>0</v>
      </c>
      <c r="K334" s="38">
        <f t="shared" si="74"/>
        <v>0</v>
      </c>
      <c r="L334" s="33">
        <v>0</v>
      </c>
      <c r="M334" s="38">
        <f t="shared" si="75"/>
        <v>0</v>
      </c>
      <c r="N334" s="33">
        <f t="shared" si="76"/>
        <v>0</v>
      </c>
      <c r="O334" s="38">
        <f t="shared" si="77"/>
        <v>0</v>
      </c>
      <c r="P334" s="33">
        <v>0</v>
      </c>
      <c r="Q334" s="33">
        <v>0</v>
      </c>
      <c r="R334" s="33">
        <v>0</v>
      </c>
      <c r="S334" s="33">
        <v>0</v>
      </c>
      <c r="T334" s="38">
        <f t="shared" si="78"/>
        <v>0</v>
      </c>
      <c r="U334" s="38">
        <f t="shared" si="79"/>
        <v>0</v>
      </c>
    </row>
    <row r="335" spans="1:21" ht="13" x14ac:dyDescent="0.3">
      <c r="A335" s="18" t="s">
        <v>29</v>
      </c>
      <c r="B335" s="12" t="s">
        <v>596</v>
      </c>
      <c r="C335" s="11" t="s">
        <v>597</v>
      </c>
      <c r="D335" s="33">
        <v>0</v>
      </c>
      <c r="E335" s="33">
        <v>0</v>
      </c>
      <c r="F335" s="33">
        <v>0</v>
      </c>
      <c r="G335" s="38">
        <f t="shared" si="72"/>
        <v>0</v>
      </c>
      <c r="H335" s="33">
        <v>0</v>
      </c>
      <c r="I335" s="38">
        <f t="shared" si="73"/>
        <v>0</v>
      </c>
      <c r="J335" s="33">
        <v>0</v>
      </c>
      <c r="K335" s="38">
        <f t="shared" si="74"/>
        <v>0</v>
      </c>
      <c r="L335" s="33">
        <v>0</v>
      </c>
      <c r="M335" s="38">
        <f t="shared" si="75"/>
        <v>0</v>
      </c>
      <c r="N335" s="33">
        <f t="shared" si="76"/>
        <v>0</v>
      </c>
      <c r="O335" s="38">
        <f t="shared" si="77"/>
        <v>0</v>
      </c>
      <c r="P335" s="33">
        <v>0</v>
      </c>
      <c r="Q335" s="33">
        <v>0</v>
      </c>
      <c r="R335" s="33">
        <v>0</v>
      </c>
      <c r="S335" s="33">
        <v>0</v>
      </c>
      <c r="T335" s="38">
        <f t="shared" si="78"/>
        <v>0</v>
      </c>
      <c r="U335" s="38">
        <f t="shared" si="79"/>
        <v>0</v>
      </c>
    </row>
    <row r="336" spans="1:21" ht="13" x14ac:dyDescent="0.3">
      <c r="A336" s="18" t="s">
        <v>44</v>
      </c>
      <c r="B336" s="12" t="s">
        <v>598</v>
      </c>
      <c r="C336" s="11" t="s">
        <v>599</v>
      </c>
      <c r="D336" s="33">
        <v>0</v>
      </c>
      <c r="E336" s="33">
        <v>0</v>
      </c>
      <c r="F336" s="33">
        <v>0</v>
      </c>
      <c r="G336" s="38">
        <f t="shared" si="72"/>
        <v>0</v>
      </c>
      <c r="H336" s="33">
        <v>0</v>
      </c>
      <c r="I336" s="38">
        <f t="shared" si="73"/>
        <v>0</v>
      </c>
      <c r="J336" s="33">
        <v>0</v>
      </c>
      <c r="K336" s="38">
        <f t="shared" si="74"/>
        <v>0</v>
      </c>
      <c r="L336" s="33">
        <v>0</v>
      </c>
      <c r="M336" s="38">
        <f t="shared" si="75"/>
        <v>0</v>
      </c>
      <c r="N336" s="33">
        <f t="shared" si="76"/>
        <v>0</v>
      </c>
      <c r="O336" s="38">
        <f t="shared" si="77"/>
        <v>0</v>
      </c>
      <c r="P336" s="33">
        <v>0</v>
      </c>
      <c r="Q336" s="33">
        <v>0</v>
      </c>
      <c r="R336" s="33">
        <v>0</v>
      </c>
      <c r="S336" s="33">
        <v>0</v>
      </c>
      <c r="T336" s="38">
        <f t="shared" si="78"/>
        <v>0</v>
      </c>
      <c r="U336" s="38">
        <f t="shared" si="79"/>
        <v>0</v>
      </c>
    </row>
    <row r="337" spans="1:21" ht="14" x14ac:dyDescent="0.3">
      <c r="A337" s="19" t="s">
        <v>0</v>
      </c>
      <c r="B337" s="14" t="s">
        <v>600</v>
      </c>
      <c r="C337" s="13" t="s">
        <v>0</v>
      </c>
      <c r="D337" s="34">
        <f>SUM(D333:D336)</f>
        <v>0</v>
      </c>
      <c r="E337" s="34">
        <f>SUM(E333:E336)</f>
        <v>0</v>
      </c>
      <c r="F337" s="34">
        <f>SUM(F333:F336)</f>
        <v>0</v>
      </c>
      <c r="G337" s="39">
        <f t="shared" si="72"/>
        <v>0</v>
      </c>
      <c r="H337" s="34">
        <f>SUM(H333:H336)</f>
        <v>0</v>
      </c>
      <c r="I337" s="39">
        <f t="shared" si="73"/>
        <v>0</v>
      </c>
      <c r="J337" s="34">
        <f>SUM(J333:J336)</f>
        <v>0</v>
      </c>
      <c r="K337" s="39">
        <f t="shared" si="74"/>
        <v>0</v>
      </c>
      <c r="L337" s="34">
        <f>SUM(L333:L336)</f>
        <v>0</v>
      </c>
      <c r="M337" s="39">
        <f t="shared" si="75"/>
        <v>0</v>
      </c>
      <c r="N337" s="34">
        <f t="shared" si="76"/>
        <v>0</v>
      </c>
      <c r="O337" s="39">
        <f t="shared" si="77"/>
        <v>0</v>
      </c>
      <c r="P337" s="34">
        <f>SUM(P333:P336)</f>
        <v>0</v>
      </c>
      <c r="Q337" s="34">
        <f>SUM(Q333:Q336)</f>
        <v>0</v>
      </c>
      <c r="R337" s="34">
        <f>SUM(R333:R336)</f>
        <v>0</v>
      </c>
      <c r="S337" s="34">
        <f>SUM(S333:S336)</f>
        <v>0</v>
      </c>
      <c r="T337" s="39">
        <f t="shared" si="78"/>
        <v>0</v>
      </c>
      <c r="U337" s="39">
        <f t="shared" si="79"/>
        <v>0</v>
      </c>
    </row>
    <row r="338" spans="1:21" ht="14" x14ac:dyDescent="0.3">
      <c r="A338" s="19" t="s">
        <v>0</v>
      </c>
      <c r="B338" s="14" t="s">
        <v>601</v>
      </c>
      <c r="C338" s="13" t="s">
        <v>0</v>
      </c>
      <c r="D338" s="34">
        <f>SUM(D302,D304:D309,D311:D316,D318:D322,D324:D331,D333:D336)</f>
        <v>33681799</v>
      </c>
      <c r="E338" s="34">
        <f>SUM(E302,E304:E309,E311:E316,E318:E322,E324:E331,E333:E336)</f>
        <v>57571142</v>
      </c>
      <c r="F338" s="34">
        <f>SUM(F302,F304:F309,F311:F316,F318:F322,F324:F331,F333:F336)</f>
        <v>10988260</v>
      </c>
      <c r="G338" s="39">
        <f t="shared" si="72"/>
        <v>0.32623732479372614</v>
      </c>
      <c r="H338" s="34">
        <f>SUM(H302,H304:H309,H311:H316,H318:H322,H324:H331,H333:H336)</f>
        <v>20509757</v>
      </c>
      <c r="I338" s="39">
        <f t="shared" si="73"/>
        <v>0.60892700535384114</v>
      </c>
      <c r="J338" s="34">
        <f>SUM(J302,J304:J309,J311:J316,J318:J322,J324:J331,J333:J336)</f>
        <v>26888260</v>
      </c>
      <c r="K338" s="39">
        <f t="shared" si="74"/>
        <v>0.4670440617627491</v>
      </c>
      <c r="L338" s="34">
        <f>SUM(L302,L304:L309,L311:L316,L318:L322,L324:L331,L333:L336)</f>
        <v>0</v>
      </c>
      <c r="M338" s="39">
        <f t="shared" si="75"/>
        <v>0</v>
      </c>
      <c r="N338" s="34">
        <f t="shared" si="76"/>
        <v>58386277</v>
      </c>
      <c r="O338" s="39">
        <f t="shared" si="77"/>
        <v>1.0141587429340901</v>
      </c>
      <c r="P338" s="34">
        <f>SUM(P302,P304:P309,P311:P316,P318:P322,P324:P331,P333:P336)</f>
        <v>6017171</v>
      </c>
      <c r="Q338" s="34">
        <f>SUM(Q302,Q304:Q309,Q311:Q316,Q318:Q322,Q324:Q331,Q333:Q336)</f>
        <v>223186915</v>
      </c>
      <c r="R338" s="34">
        <f>SUM(R302,R304:R309,R311:R316,R318:R322,R324:R331,R333:R336)</f>
        <v>47993665</v>
      </c>
      <c r="S338" s="34">
        <f>SUM(S302,S304:S309,S311:S316,S318:S322,S324:S331,S333:S336)</f>
        <v>43705916</v>
      </c>
      <c r="T338" s="39">
        <f t="shared" si="78"/>
        <v>0.91066010482841853</v>
      </c>
      <c r="U338" s="39">
        <f t="shared" si="79"/>
        <v>3.4685883116833471</v>
      </c>
    </row>
    <row r="339" spans="1:21" ht="14" x14ac:dyDescent="0.3">
      <c r="A339" s="23" t="s">
        <v>0</v>
      </c>
      <c r="B339" s="24" t="s">
        <v>602</v>
      </c>
      <c r="C339" s="25" t="s">
        <v>0</v>
      </c>
      <c r="D339" s="36">
        <f>SUM(D8:D9,D11:D18,D20:D26,D28:D34,D36:D39,D41:D46,D48:D52,D57,D59:D62,D64:D69,D71:D77,D79:D83,D88:D90,D92:D95,D97:D100,D105,D107:D111,D113:D120,D122:D125,D127:D131,D133:D136,D138:D143,D145:D149,D151:D156,D158:D162,D164:D168,D173:D178,D180:D184,D186:D190,D192:D197,D199:D203,D208:D215,D217:D223,D225:D229,D234:D239,D241:D246,D248:D253,D255:D258,D263:D266,D268:D274,D276:D284,D286:D291,D293:D297,D302,D304:D309,D311:D316,D318:D322,D324:D331,D333:D336)</f>
        <v>2102542544</v>
      </c>
      <c r="E339" s="36">
        <f>SUM(E8:E9,E11:E18,E20:E26,E28:E34,E36:E39,E41:E46,E48:E52,E57,E59:E62,E64:E69,E71:E77,E79:E83,E88:E90,E92:E95,E97:E100,E105,E107:E111,E113:E120,E122:E125,E127:E131,E133:E136,E138:E143,E145:E149,E151:E156,E158:E162,E164:E168,E173:E178,E180:E184,E186:E190,E192:E197,E199:E203,E208:E215,E217:E223,E225:E229,E234:E239,E241:E246,E248:E253,E255:E258,E263:E266,E268:E274,E276:E284,E286:E291,E293:E297,E302,E304:E309,E311:E316,E318:E322,E324:E331,E333:E336)</f>
        <v>2840522160</v>
      </c>
      <c r="F339" s="36">
        <f>SUM(F8:F9,F11:F18,F20:F26,F28:F34,F36:F39,F41:F46,F48:F52,F57,F59:F62,F64:F69,F71:F77,F79:F83,F88:F90,F92:F95,F97:F100,F105,F107:F111,F113:F120,F122:F125,F127:F131,F133:F136,F138:F143,F145:F149,F151:F156,F158:F162,F164:F168,F173:F178,F180:F184,F186:F190,F192:F197,F199:F203,F208:F215,F217:F223,F225:F229,F234:F239,F241:F246,F248:F253,F255:F258,F263:F266,F268:F274,F276:F284,F286:F291,F293:F297,F302,F304:F309,F311:F316,F318:F322,F324:F331,F333:F336)</f>
        <v>466661981</v>
      </c>
      <c r="G339" s="41">
        <f t="shared" si="72"/>
        <v>0.2219512667326079</v>
      </c>
      <c r="H339" s="36">
        <f>SUM(H8:H9,H11:H18,H20:H26,H28:H34,H36:H39,H41:H46,H48:H52,H57,H59:H62,H64:H69,H71:H77,H79:H83,H88:H90,H92:H95,H97:H100,H105,H107:H111,H113:H120,H122:H125,H127:H131,H133:H136,H138:H143,H145:H149,H151:H156,H158:H162,H164:H168,H173:H178,H180:H184,H186:H190,H192:H197,H199:H203,H208:H215,H217:H223,H225:H229,H234:H239,H241:H246,H248:H253,H255:H258,H263:H266,H268:H274,H276:H284,H286:H291,H293:H297,H302,H304:H309,H311:H316,H318:H322,H324:H331,H333:H336)</f>
        <v>461461787</v>
      </c>
      <c r="I339" s="41">
        <f t="shared" si="73"/>
        <v>0.2194779783728362</v>
      </c>
      <c r="J339" s="36">
        <f>SUM(J8:J9,J11:J18,J20:J26,J28:J34,J36:J39,J41:J46,J48:J52,J57,J59:J62,J64:J69,J71:J77,J79:J83,J88:J90,J92:J95,J97:J100,J105,J107:J111,J113:J120,J122:J125,J127:J131,J133:J136,J138:J143,J145:J149,J151:J156,J158:J162,J164:J168,J173:J178,J180:J184,J186:J190,J192:J197,J199:J203,J208:J215,J217:J223,J225:J229,J234:J239,J241:J246,J248:J253,J255:J258,J263:J266,J268:J274,J276:J284,J286:J291,J293:J297,J302,J304:J309,J311:J316,J318:J322,J324:J331,J333:J336)</f>
        <v>-397008215</v>
      </c>
      <c r="K339" s="41">
        <f t="shared" si="74"/>
        <v>-0.13976592775463509</v>
      </c>
      <c r="L339" s="36">
        <f>SUM(L8:L9,L11:L18,L20:L26,L28:L34,L36:L39,L41:L46,L48:L52,L57,L59:L62,L64:L69,L71:L77,L79:L83,L88:L90,L92:L95,L97:L100,L105,L107:L111,L113:L120,L122:L125,L127:L131,L133:L136,L138:L143,L145:L149,L151:L156,L158:L162,L164:L168,L173:L178,L180:L184,L186:L190,L192:L197,L199:L203,L208:L215,L217:L223,L225:L229,L234:L239,L241:L246,L248:L253,L255:L258,L263:L266,L268:L274,L276:L284,L286:L291,L293:L297,L302,L304:L309,L311:L316,L318:L322,L324:L331,L333:L336)</f>
        <v>0</v>
      </c>
      <c r="M339" s="41">
        <f t="shared" si="75"/>
        <v>0</v>
      </c>
      <c r="N339" s="36">
        <f t="shared" si="76"/>
        <v>531115553</v>
      </c>
      <c r="O339" s="41">
        <f t="shared" si="77"/>
        <v>0.18697814101897378</v>
      </c>
      <c r="P339" s="36">
        <f>SUM(P8:P9,P11:P18,P20:P26,P28:P34,P36:P39,P41:P46,P48:P52,P57,P59:P62,P64:P69,P71:P77,P79:P83,P88:P90,P92:P95,P97:P100,P105,P107:P111,P113:P120,P122:P125,P127:P131,P133:P136,P138:P143,P145:P149,P151:P156,P158:P162,P164:P168,P173:P178,P180:P184,P186:P190,P192:P197,P199:P203,P208:P215,P217:P223,P225:P229,P234:P239,P241:P246,P248:P253,P255:P258,P263:P266,P268:P274,P276:P284,P286:P291,P293:P297,P302,P304:P309,P311:P316,P318:P322,P324:P331,P333:P336)</f>
        <v>400003316</v>
      </c>
      <c r="Q339" s="36">
        <f>SUM(Q8:Q9,Q11:Q18,Q20:Q26,Q28:Q34,Q36:Q39,Q41:Q46,Q48:Q52,Q57,Q59:Q62,Q64:Q69,Q71:Q77,Q79:Q83,Q88:Q90,Q92:Q95,Q97:Q100,Q105,Q107:Q111,Q113:Q120,Q122:Q125,Q127:Q131,Q133:Q136,Q138:Q143,Q145:Q149,Q151:Q156,Q158:Q162,Q164:Q168,Q173:Q178,Q180:Q184,Q186:Q190,Q192:Q197,Q199:Q203,Q208:Q215,Q217:Q223,Q225:Q229,Q234:Q239,Q241:Q246,Q248:Q253,Q255:Q258,Q263:Q266,Q268:Q274,Q276:Q284,Q286:Q291,Q293:Q297,Q302,Q304:Q309,Q311:Q316,Q318:Q322,Q324:Q331,Q333:Q336)</f>
        <v>2089182821</v>
      </c>
      <c r="R339" s="36">
        <f>SUM(R8:R9,R11:R18,R20:R26,R28:R34,R36:R39,R41:R46,R48:R52,R57,R59:R62,R64:R69,R71:R77,R79:R83,R88:R90,R92:R95,R97:R100,R105,R107:R111,R113:R120,R122:R125,R127:R131,R133:R136,R138:R143,R145:R149,R151:R156,R158:R162,R164:R168,R173:R178,R180:R184,R186:R190,R192:R197,R199:R203,R208:R215,R217:R223,R225:R229,R234:R239,R241:R246,R248:R253,R255:R258,R263:R266,R268:R274,R276:R284,R286:R291,R293:R297,R302,R304:R309,R311:R316,R318:R322,R324:R331,R333:R336)</f>
        <v>2014385238</v>
      </c>
      <c r="S339" s="36">
        <f>SUM(S8:S9,S11:S18,S20:S26,S28:S34,S36:S39,S41:S46,S48:S52,S57,S59:S62,S64:S69,S71:S77,S79:S83,S88:S90,S92:S95,S97:S100,S105,S107:S111,S113:S120,S122:S125,S127:S131,S133:S136,S138:S143,S145:S149,S151:S156,S158:S162,S164:S168,S173:S178,S180:S184,S186:S190,S192:S197,S199:S203,S208:S215,S217:S223,S225:S229,S234:S239,S241:S246,S248:S253,S255:S258,S263:S266,S268:S274,S276:S284,S286:S291,S293:S297,S302,S304:S309,S311:S316,S318:S322,S324:S331,S333:S336)</f>
        <v>1435822518</v>
      </c>
      <c r="T339" s="41">
        <f t="shared" si="78"/>
        <v>0.71278447186476057</v>
      </c>
      <c r="U339" s="41">
        <f t="shared" si="79"/>
        <v>-1.9925123095729536</v>
      </c>
    </row>
    <row r="340" spans="1:21" x14ac:dyDescent="0.25">
      <c r="B340" s="1"/>
      <c r="D340" s="37"/>
      <c r="E340" s="37"/>
      <c r="F340" s="37"/>
      <c r="G340" s="42"/>
      <c r="H340" s="37"/>
      <c r="I340" s="42"/>
      <c r="J340" s="37"/>
      <c r="K340" s="42"/>
      <c r="L340" s="37"/>
      <c r="M340" s="42"/>
      <c r="N340" s="37"/>
      <c r="O340" s="42"/>
      <c r="P340" s="37"/>
      <c r="Q340" s="37"/>
      <c r="R340" s="37"/>
      <c r="S340" s="37"/>
      <c r="T340" s="42"/>
      <c r="U340" s="42"/>
    </row>
    <row r="341" spans="1:21" x14ac:dyDescent="0.25">
      <c r="B341" s="1"/>
      <c r="D341" s="37"/>
      <c r="E341" s="37"/>
      <c r="F341" s="37"/>
      <c r="G341" s="42"/>
      <c r="H341" s="37"/>
      <c r="I341" s="42"/>
      <c r="J341" s="37"/>
      <c r="K341" s="42"/>
      <c r="L341" s="37"/>
      <c r="M341" s="42"/>
      <c r="N341" s="37"/>
      <c r="O341" s="42"/>
      <c r="P341" s="37"/>
      <c r="Q341" s="37"/>
      <c r="R341" s="37"/>
      <c r="S341" s="37"/>
      <c r="T341" s="42"/>
      <c r="U341" s="42"/>
    </row>
    <row r="342" spans="1:21" x14ac:dyDescent="0.25">
      <c r="B342" s="1"/>
      <c r="D342" s="37"/>
      <c r="E342" s="37"/>
      <c r="F342" s="37"/>
      <c r="G342" s="42"/>
      <c r="H342" s="37"/>
      <c r="I342" s="42"/>
      <c r="J342" s="37"/>
      <c r="K342" s="42"/>
      <c r="L342" s="37"/>
      <c r="M342" s="42"/>
      <c r="N342" s="37"/>
      <c r="O342" s="42"/>
      <c r="P342" s="37"/>
      <c r="Q342" s="37"/>
      <c r="R342" s="37"/>
      <c r="S342" s="37"/>
      <c r="T342" s="42"/>
      <c r="U342" s="42"/>
    </row>
    <row r="343" spans="1:21" x14ac:dyDescent="0.25">
      <c r="B343" s="1"/>
      <c r="D343" s="37"/>
      <c r="E343" s="37"/>
      <c r="F343" s="37"/>
      <c r="G343" s="42"/>
      <c r="H343" s="37"/>
      <c r="I343" s="42"/>
      <c r="J343" s="37"/>
      <c r="K343" s="42"/>
      <c r="L343" s="37"/>
      <c r="M343" s="42"/>
      <c r="N343" s="37"/>
      <c r="O343" s="42"/>
      <c r="P343" s="37"/>
      <c r="Q343" s="37"/>
      <c r="R343" s="37"/>
      <c r="S343" s="37"/>
      <c r="T343" s="42"/>
      <c r="U343" s="42"/>
    </row>
    <row r="344" spans="1:21" x14ac:dyDescent="0.25">
      <c r="B344" s="1"/>
      <c r="D344" s="37"/>
      <c r="E344" s="37"/>
      <c r="F344" s="37"/>
      <c r="G344" s="42"/>
      <c r="H344" s="37"/>
      <c r="I344" s="42"/>
      <c r="J344" s="37"/>
      <c r="K344" s="42"/>
      <c r="L344" s="37"/>
      <c r="M344" s="42"/>
      <c r="N344" s="37"/>
      <c r="O344" s="42"/>
      <c r="P344" s="37"/>
      <c r="Q344" s="37"/>
      <c r="R344" s="37"/>
      <c r="S344" s="37"/>
      <c r="T344" s="42"/>
      <c r="U344" s="42"/>
    </row>
    <row r="345" spans="1:21" x14ac:dyDescent="0.25">
      <c r="B345" s="1"/>
      <c r="D345" s="37"/>
      <c r="E345" s="37"/>
      <c r="F345" s="37"/>
      <c r="G345" s="42"/>
      <c r="H345" s="37"/>
      <c r="I345" s="42"/>
      <c r="J345" s="37"/>
      <c r="K345" s="42"/>
      <c r="L345" s="37"/>
      <c r="M345" s="42"/>
      <c r="N345" s="37"/>
      <c r="O345" s="42"/>
      <c r="P345" s="37"/>
      <c r="Q345" s="37"/>
      <c r="R345" s="37"/>
      <c r="S345" s="37"/>
      <c r="T345" s="42"/>
      <c r="U345" s="42"/>
    </row>
    <row r="346" spans="1:21" x14ac:dyDescent="0.25">
      <c r="B346" s="1"/>
      <c r="D346" s="37"/>
      <c r="E346" s="37"/>
      <c r="F346" s="37"/>
      <c r="G346" s="42"/>
      <c r="H346" s="37"/>
      <c r="I346" s="42"/>
      <c r="J346" s="37"/>
      <c r="K346" s="42"/>
      <c r="L346" s="37"/>
      <c r="M346" s="42"/>
      <c r="N346" s="37"/>
      <c r="O346" s="42"/>
      <c r="P346" s="37"/>
      <c r="Q346" s="37"/>
      <c r="R346" s="37"/>
      <c r="S346" s="37"/>
      <c r="T346" s="42"/>
      <c r="U346" s="42"/>
    </row>
    <row r="347" spans="1:21" x14ac:dyDescent="0.25">
      <c r="B347" s="1"/>
      <c r="D347" s="37"/>
      <c r="E347" s="37"/>
      <c r="F347" s="37"/>
      <c r="G347" s="42"/>
      <c r="H347" s="37"/>
      <c r="I347" s="42"/>
      <c r="J347" s="37"/>
      <c r="K347" s="42"/>
      <c r="L347" s="37"/>
      <c r="M347" s="42"/>
      <c r="N347" s="37"/>
      <c r="O347" s="42"/>
      <c r="P347" s="37"/>
      <c r="Q347" s="37"/>
      <c r="R347" s="37"/>
      <c r="S347" s="37"/>
      <c r="T347" s="42"/>
      <c r="U347" s="42"/>
    </row>
    <row r="348" spans="1:21" x14ac:dyDescent="0.25">
      <c r="B348" s="1"/>
      <c r="D348" s="37"/>
      <c r="E348" s="37"/>
      <c r="F348" s="37"/>
      <c r="G348" s="42"/>
      <c r="H348" s="37"/>
      <c r="I348" s="42"/>
      <c r="J348" s="37"/>
      <c r="K348" s="42"/>
      <c r="L348" s="37"/>
      <c r="M348" s="42"/>
      <c r="N348" s="37"/>
      <c r="O348" s="42"/>
      <c r="P348" s="37"/>
      <c r="Q348" s="37"/>
      <c r="R348" s="37"/>
      <c r="S348" s="37"/>
      <c r="T348" s="42"/>
      <c r="U348" s="42"/>
    </row>
    <row r="349" spans="1:21" x14ac:dyDescent="0.25">
      <c r="B349" s="1"/>
      <c r="D349" s="37"/>
      <c r="E349" s="37"/>
      <c r="F349" s="37"/>
      <c r="G349" s="42"/>
      <c r="H349" s="37"/>
      <c r="I349" s="42"/>
      <c r="J349" s="37"/>
      <c r="K349" s="42"/>
      <c r="L349" s="37"/>
      <c r="M349" s="42"/>
      <c r="N349" s="37"/>
      <c r="O349" s="42"/>
      <c r="P349" s="37"/>
      <c r="Q349" s="37"/>
      <c r="R349" s="37"/>
      <c r="S349" s="37"/>
      <c r="T349" s="42"/>
      <c r="U349" s="42"/>
    </row>
    <row r="350" spans="1:21" x14ac:dyDescent="0.25">
      <c r="B350" s="1"/>
      <c r="D350" s="37"/>
      <c r="E350" s="37"/>
      <c r="F350" s="37"/>
      <c r="G350" s="42"/>
      <c r="H350" s="37"/>
      <c r="I350" s="42"/>
      <c r="J350" s="37"/>
      <c r="K350" s="42"/>
      <c r="L350" s="37"/>
      <c r="M350" s="42"/>
      <c r="N350" s="37"/>
      <c r="O350" s="42"/>
      <c r="P350" s="37"/>
      <c r="Q350" s="37"/>
      <c r="R350" s="37"/>
      <c r="S350" s="37"/>
      <c r="T350" s="42"/>
      <c r="U350" s="42"/>
    </row>
    <row r="351" spans="1:21" x14ac:dyDescent="0.25">
      <c r="B351" s="1"/>
      <c r="D351" s="37"/>
      <c r="E351" s="37"/>
      <c r="F351" s="37"/>
      <c r="G351" s="42"/>
      <c r="H351" s="37"/>
      <c r="I351" s="42"/>
      <c r="J351" s="37"/>
      <c r="K351" s="42"/>
      <c r="L351" s="37"/>
      <c r="M351" s="42"/>
      <c r="N351" s="37"/>
      <c r="O351" s="42"/>
      <c r="P351" s="37"/>
      <c r="Q351" s="37"/>
      <c r="R351" s="37"/>
      <c r="S351" s="37"/>
      <c r="T351" s="42"/>
      <c r="U351" s="42"/>
    </row>
    <row r="352" spans="1:21" x14ac:dyDescent="0.25">
      <c r="B352" s="1"/>
      <c r="D352" s="37"/>
      <c r="E352" s="37"/>
      <c r="F352" s="37"/>
      <c r="G352" s="42"/>
      <c r="H352" s="37"/>
      <c r="I352" s="42"/>
      <c r="J352" s="37"/>
      <c r="K352" s="42"/>
      <c r="L352" s="37"/>
      <c r="M352" s="42"/>
      <c r="N352" s="37"/>
      <c r="O352" s="42"/>
      <c r="P352" s="37"/>
      <c r="Q352" s="37"/>
      <c r="R352" s="37"/>
      <c r="S352" s="37"/>
      <c r="T352" s="42"/>
      <c r="U352" s="42"/>
    </row>
    <row r="353" spans="2:21" x14ac:dyDescent="0.25">
      <c r="B353" s="1"/>
      <c r="D353" s="37"/>
      <c r="E353" s="37"/>
      <c r="F353" s="37"/>
      <c r="G353" s="42"/>
      <c r="H353" s="37"/>
      <c r="I353" s="42"/>
      <c r="J353" s="37"/>
      <c r="K353" s="42"/>
      <c r="L353" s="37"/>
      <c r="M353" s="42"/>
      <c r="N353" s="37"/>
      <c r="O353" s="42"/>
      <c r="P353" s="37"/>
      <c r="Q353" s="37"/>
      <c r="R353" s="37"/>
      <c r="S353" s="37"/>
      <c r="T353" s="42"/>
      <c r="U353" s="42"/>
    </row>
    <row r="354" spans="2:21" x14ac:dyDescent="0.25">
      <c r="B354" s="1"/>
      <c r="D354" s="37"/>
      <c r="E354" s="37"/>
      <c r="F354" s="37"/>
      <c r="G354" s="42"/>
      <c r="H354" s="37"/>
      <c r="I354" s="42"/>
      <c r="J354" s="37"/>
      <c r="K354" s="42"/>
      <c r="L354" s="37"/>
      <c r="M354" s="42"/>
      <c r="N354" s="37"/>
      <c r="O354" s="42"/>
      <c r="P354" s="37"/>
      <c r="Q354" s="37"/>
      <c r="R354" s="37"/>
      <c r="S354" s="37"/>
      <c r="T354" s="42"/>
      <c r="U354" s="42"/>
    </row>
    <row r="355" spans="2:21" x14ac:dyDescent="0.25">
      <c r="B355" s="1"/>
      <c r="D355" s="37"/>
      <c r="E355" s="37"/>
      <c r="F355" s="37"/>
      <c r="G355" s="42"/>
      <c r="H355" s="37"/>
      <c r="I355" s="42"/>
      <c r="J355" s="37"/>
      <c r="K355" s="42"/>
      <c r="L355" s="37"/>
      <c r="M355" s="42"/>
      <c r="N355" s="37"/>
      <c r="O355" s="42"/>
      <c r="P355" s="37"/>
      <c r="Q355" s="37"/>
      <c r="R355" s="37"/>
      <c r="S355" s="37"/>
      <c r="T355" s="42"/>
      <c r="U355" s="42"/>
    </row>
    <row r="356" spans="2:21" x14ac:dyDescent="0.25">
      <c r="B356" s="1"/>
      <c r="D356" s="37"/>
      <c r="E356" s="37"/>
      <c r="F356" s="37"/>
      <c r="G356" s="42"/>
      <c r="H356" s="37"/>
      <c r="I356" s="42"/>
      <c r="J356" s="37"/>
      <c r="K356" s="42"/>
      <c r="L356" s="37"/>
      <c r="M356" s="42"/>
      <c r="N356" s="37"/>
      <c r="O356" s="42"/>
      <c r="P356" s="37"/>
      <c r="Q356" s="37"/>
      <c r="R356" s="37"/>
      <c r="S356" s="37"/>
      <c r="T356" s="42"/>
      <c r="U356" s="42"/>
    </row>
    <row r="357" spans="2:21" x14ac:dyDescent="0.25">
      <c r="B357" s="1"/>
      <c r="D357" s="37"/>
      <c r="E357" s="37"/>
      <c r="F357" s="37"/>
      <c r="G357" s="42"/>
      <c r="H357" s="37"/>
      <c r="I357" s="42"/>
      <c r="J357" s="37"/>
      <c r="K357" s="42"/>
      <c r="L357" s="37"/>
      <c r="M357" s="42"/>
      <c r="N357" s="37"/>
      <c r="O357" s="42"/>
      <c r="P357" s="37"/>
      <c r="Q357" s="37"/>
      <c r="R357" s="37"/>
      <c r="S357" s="37"/>
      <c r="T357" s="42"/>
      <c r="U357" s="42"/>
    </row>
    <row r="358" spans="2:21" x14ac:dyDescent="0.25">
      <c r="B358" s="1"/>
      <c r="D358" s="37"/>
      <c r="E358" s="37"/>
      <c r="F358" s="37"/>
      <c r="G358" s="42"/>
      <c r="H358" s="37"/>
      <c r="I358" s="42"/>
      <c r="J358" s="37"/>
      <c r="K358" s="42"/>
      <c r="L358" s="37"/>
      <c r="M358" s="42"/>
      <c r="N358" s="37"/>
      <c r="O358" s="42"/>
      <c r="P358" s="37"/>
      <c r="Q358" s="37"/>
      <c r="R358" s="37"/>
      <c r="S358" s="37"/>
      <c r="T358" s="42"/>
      <c r="U358" s="42"/>
    </row>
    <row r="359" spans="2:21" x14ac:dyDescent="0.25">
      <c r="B359" s="1"/>
      <c r="D359" s="37"/>
      <c r="E359" s="37"/>
      <c r="F359" s="37"/>
      <c r="G359" s="42"/>
      <c r="H359" s="37"/>
      <c r="I359" s="42"/>
      <c r="J359" s="37"/>
      <c r="K359" s="42"/>
      <c r="L359" s="37"/>
      <c r="M359" s="42"/>
      <c r="N359" s="37"/>
      <c r="O359" s="42"/>
      <c r="P359" s="37"/>
      <c r="Q359" s="37"/>
      <c r="R359" s="37"/>
      <c r="S359" s="37"/>
      <c r="T359" s="42"/>
      <c r="U359" s="42"/>
    </row>
    <row r="360" spans="2:21" x14ac:dyDescent="0.25">
      <c r="B360" s="1"/>
      <c r="D360" s="37"/>
      <c r="E360" s="37"/>
      <c r="F360" s="37"/>
      <c r="G360" s="42"/>
      <c r="H360" s="37"/>
      <c r="I360" s="42"/>
      <c r="J360" s="37"/>
      <c r="K360" s="42"/>
      <c r="L360" s="37"/>
      <c r="M360" s="42"/>
      <c r="N360" s="37"/>
      <c r="O360" s="42"/>
      <c r="P360" s="37"/>
      <c r="Q360" s="37"/>
      <c r="R360" s="37"/>
      <c r="S360" s="37"/>
      <c r="T360" s="42"/>
      <c r="U360" s="42"/>
    </row>
  </sheetData>
  <mergeCells count="10">
    <mergeCell ref="P4:T4"/>
    <mergeCell ref="B2:T2"/>
    <mergeCell ref="B1:U1"/>
    <mergeCell ref="B3:O3"/>
    <mergeCell ref="D4:E4"/>
    <mergeCell ref="F4:G4"/>
    <mergeCell ref="H4:I4"/>
    <mergeCell ref="J4:K4"/>
    <mergeCell ref="L4:M4"/>
    <mergeCell ref="N4:O4"/>
  </mergeCells>
  <printOptions horizontalCentered="1"/>
  <pageMargins left="0.5" right="0.27559055118110198" top="0.78740157480314998" bottom="0.78740157480314998" header="0.78740157480314998" footer="0.78740157480314998"/>
  <pageSetup paperSize="9" scale="6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U360"/>
  <sheetViews>
    <sheetView showGridLines="0" workbookViewId="0">
      <selection activeCell="T8" sqref="T8:U360"/>
    </sheetView>
  </sheetViews>
  <sheetFormatPr defaultRowHeight="12.5" x14ac:dyDescent="0.25"/>
  <cols>
    <col min="1" max="1" width="4" customWidth="1"/>
    <col min="2" max="2" width="23.26953125" customWidth="1"/>
    <col min="3" max="3" width="6.81640625" customWidth="1"/>
    <col min="4" max="11" width="11.7265625" customWidth="1"/>
    <col min="12" max="13" width="11.7265625" hidden="1" customWidth="1"/>
    <col min="14" max="16" width="11.7265625" customWidth="1"/>
    <col min="17" max="19" width="11.7265625" hidden="1" customWidth="1"/>
    <col min="20" max="21" width="11.7265625" customWidth="1"/>
    <col min="22" max="23" width="12.1796875" customWidth="1"/>
  </cols>
  <sheetData>
    <row r="1" spans="1:21" ht="14" x14ac:dyDescent="0.3">
      <c r="A1" s="2" t="s">
        <v>0</v>
      </c>
      <c r="B1" s="46" t="s">
        <v>1</v>
      </c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</row>
    <row r="2" spans="1:21" ht="15.65" customHeight="1" x14ac:dyDescent="0.35">
      <c r="A2" s="4" t="s">
        <v>0</v>
      </c>
      <c r="B2" s="44" t="s">
        <v>2</v>
      </c>
      <c r="C2" s="44"/>
      <c r="D2" s="44"/>
      <c r="E2" s="44"/>
      <c r="F2" s="44"/>
      <c r="G2" s="44"/>
      <c r="H2" s="44"/>
      <c r="I2" s="44"/>
      <c r="J2" s="44"/>
      <c r="K2" s="44"/>
      <c r="L2" s="44"/>
      <c r="M2" s="44"/>
      <c r="N2" s="44"/>
      <c r="O2" s="44"/>
      <c r="P2" s="45"/>
      <c r="Q2" s="45"/>
      <c r="R2" s="45"/>
      <c r="S2" s="45"/>
      <c r="T2" s="45"/>
      <c r="U2" s="3"/>
    </row>
    <row r="3" spans="1:21" ht="15.65" customHeight="1" x14ac:dyDescent="0.35">
      <c r="A3" s="2" t="s">
        <v>0</v>
      </c>
      <c r="B3" s="47" t="s">
        <v>0</v>
      </c>
      <c r="C3" s="47"/>
      <c r="D3" s="47"/>
      <c r="E3" s="47"/>
      <c r="F3" s="47"/>
      <c r="G3" s="47"/>
      <c r="H3" s="47"/>
      <c r="I3" s="47"/>
      <c r="J3" s="47"/>
      <c r="K3" s="47"/>
      <c r="L3" s="47"/>
      <c r="M3" s="47"/>
      <c r="N3" s="47"/>
      <c r="O3" s="47"/>
      <c r="T3" s="3"/>
      <c r="U3" s="3"/>
    </row>
    <row r="4" spans="1:21" ht="28.9" customHeight="1" x14ac:dyDescent="0.3">
      <c r="A4" s="5" t="s">
        <v>0</v>
      </c>
      <c r="B4" s="6" t="s">
        <v>603</v>
      </c>
      <c r="C4" s="6" t="s">
        <v>0</v>
      </c>
      <c r="D4" s="48" t="s">
        <v>4</v>
      </c>
      <c r="E4" s="49"/>
      <c r="F4" s="43" t="s">
        <v>5</v>
      </c>
      <c r="G4" s="43"/>
      <c r="H4" s="43" t="s">
        <v>6</v>
      </c>
      <c r="I4" s="43"/>
      <c r="J4" s="43" t="s">
        <v>7</v>
      </c>
      <c r="K4" s="43"/>
      <c r="L4" s="43" t="s">
        <v>8</v>
      </c>
      <c r="M4" s="43"/>
      <c r="N4" s="43" t="s">
        <v>9</v>
      </c>
      <c r="O4" s="43"/>
      <c r="P4" s="43" t="s">
        <v>10</v>
      </c>
      <c r="Q4" s="43"/>
      <c r="R4" s="43"/>
      <c r="S4" s="43"/>
      <c r="T4" s="43"/>
      <c r="U4" s="7"/>
    </row>
    <row r="5" spans="1:21" ht="43.15" customHeight="1" x14ac:dyDescent="0.3">
      <c r="A5" s="20" t="s">
        <v>0</v>
      </c>
      <c r="B5" s="21" t="s">
        <v>11</v>
      </c>
      <c r="C5" s="22" t="s">
        <v>12</v>
      </c>
      <c r="D5" s="26" t="s">
        <v>13</v>
      </c>
      <c r="E5" s="26" t="s">
        <v>14</v>
      </c>
      <c r="F5" s="26" t="s">
        <v>15</v>
      </c>
      <c r="G5" s="27" t="s">
        <v>16</v>
      </c>
      <c r="H5" s="26" t="s">
        <v>15</v>
      </c>
      <c r="I5" s="27" t="s">
        <v>17</v>
      </c>
      <c r="J5" s="26" t="s">
        <v>15</v>
      </c>
      <c r="K5" s="27" t="s">
        <v>18</v>
      </c>
      <c r="L5" s="26" t="s">
        <v>15</v>
      </c>
      <c r="M5" s="27" t="s">
        <v>19</v>
      </c>
      <c r="N5" s="26" t="s">
        <v>15</v>
      </c>
      <c r="O5" s="27" t="s">
        <v>20</v>
      </c>
      <c r="P5" s="26" t="s">
        <v>15</v>
      </c>
      <c r="Q5" s="26" t="s">
        <v>0</v>
      </c>
      <c r="R5" s="26" t="s">
        <v>0</v>
      </c>
      <c r="S5" s="26" t="s">
        <v>0</v>
      </c>
      <c r="T5" s="28" t="s">
        <v>20</v>
      </c>
      <c r="U5" s="29" t="s">
        <v>21</v>
      </c>
    </row>
    <row r="6" spans="1:21" ht="14.5" customHeight="1" x14ac:dyDescent="0.25">
      <c r="A6" s="16" t="s">
        <v>0</v>
      </c>
      <c r="B6" s="8" t="s">
        <v>618</v>
      </c>
      <c r="C6" s="8"/>
      <c r="D6" s="30"/>
      <c r="E6" s="30"/>
      <c r="F6" s="30"/>
      <c r="G6" s="31"/>
      <c r="H6" s="30"/>
      <c r="I6" s="31"/>
      <c r="J6" s="30"/>
      <c r="K6" s="31"/>
      <c r="L6" s="30"/>
      <c r="M6" s="31"/>
      <c r="N6" s="30"/>
      <c r="O6" s="31"/>
      <c r="P6" s="30"/>
      <c r="Q6" s="30"/>
      <c r="R6" s="30"/>
      <c r="S6" s="30"/>
      <c r="T6" s="31"/>
      <c r="U6" s="31"/>
    </row>
    <row r="7" spans="1:21" ht="14.5" customHeight="1" x14ac:dyDescent="0.3">
      <c r="A7" s="17" t="s">
        <v>0</v>
      </c>
      <c r="B7" s="9" t="s">
        <v>22</v>
      </c>
      <c r="C7" s="10"/>
      <c r="D7" s="32"/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</row>
    <row r="8" spans="1:21" ht="13" x14ac:dyDescent="0.3">
      <c r="A8" s="18" t="s">
        <v>23</v>
      </c>
      <c r="B8" s="12" t="s">
        <v>24</v>
      </c>
      <c r="C8" s="11" t="s">
        <v>25</v>
      </c>
      <c r="D8" s="33">
        <v>3069958222</v>
      </c>
      <c r="E8" s="33">
        <v>3073434646</v>
      </c>
      <c r="F8" s="33">
        <v>985209999</v>
      </c>
      <c r="G8" s="38">
        <f>IF(($D8       =0),0,($F8       /$D8       ))</f>
        <v>0.32091967634600599</v>
      </c>
      <c r="H8" s="33">
        <v>803866369</v>
      </c>
      <c r="I8" s="38">
        <f>IF(($D8       =0),0,($H8       /$D8       ))</f>
        <v>0.26184928616921094</v>
      </c>
      <c r="J8" s="33">
        <v>784786973</v>
      </c>
      <c r="K8" s="38">
        <f>IF(($E8       =0),0,($J8       /$E8       ))</f>
        <v>0.25534526137439789</v>
      </c>
      <c r="L8" s="33">
        <v>0</v>
      </c>
      <c r="M8" s="38">
        <f>IF(($E8       =0),0,($L8       /$E8       ))</f>
        <v>0</v>
      </c>
      <c r="N8" s="33">
        <f>$F8       +$H8       +$J8</f>
        <v>2573863341</v>
      </c>
      <c r="O8" s="38">
        <f>IF(($E8       =0),0,($N8       /$E8       ))</f>
        <v>0.8374550421463558</v>
      </c>
      <c r="P8" s="33">
        <v>797880718</v>
      </c>
      <c r="Q8" s="33">
        <v>2875656929</v>
      </c>
      <c r="R8" s="33">
        <v>3023475468</v>
      </c>
      <c r="S8" s="33">
        <v>2515560846</v>
      </c>
      <c r="T8" s="38">
        <f>IF(($R8       =0),0,($S8       /$R8       ))</f>
        <v>0.83200967648797208</v>
      </c>
      <c r="U8" s="38">
        <f>IF(($P8       =0),0,(($J8       /$P8       )-1))</f>
        <v>-1.6410654756542242E-2</v>
      </c>
    </row>
    <row r="9" spans="1:21" ht="13" x14ac:dyDescent="0.3">
      <c r="A9" s="18" t="s">
        <v>23</v>
      </c>
      <c r="B9" s="12" t="s">
        <v>26</v>
      </c>
      <c r="C9" s="11" t="s">
        <v>27</v>
      </c>
      <c r="D9" s="33">
        <v>3568761990</v>
      </c>
      <c r="E9" s="33">
        <v>3598455590</v>
      </c>
      <c r="F9" s="33">
        <v>-312855743</v>
      </c>
      <c r="G9" s="38">
        <f>IF(($D9       =0),0,($F9       /$D9       ))</f>
        <v>-8.7665062527747889E-2</v>
      </c>
      <c r="H9" s="33">
        <v>349060771</v>
      </c>
      <c r="I9" s="38">
        <f>IF(($D9       =0),0,($H9       /$D9       ))</f>
        <v>9.7810045045901198E-2</v>
      </c>
      <c r="J9" s="33">
        <v>107289599</v>
      </c>
      <c r="K9" s="38">
        <f>IF(($E9       =0),0,($J9       /$E9       ))</f>
        <v>2.9815457302892544E-2</v>
      </c>
      <c r="L9" s="33">
        <v>0</v>
      </c>
      <c r="M9" s="38">
        <f>IF(($E9       =0),0,($L9       /$E9       ))</f>
        <v>0</v>
      </c>
      <c r="N9" s="33">
        <f>$F9       +$H9       +$J9</f>
        <v>143494627</v>
      </c>
      <c r="O9" s="38">
        <f>IF(($E9       =0),0,($N9       /$E9       ))</f>
        <v>3.9876725837263982E-2</v>
      </c>
      <c r="P9" s="33">
        <v>0</v>
      </c>
      <c r="Q9" s="33">
        <v>0</v>
      </c>
      <c r="R9" s="33">
        <v>0</v>
      </c>
      <c r="S9" s="33">
        <v>0</v>
      </c>
      <c r="T9" s="38">
        <f>IF(($R9       =0),0,($S9       /$R9       ))</f>
        <v>0</v>
      </c>
      <c r="U9" s="38">
        <f>IF(($P9       =0),0,(($J9       /$P9       )-1))</f>
        <v>0</v>
      </c>
    </row>
    <row r="10" spans="1:21" ht="14" x14ac:dyDescent="0.3">
      <c r="A10" s="19" t="s">
        <v>0</v>
      </c>
      <c r="B10" s="14" t="s">
        <v>28</v>
      </c>
      <c r="C10" s="13" t="s">
        <v>0</v>
      </c>
      <c r="D10" s="34">
        <f>SUM(D8:D9)</f>
        <v>6638720212</v>
      </c>
      <c r="E10" s="34">
        <f>SUM(E8:E9)</f>
        <v>6671890236</v>
      </c>
      <c r="F10" s="34">
        <f>SUM(F8:F9)</f>
        <v>672354256</v>
      </c>
      <c r="G10" s="39">
        <f t="shared" ref="G10:G54" si="0">IF(($D10      =0),0,($F10      /$D10      ))</f>
        <v>0.1012776912611361</v>
      </c>
      <c r="H10" s="34">
        <f>SUM(H8:H9)</f>
        <v>1152927140</v>
      </c>
      <c r="I10" s="39">
        <f t="shared" ref="I10:I54" si="1">IF(($D10      =0),0,($H10      /$D10      ))</f>
        <v>0.17366707786780877</v>
      </c>
      <c r="J10" s="34">
        <f>SUM(J8:J9)</f>
        <v>892076572</v>
      </c>
      <c r="K10" s="39">
        <f t="shared" ref="K10:K54" si="2">IF(($E10      =0),0,($J10      /$E10      ))</f>
        <v>0.1337067218502124</v>
      </c>
      <c r="L10" s="34">
        <f>SUM(L8:L9)</f>
        <v>0</v>
      </c>
      <c r="M10" s="39">
        <f t="shared" ref="M10:M54" si="3">IF(($E10      =0),0,($L10      /$E10      ))</f>
        <v>0</v>
      </c>
      <c r="N10" s="34">
        <f t="shared" ref="N10:N54" si="4">$F10      +$H10      +$J10</f>
        <v>2717357968</v>
      </c>
      <c r="O10" s="39">
        <f t="shared" ref="O10:O54" si="5">IF(($E10      =0),0,($N10      /$E10      ))</f>
        <v>0.4072845733189307</v>
      </c>
      <c r="P10" s="34">
        <f>SUM(P8:P9)</f>
        <v>797880718</v>
      </c>
      <c r="Q10" s="34">
        <f>SUM(Q8:Q9)</f>
        <v>2875656929</v>
      </c>
      <c r="R10" s="34">
        <f>SUM(R8:R9)</f>
        <v>3023475468</v>
      </c>
      <c r="S10" s="34">
        <f>SUM(S8:S9)</f>
        <v>2515560846</v>
      </c>
      <c r="T10" s="39">
        <f t="shared" ref="T10:T54" si="6">IF(($R10      =0),0,($S10      /$R10      ))</f>
        <v>0.83200967648797208</v>
      </c>
      <c r="U10" s="39">
        <f t="shared" ref="U10:U54" si="7">IF(($P10      =0),0,(($J10      /$P10      )-1))</f>
        <v>0.11805756408816981</v>
      </c>
    </row>
    <row r="11" spans="1:21" ht="13" x14ac:dyDescent="0.3">
      <c r="A11" s="18" t="s">
        <v>29</v>
      </c>
      <c r="B11" s="12" t="s">
        <v>30</v>
      </c>
      <c r="C11" s="11" t="s">
        <v>31</v>
      </c>
      <c r="D11" s="33">
        <v>253448434</v>
      </c>
      <c r="E11" s="33">
        <v>253448434</v>
      </c>
      <c r="F11" s="33">
        <v>86448585</v>
      </c>
      <c r="G11" s="38">
        <f t="shared" si="0"/>
        <v>0.34108944228079152</v>
      </c>
      <c r="H11" s="33">
        <v>38101430</v>
      </c>
      <c r="I11" s="38">
        <f t="shared" si="1"/>
        <v>0.15033207899007969</v>
      </c>
      <c r="J11" s="33">
        <v>27379401</v>
      </c>
      <c r="K11" s="38">
        <f t="shared" si="2"/>
        <v>0.10802750116814688</v>
      </c>
      <c r="L11" s="33">
        <v>0</v>
      </c>
      <c r="M11" s="38">
        <f t="shared" si="3"/>
        <v>0</v>
      </c>
      <c r="N11" s="33">
        <f t="shared" si="4"/>
        <v>151929416</v>
      </c>
      <c r="O11" s="38">
        <f t="shared" si="5"/>
        <v>0.5994490224390181</v>
      </c>
      <c r="P11" s="33">
        <v>24836982</v>
      </c>
      <c r="Q11" s="33">
        <v>78822036</v>
      </c>
      <c r="R11" s="33">
        <v>253853036</v>
      </c>
      <c r="S11" s="33">
        <v>66732963</v>
      </c>
      <c r="T11" s="38">
        <f t="shared" si="6"/>
        <v>0.26288030291668446</v>
      </c>
      <c r="U11" s="38">
        <f t="shared" si="7"/>
        <v>0.10236424860315152</v>
      </c>
    </row>
    <row r="12" spans="1:21" ht="13" x14ac:dyDescent="0.3">
      <c r="A12" s="18" t="s">
        <v>29</v>
      </c>
      <c r="B12" s="12" t="s">
        <v>32</v>
      </c>
      <c r="C12" s="11" t="s">
        <v>33</v>
      </c>
      <c r="D12" s="33">
        <v>30828179</v>
      </c>
      <c r="E12" s="33">
        <v>32586795</v>
      </c>
      <c r="F12" s="33">
        <v>22365709</v>
      </c>
      <c r="G12" s="38">
        <f t="shared" si="0"/>
        <v>0.72549562528490574</v>
      </c>
      <c r="H12" s="33">
        <v>4622203</v>
      </c>
      <c r="I12" s="38">
        <f t="shared" si="1"/>
        <v>0.149934350647179</v>
      </c>
      <c r="J12" s="33">
        <v>4053980</v>
      </c>
      <c r="K12" s="38">
        <f t="shared" si="2"/>
        <v>0.12440560662685607</v>
      </c>
      <c r="L12" s="33">
        <v>0</v>
      </c>
      <c r="M12" s="38">
        <f t="shared" si="3"/>
        <v>0</v>
      </c>
      <c r="N12" s="33">
        <f t="shared" si="4"/>
        <v>31041892</v>
      </c>
      <c r="O12" s="38">
        <f t="shared" si="5"/>
        <v>0.95259113392403272</v>
      </c>
      <c r="P12" s="33">
        <v>1861650</v>
      </c>
      <c r="Q12" s="33">
        <v>33617480</v>
      </c>
      <c r="R12" s="33">
        <v>33413170</v>
      </c>
      <c r="S12" s="33">
        <v>25433749</v>
      </c>
      <c r="T12" s="38">
        <f t="shared" si="6"/>
        <v>0.7611893453988352</v>
      </c>
      <c r="U12" s="38">
        <f t="shared" si="7"/>
        <v>1.1776273735664597</v>
      </c>
    </row>
    <row r="13" spans="1:21" ht="13" x14ac:dyDescent="0.3">
      <c r="A13" s="18" t="s">
        <v>29</v>
      </c>
      <c r="B13" s="12" t="s">
        <v>34</v>
      </c>
      <c r="C13" s="11" t="s">
        <v>35</v>
      </c>
      <c r="D13" s="33">
        <v>166255680</v>
      </c>
      <c r="E13" s="33">
        <v>166255680</v>
      </c>
      <c r="F13" s="33">
        <v>68415737</v>
      </c>
      <c r="G13" s="38">
        <f t="shared" si="0"/>
        <v>0.41150917069419823</v>
      </c>
      <c r="H13" s="33">
        <v>30393753</v>
      </c>
      <c r="I13" s="38">
        <f t="shared" si="1"/>
        <v>0.18281332102458092</v>
      </c>
      <c r="J13" s="33">
        <v>45775190</v>
      </c>
      <c r="K13" s="38">
        <f t="shared" si="2"/>
        <v>0.27533008195569619</v>
      </c>
      <c r="L13" s="33">
        <v>0</v>
      </c>
      <c r="M13" s="38">
        <f t="shared" si="3"/>
        <v>0</v>
      </c>
      <c r="N13" s="33">
        <f t="shared" si="4"/>
        <v>144584680</v>
      </c>
      <c r="O13" s="38">
        <f t="shared" si="5"/>
        <v>0.86965257367447535</v>
      </c>
      <c r="P13" s="33">
        <v>32827673</v>
      </c>
      <c r="Q13" s="33">
        <v>148135016</v>
      </c>
      <c r="R13" s="33">
        <v>153148224</v>
      </c>
      <c r="S13" s="33">
        <v>147957487</v>
      </c>
      <c r="T13" s="38">
        <f t="shared" si="6"/>
        <v>0.96610644991874017</v>
      </c>
      <c r="U13" s="38">
        <f t="shared" si="7"/>
        <v>0.39440861373268832</v>
      </c>
    </row>
    <row r="14" spans="1:21" ht="13" x14ac:dyDescent="0.3">
      <c r="A14" s="18" t="s">
        <v>29</v>
      </c>
      <c r="B14" s="12" t="s">
        <v>36</v>
      </c>
      <c r="C14" s="11" t="s">
        <v>37</v>
      </c>
      <c r="D14" s="33">
        <v>202669006</v>
      </c>
      <c r="E14" s="33">
        <v>202779047</v>
      </c>
      <c r="F14" s="33">
        <v>59271473</v>
      </c>
      <c r="G14" s="38">
        <f t="shared" si="0"/>
        <v>0.29245455025323408</v>
      </c>
      <c r="H14" s="33">
        <v>50520185</v>
      </c>
      <c r="I14" s="38">
        <f t="shared" si="1"/>
        <v>0.2492743513036226</v>
      </c>
      <c r="J14" s="33">
        <v>60935248</v>
      </c>
      <c r="K14" s="38">
        <f t="shared" si="2"/>
        <v>0.30050071198924216</v>
      </c>
      <c r="L14" s="33">
        <v>0</v>
      </c>
      <c r="M14" s="38">
        <f t="shared" si="3"/>
        <v>0</v>
      </c>
      <c r="N14" s="33">
        <f t="shared" si="4"/>
        <v>170726906</v>
      </c>
      <c r="O14" s="38">
        <f t="shared" si="5"/>
        <v>0.84193563647628744</v>
      </c>
      <c r="P14" s="33">
        <v>46551282</v>
      </c>
      <c r="Q14" s="33">
        <v>200358020</v>
      </c>
      <c r="R14" s="33">
        <v>216278020</v>
      </c>
      <c r="S14" s="33">
        <v>176086694</v>
      </c>
      <c r="T14" s="38">
        <f t="shared" si="6"/>
        <v>0.81416823586603948</v>
      </c>
      <c r="U14" s="38">
        <f t="shared" si="7"/>
        <v>0.30899183399503372</v>
      </c>
    </row>
    <row r="15" spans="1:21" ht="13" x14ac:dyDescent="0.3">
      <c r="A15" s="18" t="s">
        <v>29</v>
      </c>
      <c r="B15" s="12" t="s">
        <v>38</v>
      </c>
      <c r="C15" s="11" t="s">
        <v>39</v>
      </c>
      <c r="D15" s="33">
        <v>73562964</v>
      </c>
      <c r="E15" s="33">
        <v>101827772</v>
      </c>
      <c r="F15" s="33">
        <v>57631318</v>
      </c>
      <c r="G15" s="38">
        <f t="shared" si="0"/>
        <v>0.78342843825596808</v>
      </c>
      <c r="H15" s="33">
        <v>686700</v>
      </c>
      <c r="I15" s="38">
        <f t="shared" si="1"/>
        <v>9.3348604061141427E-3</v>
      </c>
      <c r="J15" s="33">
        <v>13120343</v>
      </c>
      <c r="K15" s="38">
        <f t="shared" si="2"/>
        <v>0.12884837547069183</v>
      </c>
      <c r="L15" s="33">
        <v>0</v>
      </c>
      <c r="M15" s="38">
        <f t="shared" si="3"/>
        <v>0</v>
      </c>
      <c r="N15" s="33">
        <f t="shared" si="4"/>
        <v>71438361</v>
      </c>
      <c r="O15" s="38">
        <f t="shared" si="5"/>
        <v>0.70156068032206376</v>
      </c>
      <c r="P15" s="33">
        <v>67527513</v>
      </c>
      <c r="Q15" s="33">
        <v>55173707</v>
      </c>
      <c r="R15" s="33">
        <v>64475685</v>
      </c>
      <c r="S15" s="33">
        <v>107202175</v>
      </c>
      <c r="T15" s="38">
        <f t="shared" si="6"/>
        <v>1.6626760149969713</v>
      </c>
      <c r="U15" s="38">
        <f t="shared" si="7"/>
        <v>-0.80570374330237815</v>
      </c>
    </row>
    <row r="16" spans="1:21" ht="13" x14ac:dyDescent="0.3">
      <c r="A16" s="18" t="s">
        <v>29</v>
      </c>
      <c r="B16" s="12" t="s">
        <v>40</v>
      </c>
      <c r="C16" s="11" t="s">
        <v>41</v>
      </c>
      <c r="D16" s="33">
        <v>334134521</v>
      </c>
      <c r="E16" s="33">
        <v>336868783</v>
      </c>
      <c r="F16" s="33">
        <v>161717664</v>
      </c>
      <c r="G16" s="38">
        <f t="shared" si="0"/>
        <v>0.48398969228324662</v>
      </c>
      <c r="H16" s="33">
        <v>105172793</v>
      </c>
      <c r="I16" s="38">
        <f t="shared" si="1"/>
        <v>0.31476182911372991</v>
      </c>
      <c r="J16" s="33">
        <v>79934497</v>
      </c>
      <c r="K16" s="38">
        <f t="shared" si="2"/>
        <v>0.23728674496977656</v>
      </c>
      <c r="L16" s="33">
        <v>0</v>
      </c>
      <c r="M16" s="38">
        <f t="shared" si="3"/>
        <v>0</v>
      </c>
      <c r="N16" s="33">
        <f t="shared" si="4"/>
        <v>346824954</v>
      </c>
      <c r="O16" s="38">
        <f t="shared" si="5"/>
        <v>1.0295550419107846</v>
      </c>
      <c r="P16" s="33">
        <v>64697264</v>
      </c>
      <c r="Q16" s="33">
        <v>331979190</v>
      </c>
      <c r="R16" s="33">
        <v>342522056</v>
      </c>
      <c r="S16" s="33">
        <v>322690571</v>
      </c>
      <c r="T16" s="38">
        <f t="shared" si="6"/>
        <v>0.94210158250363885</v>
      </c>
      <c r="U16" s="38">
        <f t="shared" si="7"/>
        <v>0.23551587900224025</v>
      </c>
    </row>
    <row r="17" spans="1:21" ht="13" x14ac:dyDescent="0.3">
      <c r="A17" s="18" t="s">
        <v>29</v>
      </c>
      <c r="B17" s="12" t="s">
        <v>42</v>
      </c>
      <c r="C17" s="11" t="s">
        <v>43</v>
      </c>
      <c r="D17" s="33">
        <v>53165818</v>
      </c>
      <c r="E17" s="33">
        <v>61296244</v>
      </c>
      <c r="F17" s="33">
        <v>23325569</v>
      </c>
      <c r="G17" s="38">
        <f t="shared" si="0"/>
        <v>0.43873243895165875</v>
      </c>
      <c r="H17" s="33">
        <v>5511781</v>
      </c>
      <c r="I17" s="38">
        <f t="shared" si="1"/>
        <v>0.10367151691336715</v>
      </c>
      <c r="J17" s="33">
        <v>5288333</v>
      </c>
      <c r="K17" s="38">
        <f t="shared" si="2"/>
        <v>8.6274992640658368E-2</v>
      </c>
      <c r="L17" s="33">
        <v>0</v>
      </c>
      <c r="M17" s="38">
        <f t="shared" si="3"/>
        <v>0</v>
      </c>
      <c r="N17" s="33">
        <f t="shared" si="4"/>
        <v>34125683</v>
      </c>
      <c r="O17" s="38">
        <f t="shared" si="5"/>
        <v>0.55673367196854673</v>
      </c>
      <c r="P17" s="33">
        <v>5462822</v>
      </c>
      <c r="Q17" s="33">
        <v>57503140</v>
      </c>
      <c r="R17" s="33">
        <v>48817731</v>
      </c>
      <c r="S17" s="33">
        <v>32397395</v>
      </c>
      <c r="T17" s="38">
        <f t="shared" si="6"/>
        <v>0.66363991804535116</v>
      </c>
      <c r="U17" s="38">
        <f t="shared" si="7"/>
        <v>-3.1941183512843696E-2</v>
      </c>
    </row>
    <row r="18" spans="1:21" ht="13" x14ac:dyDescent="0.3">
      <c r="A18" s="18" t="s">
        <v>44</v>
      </c>
      <c r="B18" s="12" t="s">
        <v>45</v>
      </c>
      <c r="C18" s="11" t="s">
        <v>46</v>
      </c>
      <c r="D18" s="33">
        <v>84062000</v>
      </c>
      <c r="E18" s="33">
        <v>81262000</v>
      </c>
      <c r="F18" s="33">
        <v>44061621</v>
      </c>
      <c r="G18" s="38">
        <f t="shared" si="0"/>
        <v>0.52415622992553113</v>
      </c>
      <c r="H18" s="33">
        <v>36184147</v>
      </c>
      <c r="I18" s="38">
        <f t="shared" si="1"/>
        <v>0.43044594465989389</v>
      </c>
      <c r="J18" s="33">
        <v>28147128</v>
      </c>
      <c r="K18" s="38">
        <f t="shared" si="2"/>
        <v>0.34637503384115575</v>
      </c>
      <c r="L18" s="33">
        <v>0</v>
      </c>
      <c r="M18" s="38">
        <f t="shared" si="3"/>
        <v>0</v>
      </c>
      <c r="N18" s="33">
        <f t="shared" si="4"/>
        <v>108392896</v>
      </c>
      <c r="O18" s="38">
        <f t="shared" si="5"/>
        <v>1.3338694100563608</v>
      </c>
      <c r="P18" s="33">
        <v>2149777</v>
      </c>
      <c r="Q18" s="33">
        <v>81662000</v>
      </c>
      <c r="R18" s="33">
        <v>86153800</v>
      </c>
      <c r="S18" s="33">
        <v>84998211</v>
      </c>
      <c r="T18" s="38">
        <f t="shared" si="6"/>
        <v>0.98658690620727119</v>
      </c>
      <c r="U18" s="38">
        <f t="shared" si="7"/>
        <v>12.093045464715642</v>
      </c>
    </row>
    <row r="19" spans="1:21" ht="14" x14ac:dyDescent="0.3">
      <c r="A19" s="19" t="s">
        <v>0</v>
      </c>
      <c r="B19" s="14" t="s">
        <v>47</v>
      </c>
      <c r="C19" s="13" t="s">
        <v>0</v>
      </c>
      <c r="D19" s="34">
        <f>SUM(D11:D18)</f>
        <v>1198126602</v>
      </c>
      <c r="E19" s="34">
        <f>SUM(E11:E18)</f>
        <v>1236324755</v>
      </c>
      <c r="F19" s="34">
        <f>SUM(F11:F18)</f>
        <v>523237676</v>
      </c>
      <c r="G19" s="39">
        <f t="shared" si="0"/>
        <v>0.43671317799519155</v>
      </c>
      <c r="H19" s="34">
        <f>SUM(H11:H18)</f>
        <v>271192992</v>
      </c>
      <c r="I19" s="39">
        <f t="shared" si="1"/>
        <v>0.22634752583517045</v>
      </c>
      <c r="J19" s="34">
        <f>SUM(J11:J18)</f>
        <v>264634120</v>
      </c>
      <c r="K19" s="39">
        <f t="shared" si="2"/>
        <v>0.21404903438983555</v>
      </c>
      <c r="L19" s="34">
        <f>SUM(L11:L18)</f>
        <v>0</v>
      </c>
      <c r="M19" s="39">
        <f t="shared" si="3"/>
        <v>0</v>
      </c>
      <c r="N19" s="34">
        <f t="shared" si="4"/>
        <v>1059064788</v>
      </c>
      <c r="O19" s="39">
        <f t="shared" si="5"/>
        <v>0.8566234589389905</v>
      </c>
      <c r="P19" s="34">
        <f>SUM(P11:P18)</f>
        <v>245914963</v>
      </c>
      <c r="Q19" s="34">
        <f>SUM(Q11:Q18)</f>
        <v>987250589</v>
      </c>
      <c r="R19" s="34">
        <f>SUM(R11:R18)</f>
        <v>1198661722</v>
      </c>
      <c r="S19" s="34">
        <f>SUM(S11:S18)</f>
        <v>963499245</v>
      </c>
      <c r="T19" s="39">
        <f t="shared" si="6"/>
        <v>0.80381247462576433</v>
      </c>
      <c r="U19" s="39">
        <f t="shared" si="7"/>
        <v>7.6120447375949141E-2</v>
      </c>
    </row>
    <row r="20" spans="1:21" ht="13" x14ac:dyDescent="0.3">
      <c r="A20" s="18" t="s">
        <v>29</v>
      </c>
      <c r="B20" s="12" t="s">
        <v>48</v>
      </c>
      <c r="C20" s="11" t="s">
        <v>49</v>
      </c>
      <c r="D20" s="33">
        <v>298175000</v>
      </c>
      <c r="E20" s="33">
        <v>307265000</v>
      </c>
      <c r="F20" s="33">
        <v>122533460</v>
      </c>
      <c r="G20" s="38">
        <f t="shared" si="0"/>
        <v>0.41094478074955981</v>
      </c>
      <c r="H20" s="33">
        <v>95045943</v>
      </c>
      <c r="I20" s="38">
        <f t="shared" si="1"/>
        <v>0.31875892680472878</v>
      </c>
      <c r="J20" s="33">
        <v>84809846</v>
      </c>
      <c r="K20" s="38">
        <f t="shared" si="2"/>
        <v>0.27601531576977528</v>
      </c>
      <c r="L20" s="33">
        <v>0</v>
      </c>
      <c r="M20" s="38">
        <f t="shared" si="3"/>
        <v>0</v>
      </c>
      <c r="N20" s="33">
        <f t="shared" si="4"/>
        <v>302389249</v>
      </c>
      <c r="O20" s="38">
        <f t="shared" si="5"/>
        <v>0.9841317722487104</v>
      </c>
      <c r="P20" s="33">
        <v>73797900</v>
      </c>
      <c r="Q20" s="33">
        <v>288968000</v>
      </c>
      <c r="R20" s="33">
        <v>342721000</v>
      </c>
      <c r="S20" s="33">
        <v>331412829</v>
      </c>
      <c r="T20" s="38">
        <f t="shared" si="6"/>
        <v>0.96700473271261467</v>
      </c>
      <c r="U20" s="38">
        <f t="shared" si="7"/>
        <v>0.1492176064630566</v>
      </c>
    </row>
    <row r="21" spans="1:21" ht="13" x14ac:dyDescent="0.3">
      <c r="A21" s="18" t="s">
        <v>29</v>
      </c>
      <c r="B21" s="12" t="s">
        <v>50</v>
      </c>
      <c r="C21" s="11" t="s">
        <v>51</v>
      </c>
      <c r="D21" s="33">
        <v>369577101</v>
      </c>
      <c r="E21" s="33">
        <v>386154061</v>
      </c>
      <c r="F21" s="33">
        <v>149675937</v>
      </c>
      <c r="G21" s="38">
        <f t="shared" si="0"/>
        <v>0.40499245379382959</v>
      </c>
      <c r="H21" s="33">
        <v>112442127</v>
      </c>
      <c r="I21" s="38">
        <f t="shared" si="1"/>
        <v>0.30424538396928441</v>
      </c>
      <c r="J21" s="33">
        <v>92365275</v>
      </c>
      <c r="K21" s="38">
        <f t="shared" si="2"/>
        <v>0.239192810146311</v>
      </c>
      <c r="L21" s="33">
        <v>0</v>
      </c>
      <c r="M21" s="38">
        <f t="shared" si="3"/>
        <v>0</v>
      </c>
      <c r="N21" s="33">
        <f t="shared" si="4"/>
        <v>354483339</v>
      </c>
      <c r="O21" s="38">
        <f t="shared" si="5"/>
        <v>0.91798423168725918</v>
      </c>
      <c r="P21" s="33">
        <v>213101481</v>
      </c>
      <c r="Q21" s="33">
        <v>348933371</v>
      </c>
      <c r="R21" s="33">
        <v>410945933</v>
      </c>
      <c r="S21" s="33">
        <v>377090357</v>
      </c>
      <c r="T21" s="38">
        <f t="shared" si="6"/>
        <v>0.91761549809522025</v>
      </c>
      <c r="U21" s="38">
        <f t="shared" si="7"/>
        <v>-0.56656671475690024</v>
      </c>
    </row>
    <row r="22" spans="1:21" ht="13" x14ac:dyDescent="0.3">
      <c r="A22" s="18" t="s">
        <v>29</v>
      </c>
      <c r="B22" s="12" t="s">
        <v>52</v>
      </c>
      <c r="C22" s="11" t="s">
        <v>53</v>
      </c>
      <c r="D22" s="33">
        <v>84475000</v>
      </c>
      <c r="E22" s="33">
        <v>89946360</v>
      </c>
      <c r="F22" s="33">
        <v>11012274</v>
      </c>
      <c r="G22" s="38">
        <f t="shared" si="0"/>
        <v>0.13036133767386801</v>
      </c>
      <c r="H22" s="33">
        <v>10600446</v>
      </c>
      <c r="I22" s="38">
        <f t="shared" si="1"/>
        <v>0.12548619118082271</v>
      </c>
      <c r="J22" s="33">
        <v>17610310</v>
      </c>
      <c r="K22" s="38">
        <f t="shared" si="2"/>
        <v>0.19578680004393731</v>
      </c>
      <c r="L22" s="33">
        <v>0</v>
      </c>
      <c r="M22" s="38">
        <f t="shared" si="3"/>
        <v>0</v>
      </c>
      <c r="N22" s="33">
        <f t="shared" si="4"/>
        <v>39223030</v>
      </c>
      <c r="O22" s="38">
        <f t="shared" si="5"/>
        <v>0.4360713429648515</v>
      </c>
      <c r="P22" s="33">
        <v>20433525</v>
      </c>
      <c r="Q22" s="33">
        <v>79028949</v>
      </c>
      <c r="R22" s="33">
        <v>83907949</v>
      </c>
      <c r="S22" s="33">
        <v>95942790</v>
      </c>
      <c r="T22" s="38">
        <f t="shared" si="6"/>
        <v>1.1434290927549666</v>
      </c>
      <c r="U22" s="38">
        <f t="shared" si="7"/>
        <v>-0.13816583286535244</v>
      </c>
    </row>
    <row r="23" spans="1:21" ht="13" x14ac:dyDescent="0.3">
      <c r="A23" s="18" t="s">
        <v>29</v>
      </c>
      <c r="B23" s="12" t="s">
        <v>54</v>
      </c>
      <c r="C23" s="11" t="s">
        <v>55</v>
      </c>
      <c r="D23" s="33">
        <v>29190700</v>
      </c>
      <c r="E23" s="33">
        <v>32768740</v>
      </c>
      <c r="F23" s="33">
        <v>7881146</v>
      </c>
      <c r="G23" s="38">
        <f t="shared" si="0"/>
        <v>0.26998824968226182</v>
      </c>
      <c r="H23" s="33">
        <v>7829693</v>
      </c>
      <c r="I23" s="38">
        <f t="shared" si="1"/>
        <v>0.26822559924907591</v>
      </c>
      <c r="J23" s="33">
        <v>7502222</v>
      </c>
      <c r="K23" s="38">
        <f t="shared" si="2"/>
        <v>0.22894447574120946</v>
      </c>
      <c r="L23" s="33">
        <v>0</v>
      </c>
      <c r="M23" s="38">
        <f t="shared" si="3"/>
        <v>0</v>
      </c>
      <c r="N23" s="33">
        <f t="shared" si="4"/>
        <v>23213061</v>
      </c>
      <c r="O23" s="38">
        <f t="shared" si="5"/>
        <v>0.70839040500184014</v>
      </c>
      <c r="P23" s="33">
        <v>6003839</v>
      </c>
      <c r="Q23" s="33">
        <v>26262700</v>
      </c>
      <c r="R23" s="33">
        <v>26833413</v>
      </c>
      <c r="S23" s="33">
        <v>24143920</v>
      </c>
      <c r="T23" s="38">
        <f t="shared" si="6"/>
        <v>0.89977074478002483</v>
      </c>
      <c r="U23" s="38">
        <f t="shared" si="7"/>
        <v>0.24957081627272149</v>
      </c>
    </row>
    <row r="24" spans="1:21" ht="13" x14ac:dyDescent="0.3">
      <c r="A24" s="18" t="s">
        <v>29</v>
      </c>
      <c r="B24" s="12" t="s">
        <v>56</v>
      </c>
      <c r="C24" s="11" t="s">
        <v>57</v>
      </c>
      <c r="D24" s="33">
        <v>154752016</v>
      </c>
      <c r="E24" s="33">
        <v>155552016</v>
      </c>
      <c r="F24" s="33">
        <v>61262385</v>
      </c>
      <c r="G24" s="38">
        <f t="shared" si="0"/>
        <v>0.3958745519670645</v>
      </c>
      <c r="H24" s="33">
        <v>37145239</v>
      </c>
      <c r="I24" s="38">
        <f t="shared" si="1"/>
        <v>0.2400307276126212</v>
      </c>
      <c r="J24" s="33">
        <v>30212437</v>
      </c>
      <c r="K24" s="38">
        <f t="shared" si="2"/>
        <v>0.19422722878757162</v>
      </c>
      <c r="L24" s="33">
        <v>0</v>
      </c>
      <c r="M24" s="38">
        <f t="shared" si="3"/>
        <v>0</v>
      </c>
      <c r="N24" s="33">
        <f t="shared" si="4"/>
        <v>128620061</v>
      </c>
      <c r="O24" s="38">
        <f t="shared" si="5"/>
        <v>0.82686206394136352</v>
      </c>
      <c r="P24" s="33">
        <v>24822937</v>
      </c>
      <c r="Q24" s="33">
        <v>152012068</v>
      </c>
      <c r="R24" s="33">
        <v>166660654</v>
      </c>
      <c r="S24" s="33">
        <v>145331561</v>
      </c>
      <c r="T24" s="38">
        <f t="shared" si="6"/>
        <v>0.87202082502328349</v>
      </c>
      <c r="U24" s="38">
        <f t="shared" si="7"/>
        <v>0.21711774074115398</v>
      </c>
    </row>
    <row r="25" spans="1:21" ht="13" x14ac:dyDescent="0.3">
      <c r="A25" s="18" t="s">
        <v>29</v>
      </c>
      <c r="B25" s="12" t="s">
        <v>58</v>
      </c>
      <c r="C25" s="11" t="s">
        <v>59</v>
      </c>
      <c r="D25" s="33">
        <v>177910602</v>
      </c>
      <c r="E25" s="33">
        <v>177910602</v>
      </c>
      <c r="F25" s="33">
        <v>78600098</v>
      </c>
      <c r="G25" s="38">
        <f t="shared" si="0"/>
        <v>0.44179546983939721</v>
      </c>
      <c r="H25" s="33">
        <v>30933309</v>
      </c>
      <c r="I25" s="38">
        <f t="shared" si="1"/>
        <v>0.17386995857616175</v>
      </c>
      <c r="J25" s="33">
        <v>25654955</v>
      </c>
      <c r="K25" s="38">
        <f t="shared" si="2"/>
        <v>0.14420138379386743</v>
      </c>
      <c r="L25" s="33">
        <v>0</v>
      </c>
      <c r="M25" s="38">
        <f t="shared" si="3"/>
        <v>0</v>
      </c>
      <c r="N25" s="33">
        <f t="shared" si="4"/>
        <v>135188362</v>
      </c>
      <c r="O25" s="38">
        <f t="shared" si="5"/>
        <v>0.75986681220942642</v>
      </c>
      <c r="P25" s="33">
        <v>119243904</v>
      </c>
      <c r="Q25" s="33">
        <v>168963515</v>
      </c>
      <c r="R25" s="33">
        <v>168963515</v>
      </c>
      <c r="S25" s="33">
        <v>125904969</v>
      </c>
      <c r="T25" s="38">
        <f t="shared" si="6"/>
        <v>0.74516068750108566</v>
      </c>
      <c r="U25" s="38">
        <f t="shared" si="7"/>
        <v>-0.78485311081394982</v>
      </c>
    </row>
    <row r="26" spans="1:21" ht="13" x14ac:dyDescent="0.3">
      <c r="A26" s="18" t="s">
        <v>44</v>
      </c>
      <c r="B26" s="12" t="s">
        <v>60</v>
      </c>
      <c r="C26" s="11" t="s">
        <v>61</v>
      </c>
      <c r="D26" s="33">
        <v>330662928</v>
      </c>
      <c r="E26" s="33">
        <v>331875017</v>
      </c>
      <c r="F26" s="33">
        <v>2103653</v>
      </c>
      <c r="G26" s="38">
        <f t="shared" si="0"/>
        <v>6.3619257614509483E-3</v>
      </c>
      <c r="H26" s="33">
        <v>2486634</v>
      </c>
      <c r="I26" s="38">
        <f t="shared" si="1"/>
        <v>7.5201475261841271E-3</v>
      </c>
      <c r="J26" s="33">
        <v>2882935</v>
      </c>
      <c r="K26" s="38">
        <f t="shared" si="2"/>
        <v>8.6868093478696534E-3</v>
      </c>
      <c r="L26" s="33">
        <v>0</v>
      </c>
      <c r="M26" s="38">
        <f t="shared" si="3"/>
        <v>0</v>
      </c>
      <c r="N26" s="33">
        <f t="shared" si="4"/>
        <v>7473222</v>
      </c>
      <c r="O26" s="38">
        <f t="shared" si="5"/>
        <v>2.2518181897373733E-2</v>
      </c>
      <c r="P26" s="33">
        <v>3284150</v>
      </c>
      <c r="Q26" s="33">
        <v>313879080</v>
      </c>
      <c r="R26" s="33">
        <v>0</v>
      </c>
      <c r="S26" s="33">
        <v>-2049641</v>
      </c>
      <c r="T26" s="38">
        <f t="shared" si="6"/>
        <v>0</v>
      </c>
      <c r="U26" s="38">
        <f t="shared" si="7"/>
        <v>-0.12216707519449477</v>
      </c>
    </row>
    <row r="27" spans="1:21" ht="14" x14ac:dyDescent="0.3">
      <c r="A27" s="19" t="s">
        <v>0</v>
      </c>
      <c r="B27" s="14" t="s">
        <v>62</v>
      </c>
      <c r="C27" s="13" t="s">
        <v>0</v>
      </c>
      <c r="D27" s="34">
        <f>SUM(D20:D26)</f>
        <v>1444743347</v>
      </c>
      <c r="E27" s="34">
        <f>SUM(E20:E26)</f>
        <v>1481471796</v>
      </c>
      <c r="F27" s="34">
        <f>SUM(F20:F26)</f>
        <v>433068953</v>
      </c>
      <c r="G27" s="39">
        <f t="shared" si="0"/>
        <v>0.29975493841121664</v>
      </c>
      <c r="H27" s="34">
        <f>SUM(H20:H26)</f>
        <v>296483391</v>
      </c>
      <c r="I27" s="39">
        <f t="shared" si="1"/>
        <v>0.20521526651473829</v>
      </c>
      <c r="J27" s="34">
        <f>SUM(J20:J26)</f>
        <v>261037980</v>
      </c>
      <c r="K27" s="39">
        <f t="shared" si="2"/>
        <v>0.17620178845443238</v>
      </c>
      <c r="L27" s="34">
        <f>SUM(L20:L26)</f>
        <v>0</v>
      </c>
      <c r="M27" s="39">
        <f t="shared" si="3"/>
        <v>0</v>
      </c>
      <c r="N27" s="34">
        <f t="shared" si="4"/>
        <v>990590324</v>
      </c>
      <c r="O27" s="39">
        <f t="shared" si="5"/>
        <v>0.66865284015167303</v>
      </c>
      <c r="P27" s="34">
        <f>SUM(P20:P26)</f>
        <v>460687736</v>
      </c>
      <c r="Q27" s="34">
        <f>SUM(Q20:Q26)</f>
        <v>1378047683</v>
      </c>
      <c r="R27" s="34">
        <f>SUM(R20:R26)</f>
        <v>1200032464</v>
      </c>
      <c r="S27" s="34">
        <f>SUM(S20:S26)</f>
        <v>1097776785</v>
      </c>
      <c r="T27" s="39">
        <f t="shared" si="6"/>
        <v>0.9147892394017767</v>
      </c>
      <c r="U27" s="39">
        <f t="shared" si="7"/>
        <v>-0.43337328172330591</v>
      </c>
    </row>
    <row r="28" spans="1:21" ht="13" x14ac:dyDescent="0.3">
      <c r="A28" s="18" t="s">
        <v>29</v>
      </c>
      <c r="B28" s="12" t="s">
        <v>63</v>
      </c>
      <c r="C28" s="11" t="s">
        <v>64</v>
      </c>
      <c r="D28" s="33">
        <v>116408107</v>
      </c>
      <c r="E28" s="33">
        <v>115690474</v>
      </c>
      <c r="F28" s="33">
        <v>60872613</v>
      </c>
      <c r="G28" s="38">
        <f t="shared" si="0"/>
        <v>0.5229241722829493</v>
      </c>
      <c r="H28" s="33">
        <v>5631669</v>
      </c>
      <c r="I28" s="38">
        <f t="shared" si="1"/>
        <v>4.8378666616406711E-2</v>
      </c>
      <c r="J28" s="33">
        <v>11206101</v>
      </c>
      <c r="K28" s="38">
        <f t="shared" si="2"/>
        <v>9.6862780595055736E-2</v>
      </c>
      <c r="L28" s="33">
        <v>0</v>
      </c>
      <c r="M28" s="38">
        <f t="shared" si="3"/>
        <v>0</v>
      </c>
      <c r="N28" s="33">
        <f t="shared" si="4"/>
        <v>77710383</v>
      </c>
      <c r="O28" s="38">
        <f t="shared" si="5"/>
        <v>0.67170943564463226</v>
      </c>
      <c r="P28" s="33">
        <v>13064592</v>
      </c>
      <c r="Q28" s="33">
        <v>135515421</v>
      </c>
      <c r="R28" s="33">
        <v>122321296</v>
      </c>
      <c r="S28" s="33">
        <v>93107466</v>
      </c>
      <c r="T28" s="38">
        <f t="shared" si="6"/>
        <v>0.7611713499176791</v>
      </c>
      <c r="U28" s="38">
        <f t="shared" si="7"/>
        <v>-0.14225404053949786</v>
      </c>
    </row>
    <row r="29" spans="1:21" ht="13" x14ac:dyDescent="0.3">
      <c r="A29" s="18" t="s">
        <v>29</v>
      </c>
      <c r="B29" s="12" t="s">
        <v>65</v>
      </c>
      <c r="C29" s="11" t="s">
        <v>66</v>
      </c>
      <c r="D29" s="33">
        <v>212391784</v>
      </c>
      <c r="E29" s="33">
        <v>213008900</v>
      </c>
      <c r="F29" s="33">
        <v>76221347</v>
      </c>
      <c r="G29" s="38">
        <f t="shared" si="0"/>
        <v>0.35887144768274087</v>
      </c>
      <c r="H29" s="33">
        <v>60542977</v>
      </c>
      <c r="I29" s="38">
        <f t="shared" si="1"/>
        <v>0.28505329095027515</v>
      </c>
      <c r="J29" s="33">
        <v>49801532</v>
      </c>
      <c r="K29" s="38">
        <f t="shared" si="2"/>
        <v>0.23380024027165061</v>
      </c>
      <c r="L29" s="33">
        <v>0</v>
      </c>
      <c r="M29" s="38">
        <f t="shared" si="3"/>
        <v>0</v>
      </c>
      <c r="N29" s="33">
        <f t="shared" si="4"/>
        <v>186565856</v>
      </c>
      <c r="O29" s="38">
        <f t="shared" si="5"/>
        <v>0.87585944061492271</v>
      </c>
      <c r="P29" s="33">
        <v>51544793</v>
      </c>
      <c r="Q29" s="33">
        <v>206655168</v>
      </c>
      <c r="R29" s="33">
        <v>237615980</v>
      </c>
      <c r="S29" s="33">
        <v>302609550</v>
      </c>
      <c r="T29" s="38">
        <f t="shared" si="6"/>
        <v>1.2735235652080301</v>
      </c>
      <c r="U29" s="38">
        <f t="shared" si="7"/>
        <v>-3.3820312364044258E-2</v>
      </c>
    </row>
    <row r="30" spans="1:21" ht="13" x14ac:dyDescent="0.3">
      <c r="A30" s="18" t="s">
        <v>29</v>
      </c>
      <c r="B30" s="12" t="s">
        <v>67</v>
      </c>
      <c r="C30" s="11" t="s">
        <v>68</v>
      </c>
      <c r="D30" s="33">
        <v>147814019</v>
      </c>
      <c r="E30" s="33">
        <v>149186520</v>
      </c>
      <c r="F30" s="33">
        <v>57322123</v>
      </c>
      <c r="G30" s="38">
        <f t="shared" si="0"/>
        <v>0.38779896107147999</v>
      </c>
      <c r="H30" s="33">
        <v>44982926</v>
      </c>
      <c r="I30" s="38">
        <f t="shared" si="1"/>
        <v>0.30432110772930138</v>
      </c>
      <c r="J30" s="33">
        <v>37326882</v>
      </c>
      <c r="K30" s="38">
        <f t="shared" si="2"/>
        <v>0.25020277971495014</v>
      </c>
      <c r="L30" s="33">
        <v>0</v>
      </c>
      <c r="M30" s="38">
        <f t="shared" si="3"/>
        <v>0</v>
      </c>
      <c r="N30" s="33">
        <f t="shared" si="4"/>
        <v>139631931</v>
      </c>
      <c r="O30" s="38">
        <f t="shared" si="5"/>
        <v>0.93595541339793975</v>
      </c>
      <c r="P30" s="33">
        <v>38527116</v>
      </c>
      <c r="Q30" s="33">
        <v>140811162</v>
      </c>
      <c r="R30" s="33">
        <v>166027735</v>
      </c>
      <c r="S30" s="33">
        <v>168136469</v>
      </c>
      <c r="T30" s="38">
        <f t="shared" si="6"/>
        <v>1.0127010947899759</v>
      </c>
      <c r="U30" s="38">
        <f t="shared" si="7"/>
        <v>-3.1152967691638223E-2</v>
      </c>
    </row>
    <row r="31" spans="1:21" ht="13" x14ac:dyDescent="0.3">
      <c r="A31" s="18" t="s">
        <v>29</v>
      </c>
      <c r="B31" s="12" t="s">
        <v>69</v>
      </c>
      <c r="C31" s="11" t="s">
        <v>70</v>
      </c>
      <c r="D31" s="33">
        <v>67382478</v>
      </c>
      <c r="E31" s="33">
        <v>69182478</v>
      </c>
      <c r="F31" s="33">
        <v>11113950</v>
      </c>
      <c r="G31" s="38">
        <f t="shared" si="0"/>
        <v>0.16493827965187033</v>
      </c>
      <c r="H31" s="33">
        <v>56989581</v>
      </c>
      <c r="I31" s="38">
        <f t="shared" si="1"/>
        <v>0.84576261799098573</v>
      </c>
      <c r="J31" s="33">
        <v>44549625</v>
      </c>
      <c r="K31" s="38">
        <f t="shared" si="2"/>
        <v>0.64394375986358854</v>
      </c>
      <c r="L31" s="33">
        <v>0</v>
      </c>
      <c r="M31" s="38">
        <f t="shared" si="3"/>
        <v>0</v>
      </c>
      <c r="N31" s="33">
        <f t="shared" si="4"/>
        <v>112653156</v>
      </c>
      <c r="O31" s="38">
        <f t="shared" si="5"/>
        <v>1.6283480912609114</v>
      </c>
      <c r="P31" s="33">
        <v>6483462</v>
      </c>
      <c r="Q31" s="33">
        <v>62878007</v>
      </c>
      <c r="R31" s="33">
        <v>62877975</v>
      </c>
      <c r="S31" s="33">
        <v>18424908</v>
      </c>
      <c r="T31" s="38">
        <f t="shared" si="6"/>
        <v>0.29302642141385754</v>
      </c>
      <c r="U31" s="38">
        <f t="shared" si="7"/>
        <v>5.8712710894272231</v>
      </c>
    </row>
    <row r="32" spans="1:21" ht="13" x14ac:dyDescent="0.3">
      <c r="A32" s="18" t="s">
        <v>29</v>
      </c>
      <c r="B32" s="12" t="s">
        <v>71</v>
      </c>
      <c r="C32" s="11" t="s">
        <v>72</v>
      </c>
      <c r="D32" s="33">
        <v>93907258</v>
      </c>
      <c r="E32" s="33">
        <v>93907320</v>
      </c>
      <c r="F32" s="33">
        <v>36987478</v>
      </c>
      <c r="G32" s="38">
        <f t="shared" si="0"/>
        <v>0.39387240973429338</v>
      </c>
      <c r="H32" s="33">
        <v>21295004</v>
      </c>
      <c r="I32" s="38">
        <f t="shared" si="1"/>
        <v>0.22676632726301091</v>
      </c>
      <c r="J32" s="33">
        <v>24245403</v>
      </c>
      <c r="K32" s="38">
        <f t="shared" si="2"/>
        <v>0.25818437795903448</v>
      </c>
      <c r="L32" s="33">
        <v>0</v>
      </c>
      <c r="M32" s="38">
        <f t="shared" si="3"/>
        <v>0</v>
      </c>
      <c r="N32" s="33">
        <f t="shared" si="4"/>
        <v>82527885</v>
      </c>
      <c r="O32" s="38">
        <f t="shared" si="5"/>
        <v>0.8788227051948666</v>
      </c>
      <c r="P32" s="33">
        <v>-118065307</v>
      </c>
      <c r="Q32" s="33">
        <v>94561282</v>
      </c>
      <c r="R32" s="33">
        <v>103756513</v>
      </c>
      <c r="S32" s="33">
        <v>94751014</v>
      </c>
      <c r="T32" s="38">
        <f t="shared" si="6"/>
        <v>0.91320545824434174</v>
      </c>
      <c r="U32" s="38">
        <f t="shared" si="7"/>
        <v>-1.2053558629208494</v>
      </c>
    </row>
    <row r="33" spans="1:21" ht="13" x14ac:dyDescent="0.3">
      <c r="A33" s="18" t="s">
        <v>29</v>
      </c>
      <c r="B33" s="12" t="s">
        <v>73</v>
      </c>
      <c r="C33" s="11" t="s">
        <v>74</v>
      </c>
      <c r="D33" s="33">
        <v>200966643</v>
      </c>
      <c r="E33" s="33">
        <v>201820377</v>
      </c>
      <c r="F33" s="33">
        <v>136843190</v>
      </c>
      <c r="G33" s="38">
        <f t="shared" si="0"/>
        <v>0.68092489359042541</v>
      </c>
      <c r="H33" s="33">
        <v>10134621</v>
      </c>
      <c r="I33" s="38">
        <f t="shared" si="1"/>
        <v>5.042936901722541E-2</v>
      </c>
      <c r="J33" s="33">
        <v>10466686</v>
      </c>
      <c r="K33" s="38">
        <f t="shared" si="2"/>
        <v>5.1861393559878247E-2</v>
      </c>
      <c r="L33" s="33">
        <v>0</v>
      </c>
      <c r="M33" s="38">
        <f t="shared" si="3"/>
        <v>0</v>
      </c>
      <c r="N33" s="33">
        <f t="shared" si="4"/>
        <v>157444497</v>
      </c>
      <c r="O33" s="38">
        <f t="shared" si="5"/>
        <v>0.780121905133494</v>
      </c>
      <c r="P33" s="33">
        <v>21160179</v>
      </c>
      <c r="Q33" s="33">
        <v>199445652</v>
      </c>
      <c r="R33" s="33">
        <v>196644372</v>
      </c>
      <c r="S33" s="33">
        <v>158166164</v>
      </c>
      <c r="T33" s="38">
        <f t="shared" si="6"/>
        <v>0.80432591277008425</v>
      </c>
      <c r="U33" s="38">
        <f t="shared" si="7"/>
        <v>-0.50535928831225863</v>
      </c>
    </row>
    <row r="34" spans="1:21" ht="13" x14ac:dyDescent="0.3">
      <c r="A34" s="18" t="s">
        <v>44</v>
      </c>
      <c r="B34" s="12" t="s">
        <v>75</v>
      </c>
      <c r="C34" s="11" t="s">
        <v>76</v>
      </c>
      <c r="D34" s="33">
        <v>786331923</v>
      </c>
      <c r="E34" s="33">
        <v>946702067</v>
      </c>
      <c r="F34" s="33">
        <v>288709317</v>
      </c>
      <c r="G34" s="38">
        <f t="shared" si="0"/>
        <v>0.36715960341343029</v>
      </c>
      <c r="H34" s="33">
        <v>241576630</v>
      </c>
      <c r="I34" s="38">
        <f t="shared" si="1"/>
        <v>0.30721966504722459</v>
      </c>
      <c r="J34" s="33">
        <v>32148492</v>
      </c>
      <c r="K34" s="38">
        <f t="shared" si="2"/>
        <v>3.3958404782906217E-2</v>
      </c>
      <c r="L34" s="33">
        <v>0</v>
      </c>
      <c r="M34" s="38">
        <f t="shared" si="3"/>
        <v>0</v>
      </c>
      <c r="N34" s="33">
        <f t="shared" si="4"/>
        <v>562434439</v>
      </c>
      <c r="O34" s="38">
        <f t="shared" si="5"/>
        <v>0.59409867011518847</v>
      </c>
      <c r="P34" s="33">
        <v>178298856</v>
      </c>
      <c r="Q34" s="33">
        <v>749874154</v>
      </c>
      <c r="R34" s="33">
        <v>827691073</v>
      </c>
      <c r="S34" s="33">
        <v>691563314</v>
      </c>
      <c r="T34" s="38">
        <f t="shared" si="6"/>
        <v>0.83553313133292673</v>
      </c>
      <c r="U34" s="38">
        <f t="shared" si="7"/>
        <v>-0.81969322338220718</v>
      </c>
    </row>
    <row r="35" spans="1:21" ht="14" x14ac:dyDescent="0.3">
      <c r="A35" s="19" t="s">
        <v>0</v>
      </c>
      <c r="B35" s="14" t="s">
        <v>77</v>
      </c>
      <c r="C35" s="13" t="s">
        <v>0</v>
      </c>
      <c r="D35" s="34">
        <f>SUM(D28:D34)</f>
        <v>1625202212</v>
      </c>
      <c r="E35" s="34">
        <f>SUM(E28:E34)</f>
        <v>1789498136</v>
      </c>
      <c r="F35" s="34">
        <f>SUM(F28:F34)</f>
        <v>668070018</v>
      </c>
      <c r="G35" s="39">
        <f t="shared" si="0"/>
        <v>0.41106885842707674</v>
      </c>
      <c r="H35" s="34">
        <f>SUM(H28:H34)</f>
        <v>441153408</v>
      </c>
      <c r="I35" s="39">
        <f t="shared" si="1"/>
        <v>0.27144524216288723</v>
      </c>
      <c r="J35" s="34">
        <f>SUM(J28:J34)</f>
        <v>209744721</v>
      </c>
      <c r="K35" s="39">
        <f t="shared" si="2"/>
        <v>0.11720868369767333</v>
      </c>
      <c r="L35" s="34">
        <f>SUM(L28:L34)</f>
        <v>0</v>
      </c>
      <c r="M35" s="39">
        <f t="shared" si="3"/>
        <v>0</v>
      </c>
      <c r="N35" s="34">
        <f t="shared" si="4"/>
        <v>1318968147</v>
      </c>
      <c r="O35" s="39">
        <f t="shared" si="5"/>
        <v>0.73706036372199946</v>
      </c>
      <c r="P35" s="34">
        <f>SUM(P28:P34)</f>
        <v>191013691</v>
      </c>
      <c r="Q35" s="34">
        <f>SUM(Q28:Q34)</f>
        <v>1589740846</v>
      </c>
      <c r="R35" s="34">
        <f>SUM(R28:R34)</f>
        <v>1716934944</v>
      </c>
      <c r="S35" s="34">
        <f>SUM(S28:S34)</f>
        <v>1526758885</v>
      </c>
      <c r="T35" s="39">
        <f t="shared" si="6"/>
        <v>0.88923513982600844</v>
      </c>
      <c r="U35" s="39">
        <f t="shared" si="7"/>
        <v>9.8061190807521736E-2</v>
      </c>
    </row>
    <row r="36" spans="1:21" ht="13" x14ac:dyDescent="0.3">
      <c r="A36" s="18" t="s">
        <v>29</v>
      </c>
      <c r="B36" s="12" t="s">
        <v>78</v>
      </c>
      <c r="C36" s="11" t="s">
        <v>79</v>
      </c>
      <c r="D36" s="33">
        <v>263349818</v>
      </c>
      <c r="E36" s="33">
        <v>276880818</v>
      </c>
      <c r="F36" s="33">
        <v>81477950</v>
      </c>
      <c r="G36" s="38">
        <f t="shared" si="0"/>
        <v>0.30939056885925015</v>
      </c>
      <c r="H36" s="33">
        <v>63910174</v>
      </c>
      <c r="I36" s="38">
        <f t="shared" si="1"/>
        <v>0.24268167141850844</v>
      </c>
      <c r="J36" s="33">
        <v>50627373</v>
      </c>
      <c r="K36" s="38">
        <f t="shared" si="2"/>
        <v>0.18284897222457641</v>
      </c>
      <c r="L36" s="33">
        <v>0</v>
      </c>
      <c r="M36" s="38">
        <f t="shared" si="3"/>
        <v>0</v>
      </c>
      <c r="N36" s="33">
        <f t="shared" si="4"/>
        <v>196015497</v>
      </c>
      <c r="O36" s="38">
        <f t="shared" si="5"/>
        <v>0.70794177226101662</v>
      </c>
      <c r="P36" s="33">
        <v>51367248</v>
      </c>
      <c r="Q36" s="33">
        <v>223602288</v>
      </c>
      <c r="R36" s="33">
        <v>254614888</v>
      </c>
      <c r="S36" s="33">
        <v>229205797</v>
      </c>
      <c r="T36" s="38">
        <f t="shared" si="6"/>
        <v>0.90020579236513465</v>
      </c>
      <c r="U36" s="38">
        <f t="shared" si="7"/>
        <v>-1.4403633225591572E-2</v>
      </c>
    </row>
    <row r="37" spans="1:21" ht="13" x14ac:dyDescent="0.3">
      <c r="A37" s="18" t="s">
        <v>29</v>
      </c>
      <c r="B37" s="12" t="s">
        <v>80</v>
      </c>
      <c r="C37" s="11" t="s">
        <v>81</v>
      </c>
      <c r="D37" s="33">
        <v>126363209</v>
      </c>
      <c r="E37" s="33">
        <v>128806340</v>
      </c>
      <c r="F37" s="33">
        <v>16431803</v>
      </c>
      <c r="G37" s="38">
        <f t="shared" si="0"/>
        <v>0.13003629086374341</v>
      </c>
      <c r="H37" s="33">
        <v>8013411</v>
      </c>
      <c r="I37" s="38">
        <f t="shared" si="1"/>
        <v>6.3415697206613358E-2</v>
      </c>
      <c r="J37" s="33">
        <v>48095202</v>
      </c>
      <c r="K37" s="38">
        <f t="shared" si="2"/>
        <v>0.37339157373775234</v>
      </c>
      <c r="L37" s="33">
        <v>0</v>
      </c>
      <c r="M37" s="38">
        <f t="shared" si="3"/>
        <v>0</v>
      </c>
      <c r="N37" s="33">
        <f t="shared" si="4"/>
        <v>72540416</v>
      </c>
      <c r="O37" s="38">
        <f t="shared" si="5"/>
        <v>0.56317426611143517</v>
      </c>
      <c r="P37" s="33">
        <v>44781623</v>
      </c>
      <c r="Q37" s="33">
        <v>121294804</v>
      </c>
      <c r="R37" s="33">
        <v>139576168</v>
      </c>
      <c r="S37" s="33">
        <v>135466360</v>
      </c>
      <c r="T37" s="38">
        <f t="shared" si="6"/>
        <v>0.97055508788577716</v>
      </c>
      <c r="U37" s="38">
        <f t="shared" si="7"/>
        <v>7.3994169438655666E-2</v>
      </c>
    </row>
    <row r="38" spans="1:21" ht="13" x14ac:dyDescent="0.3">
      <c r="A38" s="18" t="s">
        <v>29</v>
      </c>
      <c r="B38" s="12" t="s">
        <v>82</v>
      </c>
      <c r="C38" s="11" t="s">
        <v>83</v>
      </c>
      <c r="D38" s="33">
        <v>82725986</v>
      </c>
      <c r="E38" s="33">
        <v>207964820</v>
      </c>
      <c r="F38" s="33">
        <v>61480812</v>
      </c>
      <c r="G38" s="38">
        <f t="shared" si="0"/>
        <v>0.74318620995342377</v>
      </c>
      <c r="H38" s="33">
        <v>49455166</v>
      </c>
      <c r="I38" s="38">
        <f t="shared" si="1"/>
        <v>0.59781899728581056</v>
      </c>
      <c r="J38" s="33">
        <v>39809785</v>
      </c>
      <c r="K38" s="38">
        <f t="shared" si="2"/>
        <v>0.19142557380618511</v>
      </c>
      <c r="L38" s="33">
        <v>0</v>
      </c>
      <c r="M38" s="38">
        <f t="shared" si="3"/>
        <v>0</v>
      </c>
      <c r="N38" s="33">
        <f t="shared" si="4"/>
        <v>150745763</v>
      </c>
      <c r="O38" s="38">
        <f t="shared" si="5"/>
        <v>0.72486184442157087</v>
      </c>
      <c r="P38" s="33">
        <v>7839868</v>
      </c>
      <c r="Q38" s="33">
        <v>78890946</v>
      </c>
      <c r="R38" s="33">
        <v>88763117</v>
      </c>
      <c r="S38" s="33">
        <v>117906135</v>
      </c>
      <c r="T38" s="38">
        <f t="shared" si="6"/>
        <v>1.3283235085131135</v>
      </c>
      <c r="U38" s="38">
        <f t="shared" si="7"/>
        <v>4.0778641936318314</v>
      </c>
    </row>
    <row r="39" spans="1:21" ht="13" x14ac:dyDescent="0.3">
      <c r="A39" s="18" t="s">
        <v>44</v>
      </c>
      <c r="B39" s="12" t="s">
        <v>84</v>
      </c>
      <c r="C39" s="11" t="s">
        <v>85</v>
      </c>
      <c r="D39" s="33">
        <v>323433469</v>
      </c>
      <c r="E39" s="33">
        <v>323482262</v>
      </c>
      <c r="F39" s="33">
        <v>127408762</v>
      </c>
      <c r="G39" s="38">
        <f t="shared" si="0"/>
        <v>0.39392571954264882</v>
      </c>
      <c r="H39" s="33">
        <v>96556003</v>
      </c>
      <c r="I39" s="38">
        <f t="shared" si="1"/>
        <v>0.29853435792694666</v>
      </c>
      <c r="J39" s="33">
        <v>76660153</v>
      </c>
      <c r="K39" s="38">
        <f t="shared" si="2"/>
        <v>0.23698410084692681</v>
      </c>
      <c r="L39" s="33">
        <v>0</v>
      </c>
      <c r="M39" s="38">
        <f t="shared" si="3"/>
        <v>0</v>
      </c>
      <c r="N39" s="33">
        <f t="shared" si="4"/>
        <v>300624918</v>
      </c>
      <c r="O39" s="38">
        <f t="shared" si="5"/>
        <v>0.92933972991693747</v>
      </c>
      <c r="P39" s="33">
        <v>1626702</v>
      </c>
      <c r="Q39" s="33">
        <v>309409716</v>
      </c>
      <c r="R39" s="33">
        <v>343621715</v>
      </c>
      <c r="S39" s="33">
        <v>148864043</v>
      </c>
      <c r="T39" s="38">
        <f t="shared" si="6"/>
        <v>0.43322070899972082</v>
      </c>
      <c r="U39" s="38">
        <f t="shared" si="7"/>
        <v>46.126119596582534</v>
      </c>
    </row>
    <row r="40" spans="1:21" ht="14" x14ac:dyDescent="0.3">
      <c r="A40" s="19" t="s">
        <v>0</v>
      </c>
      <c r="B40" s="14" t="s">
        <v>86</v>
      </c>
      <c r="C40" s="13" t="s">
        <v>0</v>
      </c>
      <c r="D40" s="34">
        <f>SUM(D36:D39)</f>
        <v>795872482</v>
      </c>
      <c r="E40" s="34">
        <f>SUM(E36:E39)</f>
        <v>937134240</v>
      </c>
      <c r="F40" s="34">
        <f>SUM(F36:F39)</f>
        <v>286799327</v>
      </c>
      <c r="G40" s="39">
        <f t="shared" si="0"/>
        <v>0.36035839093127486</v>
      </c>
      <c r="H40" s="34">
        <f>SUM(H36:H39)</f>
        <v>217934754</v>
      </c>
      <c r="I40" s="39">
        <f t="shared" si="1"/>
        <v>0.27383124674990333</v>
      </c>
      <c r="J40" s="34">
        <f>SUM(J36:J39)</f>
        <v>215192513</v>
      </c>
      <c r="K40" s="39">
        <f t="shared" si="2"/>
        <v>0.22962826862456759</v>
      </c>
      <c r="L40" s="34">
        <f>SUM(L36:L39)</f>
        <v>0</v>
      </c>
      <c r="M40" s="39">
        <f t="shared" si="3"/>
        <v>0</v>
      </c>
      <c r="N40" s="34">
        <f t="shared" si="4"/>
        <v>719926594</v>
      </c>
      <c r="O40" s="39">
        <f t="shared" si="5"/>
        <v>0.76822141724327564</v>
      </c>
      <c r="P40" s="34">
        <f>SUM(P36:P39)</f>
        <v>105615441</v>
      </c>
      <c r="Q40" s="34">
        <f>SUM(Q36:Q39)</f>
        <v>733197754</v>
      </c>
      <c r="R40" s="34">
        <f>SUM(R36:R39)</f>
        <v>826575888</v>
      </c>
      <c r="S40" s="34">
        <f>SUM(S36:S39)</f>
        <v>631442335</v>
      </c>
      <c r="T40" s="39">
        <f t="shared" si="6"/>
        <v>0.76392542314275691</v>
      </c>
      <c r="U40" s="39">
        <f t="shared" si="7"/>
        <v>1.037509960309686</v>
      </c>
    </row>
    <row r="41" spans="1:21" ht="13" x14ac:dyDescent="0.3">
      <c r="A41" s="18" t="s">
        <v>29</v>
      </c>
      <c r="B41" s="12" t="s">
        <v>87</v>
      </c>
      <c r="C41" s="11" t="s">
        <v>88</v>
      </c>
      <c r="D41" s="33">
        <v>369014388</v>
      </c>
      <c r="E41" s="33">
        <v>506941118</v>
      </c>
      <c r="F41" s="33">
        <v>157582682</v>
      </c>
      <c r="G41" s="38">
        <f t="shared" si="0"/>
        <v>0.42703668779440657</v>
      </c>
      <c r="H41" s="33">
        <v>2716114</v>
      </c>
      <c r="I41" s="38">
        <f t="shared" si="1"/>
        <v>7.360455549500146E-3</v>
      </c>
      <c r="J41" s="33">
        <v>167723511</v>
      </c>
      <c r="K41" s="38">
        <f t="shared" si="2"/>
        <v>0.33085402829762173</v>
      </c>
      <c r="L41" s="33">
        <v>0</v>
      </c>
      <c r="M41" s="38">
        <f t="shared" si="3"/>
        <v>0</v>
      </c>
      <c r="N41" s="33">
        <f t="shared" si="4"/>
        <v>328022307</v>
      </c>
      <c r="O41" s="38">
        <f t="shared" si="5"/>
        <v>0.64706194734040101</v>
      </c>
      <c r="P41" s="33">
        <v>68990966</v>
      </c>
      <c r="Q41" s="33">
        <v>449597919</v>
      </c>
      <c r="R41" s="33">
        <v>540881197</v>
      </c>
      <c r="S41" s="33">
        <v>370226308</v>
      </c>
      <c r="T41" s="38">
        <f t="shared" si="6"/>
        <v>0.68448729601520975</v>
      </c>
      <c r="U41" s="38">
        <f t="shared" si="7"/>
        <v>1.4310938188631828</v>
      </c>
    </row>
    <row r="42" spans="1:21" ht="13" x14ac:dyDescent="0.3">
      <c r="A42" s="18" t="s">
        <v>29</v>
      </c>
      <c r="B42" s="12" t="s">
        <v>89</v>
      </c>
      <c r="C42" s="11" t="s">
        <v>90</v>
      </c>
      <c r="D42" s="33">
        <v>67031198</v>
      </c>
      <c r="E42" s="33">
        <v>78767956</v>
      </c>
      <c r="F42" s="33">
        <v>29166489</v>
      </c>
      <c r="G42" s="38">
        <f t="shared" si="0"/>
        <v>0.43511812216156426</v>
      </c>
      <c r="H42" s="33">
        <v>2009190</v>
      </c>
      <c r="I42" s="38">
        <f t="shared" si="1"/>
        <v>2.9973953322451435E-2</v>
      </c>
      <c r="J42" s="33">
        <v>21668484</v>
      </c>
      <c r="K42" s="38">
        <f t="shared" si="2"/>
        <v>0.2750926277685814</v>
      </c>
      <c r="L42" s="33">
        <v>0</v>
      </c>
      <c r="M42" s="38">
        <f t="shared" si="3"/>
        <v>0</v>
      </c>
      <c r="N42" s="33">
        <f t="shared" si="4"/>
        <v>52844163</v>
      </c>
      <c r="O42" s="38">
        <f t="shared" si="5"/>
        <v>0.67088402040037698</v>
      </c>
      <c r="P42" s="33">
        <v>5084629</v>
      </c>
      <c r="Q42" s="33">
        <v>59983137</v>
      </c>
      <c r="R42" s="33">
        <v>92688009</v>
      </c>
      <c r="S42" s="33">
        <v>159540933</v>
      </c>
      <c r="T42" s="38">
        <f t="shared" si="6"/>
        <v>1.7212683142217458</v>
      </c>
      <c r="U42" s="38">
        <f t="shared" si="7"/>
        <v>3.2615663797693006</v>
      </c>
    </row>
    <row r="43" spans="1:21" ht="13" x14ac:dyDescent="0.3">
      <c r="A43" s="18" t="s">
        <v>29</v>
      </c>
      <c r="B43" s="12" t="s">
        <v>91</v>
      </c>
      <c r="C43" s="11" t="s">
        <v>92</v>
      </c>
      <c r="D43" s="33">
        <v>326409778</v>
      </c>
      <c r="E43" s="33">
        <v>326459778</v>
      </c>
      <c r="F43" s="33">
        <v>381339036</v>
      </c>
      <c r="G43" s="38">
        <f t="shared" si="0"/>
        <v>1.1682831266163847</v>
      </c>
      <c r="H43" s="33">
        <v>101688063</v>
      </c>
      <c r="I43" s="38">
        <f t="shared" si="1"/>
        <v>0.31153497797483259</v>
      </c>
      <c r="J43" s="33">
        <v>77823305</v>
      </c>
      <c r="K43" s="38">
        <f t="shared" si="2"/>
        <v>0.23838558451755121</v>
      </c>
      <c r="L43" s="33">
        <v>0</v>
      </c>
      <c r="M43" s="38">
        <f t="shared" si="3"/>
        <v>0</v>
      </c>
      <c r="N43" s="33">
        <f t="shared" si="4"/>
        <v>560850404</v>
      </c>
      <c r="O43" s="38">
        <f t="shared" si="5"/>
        <v>1.7179770427951464</v>
      </c>
      <c r="P43" s="33">
        <v>73873038</v>
      </c>
      <c r="Q43" s="33">
        <v>398813753</v>
      </c>
      <c r="R43" s="33">
        <v>468772098</v>
      </c>
      <c r="S43" s="33">
        <v>381169329</v>
      </c>
      <c r="T43" s="38">
        <f t="shared" si="6"/>
        <v>0.81312290263487486</v>
      </c>
      <c r="U43" s="38">
        <f t="shared" si="7"/>
        <v>5.3473731512165612E-2</v>
      </c>
    </row>
    <row r="44" spans="1:21" ht="13" x14ac:dyDescent="0.3">
      <c r="A44" s="18" t="s">
        <v>29</v>
      </c>
      <c r="B44" s="12" t="s">
        <v>93</v>
      </c>
      <c r="C44" s="11" t="s">
        <v>94</v>
      </c>
      <c r="D44" s="33">
        <v>231283487</v>
      </c>
      <c r="E44" s="33">
        <v>240298474</v>
      </c>
      <c r="F44" s="33">
        <v>59171284</v>
      </c>
      <c r="G44" s="38">
        <f t="shared" si="0"/>
        <v>0.25583877503541791</v>
      </c>
      <c r="H44" s="33">
        <v>19463610</v>
      </c>
      <c r="I44" s="38">
        <f t="shared" si="1"/>
        <v>8.4154775822797928E-2</v>
      </c>
      <c r="J44" s="33">
        <v>15978639</v>
      </c>
      <c r="K44" s="38">
        <f t="shared" si="2"/>
        <v>6.6494966588926396E-2</v>
      </c>
      <c r="L44" s="33">
        <v>0</v>
      </c>
      <c r="M44" s="38">
        <f t="shared" si="3"/>
        <v>0</v>
      </c>
      <c r="N44" s="33">
        <f t="shared" si="4"/>
        <v>94613533</v>
      </c>
      <c r="O44" s="38">
        <f t="shared" si="5"/>
        <v>0.39373339091616538</v>
      </c>
      <c r="P44" s="33">
        <v>18929637</v>
      </c>
      <c r="Q44" s="33">
        <v>27859364</v>
      </c>
      <c r="R44" s="33">
        <v>92862200</v>
      </c>
      <c r="S44" s="33">
        <v>96711230</v>
      </c>
      <c r="T44" s="38">
        <f t="shared" si="6"/>
        <v>1.0414488349403741</v>
      </c>
      <c r="U44" s="38">
        <f t="shared" si="7"/>
        <v>-0.15589300523829375</v>
      </c>
    </row>
    <row r="45" spans="1:21" ht="13" x14ac:dyDescent="0.3">
      <c r="A45" s="18" t="s">
        <v>29</v>
      </c>
      <c r="B45" s="12" t="s">
        <v>95</v>
      </c>
      <c r="C45" s="11" t="s">
        <v>96</v>
      </c>
      <c r="D45" s="33">
        <v>740059836</v>
      </c>
      <c r="E45" s="33">
        <v>736974268</v>
      </c>
      <c r="F45" s="33">
        <v>423629649</v>
      </c>
      <c r="G45" s="38">
        <f t="shared" si="0"/>
        <v>0.57242621257451942</v>
      </c>
      <c r="H45" s="33">
        <v>149953086</v>
      </c>
      <c r="I45" s="38">
        <f t="shared" si="1"/>
        <v>0.20262292142550484</v>
      </c>
      <c r="J45" s="33">
        <v>123826929</v>
      </c>
      <c r="K45" s="38">
        <f t="shared" si="2"/>
        <v>0.16802069539828221</v>
      </c>
      <c r="L45" s="33">
        <v>0</v>
      </c>
      <c r="M45" s="38">
        <f t="shared" si="3"/>
        <v>0</v>
      </c>
      <c r="N45" s="33">
        <f t="shared" si="4"/>
        <v>697409664</v>
      </c>
      <c r="O45" s="38">
        <f t="shared" si="5"/>
        <v>0.94631480946089153</v>
      </c>
      <c r="P45" s="33">
        <v>113583464</v>
      </c>
      <c r="Q45" s="33">
        <v>699117294</v>
      </c>
      <c r="R45" s="33">
        <v>770850972</v>
      </c>
      <c r="S45" s="33">
        <v>719581801</v>
      </c>
      <c r="T45" s="38">
        <f t="shared" si="6"/>
        <v>0.93349016494461912</v>
      </c>
      <c r="U45" s="38">
        <f t="shared" si="7"/>
        <v>9.0184474387926761E-2</v>
      </c>
    </row>
    <row r="46" spans="1:21" ht="13" x14ac:dyDescent="0.3">
      <c r="A46" s="18" t="s">
        <v>44</v>
      </c>
      <c r="B46" s="12" t="s">
        <v>97</v>
      </c>
      <c r="C46" s="11" t="s">
        <v>98</v>
      </c>
      <c r="D46" s="33">
        <v>328553160</v>
      </c>
      <c r="E46" s="33">
        <v>366612028</v>
      </c>
      <c r="F46" s="33">
        <v>2373023</v>
      </c>
      <c r="G46" s="38">
        <f t="shared" si="0"/>
        <v>7.2226454921328412E-3</v>
      </c>
      <c r="H46" s="33">
        <v>200774719</v>
      </c>
      <c r="I46" s="38">
        <f t="shared" si="1"/>
        <v>0.61108746907197609</v>
      </c>
      <c r="J46" s="33">
        <v>510128319</v>
      </c>
      <c r="K46" s="38">
        <f t="shared" si="2"/>
        <v>1.3914664005513753</v>
      </c>
      <c r="L46" s="33">
        <v>0</v>
      </c>
      <c r="M46" s="38">
        <f t="shared" si="3"/>
        <v>0</v>
      </c>
      <c r="N46" s="33">
        <f t="shared" si="4"/>
        <v>713276061</v>
      </c>
      <c r="O46" s="38">
        <f t="shared" si="5"/>
        <v>1.9455882691333848</v>
      </c>
      <c r="P46" s="33">
        <v>594581341</v>
      </c>
      <c r="Q46" s="33">
        <v>333524897</v>
      </c>
      <c r="R46" s="33">
        <v>386765977</v>
      </c>
      <c r="S46" s="33">
        <v>1015056225</v>
      </c>
      <c r="T46" s="38">
        <f t="shared" si="6"/>
        <v>2.6244713479541661</v>
      </c>
      <c r="U46" s="38">
        <f t="shared" si="7"/>
        <v>-0.14203779395088689</v>
      </c>
    </row>
    <row r="47" spans="1:21" ht="14" x14ac:dyDescent="0.3">
      <c r="A47" s="19" t="s">
        <v>0</v>
      </c>
      <c r="B47" s="14" t="s">
        <v>99</v>
      </c>
      <c r="C47" s="13" t="s">
        <v>0</v>
      </c>
      <c r="D47" s="34">
        <f>SUM(D41:D46)</f>
        <v>2062351847</v>
      </c>
      <c r="E47" s="34">
        <f>SUM(E41:E46)</f>
        <v>2256053622</v>
      </c>
      <c r="F47" s="34">
        <f>SUM(F41:F46)</f>
        <v>1053262163</v>
      </c>
      <c r="G47" s="39">
        <f t="shared" si="0"/>
        <v>0.5107092490217553</v>
      </c>
      <c r="H47" s="34">
        <f>SUM(H41:H46)</f>
        <v>476604782</v>
      </c>
      <c r="I47" s="39">
        <f t="shared" si="1"/>
        <v>0.2310977065786777</v>
      </c>
      <c r="J47" s="34">
        <f>SUM(J41:J46)</f>
        <v>917149187</v>
      </c>
      <c r="K47" s="39">
        <f t="shared" si="2"/>
        <v>0.40652809758437558</v>
      </c>
      <c r="L47" s="34">
        <f>SUM(L41:L46)</f>
        <v>0</v>
      </c>
      <c r="M47" s="39">
        <f t="shared" si="3"/>
        <v>0</v>
      </c>
      <c r="N47" s="34">
        <f t="shared" si="4"/>
        <v>2447016132</v>
      </c>
      <c r="O47" s="39">
        <f t="shared" si="5"/>
        <v>1.0846444907770902</v>
      </c>
      <c r="P47" s="34">
        <f>SUM(P41:P46)</f>
        <v>875043075</v>
      </c>
      <c r="Q47" s="34">
        <f>SUM(Q41:Q46)</f>
        <v>1968896364</v>
      </c>
      <c r="R47" s="34">
        <f>SUM(R41:R46)</f>
        <v>2352820453</v>
      </c>
      <c r="S47" s="34">
        <f>SUM(S41:S46)</f>
        <v>2742285826</v>
      </c>
      <c r="T47" s="39">
        <f t="shared" si="6"/>
        <v>1.1655312765168315</v>
      </c>
      <c r="U47" s="39">
        <f t="shared" si="7"/>
        <v>4.8118902032337152E-2</v>
      </c>
    </row>
    <row r="48" spans="1:21" ht="13" x14ac:dyDescent="0.3">
      <c r="A48" s="18" t="s">
        <v>29</v>
      </c>
      <c r="B48" s="12" t="s">
        <v>100</v>
      </c>
      <c r="C48" s="11" t="s">
        <v>101</v>
      </c>
      <c r="D48" s="33">
        <v>341496816</v>
      </c>
      <c r="E48" s="33">
        <v>341496816</v>
      </c>
      <c r="F48" s="33">
        <v>153759424</v>
      </c>
      <c r="G48" s="38">
        <f t="shared" si="0"/>
        <v>0.45025141317862244</v>
      </c>
      <c r="H48" s="33">
        <v>98216018</v>
      </c>
      <c r="I48" s="38">
        <f t="shared" si="1"/>
        <v>0.28760449116456771</v>
      </c>
      <c r="J48" s="33">
        <v>76411270</v>
      </c>
      <c r="K48" s="38">
        <f t="shared" si="2"/>
        <v>0.22375397491260943</v>
      </c>
      <c r="L48" s="33">
        <v>0</v>
      </c>
      <c r="M48" s="38">
        <f t="shared" si="3"/>
        <v>0</v>
      </c>
      <c r="N48" s="33">
        <f t="shared" si="4"/>
        <v>328386712</v>
      </c>
      <c r="O48" s="38">
        <f t="shared" si="5"/>
        <v>0.96160987925579955</v>
      </c>
      <c r="P48" s="33">
        <v>71970825</v>
      </c>
      <c r="Q48" s="33">
        <v>325819200</v>
      </c>
      <c r="R48" s="33">
        <v>376426400</v>
      </c>
      <c r="S48" s="33">
        <v>362972587</v>
      </c>
      <c r="T48" s="38">
        <f t="shared" si="6"/>
        <v>0.96425911413227128</v>
      </c>
      <c r="U48" s="38">
        <f t="shared" si="7"/>
        <v>6.1697847704260678E-2</v>
      </c>
    </row>
    <row r="49" spans="1:21" ht="13" x14ac:dyDescent="0.3">
      <c r="A49" s="18" t="s">
        <v>29</v>
      </c>
      <c r="B49" s="12" t="s">
        <v>102</v>
      </c>
      <c r="C49" s="11" t="s">
        <v>103</v>
      </c>
      <c r="D49" s="33">
        <v>323058581</v>
      </c>
      <c r="E49" s="33">
        <v>323058581</v>
      </c>
      <c r="F49" s="33">
        <v>154012830</v>
      </c>
      <c r="G49" s="38">
        <f t="shared" si="0"/>
        <v>0.47673344420465957</v>
      </c>
      <c r="H49" s="33">
        <v>100830490</v>
      </c>
      <c r="I49" s="38">
        <f t="shared" si="1"/>
        <v>0.31211209337912621</v>
      </c>
      <c r="J49" s="33">
        <v>62972642</v>
      </c>
      <c r="K49" s="38">
        <f t="shared" si="2"/>
        <v>0.19492638705052692</v>
      </c>
      <c r="L49" s="33">
        <v>0</v>
      </c>
      <c r="M49" s="38">
        <f t="shared" si="3"/>
        <v>0</v>
      </c>
      <c r="N49" s="33">
        <f t="shared" si="4"/>
        <v>317815962</v>
      </c>
      <c r="O49" s="38">
        <f t="shared" si="5"/>
        <v>0.98377192463431273</v>
      </c>
      <c r="P49" s="33">
        <v>60453710</v>
      </c>
      <c r="Q49" s="33">
        <v>285261167</v>
      </c>
      <c r="R49" s="33">
        <v>330329167</v>
      </c>
      <c r="S49" s="33">
        <v>299217732</v>
      </c>
      <c r="T49" s="38">
        <f t="shared" si="6"/>
        <v>0.90581686963173913</v>
      </c>
      <c r="U49" s="38">
        <f t="shared" si="7"/>
        <v>4.1667120181706041E-2</v>
      </c>
    </row>
    <row r="50" spans="1:21" ht="13" x14ac:dyDescent="0.3">
      <c r="A50" s="18" t="s">
        <v>29</v>
      </c>
      <c r="B50" s="12" t="s">
        <v>104</v>
      </c>
      <c r="C50" s="11" t="s">
        <v>105</v>
      </c>
      <c r="D50" s="33">
        <v>335534242</v>
      </c>
      <c r="E50" s="33">
        <v>330811384</v>
      </c>
      <c r="F50" s="33">
        <v>140610948</v>
      </c>
      <c r="G50" s="38">
        <f t="shared" si="0"/>
        <v>0.41906586690487463</v>
      </c>
      <c r="H50" s="33">
        <v>104295017</v>
      </c>
      <c r="I50" s="38">
        <f t="shared" si="1"/>
        <v>0.31083270779856798</v>
      </c>
      <c r="J50" s="33">
        <v>78895048</v>
      </c>
      <c r="K50" s="38">
        <f t="shared" si="2"/>
        <v>0.23848951945378036</v>
      </c>
      <c r="L50" s="33">
        <v>0</v>
      </c>
      <c r="M50" s="38">
        <f t="shared" si="3"/>
        <v>0</v>
      </c>
      <c r="N50" s="33">
        <f t="shared" si="4"/>
        <v>323801013</v>
      </c>
      <c r="O50" s="38">
        <f t="shared" si="5"/>
        <v>0.97880855575393377</v>
      </c>
      <c r="P50" s="33">
        <v>77134481</v>
      </c>
      <c r="Q50" s="33">
        <v>321684048</v>
      </c>
      <c r="R50" s="33">
        <v>375848670</v>
      </c>
      <c r="S50" s="33">
        <v>366914342</v>
      </c>
      <c r="T50" s="38">
        <f t="shared" si="6"/>
        <v>0.97622892213507106</v>
      </c>
      <c r="U50" s="38">
        <f t="shared" si="7"/>
        <v>2.2824643106109654E-2</v>
      </c>
    </row>
    <row r="51" spans="1:21" ht="13" x14ac:dyDescent="0.3">
      <c r="A51" s="18" t="s">
        <v>29</v>
      </c>
      <c r="B51" s="12" t="s">
        <v>106</v>
      </c>
      <c r="C51" s="11" t="s">
        <v>107</v>
      </c>
      <c r="D51" s="33">
        <v>236367793</v>
      </c>
      <c r="E51" s="33">
        <v>240476679</v>
      </c>
      <c r="F51" s="33">
        <v>61880353</v>
      </c>
      <c r="G51" s="38">
        <f t="shared" si="0"/>
        <v>0.26179688956185332</v>
      </c>
      <c r="H51" s="33">
        <v>51003606</v>
      </c>
      <c r="I51" s="38">
        <f t="shared" si="1"/>
        <v>0.21578069225361848</v>
      </c>
      <c r="J51" s="33">
        <v>4841327</v>
      </c>
      <c r="K51" s="38">
        <f t="shared" si="2"/>
        <v>2.0132209992803501E-2</v>
      </c>
      <c r="L51" s="33">
        <v>0</v>
      </c>
      <c r="M51" s="38">
        <f t="shared" si="3"/>
        <v>0</v>
      </c>
      <c r="N51" s="33">
        <f t="shared" si="4"/>
        <v>117725286</v>
      </c>
      <c r="O51" s="38">
        <f t="shared" si="5"/>
        <v>0.48954969974448126</v>
      </c>
      <c r="P51" s="33">
        <v>36932262</v>
      </c>
      <c r="Q51" s="33">
        <v>215562970</v>
      </c>
      <c r="R51" s="33">
        <v>246931970</v>
      </c>
      <c r="S51" s="33">
        <v>108002803</v>
      </c>
      <c r="T51" s="38">
        <f t="shared" si="6"/>
        <v>0.4373787768347695</v>
      </c>
      <c r="U51" s="38">
        <f t="shared" si="7"/>
        <v>-0.8689133365294549</v>
      </c>
    </row>
    <row r="52" spans="1:21" ht="13" x14ac:dyDescent="0.3">
      <c r="A52" s="18" t="s">
        <v>44</v>
      </c>
      <c r="B52" s="12" t="s">
        <v>108</v>
      </c>
      <c r="C52" s="11" t="s">
        <v>109</v>
      </c>
      <c r="D52" s="33">
        <v>735446438</v>
      </c>
      <c r="E52" s="33">
        <v>756511241</v>
      </c>
      <c r="F52" s="33">
        <v>265799681</v>
      </c>
      <c r="G52" s="38">
        <f t="shared" si="0"/>
        <v>0.36141269746689564</v>
      </c>
      <c r="H52" s="33">
        <v>215850427</v>
      </c>
      <c r="I52" s="38">
        <f t="shared" si="1"/>
        <v>0.29349578140182658</v>
      </c>
      <c r="J52" s="33">
        <v>163474687</v>
      </c>
      <c r="K52" s="38">
        <f t="shared" si="2"/>
        <v>0.21609022859185775</v>
      </c>
      <c r="L52" s="33">
        <v>0</v>
      </c>
      <c r="M52" s="38">
        <f t="shared" si="3"/>
        <v>0</v>
      </c>
      <c r="N52" s="33">
        <f t="shared" si="4"/>
        <v>645124795</v>
      </c>
      <c r="O52" s="38">
        <f t="shared" si="5"/>
        <v>0.85276299945951495</v>
      </c>
      <c r="P52" s="33">
        <v>157931346</v>
      </c>
      <c r="Q52" s="33">
        <v>725265541</v>
      </c>
      <c r="R52" s="33">
        <v>799471809</v>
      </c>
      <c r="S52" s="33">
        <v>690546558</v>
      </c>
      <c r="T52" s="38">
        <f t="shared" si="6"/>
        <v>0.86375348101861593</v>
      </c>
      <c r="U52" s="38">
        <f t="shared" si="7"/>
        <v>3.5099688189829115E-2</v>
      </c>
    </row>
    <row r="53" spans="1:21" ht="14" x14ac:dyDescent="0.3">
      <c r="A53" s="19" t="s">
        <v>0</v>
      </c>
      <c r="B53" s="14" t="s">
        <v>110</v>
      </c>
      <c r="C53" s="13" t="s">
        <v>0</v>
      </c>
      <c r="D53" s="34">
        <f>SUM(D48:D52)</f>
        <v>1971903870</v>
      </c>
      <c r="E53" s="34">
        <f>SUM(E48:E52)</f>
        <v>1992354701</v>
      </c>
      <c r="F53" s="34">
        <f>SUM(F48:F52)</f>
        <v>776063236</v>
      </c>
      <c r="G53" s="39">
        <f t="shared" si="0"/>
        <v>0.3935603797968103</v>
      </c>
      <c r="H53" s="34">
        <f>SUM(H48:H52)</f>
        <v>570195558</v>
      </c>
      <c r="I53" s="39">
        <f t="shared" si="1"/>
        <v>0.28915991629957094</v>
      </c>
      <c r="J53" s="34">
        <f>SUM(J48:J52)</f>
        <v>386594974</v>
      </c>
      <c r="K53" s="39">
        <f t="shared" si="2"/>
        <v>0.19403923096924497</v>
      </c>
      <c r="L53" s="34">
        <f>SUM(L48:L52)</f>
        <v>0</v>
      </c>
      <c r="M53" s="39">
        <f t="shared" si="3"/>
        <v>0</v>
      </c>
      <c r="N53" s="34">
        <f t="shared" si="4"/>
        <v>1732853768</v>
      </c>
      <c r="O53" s="39">
        <f t="shared" si="5"/>
        <v>0.86975163967051061</v>
      </c>
      <c r="P53" s="34">
        <f>SUM(P48:P52)</f>
        <v>404422624</v>
      </c>
      <c r="Q53" s="34">
        <f>SUM(Q48:Q52)</f>
        <v>1873592926</v>
      </c>
      <c r="R53" s="34">
        <f>SUM(R48:R52)</f>
        <v>2129008016</v>
      </c>
      <c r="S53" s="34">
        <f>SUM(S48:S52)</f>
        <v>1827654022</v>
      </c>
      <c r="T53" s="39">
        <f t="shared" si="6"/>
        <v>0.85845333050169215</v>
      </c>
      <c r="U53" s="39">
        <f t="shared" si="7"/>
        <v>-4.4081732677744512E-2</v>
      </c>
    </row>
    <row r="54" spans="1:21" ht="14" x14ac:dyDescent="0.3">
      <c r="A54" s="19" t="s">
        <v>0</v>
      </c>
      <c r="B54" s="14" t="s">
        <v>111</v>
      </c>
      <c r="C54" s="13" t="s">
        <v>0</v>
      </c>
      <c r="D54" s="34">
        <f>SUM(D8:D9,D11:D18,D20:D26,D28:D34,D36:D39,D41:D46,D48:D52)</f>
        <v>15736920572</v>
      </c>
      <c r="E54" s="34">
        <f>SUM(E8:E9,E11:E18,E20:E26,E28:E34,E36:E39,E41:E46,E48:E52)</f>
        <v>16364727486</v>
      </c>
      <c r="F54" s="34">
        <f>SUM(F8:F9,F11:F18,F20:F26,F28:F34,F36:F39,F41:F46,F48:F52)</f>
        <v>4412855629</v>
      </c>
      <c r="G54" s="39">
        <f t="shared" si="0"/>
        <v>0.28041417689122716</v>
      </c>
      <c r="H54" s="34">
        <f>SUM(H8:H9,H11:H18,H20:H26,H28:H34,H36:H39,H41:H46,H48:H52)</f>
        <v>3426492025</v>
      </c>
      <c r="I54" s="39">
        <f t="shared" si="1"/>
        <v>0.21773586575105452</v>
      </c>
      <c r="J54" s="34">
        <f>SUM(J8:J9,J11:J18,J20:J26,J28:J34,J36:J39,J41:J46,J48:J52)</f>
        <v>3146430067</v>
      </c>
      <c r="K54" s="39">
        <f t="shared" si="2"/>
        <v>0.19226901698740576</v>
      </c>
      <c r="L54" s="34">
        <f>SUM(L8:L9,L11:L18,L20:L26,L28:L34,L36:L39,L41:L46,L48:L52)</f>
        <v>0</v>
      </c>
      <c r="M54" s="39">
        <f t="shared" si="3"/>
        <v>0</v>
      </c>
      <c r="N54" s="34">
        <f t="shared" si="4"/>
        <v>10985777721</v>
      </c>
      <c r="O54" s="39">
        <f t="shared" si="5"/>
        <v>0.67130832031259402</v>
      </c>
      <c r="P54" s="34">
        <f>SUM(P8:P9,P11:P18,P20:P26,P28:P34,P36:P39,P41:P46,P48:P52)</f>
        <v>3080578248</v>
      </c>
      <c r="Q54" s="34">
        <f>SUM(Q8:Q9,Q11:Q18,Q20:Q26,Q28:Q34,Q36:Q39,Q41:Q46,Q48:Q52)</f>
        <v>11406383091</v>
      </c>
      <c r="R54" s="34">
        <f>SUM(R8:R9,R11:R18,R20:R26,R28:R34,R36:R39,R41:R46,R48:R52)</f>
        <v>12447508955</v>
      </c>
      <c r="S54" s="34">
        <f>SUM(S8:S9,S11:S18,S20:S26,S28:S34,S36:S39,S41:S46,S48:S52)</f>
        <v>11304977944</v>
      </c>
      <c r="T54" s="39">
        <f t="shared" si="6"/>
        <v>0.90821207559436534</v>
      </c>
      <c r="U54" s="39">
        <f t="shared" si="7"/>
        <v>2.1376447438967938E-2</v>
      </c>
    </row>
    <row r="55" spans="1:21" ht="14.5" customHeight="1" x14ac:dyDescent="0.3">
      <c r="A55" s="17" t="s">
        <v>0</v>
      </c>
      <c r="B55" s="15" t="s">
        <v>618</v>
      </c>
      <c r="C55" s="10"/>
      <c r="D55" s="35"/>
      <c r="E55" s="35"/>
      <c r="F55" s="35"/>
      <c r="G55" s="40"/>
      <c r="H55" s="35"/>
      <c r="I55" s="40"/>
      <c r="J55" s="35"/>
      <c r="K55" s="40"/>
      <c r="L55" s="35"/>
      <c r="M55" s="40"/>
      <c r="N55" s="35"/>
      <c r="O55" s="40"/>
      <c r="P55" s="35"/>
      <c r="Q55" s="35"/>
      <c r="R55" s="35"/>
      <c r="S55" s="35"/>
      <c r="T55" s="40"/>
      <c r="U55" s="40"/>
    </row>
    <row r="56" spans="1:21" ht="14.5" customHeight="1" x14ac:dyDescent="0.3">
      <c r="A56" s="17" t="s">
        <v>0</v>
      </c>
      <c r="B56" s="9" t="s">
        <v>112</v>
      </c>
      <c r="C56" s="10"/>
      <c r="D56" s="35"/>
      <c r="E56" s="35"/>
      <c r="F56" s="35"/>
      <c r="G56" s="40"/>
      <c r="H56" s="35"/>
      <c r="I56" s="40"/>
      <c r="J56" s="35"/>
      <c r="K56" s="40"/>
      <c r="L56" s="35"/>
      <c r="M56" s="40"/>
      <c r="N56" s="35"/>
      <c r="O56" s="40"/>
      <c r="P56" s="35"/>
      <c r="Q56" s="35"/>
      <c r="R56" s="35"/>
      <c r="S56" s="35"/>
      <c r="T56" s="40"/>
      <c r="U56" s="40"/>
    </row>
    <row r="57" spans="1:21" ht="13" x14ac:dyDescent="0.3">
      <c r="A57" s="18" t="s">
        <v>23</v>
      </c>
      <c r="B57" s="12" t="s">
        <v>113</v>
      </c>
      <c r="C57" s="11" t="s">
        <v>114</v>
      </c>
      <c r="D57" s="33">
        <v>2307936686</v>
      </c>
      <c r="E57" s="33">
        <v>2250335884</v>
      </c>
      <c r="F57" s="33">
        <v>882801713</v>
      </c>
      <c r="G57" s="38">
        <f t="shared" ref="G57:G85" si="8">IF(($D57      =0),0,($F57      /$D57      ))</f>
        <v>0.3825069025312075</v>
      </c>
      <c r="H57" s="33">
        <v>669283547</v>
      </c>
      <c r="I57" s="38">
        <f t="shared" ref="I57:I85" si="9">IF(($D57      =0),0,($H57      /$D57      ))</f>
        <v>0.28999216098946312</v>
      </c>
      <c r="J57" s="33">
        <v>319074112</v>
      </c>
      <c r="K57" s="38">
        <f t="shared" ref="K57:K85" si="10">IF(($E57      =0),0,($J57      /$E57      ))</f>
        <v>0.14178954984837278</v>
      </c>
      <c r="L57" s="33">
        <v>0</v>
      </c>
      <c r="M57" s="38">
        <f t="shared" ref="M57:M85" si="11">IF(($E57      =0),0,($L57      /$E57      ))</f>
        <v>0</v>
      </c>
      <c r="N57" s="33">
        <f t="shared" ref="N57:N85" si="12">$F57      +$H57      +$J57</f>
        <v>1871159372</v>
      </c>
      <c r="O57" s="38">
        <f t="shared" ref="O57:O85" si="13">IF(($E57      =0),0,($N57      /$E57      ))</f>
        <v>0.83150225942004308</v>
      </c>
      <c r="P57" s="33">
        <v>576519222</v>
      </c>
      <c r="Q57" s="33">
        <v>2268664705</v>
      </c>
      <c r="R57" s="33">
        <v>2091180603</v>
      </c>
      <c r="S57" s="33">
        <v>1517591714</v>
      </c>
      <c r="T57" s="38">
        <f t="shared" ref="T57:T85" si="14">IF(($R57      =0),0,($S57      /$R57      ))</f>
        <v>0.7257104966557496</v>
      </c>
      <c r="U57" s="38">
        <f t="shared" ref="U57:U85" si="15">IF(($P57      =0),0,(($J57      /$P57      )-1))</f>
        <v>-0.44655078300234019</v>
      </c>
    </row>
    <row r="58" spans="1:21" ht="14" x14ac:dyDescent="0.3">
      <c r="A58" s="19" t="s">
        <v>0</v>
      </c>
      <c r="B58" s="14" t="s">
        <v>28</v>
      </c>
      <c r="C58" s="13" t="s">
        <v>0</v>
      </c>
      <c r="D58" s="34">
        <f>D57</f>
        <v>2307936686</v>
      </c>
      <c r="E58" s="34">
        <f>E57</f>
        <v>2250335884</v>
      </c>
      <c r="F58" s="34">
        <f>F57</f>
        <v>882801713</v>
      </c>
      <c r="G58" s="39">
        <f t="shared" si="8"/>
        <v>0.3825069025312075</v>
      </c>
      <c r="H58" s="34">
        <f>H57</f>
        <v>669283547</v>
      </c>
      <c r="I58" s="39">
        <f t="shared" si="9"/>
        <v>0.28999216098946312</v>
      </c>
      <c r="J58" s="34">
        <f>J57</f>
        <v>319074112</v>
      </c>
      <c r="K58" s="39">
        <f t="shared" si="10"/>
        <v>0.14178954984837278</v>
      </c>
      <c r="L58" s="34">
        <f>L57</f>
        <v>0</v>
      </c>
      <c r="M58" s="39">
        <f t="shared" si="11"/>
        <v>0</v>
      </c>
      <c r="N58" s="34">
        <f t="shared" si="12"/>
        <v>1871159372</v>
      </c>
      <c r="O58" s="39">
        <f t="shared" si="13"/>
        <v>0.83150225942004308</v>
      </c>
      <c r="P58" s="34">
        <f>P57</f>
        <v>576519222</v>
      </c>
      <c r="Q58" s="34">
        <f>Q57</f>
        <v>2268664705</v>
      </c>
      <c r="R58" s="34">
        <f>R57</f>
        <v>2091180603</v>
      </c>
      <c r="S58" s="34">
        <f>S57</f>
        <v>1517591714</v>
      </c>
      <c r="T58" s="39">
        <f t="shared" si="14"/>
        <v>0.7257104966557496</v>
      </c>
      <c r="U58" s="39">
        <f t="shared" si="15"/>
        <v>-0.44655078300234019</v>
      </c>
    </row>
    <row r="59" spans="1:21" ht="13" x14ac:dyDescent="0.3">
      <c r="A59" s="18" t="s">
        <v>29</v>
      </c>
      <c r="B59" s="12" t="s">
        <v>115</v>
      </c>
      <c r="C59" s="11" t="s">
        <v>116</v>
      </c>
      <c r="D59" s="33">
        <v>116501086</v>
      </c>
      <c r="E59" s="33">
        <v>114847270</v>
      </c>
      <c r="F59" s="33">
        <v>11427197</v>
      </c>
      <c r="G59" s="38">
        <f t="shared" si="8"/>
        <v>9.8086613544529536E-2</v>
      </c>
      <c r="H59" s="33">
        <v>21809186</v>
      </c>
      <c r="I59" s="38">
        <f t="shared" si="9"/>
        <v>0.1872015682325914</v>
      </c>
      <c r="J59" s="33">
        <v>17472059</v>
      </c>
      <c r="K59" s="38">
        <f t="shared" si="10"/>
        <v>0.15213299367063754</v>
      </c>
      <c r="L59" s="33">
        <v>0</v>
      </c>
      <c r="M59" s="38">
        <f t="shared" si="11"/>
        <v>0</v>
      </c>
      <c r="N59" s="33">
        <f t="shared" si="12"/>
        <v>50708442</v>
      </c>
      <c r="O59" s="38">
        <f t="shared" si="13"/>
        <v>0.44152936330136539</v>
      </c>
      <c r="P59" s="33">
        <v>15224183</v>
      </c>
      <c r="Q59" s="33">
        <v>83568036</v>
      </c>
      <c r="R59" s="33">
        <v>96479385</v>
      </c>
      <c r="S59" s="33">
        <v>98268995</v>
      </c>
      <c r="T59" s="38">
        <f t="shared" si="14"/>
        <v>1.0185491439440664</v>
      </c>
      <c r="U59" s="38">
        <f t="shared" si="15"/>
        <v>0.14765166708781674</v>
      </c>
    </row>
    <row r="60" spans="1:21" ht="13" x14ac:dyDescent="0.3">
      <c r="A60" s="18" t="s">
        <v>29</v>
      </c>
      <c r="B60" s="12" t="s">
        <v>117</v>
      </c>
      <c r="C60" s="11" t="s">
        <v>118</v>
      </c>
      <c r="D60" s="33">
        <v>265911042</v>
      </c>
      <c r="E60" s="33">
        <v>254171223</v>
      </c>
      <c r="F60" s="33">
        <v>49737614</v>
      </c>
      <c r="G60" s="38">
        <f t="shared" si="8"/>
        <v>0.18704606482644673</v>
      </c>
      <c r="H60" s="33">
        <v>82061598</v>
      </c>
      <c r="I60" s="38">
        <f t="shared" si="9"/>
        <v>0.30860545460161826</v>
      </c>
      <c r="J60" s="33">
        <v>-136482563</v>
      </c>
      <c r="K60" s="38">
        <f t="shared" si="10"/>
        <v>-0.53697094969716541</v>
      </c>
      <c r="L60" s="33">
        <v>0</v>
      </c>
      <c r="M60" s="38">
        <f t="shared" si="11"/>
        <v>0</v>
      </c>
      <c r="N60" s="33">
        <f t="shared" si="12"/>
        <v>-4683351</v>
      </c>
      <c r="O60" s="38">
        <f t="shared" si="13"/>
        <v>-1.8425968702208275E-2</v>
      </c>
      <c r="P60" s="33">
        <v>8873836</v>
      </c>
      <c r="Q60" s="33">
        <v>53884549</v>
      </c>
      <c r="R60" s="33">
        <v>55107287</v>
      </c>
      <c r="S60" s="33">
        <v>62330807</v>
      </c>
      <c r="T60" s="38">
        <f t="shared" si="14"/>
        <v>1.1310810310803361</v>
      </c>
      <c r="U60" s="38">
        <f t="shared" si="15"/>
        <v>-16.380334164390689</v>
      </c>
    </row>
    <row r="61" spans="1:21" ht="13" x14ac:dyDescent="0.3">
      <c r="A61" s="18" t="s">
        <v>29</v>
      </c>
      <c r="B61" s="12" t="s">
        <v>119</v>
      </c>
      <c r="C61" s="11" t="s">
        <v>120</v>
      </c>
      <c r="D61" s="33">
        <v>107475873</v>
      </c>
      <c r="E61" s="33">
        <v>101030023</v>
      </c>
      <c r="F61" s="33">
        <v>31536571</v>
      </c>
      <c r="G61" s="38">
        <f t="shared" si="8"/>
        <v>0.29342930761771996</v>
      </c>
      <c r="H61" s="33">
        <v>8099959</v>
      </c>
      <c r="I61" s="38">
        <f t="shared" si="9"/>
        <v>7.5365370607410651E-2</v>
      </c>
      <c r="J61" s="33">
        <v>7409397</v>
      </c>
      <c r="K61" s="38">
        <f t="shared" si="10"/>
        <v>7.3338565903325589E-2</v>
      </c>
      <c r="L61" s="33">
        <v>0</v>
      </c>
      <c r="M61" s="38">
        <f t="shared" si="11"/>
        <v>0</v>
      </c>
      <c r="N61" s="33">
        <f t="shared" si="12"/>
        <v>47045927</v>
      </c>
      <c r="O61" s="38">
        <f t="shared" si="13"/>
        <v>0.46566283568994138</v>
      </c>
      <c r="P61" s="33">
        <v>6885980</v>
      </c>
      <c r="Q61" s="33">
        <v>103108356</v>
      </c>
      <c r="R61" s="33">
        <v>103103360</v>
      </c>
      <c r="S61" s="33">
        <v>41799807</v>
      </c>
      <c r="T61" s="38">
        <f t="shared" si="14"/>
        <v>0.40541653540679956</v>
      </c>
      <c r="U61" s="38">
        <f t="shared" si="15"/>
        <v>7.601198376992091E-2</v>
      </c>
    </row>
    <row r="62" spans="1:21" ht="13" x14ac:dyDescent="0.3">
      <c r="A62" s="18" t="s">
        <v>44</v>
      </c>
      <c r="B62" s="12" t="s">
        <v>121</v>
      </c>
      <c r="C62" s="11" t="s">
        <v>122</v>
      </c>
      <c r="D62" s="33">
        <v>35475838</v>
      </c>
      <c r="E62" s="33">
        <v>35585253</v>
      </c>
      <c r="F62" s="33">
        <v>11093901</v>
      </c>
      <c r="G62" s="38">
        <f t="shared" si="8"/>
        <v>0.31271709494219702</v>
      </c>
      <c r="H62" s="33">
        <v>9563654</v>
      </c>
      <c r="I62" s="38">
        <f t="shared" si="9"/>
        <v>0.26958218717765031</v>
      </c>
      <c r="J62" s="33">
        <v>6832830</v>
      </c>
      <c r="K62" s="38">
        <f t="shared" si="10"/>
        <v>0.19201296671966897</v>
      </c>
      <c r="L62" s="33">
        <v>0</v>
      </c>
      <c r="M62" s="38">
        <f t="shared" si="11"/>
        <v>0</v>
      </c>
      <c r="N62" s="33">
        <f t="shared" si="12"/>
        <v>27490385</v>
      </c>
      <c r="O62" s="38">
        <f t="shared" si="13"/>
        <v>0.77252183650345274</v>
      </c>
      <c r="P62" s="33">
        <v>595687</v>
      </c>
      <c r="Q62" s="33">
        <v>38142142</v>
      </c>
      <c r="R62" s="33">
        <v>38885838</v>
      </c>
      <c r="S62" s="33">
        <v>21238037</v>
      </c>
      <c r="T62" s="38">
        <f t="shared" si="14"/>
        <v>0.54616379875881804</v>
      </c>
      <c r="U62" s="38">
        <f t="shared" si="15"/>
        <v>10.470503804850534</v>
      </c>
    </row>
    <row r="63" spans="1:21" ht="14" x14ac:dyDescent="0.3">
      <c r="A63" s="19" t="s">
        <v>0</v>
      </c>
      <c r="B63" s="14" t="s">
        <v>123</v>
      </c>
      <c r="C63" s="13" t="s">
        <v>0</v>
      </c>
      <c r="D63" s="34">
        <f>SUM(D59:D62)</f>
        <v>525363839</v>
      </c>
      <c r="E63" s="34">
        <f>SUM(E59:E62)</f>
        <v>505633769</v>
      </c>
      <c r="F63" s="34">
        <f>SUM(F59:F62)</f>
        <v>103795283</v>
      </c>
      <c r="G63" s="39">
        <f t="shared" si="8"/>
        <v>0.19756838079599917</v>
      </c>
      <c r="H63" s="34">
        <f>SUM(H59:H62)</f>
        <v>121534397</v>
      </c>
      <c r="I63" s="39">
        <f t="shared" si="9"/>
        <v>0.23133376905295533</v>
      </c>
      <c r="J63" s="34">
        <f>SUM(J59:J62)</f>
        <v>-104768277</v>
      </c>
      <c r="K63" s="39">
        <f t="shared" si="10"/>
        <v>-0.20720189873236097</v>
      </c>
      <c r="L63" s="34">
        <f>SUM(L59:L62)</f>
        <v>0</v>
      </c>
      <c r="M63" s="39">
        <f t="shared" si="11"/>
        <v>0</v>
      </c>
      <c r="N63" s="34">
        <f t="shared" si="12"/>
        <v>120561403</v>
      </c>
      <c r="O63" s="39">
        <f t="shared" si="13"/>
        <v>0.23843621686588737</v>
      </c>
      <c r="P63" s="34">
        <f>SUM(P59:P62)</f>
        <v>31579686</v>
      </c>
      <c r="Q63" s="34">
        <f>SUM(Q59:Q62)</f>
        <v>278703083</v>
      </c>
      <c r="R63" s="34">
        <f>SUM(R59:R62)</f>
        <v>293575870</v>
      </c>
      <c r="S63" s="34">
        <f>SUM(S59:S62)</f>
        <v>223637646</v>
      </c>
      <c r="T63" s="39">
        <f t="shared" si="14"/>
        <v>0.76177121096498834</v>
      </c>
      <c r="U63" s="39">
        <f t="shared" si="15"/>
        <v>-4.3175845066983882</v>
      </c>
    </row>
    <row r="64" spans="1:21" ht="13" x14ac:dyDescent="0.3">
      <c r="A64" s="18" t="s">
        <v>29</v>
      </c>
      <c r="B64" s="12" t="s">
        <v>124</v>
      </c>
      <c r="C64" s="11" t="s">
        <v>125</v>
      </c>
      <c r="D64" s="33">
        <v>238687911</v>
      </c>
      <c r="E64" s="33">
        <v>229264894</v>
      </c>
      <c r="F64" s="33">
        <v>18802863</v>
      </c>
      <c r="G64" s="38">
        <f t="shared" si="8"/>
        <v>7.8775933482446034E-2</v>
      </c>
      <c r="H64" s="33">
        <v>17225718</v>
      </c>
      <c r="I64" s="38">
        <f t="shared" si="9"/>
        <v>7.2168372197115582E-2</v>
      </c>
      <c r="J64" s="33">
        <v>16930272</v>
      </c>
      <c r="K64" s="38">
        <f t="shared" si="10"/>
        <v>7.3845898098991114E-2</v>
      </c>
      <c r="L64" s="33">
        <v>0</v>
      </c>
      <c r="M64" s="38">
        <f t="shared" si="11"/>
        <v>0</v>
      </c>
      <c r="N64" s="33">
        <f t="shared" si="12"/>
        <v>52958853</v>
      </c>
      <c r="O64" s="38">
        <f t="shared" si="13"/>
        <v>0.2309941660758581</v>
      </c>
      <c r="P64" s="33">
        <v>14735763</v>
      </c>
      <c r="Q64" s="33">
        <v>236686708</v>
      </c>
      <c r="R64" s="33">
        <v>248035258</v>
      </c>
      <c r="S64" s="33">
        <v>95724138</v>
      </c>
      <c r="T64" s="38">
        <f t="shared" si="14"/>
        <v>0.3859295600627875</v>
      </c>
      <c r="U64" s="38">
        <f t="shared" si="15"/>
        <v>0.14892401567533353</v>
      </c>
    </row>
    <row r="65" spans="1:21" ht="13" x14ac:dyDescent="0.3">
      <c r="A65" s="18" t="s">
        <v>29</v>
      </c>
      <c r="B65" s="12" t="s">
        <v>126</v>
      </c>
      <c r="C65" s="11" t="s">
        <v>127</v>
      </c>
      <c r="D65" s="33">
        <v>30695928</v>
      </c>
      <c r="E65" s="33">
        <v>30695928</v>
      </c>
      <c r="F65" s="33">
        <v>1748496</v>
      </c>
      <c r="G65" s="38">
        <f t="shared" si="8"/>
        <v>5.6961822428043221E-2</v>
      </c>
      <c r="H65" s="33">
        <v>1983917</v>
      </c>
      <c r="I65" s="38">
        <f t="shared" si="9"/>
        <v>6.4631276174481514E-2</v>
      </c>
      <c r="J65" s="33">
        <v>2245192</v>
      </c>
      <c r="K65" s="38">
        <f t="shared" si="10"/>
        <v>7.3142991474308902E-2</v>
      </c>
      <c r="L65" s="33">
        <v>0</v>
      </c>
      <c r="M65" s="38">
        <f t="shared" si="11"/>
        <v>0</v>
      </c>
      <c r="N65" s="33">
        <f t="shared" si="12"/>
        <v>5977605</v>
      </c>
      <c r="O65" s="38">
        <f t="shared" si="13"/>
        <v>0.19473609007683365</v>
      </c>
      <c r="P65" s="33">
        <v>18897296</v>
      </c>
      <c r="Q65" s="33">
        <v>26599321</v>
      </c>
      <c r="R65" s="33">
        <v>28390010</v>
      </c>
      <c r="S65" s="33">
        <v>33629464</v>
      </c>
      <c r="T65" s="38">
        <f t="shared" si="14"/>
        <v>1.1845527352755423</v>
      </c>
      <c r="U65" s="38">
        <f t="shared" si="15"/>
        <v>-0.88118977445238722</v>
      </c>
    </row>
    <row r="66" spans="1:21" ht="13" x14ac:dyDescent="0.3">
      <c r="A66" s="18" t="s">
        <v>29</v>
      </c>
      <c r="B66" s="12" t="s">
        <v>128</v>
      </c>
      <c r="C66" s="11" t="s">
        <v>129</v>
      </c>
      <c r="D66" s="33">
        <v>29052760</v>
      </c>
      <c r="E66" s="33">
        <v>31413160</v>
      </c>
      <c r="F66" s="33">
        <v>20603566</v>
      </c>
      <c r="G66" s="38">
        <f t="shared" si="8"/>
        <v>0.7091775789976581</v>
      </c>
      <c r="H66" s="33">
        <v>3268969</v>
      </c>
      <c r="I66" s="38">
        <f t="shared" si="9"/>
        <v>0.11251836314346726</v>
      </c>
      <c r="J66" s="33">
        <v>4132573</v>
      </c>
      <c r="K66" s="38">
        <f t="shared" si="10"/>
        <v>0.13155546910912497</v>
      </c>
      <c r="L66" s="33">
        <v>0</v>
      </c>
      <c r="M66" s="38">
        <f t="shared" si="11"/>
        <v>0</v>
      </c>
      <c r="N66" s="33">
        <f t="shared" si="12"/>
        <v>28005108</v>
      </c>
      <c r="O66" s="38">
        <f t="shared" si="13"/>
        <v>0.89150878166984793</v>
      </c>
      <c r="P66" s="33">
        <v>3363612</v>
      </c>
      <c r="Q66" s="33">
        <v>100460000</v>
      </c>
      <c r="R66" s="33">
        <v>26687000</v>
      </c>
      <c r="S66" s="33">
        <v>24914350</v>
      </c>
      <c r="T66" s="38">
        <f t="shared" si="14"/>
        <v>0.93357627309176749</v>
      </c>
      <c r="U66" s="38">
        <f t="shared" si="15"/>
        <v>0.22861168291705458</v>
      </c>
    </row>
    <row r="67" spans="1:21" ht="13" x14ac:dyDescent="0.3">
      <c r="A67" s="18" t="s">
        <v>29</v>
      </c>
      <c r="B67" s="12" t="s">
        <v>130</v>
      </c>
      <c r="C67" s="11" t="s">
        <v>131</v>
      </c>
      <c r="D67" s="33">
        <v>1039523301</v>
      </c>
      <c r="E67" s="33">
        <v>1039523301</v>
      </c>
      <c r="F67" s="33">
        <v>155770457</v>
      </c>
      <c r="G67" s="38">
        <f t="shared" si="8"/>
        <v>0.14984797055549601</v>
      </c>
      <c r="H67" s="33">
        <v>153045382</v>
      </c>
      <c r="I67" s="38">
        <f t="shared" si="9"/>
        <v>0.14722650454566386</v>
      </c>
      <c r="J67" s="33">
        <v>74167411</v>
      </c>
      <c r="K67" s="38">
        <f t="shared" si="10"/>
        <v>7.1347521434731165E-2</v>
      </c>
      <c r="L67" s="33">
        <v>0</v>
      </c>
      <c r="M67" s="38">
        <f t="shared" si="11"/>
        <v>0</v>
      </c>
      <c r="N67" s="33">
        <f t="shared" si="12"/>
        <v>382983250</v>
      </c>
      <c r="O67" s="38">
        <f t="shared" si="13"/>
        <v>0.36842199653589103</v>
      </c>
      <c r="P67" s="33">
        <v>120702216</v>
      </c>
      <c r="Q67" s="33">
        <v>661702389</v>
      </c>
      <c r="R67" s="33">
        <v>661702389</v>
      </c>
      <c r="S67" s="33">
        <v>407689814</v>
      </c>
      <c r="T67" s="38">
        <f t="shared" si="14"/>
        <v>0.61612262669343332</v>
      </c>
      <c r="U67" s="38">
        <f t="shared" si="15"/>
        <v>-0.38553397395786004</v>
      </c>
    </row>
    <row r="68" spans="1:21" ht="13" x14ac:dyDescent="0.3">
      <c r="A68" s="18" t="s">
        <v>29</v>
      </c>
      <c r="B68" s="12" t="s">
        <v>132</v>
      </c>
      <c r="C68" s="11" t="s">
        <v>133</v>
      </c>
      <c r="D68" s="33">
        <v>224418092</v>
      </c>
      <c r="E68" s="33">
        <v>250892353</v>
      </c>
      <c r="F68" s="33">
        <v>64701364</v>
      </c>
      <c r="G68" s="38">
        <f t="shared" si="8"/>
        <v>0.28830725465752555</v>
      </c>
      <c r="H68" s="33">
        <v>58285146</v>
      </c>
      <c r="I68" s="38">
        <f t="shared" si="9"/>
        <v>0.25971678789604896</v>
      </c>
      <c r="J68" s="33">
        <v>50492885</v>
      </c>
      <c r="K68" s="38">
        <f t="shared" si="10"/>
        <v>0.20125318446832055</v>
      </c>
      <c r="L68" s="33">
        <v>0</v>
      </c>
      <c r="M68" s="38">
        <f t="shared" si="11"/>
        <v>0</v>
      </c>
      <c r="N68" s="33">
        <f t="shared" si="12"/>
        <v>173479395</v>
      </c>
      <c r="O68" s="38">
        <f t="shared" si="13"/>
        <v>0.69144951181513292</v>
      </c>
      <c r="P68" s="33">
        <v>55029767</v>
      </c>
      <c r="Q68" s="33">
        <v>215600569</v>
      </c>
      <c r="R68" s="33">
        <v>239182037</v>
      </c>
      <c r="S68" s="33">
        <v>171343277</v>
      </c>
      <c r="T68" s="38">
        <f t="shared" si="14"/>
        <v>0.71637184442910318</v>
      </c>
      <c r="U68" s="38">
        <f t="shared" si="15"/>
        <v>-8.244414336698902E-2</v>
      </c>
    </row>
    <row r="69" spans="1:21" ht="13" x14ac:dyDescent="0.3">
      <c r="A69" s="18" t="s">
        <v>44</v>
      </c>
      <c r="B69" s="12" t="s">
        <v>134</v>
      </c>
      <c r="C69" s="11" t="s">
        <v>135</v>
      </c>
      <c r="D69" s="33">
        <v>4300000</v>
      </c>
      <c r="E69" s="33">
        <v>4300000</v>
      </c>
      <c r="F69" s="33">
        <v>189184</v>
      </c>
      <c r="G69" s="38">
        <f t="shared" si="8"/>
        <v>4.3996279069767441E-2</v>
      </c>
      <c r="H69" s="33">
        <v>985727</v>
      </c>
      <c r="I69" s="38">
        <f t="shared" si="9"/>
        <v>0.22923883720930233</v>
      </c>
      <c r="J69" s="33">
        <v>2678010</v>
      </c>
      <c r="K69" s="38">
        <f t="shared" si="10"/>
        <v>0.62279302325581398</v>
      </c>
      <c r="L69" s="33">
        <v>0</v>
      </c>
      <c r="M69" s="38">
        <f t="shared" si="11"/>
        <v>0</v>
      </c>
      <c r="N69" s="33">
        <f t="shared" si="12"/>
        <v>3852921</v>
      </c>
      <c r="O69" s="38">
        <f t="shared" si="13"/>
        <v>0.89602813953488369</v>
      </c>
      <c r="P69" s="33">
        <v>357001</v>
      </c>
      <c r="Q69" s="33">
        <v>4300000</v>
      </c>
      <c r="R69" s="33">
        <v>4300000</v>
      </c>
      <c r="S69" s="33">
        <v>2050574</v>
      </c>
      <c r="T69" s="38">
        <f t="shared" si="14"/>
        <v>0.47687767441860462</v>
      </c>
      <c r="U69" s="38">
        <f t="shared" si="15"/>
        <v>6.5014075590824678</v>
      </c>
    </row>
    <row r="70" spans="1:21" ht="14" x14ac:dyDescent="0.3">
      <c r="A70" s="19" t="s">
        <v>0</v>
      </c>
      <c r="B70" s="14" t="s">
        <v>136</v>
      </c>
      <c r="C70" s="13" t="s">
        <v>0</v>
      </c>
      <c r="D70" s="34">
        <f>SUM(D64:D69)</f>
        <v>1566677992</v>
      </c>
      <c r="E70" s="34">
        <f>SUM(E64:E69)</f>
        <v>1586089636</v>
      </c>
      <c r="F70" s="34">
        <f>SUM(F64:F69)</f>
        <v>261815930</v>
      </c>
      <c r="G70" s="39">
        <f t="shared" si="8"/>
        <v>0.16711534299768219</v>
      </c>
      <c r="H70" s="34">
        <f>SUM(H64:H69)</f>
        <v>234794859</v>
      </c>
      <c r="I70" s="39">
        <f t="shared" si="9"/>
        <v>0.149867975550141</v>
      </c>
      <c r="J70" s="34">
        <f>SUM(J64:J69)</f>
        <v>150646343</v>
      </c>
      <c r="K70" s="39">
        <f t="shared" si="10"/>
        <v>9.4979715887885674E-2</v>
      </c>
      <c r="L70" s="34">
        <f>SUM(L64:L69)</f>
        <v>0</v>
      </c>
      <c r="M70" s="39">
        <f t="shared" si="11"/>
        <v>0</v>
      </c>
      <c r="N70" s="34">
        <f t="shared" si="12"/>
        <v>647257132</v>
      </c>
      <c r="O70" s="39">
        <f t="shared" si="13"/>
        <v>0.40808357693600111</v>
      </c>
      <c r="P70" s="34">
        <f>SUM(P64:P69)</f>
        <v>213085655</v>
      </c>
      <c r="Q70" s="34">
        <f>SUM(Q64:Q69)</f>
        <v>1245348987</v>
      </c>
      <c r="R70" s="34">
        <f>SUM(R64:R69)</f>
        <v>1208296694</v>
      </c>
      <c r="S70" s="34">
        <f>SUM(S64:S69)</f>
        <v>735351617</v>
      </c>
      <c r="T70" s="39">
        <f t="shared" si="14"/>
        <v>0.60858530909793251</v>
      </c>
      <c r="U70" s="39">
        <f t="shared" si="15"/>
        <v>-0.29302447412520571</v>
      </c>
    </row>
    <row r="71" spans="1:21" ht="13" x14ac:dyDescent="0.3">
      <c r="A71" s="18" t="s">
        <v>29</v>
      </c>
      <c r="B71" s="12" t="s">
        <v>137</v>
      </c>
      <c r="C71" s="11" t="s">
        <v>138</v>
      </c>
      <c r="D71" s="33">
        <v>119804504</v>
      </c>
      <c r="E71" s="33">
        <v>119941006</v>
      </c>
      <c r="F71" s="33">
        <v>27031979</v>
      </c>
      <c r="G71" s="38">
        <f t="shared" si="8"/>
        <v>0.22563407966698815</v>
      </c>
      <c r="H71" s="33">
        <v>26390504</v>
      </c>
      <c r="I71" s="38">
        <f t="shared" si="9"/>
        <v>0.22027973172026988</v>
      </c>
      <c r="J71" s="33">
        <v>27259501</v>
      </c>
      <c r="K71" s="38">
        <f t="shared" si="10"/>
        <v>0.22727424013768902</v>
      </c>
      <c r="L71" s="33">
        <v>0</v>
      </c>
      <c r="M71" s="38">
        <f t="shared" si="11"/>
        <v>0</v>
      </c>
      <c r="N71" s="33">
        <f t="shared" si="12"/>
        <v>80681984</v>
      </c>
      <c r="O71" s="38">
        <f t="shared" si="13"/>
        <v>0.67268056764506379</v>
      </c>
      <c r="P71" s="33">
        <v>26587878</v>
      </c>
      <c r="Q71" s="33">
        <v>116842932</v>
      </c>
      <c r="R71" s="33">
        <v>100550980</v>
      </c>
      <c r="S71" s="33">
        <v>77630254</v>
      </c>
      <c r="T71" s="38">
        <f t="shared" si="14"/>
        <v>0.77204870603946374</v>
      </c>
      <c r="U71" s="38">
        <f t="shared" si="15"/>
        <v>2.5260496531539722E-2</v>
      </c>
    </row>
    <row r="72" spans="1:21" ht="13" x14ac:dyDescent="0.3">
      <c r="A72" s="18" t="s">
        <v>29</v>
      </c>
      <c r="B72" s="12" t="s">
        <v>139</v>
      </c>
      <c r="C72" s="11" t="s">
        <v>140</v>
      </c>
      <c r="D72" s="33">
        <v>226217062</v>
      </c>
      <c r="E72" s="33">
        <v>207682459</v>
      </c>
      <c r="F72" s="33">
        <v>46780657</v>
      </c>
      <c r="G72" s="38">
        <f t="shared" si="8"/>
        <v>0.20679544056672436</v>
      </c>
      <c r="H72" s="33">
        <v>37253333</v>
      </c>
      <c r="I72" s="38">
        <f t="shared" si="9"/>
        <v>0.16467958990644127</v>
      </c>
      <c r="J72" s="33">
        <v>37583183</v>
      </c>
      <c r="K72" s="38">
        <f t="shared" si="10"/>
        <v>0.18096464757286027</v>
      </c>
      <c r="L72" s="33">
        <v>0</v>
      </c>
      <c r="M72" s="38">
        <f t="shared" si="11"/>
        <v>0</v>
      </c>
      <c r="N72" s="33">
        <f t="shared" si="12"/>
        <v>121617173</v>
      </c>
      <c r="O72" s="38">
        <f t="shared" si="13"/>
        <v>0.58559193484896088</v>
      </c>
      <c r="P72" s="33">
        <v>36179581</v>
      </c>
      <c r="Q72" s="33">
        <v>202924034</v>
      </c>
      <c r="R72" s="33">
        <v>202924034</v>
      </c>
      <c r="S72" s="33">
        <v>116070639</v>
      </c>
      <c r="T72" s="38">
        <f t="shared" si="14"/>
        <v>0.57199059525891349</v>
      </c>
      <c r="U72" s="38">
        <f t="shared" si="15"/>
        <v>3.8795418885586352E-2</v>
      </c>
    </row>
    <row r="73" spans="1:21" ht="13" x14ac:dyDescent="0.3">
      <c r="A73" s="18" t="s">
        <v>29</v>
      </c>
      <c r="B73" s="12" t="s">
        <v>141</v>
      </c>
      <c r="C73" s="11" t="s">
        <v>142</v>
      </c>
      <c r="D73" s="33">
        <v>95023680</v>
      </c>
      <c r="E73" s="33">
        <v>106773017</v>
      </c>
      <c r="F73" s="33">
        <v>74446614</v>
      </c>
      <c r="G73" s="38">
        <f t="shared" si="8"/>
        <v>0.7834532823818231</v>
      </c>
      <c r="H73" s="33">
        <v>57416280</v>
      </c>
      <c r="I73" s="38">
        <f t="shared" si="9"/>
        <v>0.60423128213935728</v>
      </c>
      <c r="J73" s="33">
        <v>56484741</v>
      </c>
      <c r="K73" s="38">
        <f t="shared" si="10"/>
        <v>0.52901699874229458</v>
      </c>
      <c r="L73" s="33">
        <v>0</v>
      </c>
      <c r="M73" s="38">
        <f t="shared" si="11"/>
        <v>0</v>
      </c>
      <c r="N73" s="33">
        <f t="shared" si="12"/>
        <v>188347635</v>
      </c>
      <c r="O73" s="38">
        <f t="shared" si="13"/>
        <v>1.7640003091792378</v>
      </c>
      <c r="P73" s="33">
        <v>62488203</v>
      </c>
      <c r="Q73" s="33">
        <v>78871216</v>
      </c>
      <c r="R73" s="33">
        <v>94871216</v>
      </c>
      <c r="S73" s="33">
        <v>190377913</v>
      </c>
      <c r="T73" s="38">
        <f t="shared" si="14"/>
        <v>2.0066983541140657</v>
      </c>
      <c r="U73" s="38">
        <f t="shared" si="15"/>
        <v>-9.6073526070192816E-2</v>
      </c>
    </row>
    <row r="74" spans="1:21" ht="13" x14ac:dyDescent="0.3">
      <c r="A74" s="18" t="s">
        <v>29</v>
      </c>
      <c r="B74" s="12" t="s">
        <v>143</v>
      </c>
      <c r="C74" s="11" t="s">
        <v>144</v>
      </c>
      <c r="D74" s="33">
        <v>1170354551</v>
      </c>
      <c r="E74" s="33">
        <v>1099338490</v>
      </c>
      <c r="F74" s="33">
        <v>350450289</v>
      </c>
      <c r="G74" s="38">
        <f t="shared" si="8"/>
        <v>0.29943942090075232</v>
      </c>
      <c r="H74" s="33">
        <v>88046122</v>
      </c>
      <c r="I74" s="38">
        <f t="shared" si="9"/>
        <v>7.5230298309832438E-2</v>
      </c>
      <c r="J74" s="33">
        <v>436336638</v>
      </c>
      <c r="K74" s="38">
        <f t="shared" si="10"/>
        <v>0.39690836077248598</v>
      </c>
      <c r="L74" s="33">
        <v>0</v>
      </c>
      <c r="M74" s="38">
        <f t="shared" si="11"/>
        <v>0</v>
      </c>
      <c r="N74" s="33">
        <f t="shared" si="12"/>
        <v>874833049</v>
      </c>
      <c r="O74" s="38">
        <f t="shared" si="13"/>
        <v>0.795781333008726</v>
      </c>
      <c r="P74" s="33">
        <v>248794130</v>
      </c>
      <c r="Q74" s="33">
        <v>1113073207</v>
      </c>
      <c r="R74" s="33">
        <v>1242363967</v>
      </c>
      <c r="S74" s="33">
        <v>992256352</v>
      </c>
      <c r="T74" s="38">
        <f t="shared" si="14"/>
        <v>0.79868410414063462</v>
      </c>
      <c r="U74" s="38">
        <f t="shared" si="15"/>
        <v>0.75380600016567922</v>
      </c>
    </row>
    <row r="75" spans="1:21" ht="13" x14ac:dyDescent="0.3">
      <c r="A75" s="18" t="s">
        <v>29</v>
      </c>
      <c r="B75" s="12" t="s">
        <v>145</v>
      </c>
      <c r="C75" s="11" t="s">
        <v>146</v>
      </c>
      <c r="D75" s="33">
        <v>90281316</v>
      </c>
      <c r="E75" s="33">
        <v>92041146</v>
      </c>
      <c r="F75" s="33">
        <v>9381163</v>
      </c>
      <c r="G75" s="38">
        <f t="shared" si="8"/>
        <v>0.10391034840475741</v>
      </c>
      <c r="H75" s="33">
        <v>27900171</v>
      </c>
      <c r="I75" s="38">
        <f t="shared" si="9"/>
        <v>0.30903593607341745</v>
      </c>
      <c r="J75" s="33">
        <v>21137524</v>
      </c>
      <c r="K75" s="38">
        <f t="shared" si="10"/>
        <v>0.22965298585048038</v>
      </c>
      <c r="L75" s="33">
        <v>0</v>
      </c>
      <c r="M75" s="38">
        <f t="shared" si="11"/>
        <v>0</v>
      </c>
      <c r="N75" s="33">
        <f t="shared" si="12"/>
        <v>58418858</v>
      </c>
      <c r="O75" s="38">
        <f t="shared" si="13"/>
        <v>0.63470372261553543</v>
      </c>
      <c r="P75" s="33">
        <v>51393154</v>
      </c>
      <c r="Q75" s="33">
        <v>89180820</v>
      </c>
      <c r="R75" s="33">
        <v>100678820</v>
      </c>
      <c r="S75" s="33">
        <v>61857707</v>
      </c>
      <c r="T75" s="38">
        <f t="shared" si="14"/>
        <v>0.61440635676898081</v>
      </c>
      <c r="U75" s="38">
        <f t="shared" si="15"/>
        <v>-0.58870934443914458</v>
      </c>
    </row>
    <row r="76" spans="1:21" ht="13" x14ac:dyDescent="0.3">
      <c r="A76" s="18" t="s">
        <v>29</v>
      </c>
      <c r="B76" s="12" t="s">
        <v>147</v>
      </c>
      <c r="C76" s="11" t="s">
        <v>148</v>
      </c>
      <c r="D76" s="33">
        <v>74620572</v>
      </c>
      <c r="E76" s="33">
        <v>74620573</v>
      </c>
      <c r="F76" s="33">
        <v>5992987</v>
      </c>
      <c r="G76" s="38">
        <f t="shared" si="8"/>
        <v>8.0312798995965884E-2</v>
      </c>
      <c r="H76" s="33">
        <v>5870677</v>
      </c>
      <c r="I76" s="38">
        <f t="shared" si="9"/>
        <v>7.8673706762794587E-2</v>
      </c>
      <c r="J76" s="33">
        <v>17545365</v>
      </c>
      <c r="K76" s="38">
        <f t="shared" si="10"/>
        <v>0.23512771739236041</v>
      </c>
      <c r="L76" s="33">
        <v>0</v>
      </c>
      <c r="M76" s="38">
        <f t="shared" si="11"/>
        <v>0</v>
      </c>
      <c r="N76" s="33">
        <f t="shared" si="12"/>
        <v>29409029</v>
      </c>
      <c r="O76" s="38">
        <f t="shared" si="13"/>
        <v>0.39411422102052207</v>
      </c>
      <c r="P76" s="33">
        <v>32393496</v>
      </c>
      <c r="Q76" s="33">
        <v>86689962</v>
      </c>
      <c r="R76" s="33">
        <v>79263660</v>
      </c>
      <c r="S76" s="33">
        <v>68090120</v>
      </c>
      <c r="T76" s="38">
        <f t="shared" si="14"/>
        <v>0.85903325685440213</v>
      </c>
      <c r="U76" s="38">
        <f t="shared" si="15"/>
        <v>-0.45836766121199146</v>
      </c>
    </row>
    <row r="77" spans="1:21" ht="13" x14ac:dyDescent="0.3">
      <c r="A77" s="18" t="s">
        <v>44</v>
      </c>
      <c r="B77" s="12" t="s">
        <v>149</v>
      </c>
      <c r="C77" s="11" t="s">
        <v>150</v>
      </c>
      <c r="D77" s="33">
        <v>138962223</v>
      </c>
      <c r="E77" s="33">
        <v>141967190</v>
      </c>
      <c r="F77" s="33">
        <v>55402753</v>
      </c>
      <c r="G77" s="38">
        <f t="shared" si="8"/>
        <v>0.3986893114109149</v>
      </c>
      <c r="H77" s="33">
        <v>41342760</v>
      </c>
      <c r="I77" s="38">
        <f t="shared" si="9"/>
        <v>0.29751078463964986</v>
      </c>
      <c r="J77" s="33">
        <v>37079602</v>
      </c>
      <c r="K77" s="38">
        <f t="shared" si="10"/>
        <v>0.26118430603578191</v>
      </c>
      <c r="L77" s="33">
        <v>0</v>
      </c>
      <c r="M77" s="38">
        <f t="shared" si="11"/>
        <v>0</v>
      </c>
      <c r="N77" s="33">
        <f t="shared" si="12"/>
        <v>133825115</v>
      </c>
      <c r="O77" s="38">
        <f t="shared" si="13"/>
        <v>0.94264819216327378</v>
      </c>
      <c r="P77" s="33">
        <v>30768822</v>
      </c>
      <c r="Q77" s="33">
        <v>134685997</v>
      </c>
      <c r="R77" s="33">
        <v>145210679</v>
      </c>
      <c r="S77" s="33">
        <v>135600059</v>
      </c>
      <c r="T77" s="38">
        <f t="shared" si="14"/>
        <v>0.93381602464650693</v>
      </c>
      <c r="U77" s="38">
        <f t="shared" si="15"/>
        <v>0.20510307479434875</v>
      </c>
    </row>
    <row r="78" spans="1:21" ht="14" x14ac:dyDescent="0.3">
      <c r="A78" s="19" t="s">
        <v>0</v>
      </c>
      <c r="B78" s="14" t="s">
        <v>151</v>
      </c>
      <c r="C78" s="13" t="s">
        <v>0</v>
      </c>
      <c r="D78" s="34">
        <f>SUM(D71:D77)</f>
        <v>1915263908</v>
      </c>
      <c r="E78" s="34">
        <f>SUM(E71:E77)</f>
        <v>1842363881</v>
      </c>
      <c r="F78" s="34">
        <f>SUM(F71:F77)</f>
        <v>569486442</v>
      </c>
      <c r="G78" s="39">
        <f t="shared" si="8"/>
        <v>0.29734097719968106</v>
      </c>
      <c r="H78" s="34">
        <f>SUM(H71:H77)</f>
        <v>284219847</v>
      </c>
      <c r="I78" s="39">
        <f t="shared" si="9"/>
        <v>0.14839722390884214</v>
      </c>
      <c r="J78" s="34">
        <f>SUM(J71:J77)</f>
        <v>633426554</v>
      </c>
      <c r="K78" s="39">
        <f t="shared" si="10"/>
        <v>0.3438118606928986</v>
      </c>
      <c r="L78" s="34">
        <f>SUM(L71:L77)</f>
        <v>0</v>
      </c>
      <c r="M78" s="39">
        <f t="shared" si="11"/>
        <v>0</v>
      </c>
      <c r="N78" s="34">
        <f t="shared" si="12"/>
        <v>1487132843</v>
      </c>
      <c r="O78" s="39">
        <f t="shared" si="13"/>
        <v>0.80718736311353034</v>
      </c>
      <c r="P78" s="34">
        <f>SUM(P71:P77)</f>
        <v>488605264</v>
      </c>
      <c r="Q78" s="34">
        <f>SUM(Q71:Q77)</f>
        <v>1822268168</v>
      </c>
      <c r="R78" s="34">
        <f>SUM(R71:R77)</f>
        <v>1965863356</v>
      </c>
      <c r="S78" s="34">
        <f>SUM(S71:S77)</f>
        <v>1641883044</v>
      </c>
      <c r="T78" s="39">
        <f t="shared" si="14"/>
        <v>0.83519693217171909</v>
      </c>
      <c r="U78" s="39">
        <f t="shared" si="15"/>
        <v>0.29639731838828487</v>
      </c>
    </row>
    <row r="79" spans="1:21" ht="13" x14ac:dyDescent="0.3">
      <c r="A79" s="18" t="s">
        <v>29</v>
      </c>
      <c r="B79" s="12" t="s">
        <v>152</v>
      </c>
      <c r="C79" s="11" t="s">
        <v>153</v>
      </c>
      <c r="D79" s="33">
        <v>93950732</v>
      </c>
      <c r="E79" s="33">
        <v>88668763</v>
      </c>
      <c r="F79" s="33">
        <v>16712539</v>
      </c>
      <c r="G79" s="38">
        <f t="shared" si="8"/>
        <v>0.17788620316444154</v>
      </c>
      <c r="H79" s="33">
        <v>20684320</v>
      </c>
      <c r="I79" s="38">
        <f t="shared" si="9"/>
        <v>0.22016135009996515</v>
      </c>
      <c r="J79" s="33">
        <v>21249441</v>
      </c>
      <c r="K79" s="38">
        <f t="shared" si="10"/>
        <v>0.23964968362082598</v>
      </c>
      <c r="L79" s="33">
        <v>0</v>
      </c>
      <c r="M79" s="38">
        <f t="shared" si="11"/>
        <v>0</v>
      </c>
      <c r="N79" s="33">
        <f t="shared" si="12"/>
        <v>58646300</v>
      </c>
      <c r="O79" s="38">
        <f t="shared" si="13"/>
        <v>0.6614087984964897</v>
      </c>
      <c r="P79" s="33">
        <v>20928142</v>
      </c>
      <c r="Q79" s="33">
        <v>91917290</v>
      </c>
      <c r="R79" s="33">
        <v>91833566</v>
      </c>
      <c r="S79" s="33">
        <v>63231397</v>
      </c>
      <c r="T79" s="38">
        <f t="shared" si="14"/>
        <v>0.68854341341813952</v>
      </c>
      <c r="U79" s="38">
        <f t="shared" si="15"/>
        <v>1.535248566260683E-2</v>
      </c>
    </row>
    <row r="80" spans="1:21" ht="13" x14ac:dyDescent="0.3">
      <c r="A80" s="18" t="s">
        <v>29</v>
      </c>
      <c r="B80" s="12" t="s">
        <v>154</v>
      </c>
      <c r="C80" s="11" t="s">
        <v>155</v>
      </c>
      <c r="D80" s="33">
        <v>335898025</v>
      </c>
      <c r="E80" s="33">
        <v>298293025</v>
      </c>
      <c r="F80" s="33">
        <v>119852549</v>
      </c>
      <c r="G80" s="38">
        <f t="shared" si="8"/>
        <v>0.35681230635398942</v>
      </c>
      <c r="H80" s="33">
        <v>64054936</v>
      </c>
      <c r="I80" s="38">
        <f t="shared" si="9"/>
        <v>0.19069756662010739</v>
      </c>
      <c r="J80" s="33">
        <v>99240563</v>
      </c>
      <c r="K80" s="38">
        <f t="shared" si="10"/>
        <v>0.33269488282536946</v>
      </c>
      <c r="L80" s="33">
        <v>0</v>
      </c>
      <c r="M80" s="38">
        <f t="shared" si="11"/>
        <v>0</v>
      </c>
      <c r="N80" s="33">
        <f t="shared" si="12"/>
        <v>283148048</v>
      </c>
      <c r="O80" s="38">
        <f t="shared" si="13"/>
        <v>0.9492278540539123</v>
      </c>
      <c r="P80" s="33">
        <v>80098928</v>
      </c>
      <c r="Q80" s="33">
        <v>324588146</v>
      </c>
      <c r="R80" s="33">
        <v>360274213</v>
      </c>
      <c r="S80" s="33">
        <v>330898070</v>
      </c>
      <c r="T80" s="38">
        <f t="shared" si="14"/>
        <v>0.91846171071921823</v>
      </c>
      <c r="U80" s="38">
        <f t="shared" si="15"/>
        <v>0.23897492111255225</v>
      </c>
    </row>
    <row r="81" spans="1:21" ht="13" x14ac:dyDescent="0.3">
      <c r="A81" s="18" t="s">
        <v>29</v>
      </c>
      <c r="B81" s="12" t="s">
        <v>156</v>
      </c>
      <c r="C81" s="11" t="s">
        <v>157</v>
      </c>
      <c r="D81" s="33">
        <v>164305360</v>
      </c>
      <c r="E81" s="33">
        <v>166315360</v>
      </c>
      <c r="F81" s="33">
        <v>85643981</v>
      </c>
      <c r="G81" s="38">
        <f t="shared" si="8"/>
        <v>0.52124885639762453</v>
      </c>
      <c r="H81" s="33">
        <v>59449098</v>
      </c>
      <c r="I81" s="38">
        <f t="shared" si="9"/>
        <v>0.36182080730659061</v>
      </c>
      <c r="J81" s="33">
        <v>43382516</v>
      </c>
      <c r="K81" s="38">
        <f t="shared" si="10"/>
        <v>0.26084491534636367</v>
      </c>
      <c r="L81" s="33">
        <v>0</v>
      </c>
      <c r="M81" s="38">
        <f t="shared" si="11"/>
        <v>0</v>
      </c>
      <c r="N81" s="33">
        <f t="shared" si="12"/>
        <v>188475595</v>
      </c>
      <c r="O81" s="38">
        <f t="shared" si="13"/>
        <v>1.1332422633724268</v>
      </c>
      <c r="P81" s="33">
        <v>66397289</v>
      </c>
      <c r="Q81" s="33">
        <v>158532680</v>
      </c>
      <c r="R81" s="33">
        <v>183108610</v>
      </c>
      <c r="S81" s="33">
        <v>198330398</v>
      </c>
      <c r="T81" s="38">
        <f t="shared" si="14"/>
        <v>1.0831298320707039</v>
      </c>
      <c r="U81" s="38">
        <f t="shared" si="15"/>
        <v>-0.34662217910734272</v>
      </c>
    </row>
    <row r="82" spans="1:21" ht="13" x14ac:dyDescent="0.3">
      <c r="A82" s="18" t="s">
        <v>29</v>
      </c>
      <c r="B82" s="12" t="s">
        <v>158</v>
      </c>
      <c r="C82" s="11" t="s">
        <v>159</v>
      </c>
      <c r="D82" s="33">
        <v>166714031</v>
      </c>
      <c r="E82" s="33">
        <v>145753913</v>
      </c>
      <c r="F82" s="33">
        <v>50486191</v>
      </c>
      <c r="G82" s="38">
        <f t="shared" si="8"/>
        <v>0.30283108564509487</v>
      </c>
      <c r="H82" s="33">
        <v>32006941</v>
      </c>
      <c r="I82" s="38">
        <f t="shared" si="9"/>
        <v>0.19198708595798994</v>
      </c>
      <c r="J82" s="33">
        <v>42946026</v>
      </c>
      <c r="K82" s="38">
        <f t="shared" si="10"/>
        <v>0.29464749944655</v>
      </c>
      <c r="L82" s="33">
        <v>0</v>
      </c>
      <c r="M82" s="38">
        <f t="shared" si="11"/>
        <v>0</v>
      </c>
      <c r="N82" s="33">
        <f t="shared" si="12"/>
        <v>125439158</v>
      </c>
      <c r="O82" s="38">
        <f t="shared" si="13"/>
        <v>0.86062291857646389</v>
      </c>
      <c r="P82" s="33">
        <v>68175455</v>
      </c>
      <c r="Q82" s="33">
        <v>163148579</v>
      </c>
      <c r="R82" s="33">
        <v>179981579</v>
      </c>
      <c r="S82" s="33">
        <v>175818897</v>
      </c>
      <c r="T82" s="38">
        <f t="shared" si="14"/>
        <v>0.97687162195637811</v>
      </c>
      <c r="U82" s="38">
        <f t="shared" si="15"/>
        <v>-0.3700661623747139</v>
      </c>
    </row>
    <row r="83" spans="1:21" ht="13" x14ac:dyDescent="0.3">
      <c r="A83" s="18" t="s">
        <v>44</v>
      </c>
      <c r="B83" s="12" t="s">
        <v>160</v>
      </c>
      <c r="C83" s="11" t="s">
        <v>161</v>
      </c>
      <c r="D83" s="33">
        <v>177765000</v>
      </c>
      <c r="E83" s="33">
        <v>178522401</v>
      </c>
      <c r="F83" s="33">
        <v>71083911</v>
      </c>
      <c r="G83" s="38">
        <f t="shared" si="8"/>
        <v>0.39987574044384439</v>
      </c>
      <c r="H83" s="33">
        <v>55628735</v>
      </c>
      <c r="I83" s="38">
        <f t="shared" si="9"/>
        <v>0.3129341265153433</v>
      </c>
      <c r="J83" s="33">
        <v>43815847</v>
      </c>
      <c r="K83" s="38">
        <f t="shared" si="10"/>
        <v>0.2454361287690725</v>
      </c>
      <c r="L83" s="33">
        <v>0</v>
      </c>
      <c r="M83" s="38">
        <f t="shared" si="11"/>
        <v>0</v>
      </c>
      <c r="N83" s="33">
        <f t="shared" si="12"/>
        <v>170528493</v>
      </c>
      <c r="O83" s="38">
        <f t="shared" si="13"/>
        <v>0.9552218211539738</v>
      </c>
      <c r="P83" s="33">
        <v>49853264</v>
      </c>
      <c r="Q83" s="33">
        <v>172673000</v>
      </c>
      <c r="R83" s="33">
        <v>180883000</v>
      </c>
      <c r="S83" s="33">
        <v>166806983</v>
      </c>
      <c r="T83" s="38">
        <f t="shared" si="14"/>
        <v>0.9221816478054875</v>
      </c>
      <c r="U83" s="38">
        <f t="shared" si="15"/>
        <v>-0.12110374558424097</v>
      </c>
    </row>
    <row r="84" spans="1:21" ht="14" x14ac:dyDescent="0.3">
      <c r="A84" s="19" t="s">
        <v>0</v>
      </c>
      <c r="B84" s="14" t="s">
        <v>162</v>
      </c>
      <c r="C84" s="13" t="s">
        <v>0</v>
      </c>
      <c r="D84" s="34">
        <f>SUM(D79:D83)</f>
        <v>938633148</v>
      </c>
      <c r="E84" s="34">
        <f>SUM(E79:E83)</f>
        <v>877553462</v>
      </c>
      <c r="F84" s="34">
        <f>SUM(F79:F83)</f>
        <v>343779171</v>
      </c>
      <c r="G84" s="39">
        <f t="shared" si="8"/>
        <v>0.36625509309202448</v>
      </c>
      <c r="H84" s="34">
        <f>SUM(H79:H83)</f>
        <v>231824030</v>
      </c>
      <c r="I84" s="39">
        <f t="shared" si="9"/>
        <v>0.24698044224621823</v>
      </c>
      <c r="J84" s="34">
        <f>SUM(J79:J83)</f>
        <v>250634393</v>
      </c>
      <c r="K84" s="39">
        <f t="shared" si="10"/>
        <v>0.28560583924857219</v>
      </c>
      <c r="L84" s="34">
        <f>SUM(L79:L83)</f>
        <v>0</v>
      </c>
      <c r="M84" s="39">
        <f t="shared" si="11"/>
        <v>0</v>
      </c>
      <c r="N84" s="34">
        <f t="shared" si="12"/>
        <v>826237594</v>
      </c>
      <c r="O84" s="39">
        <f t="shared" si="13"/>
        <v>0.94152394102229642</v>
      </c>
      <c r="P84" s="34">
        <f>SUM(P79:P83)</f>
        <v>285453078</v>
      </c>
      <c r="Q84" s="34">
        <f>SUM(Q79:Q83)</f>
        <v>910859695</v>
      </c>
      <c r="R84" s="34">
        <f>SUM(R79:R83)</f>
        <v>996080968</v>
      </c>
      <c r="S84" s="34">
        <f>SUM(S79:S83)</f>
        <v>935085745</v>
      </c>
      <c r="T84" s="39">
        <f t="shared" si="14"/>
        <v>0.93876479426921444</v>
      </c>
      <c r="U84" s="39">
        <f t="shared" si="15"/>
        <v>-0.12197691208640604</v>
      </c>
    </row>
    <row r="85" spans="1:21" ht="14" x14ac:dyDescent="0.3">
      <c r="A85" s="19" t="s">
        <v>0</v>
      </c>
      <c r="B85" s="14" t="s">
        <v>163</v>
      </c>
      <c r="C85" s="13" t="s">
        <v>0</v>
      </c>
      <c r="D85" s="34">
        <f>SUM(D57,D59:D62,D64:D69,D71:D77,D79:D83)</f>
        <v>7253875573</v>
      </c>
      <c r="E85" s="34">
        <f>SUM(E57,E59:E62,E64:E69,E71:E77,E79:E83)</f>
        <v>7061976632</v>
      </c>
      <c r="F85" s="34">
        <f>SUM(F57,F59:F62,F64:F69,F71:F77,F79:F83)</f>
        <v>2161678539</v>
      </c>
      <c r="G85" s="39">
        <f t="shared" si="8"/>
        <v>0.29800325594859772</v>
      </c>
      <c r="H85" s="34">
        <f>SUM(H57,H59:H62,H64:H69,H71:H77,H79:H83)</f>
        <v>1541656680</v>
      </c>
      <c r="I85" s="39">
        <f t="shared" si="9"/>
        <v>0.21252869097152349</v>
      </c>
      <c r="J85" s="34">
        <f>SUM(J57,J59:J62,J64:J69,J71:J77,J79:J83)</f>
        <v>1249013125</v>
      </c>
      <c r="K85" s="39">
        <f t="shared" si="10"/>
        <v>0.17686452251064316</v>
      </c>
      <c r="L85" s="34">
        <f>SUM(L57,L59:L62,L64:L69,L71:L77,L79:L83)</f>
        <v>0</v>
      </c>
      <c r="M85" s="39">
        <f t="shared" si="11"/>
        <v>0</v>
      </c>
      <c r="N85" s="34">
        <f t="shared" si="12"/>
        <v>4952348344</v>
      </c>
      <c r="O85" s="39">
        <f t="shared" si="13"/>
        <v>0.70126943235118877</v>
      </c>
      <c r="P85" s="34">
        <f>SUM(P57,P59:P62,P64:P69,P71:P77,P79:P83)</f>
        <v>1595242905</v>
      </c>
      <c r="Q85" s="34">
        <f>SUM(Q57,Q59:Q62,Q64:Q69,Q71:Q77,Q79:Q83)</f>
        <v>6525844638</v>
      </c>
      <c r="R85" s="34">
        <f>SUM(R57,R59:R62,R64:R69,R71:R77,R79:R83)</f>
        <v>6554997491</v>
      </c>
      <c r="S85" s="34">
        <f>SUM(S57,S59:S62,S64:S69,S71:S77,S79:S83)</f>
        <v>5053549766</v>
      </c>
      <c r="T85" s="39">
        <f t="shared" si="14"/>
        <v>0.77094610225839366</v>
      </c>
      <c r="U85" s="39">
        <f t="shared" si="15"/>
        <v>-0.21703890919358138</v>
      </c>
    </row>
    <row r="86" spans="1:21" ht="14.5" customHeight="1" x14ac:dyDescent="0.3">
      <c r="A86" s="17" t="s">
        <v>0</v>
      </c>
      <c r="B86" s="15" t="s">
        <v>618</v>
      </c>
      <c r="C86" s="10"/>
      <c r="D86" s="35"/>
      <c r="E86" s="35"/>
      <c r="F86" s="35"/>
      <c r="G86" s="40"/>
      <c r="H86" s="35"/>
      <c r="I86" s="40"/>
      <c r="J86" s="35"/>
      <c r="K86" s="40"/>
      <c r="L86" s="35"/>
      <c r="M86" s="40"/>
      <c r="N86" s="35"/>
      <c r="O86" s="40"/>
      <c r="P86" s="35"/>
      <c r="Q86" s="35"/>
      <c r="R86" s="35"/>
      <c r="S86" s="35"/>
      <c r="T86" s="40"/>
      <c r="U86" s="40"/>
    </row>
    <row r="87" spans="1:21" ht="14.5" customHeight="1" x14ac:dyDescent="0.3">
      <c r="A87" s="17" t="s">
        <v>0</v>
      </c>
      <c r="B87" s="9" t="s">
        <v>164</v>
      </c>
      <c r="C87" s="10"/>
      <c r="D87" s="35"/>
      <c r="E87" s="35"/>
      <c r="F87" s="35"/>
      <c r="G87" s="40"/>
      <c r="H87" s="35"/>
      <c r="I87" s="40"/>
      <c r="J87" s="35"/>
      <c r="K87" s="40"/>
      <c r="L87" s="35"/>
      <c r="M87" s="40"/>
      <c r="N87" s="35"/>
      <c r="O87" s="40"/>
      <c r="P87" s="35"/>
      <c r="Q87" s="35"/>
      <c r="R87" s="35"/>
      <c r="S87" s="35"/>
      <c r="T87" s="40"/>
      <c r="U87" s="40"/>
    </row>
    <row r="88" spans="1:21" ht="13" x14ac:dyDescent="0.3">
      <c r="A88" s="18" t="s">
        <v>23</v>
      </c>
      <c r="B88" s="12" t="s">
        <v>165</v>
      </c>
      <c r="C88" s="11" t="s">
        <v>166</v>
      </c>
      <c r="D88" s="33">
        <v>9718184313</v>
      </c>
      <c r="E88" s="33">
        <v>10570934197</v>
      </c>
      <c r="F88" s="33">
        <v>3264270733</v>
      </c>
      <c r="G88" s="38">
        <f t="shared" ref="G88:G99" si="16">IF(($D88      =0),0,($F88      /$D88      ))</f>
        <v>0.3358930668389763</v>
      </c>
      <c r="H88" s="33">
        <v>2924148155</v>
      </c>
      <c r="I88" s="38">
        <f t="shared" ref="I88:I99" si="17">IF(($D88      =0),0,($H88      /$D88      ))</f>
        <v>0.30089449436438159</v>
      </c>
      <c r="J88" s="33">
        <v>2711302645</v>
      </c>
      <c r="K88" s="38">
        <f t="shared" ref="K88:K99" si="18">IF(($E88      =0),0,($J88      /$E88      ))</f>
        <v>0.25648656915956014</v>
      </c>
      <c r="L88" s="33">
        <v>0</v>
      </c>
      <c r="M88" s="38">
        <f t="shared" ref="M88:M99" si="19">IF(($E88      =0),0,($L88      /$E88      ))</f>
        <v>0</v>
      </c>
      <c r="N88" s="33">
        <f t="shared" ref="N88:N99" si="20">$F88      +$H88      +$J88</f>
        <v>8899721533</v>
      </c>
      <c r="O88" s="38">
        <f t="shared" ref="O88:O99" si="21">IF(($E88      =0),0,($N88      /$E88      ))</f>
        <v>0.84190492222775493</v>
      </c>
      <c r="P88" s="33">
        <v>2346720810</v>
      </c>
      <c r="Q88" s="33">
        <v>9081728210</v>
      </c>
      <c r="R88" s="33">
        <v>9006862773</v>
      </c>
      <c r="S88" s="33">
        <v>7395660441</v>
      </c>
      <c r="T88" s="38">
        <f t="shared" ref="T88:T99" si="22">IF(($R88      =0),0,($S88      /$R88      ))</f>
        <v>0.82111392472527456</v>
      </c>
      <c r="U88" s="38">
        <f t="shared" ref="U88:U99" si="23">IF(($P88      =0),0,(($J88      /$P88      )-1))</f>
        <v>0.15535799292630803</v>
      </c>
    </row>
    <row r="89" spans="1:21" ht="13" x14ac:dyDescent="0.3">
      <c r="A89" s="18" t="s">
        <v>23</v>
      </c>
      <c r="B89" s="12" t="s">
        <v>167</v>
      </c>
      <c r="C89" s="11" t="s">
        <v>168</v>
      </c>
      <c r="D89" s="33">
        <v>39482779494</v>
      </c>
      <c r="E89" s="33">
        <v>39117711057</v>
      </c>
      <c r="F89" s="33">
        <v>11994883121</v>
      </c>
      <c r="G89" s="38">
        <f t="shared" si="16"/>
        <v>0.30380037258579534</v>
      </c>
      <c r="H89" s="33">
        <v>12009435189</v>
      </c>
      <c r="I89" s="38">
        <f t="shared" si="17"/>
        <v>0.30416894005208051</v>
      </c>
      <c r="J89" s="33">
        <v>11518028706</v>
      </c>
      <c r="K89" s="38">
        <f t="shared" si="18"/>
        <v>0.29444536489409145</v>
      </c>
      <c r="L89" s="33">
        <v>0</v>
      </c>
      <c r="M89" s="38">
        <f t="shared" si="19"/>
        <v>0</v>
      </c>
      <c r="N89" s="33">
        <f t="shared" si="20"/>
        <v>35522347016</v>
      </c>
      <c r="O89" s="38">
        <f t="shared" si="21"/>
        <v>0.90808858842070161</v>
      </c>
      <c r="P89" s="33">
        <v>10189916979</v>
      </c>
      <c r="Q89" s="33">
        <v>44380064626</v>
      </c>
      <c r="R89" s="33">
        <v>38330415644</v>
      </c>
      <c r="S89" s="33">
        <v>33024871703</v>
      </c>
      <c r="T89" s="38">
        <f t="shared" si="22"/>
        <v>0.86158397053984215</v>
      </c>
      <c r="U89" s="38">
        <f t="shared" si="23"/>
        <v>0.13033587317119988</v>
      </c>
    </row>
    <row r="90" spans="1:21" ht="13" x14ac:dyDescent="0.3">
      <c r="A90" s="18" t="s">
        <v>23</v>
      </c>
      <c r="B90" s="12" t="s">
        <v>169</v>
      </c>
      <c r="C90" s="11" t="s">
        <v>170</v>
      </c>
      <c r="D90" s="33">
        <v>13872175182</v>
      </c>
      <c r="E90" s="33">
        <v>13792367068</v>
      </c>
      <c r="F90" s="33">
        <v>4114793444</v>
      </c>
      <c r="G90" s="38">
        <f t="shared" si="16"/>
        <v>0.29662207909104243</v>
      </c>
      <c r="H90" s="33">
        <v>2177577940</v>
      </c>
      <c r="I90" s="38">
        <f t="shared" si="17"/>
        <v>0.15697451275165133</v>
      </c>
      <c r="J90" s="33">
        <v>4910932880</v>
      </c>
      <c r="K90" s="38">
        <f t="shared" si="18"/>
        <v>0.3560616430658935</v>
      </c>
      <c r="L90" s="33">
        <v>0</v>
      </c>
      <c r="M90" s="38">
        <f t="shared" si="19"/>
        <v>0</v>
      </c>
      <c r="N90" s="33">
        <f t="shared" si="20"/>
        <v>11203304264</v>
      </c>
      <c r="O90" s="38">
        <f t="shared" si="21"/>
        <v>0.81228292495151566</v>
      </c>
      <c r="P90" s="33">
        <v>3349207023</v>
      </c>
      <c r="Q90" s="33">
        <v>13413636706</v>
      </c>
      <c r="R90" s="33">
        <v>13948805445</v>
      </c>
      <c r="S90" s="33">
        <v>10988835463</v>
      </c>
      <c r="T90" s="38">
        <f t="shared" si="22"/>
        <v>0.78779760075720229</v>
      </c>
      <c r="U90" s="38">
        <f t="shared" si="23"/>
        <v>0.46629719998649355</v>
      </c>
    </row>
    <row r="91" spans="1:21" ht="14" x14ac:dyDescent="0.3">
      <c r="A91" s="19" t="s">
        <v>0</v>
      </c>
      <c r="B91" s="14" t="s">
        <v>28</v>
      </c>
      <c r="C91" s="13" t="s">
        <v>0</v>
      </c>
      <c r="D91" s="34">
        <f>SUM(D88:D90)</f>
        <v>63073138989</v>
      </c>
      <c r="E91" s="34">
        <f>SUM(E88:E90)</f>
        <v>63481012322</v>
      </c>
      <c r="F91" s="34">
        <f>SUM(F88:F90)</f>
        <v>19373947298</v>
      </c>
      <c r="G91" s="39">
        <f t="shared" si="16"/>
        <v>0.30716637238205047</v>
      </c>
      <c r="H91" s="34">
        <f>SUM(H88:H90)</f>
        <v>17111161284</v>
      </c>
      <c r="I91" s="39">
        <f t="shared" si="17"/>
        <v>0.2712907833393895</v>
      </c>
      <c r="J91" s="34">
        <f>SUM(J88:J90)</f>
        <v>19140264231</v>
      </c>
      <c r="K91" s="39">
        <f t="shared" si="18"/>
        <v>0.30151164152696952</v>
      </c>
      <c r="L91" s="34">
        <f>SUM(L88:L90)</f>
        <v>0</v>
      </c>
      <c r="M91" s="39">
        <f t="shared" si="19"/>
        <v>0</v>
      </c>
      <c r="N91" s="34">
        <f t="shared" si="20"/>
        <v>55625372813</v>
      </c>
      <c r="O91" s="39">
        <f t="shared" si="21"/>
        <v>0.87625213868434881</v>
      </c>
      <c r="P91" s="34">
        <f>SUM(P88:P90)</f>
        <v>15885844812</v>
      </c>
      <c r="Q91" s="34">
        <f>SUM(Q88:Q90)</f>
        <v>66875429542</v>
      </c>
      <c r="R91" s="34">
        <f>SUM(R88:R90)</f>
        <v>61286083862</v>
      </c>
      <c r="S91" s="34">
        <f>SUM(S88:S90)</f>
        <v>51409367607</v>
      </c>
      <c r="T91" s="39">
        <f t="shared" si="22"/>
        <v>0.83884243155037053</v>
      </c>
      <c r="U91" s="39">
        <f t="shared" si="23"/>
        <v>0.20486284849903891</v>
      </c>
    </row>
    <row r="92" spans="1:21" ht="13" x14ac:dyDescent="0.3">
      <c r="A92" s="18" t="s">
        <v>29</v>
      </c>
      <c r="B92" s="12" t="s">
        <v>171</v>
      </c>
      <c r="C92" s="11" t="s">
        <v>172</v>
      </c>
      <c r="D92" s="33">
        <v>1027112460</v>
      </c>
      <c r="E92" s="33">
        <v>944175356</v>
      </c>
      <c r="F92" s="33">
        <v>252826455</v>
      </c>
      <c r="G92" s="38">
        <f t="shared" si="16"/>
        <v>0.24615265109333792</v>
      </c>
      <c r="H92" s="33">
        <v>223669387</v>
      </c>
      <c r="I92" s="38">
        <f t="shared" si="17"/>
        <v>0.21776523575617027</v>
      </c>
      <c r="J92" s="33">
        <v>254410690</v>
      </c>
      <c r="K92" s="38">
        <f t="shared" si="18"/>
        <v>0.26945279643583497</v>
      </c>
      <c r="L92" s="33">
        <v>0</v>
      </c>
      <c r="M92" s="38">
        <f t="shared" si="19"/>
        <v>0</v>
      </c>
      <c r="N92" s="33">
        <f t="shared" si="20"/>
        <v>730906532</v>
      </c>
      <c r="O92" s="38">
        <f t="shared" si="21"/>
        <v>0.77412159442128037</v>
      </c>
      <c r="P92" s="33">
        <v>243769644</v>
      </c>
      <c r="Q92" s="33">
        <v>976567758</v>
      </c>
      <c r="R92" s="33">
        <v>977272829</v>
      </c>
      <c r="S92" s="33">
        <v>726810061</v>
      </c>
      <c r="T92" s="38">
        <f t="shared" si="22"/>
        <v>0.74371254314285251</v>
      </c>
      <c r="U92" s="38">
        <f t="shared" si="23"/>
        <v>4.3652055380611676E-2</v>
      </c>
    </row>
    <row r="93" spans="1:21" ht="13" x14ac:dyDescent="0.3">
      <c r="A93" s="18" t="s">
        <v>29</v>
      </c>
      <c r="B93" s="12" t="s">
        <v>173</v>
      </c>
      <c r="C93" s="11" t="s">
        <v>174</v>
      </c>
      <c r="D93" s="33">
        <v>375920011</v>
      </c>
      <c r="E93" s="33">
        <v>374143501</v>
      </c>
      <c r="F93" s="33">
        <v>105935308</v>
      </c>
      <c r="G93" s="38">
        <f t="shared" si="16"/>
        <v>0.28180279022177407</v>
      </c>
      <c r="H93" s="33">
        <v>101875055</v>
      </c>
      <c r="I93" s="38">
        <f t="shared" si="17"/>
        <v>0.27100194727329907</v>
      </c>
      <c r="J93" s="33">
        <v>93584567</v>
      </c>
      <c r="K93" s="38">
        <f t="shared" si="18"/>
        <v>0.25013014191044308</v>
      </c>
      <c r="L93" s="33">
        <v>0</v>
      </c>
      <c r="M93" s="38">
        <f t="shared" si="19"/>
        <v>0</v>
      </c>
      <c r="N93" s="33">
        <f t="shared" si="20"/>
        <v>301394930</v>
      </c>
      <c r="O93" s="38">
        <f t="shared" si="21"/>
        <v>0.80555970956181333</v>
      </c>
      <c r="P93" s="33">
        <v>96111607</v>
      </c>
      <c r="Q93" s="33">
        <v>366302001</v>
      </c>
      <c r="R93" s="33">
        <v>388391242</v>
      </c>
      <c r="S93" s="33">
        <v>295963916</v>
      </c>
      <c r="T93" s="38">
        <f t="shared" si="22"/>
        <v>0.7620252055014155</v>
      </c>
      <c r="U93" s="38">
        <f t="shared" si="23"/>
        <v>-2.6292766075589613E-2</v>
      </c>
    </row>
    <row r="94" spans="1:21" ht="13" x14ac:dyDescent="0.3">
      <c r="A94" s="18" t="s">
        <v>29</v>
      </c>
      <c r="B94" s="12" t="s">
        <v>175</v>
      </c>
      <c r="C94" s="11" t="s">
        <v>176</v>
      </c>
      <c r="D94" s="33">
        <v>316437680</v>
      </c>
      <c r="E94" s="33">
        <v>320873677</v>
      </c>
      <c r="F94" s="33">
        <v>103523297</v>
      </c>
      <c r="G94" s="38">
        <f t="shared" si="16"/>
        <v>0.32715224368981594</v>
      </c>
      <c r="H94" s="33">
        <v>93368092</v>
      </c>
      <c r="I94" s="38">
        <f t="shared" si="17"/>
        <v>0.29505996883809793</v>
      </c>
      <c r="J94" s="33">
        <v>78545670</v>
      </c>
      <c r="K94" s="38">
        <f t="shared" si="18"/>
        <v>0.24478689163399339</v>
      </c>
      <c r="L94" s="33">
        <v>0</v>
      </c>
      <c r="M94" s="38">
        <f t="shared" si="19"/>
        <v>0</v>
      </c>
      <c r="N94" s="33">
        <f t="shared" si="20"/>
        <v>275437059</v>
      </c>
      <c r="O94" s="38">
        <f t="shared" si="21"/>
        <v>0.85839717852580344</v>
      </c>
      <c r="P94" s="33">
        <v>74448384</v>
      </c>
      <c r="Q94" s="33">
        <v>292192191</v>
      </c>
      <c r="R94" s="33">
        <v>319743462</v>
      </c>
      <c r="S94" s="33">
        <v>275455083</v>
      </c>
      <c r="T94" s="38">
        <f t="shared" si="22"/>
        <v>0.86148777296969403</v>
      </c>
      <c r="U94" s="38">
        <f t="shared" si="23"/>
        <v>5.5035257716272268E-2</v>
      </c>
    </row>
    <row r="95" spans="1:21" ht="13" x14ac:dyDescent="0.3">
      <c r="A95" s="18" t="s">
        <v>44</v>
      </c>
      <c r="B95" s="12" t="s">
        <v>177</v>
      </c>
      <c r="C95" s="11" t="s">
        <v>178</v>
      </c>
      <c r="D95" s="33">
        <v>301105164</v>
      </c>
      <c r="E95" s="33">
        <v>302228550</v>
      </c>
      <c r="F95" s="33">
        <v>122385557</v>
      </c>
      <c r="G95" s="38">
        <f t="shared" si="16"/>
        <v>0.40645452696387496</v>
      </c>
      <c r="H95" s="33">
        <v>97308835</v>
      </c>
      <c r="I95" s="38">
        <f t="shared" si="17"/>
        <v>0.32317225552465118</v>
      </c>
      <c r="J95" s="33">
        <v>74713431</v>
      </c>
      <c r="K95" s="38">
        <f t="shared" si="18"/>
        <v>0.24720838253037311</v>
      </c>
      <c r="L95" s="33">
        <v>0</v>
      </c>
      <c r="M95" s="38">
        <f t="shared" si="19"/>
        <v>0</v>
      </c>
      <c r="N95" s="33">
        <f t="shared" si="20"/>
        <v>294407823</v>
      </c>
      <c r="O95" s="38">
        <f t="shared" si="21"/>
        <v>0.97412313628212821</v>
      </c>
      <c r="P95" s="33">
        <v>73920320</v>
      </c>
      <c r="Q95" s="33">
        <v>305552851</v>
      </c>
      <c r="R95" s="33">
        <v>304412347</v>
      </c>
      <c r="S95" s="33">
        <v>302636774</v>
      </c>
      <c r="T95" s="38">
        <f t="shared" si="22"/>
        <v>0.99416721096401517</v>
      </c>
      <c r="U95" s="38">
        <f t="shared" si="23"/>
        <v>1.0729269029138511E-2</v>
      </c>
    </row>
    <row r="96" spans="1:21" ht="14" x14ac:dyDescent="0.3">
      <c r="A96" s="19" t="s">
        <v>0</v>
      </c>
      <c r="B96" s="14" t="s">
        <v>179</v>
      </c>
      <c r="C96" s="13" t="s">
        <v>0</v>
      </c>
      <c r="D96" s="34">
        <f>SUM(D92:D95)</f>
        <v>2020575315</v>
      </c>
      <c r="E96" s="34">
        <f>SUM(E92:E95)</f>
        <v>1941421084</v>
      </c>
      <c r="F96" s="34">
        <f>SUM(F92:F95)</f>
        <v>584670617</v>
      </c>
      <c r="G96" s="39">
        <f t="shared" si="16"/>
        <v>0.28935848748602572</v>
      </c>
      <c r="H96" s="34">
        <f>SUM(H92:H95)</f>
        <v>516221369</v>
      </c>
      <c r="I96" s="39">
        <f t="shared" si="17"/>
        <v>0.25548236938646357</v>
      </c>
      <c r="J96" s="34">
        <f>SUM(J92:J95)</f>
        <v>501254358</v>
      </c>
      <c r="K96" s="39">
        <f t="shared" si="18"/>
        <v>0.25818940678610658</v>
      </c>
      <c r="L96" s="34">
        <f>SUM(L92:L95)</f>
        <v>0</v>
      </c>
      <c r="M96" s="39">
        <f t="shared" si="19"/>
        <v>0</v>
      </c>
      <c r="N96" s="34">
        <f t="shared" si="20"/>
        <v>1602146344</v>
      </c>
      <c r="O96" s="39">
        <f t="shared" si="21"/>
        <v>0.82524412514312639</v>
      </c>
      <c r="P96" s="34">
        <f>SUM(P92:P95)</f>
        <v>488249955</v>
      </c>
      <c r="Q96" s="34">
        <f>SUM(Q92:Q95)</f>
        <v>1940614801</v>
      </c>
      <c r="R96" s="34">
        <f>SUM(R92:R95)</f>
        <v>1989819880</v>
      </c>
      <c r="S96" s="34">
        <f>SUM(S92:S95)</f>
        <v>1600865834</v>
      </c>
      <c r="T96" s="39">
        <f t="shared" si="22"/>
        <v>0.8045280128571235</v>
      </c>
      <c r="U96" s="39">
        <f t="shared" si="23"/>
        <v>2.6634724421019218E-2</v>
      </c>
    </row>
    <row r="97" spans="1:21" ht="13" x14ac:dyDescent="0.3">
      <c r="A97" s="18" t="s">
        <v>29</v>
      </c>
      <c r="B97" s="12" t="s">
        <v>180</v>
      </c>
      <c r="C97" s="11" t="s">
        <v>181</v>
      </c>
      <c r="D97" s="33">
        <v>584067270</v>
      </c>
      <c r="E97" s="33">
        <v>612545236</v>
      </c>
      <c r="F97" s="33">
        <v>142583648</v>
      </c>
      <c r="G97" s="38">
        <f t="shared" si="16"/>
        <v>0.24412196218425319</v>
      </c>
      <c r="H97" s="33">
        <v>156509519</v>
      </c>
      <c r="I97" s="38">
        <f t="shared" si="17"/>
        <v>0.26796488527768386</v>
      </c>
      <c r="J97" s="33">
        <v>157285355</v>
      </c>
      <c r="K97" s="38">
        <f t="shared" si="18"/>
        <v>0.2567734524018076</v>
      </c>
      <c r="L97" s="33">
        <v>0</v>
      </c>
      <c r="M97" s="38">
        <f t="shared" si="19"/>
        <v>0</v>
      </c>
      <c r="N97" s="33">
        <f t="shared" si="20"/>
        <v>456378522</v>
      </c>
      <c r="O97" s="38">
        <f t="shared" si="21"/>
        <v>0.74505276537649867</v>
      </c>
      <c r="P97" s="33">
        <v>132586132</v>
      </c>
      <c r="Q97" s="33">
        <v>768249709</v>
      </c>
      <c r="R97" s="33">
        <v>759097681</v>
      </c>
      <c r="S97" s="33">
        <v>399588587</v>
      </c>
      <c r="T97" s="38">
        <f t="shared" si="22"/>
        <v>0.52639943053652938</v>
      </c>
      <c r="U97" s="38">
        <f t="shared" si="23"/>
        <v>0.18628813306055259</v>
      </c>
    </row>
    <row r="98" spans="1:21" ht="13" x14ac:dyDescent="0.3">
      <c r="A98" s="18" t="s">
        <v>29</v>
      </c>
      <c r="B98" s="12" t="s">
        <v>182</v>
      </c>
      <c r="C98" s="11" t="s">
        <v>183</v>
      </c>
      <c r="D98" s="33">
        <v>908745895</v>
      </c>
      <c r="E98" s="33">
        <v>1072422437</v>
      </c>
      <c r="F98" s="33">
        <v>213749109</v>
      </c>
      <c r="G98" s="38">
        <f t="shared" si="16"/>
        <v>0.23521328698821797</v>
      </c>
      <c r="H98" s="33">
        <v>205455811</v>
      </c>
      <c r="I98" s="38">
        <f t="shared" si="17"/>
        <v>0.22608719569511784</v>
      </c>
      <c r="J98" s="33">
        <v>206273193</v>
      </c>
      <c r="K98" s="38">
        <f t="shared" si="18"/>
        <v>0.19234322770887718</v>
      </c>
      <c r="L98" s="33">
        <v>0</v>
      </c>
      <c r="M98" s="38">
        <f t="shared" si="19"/>
        <v>0</v>
      </c>
      <c r="N98" s="33">
        <f t="shared" si="20"/>
        <v>625478113</v>
      </c>
      <c r="O98" s="38">
        <f t="shared" si="21"/>
        <v>0.58323855546114423</v>
      </c>
      <c r="P98" s="33">
        <v>205372786</v>
      </c>
      <c r="Q98" s="33">
        <v>855614827</v>
      </c>
      <c r="R98" s="33">
        <v>906547661</v>
      </c>
      <c r="S98" s="33">
        <v>1844400379</v>
      </c>
      <c r="T98" s="38">
        <f t="shared" si="22"/>
        <v>2.0345321689600611</v>
      </c>
      <c r="U98" s="38">
        <f t="shared" si="23"/>
        <v>4.3842566366121272E-3</v>
      </c>
    </row>
    <row r="99" spans="1:21" ht="13" x14ac:dyDescent="0.3">
      <c r="A99" s="18" t="s">
        <v>29</v>
      </c>
      <c r="B99" s="12" t="s">
        <v>184</v>
      </c>
      <c r="C99" s="11" t="s">
        <v>185</v>
      </c>
      <c r="D99" s="33">
        <v>581392807</v>
      </c>
      <c r="E99" s="33">
        <v>586235807</v>
      </c>
      <c r="F99" s="33">
        <v>196515075</v>
      </c>
      <c r="G99" s="38">
        <f t="shared" si="16"/>
        <v>0.33800740675486202</v>
      </c>
      <c r="H99" s="33">
        <v>150248799</v>
      </c>
      <c r="I99" s="38">
        <f t="shared" si="17"/>
        <v>0.25842906412153116</v>
      </c>
      <c r="J99" s="33">
        <v>198540378</v>
      </c>
      <c r="K99" s="38">
        <f t="shared" si="18"/>
        <v>0.33866982471782042</v>
      </c>
      <c r="L99" s="33">
        <v>0</v>
      </c>
      <c r="M99" s="38">
        <f t="shared" si="19"/>
        <v>0</v>
      </c>
      <c r="N99" s="33">
        <f t="shared" si="20"/>
        <v>545304252</v>
      </c>
      <c r="O99" s="38">
        <f t="shared" si="21"/>
        <v>0.93017902606552993</v>
      </c>
      <c r="P99" s="33">
        <v>146266365</v>
      </c>
      <c r="Q99" s="33">
        <v>439370392</v>
      </c>
      <c r="R99" s="33">
        <v>465574451</v>
      </c>
      <c r="S99" s="33">
        <v>346447843</v>
      </c>
      <c r="T99" s="38">
        <f t="shared" si="22"/>
        <v>0.74412984272627103</v>
      </c>
      <c r="U99" s="38">
        <f t="shared" si="23"/>
        <v>0.35738915778757474</v>
      </c>
    </row>
    <row r="100" spans="1:21" ht="13" x14ac:dyDescent="0.3">
      <c r="A100" s="18" t="s">
        <v>44</v>
      </c>
      <c r="B100" s="12" t="s">
        <v>186</v>
      </c>
      <c r="C100" s="11" t="s">
        <v>187</v>
      </c>
      <c r="D100" s="33">
        <v>71764966</v>
      </c>
      <c r="E100" s="33">
        <v>53655657</v>
      </c>
      <c r="F100" s="33">
        <v>19849319</v>
      </c>
      <c r="G100" s="38">
        <f>IF(($D100     =0),0,($F100     /$D100     ))</f>
        <v>0.2765878687938067</v>
      </c>
      <c r="H100" s="33">
        <v>78098357</v>
      </c>
      <c r="I100" s="38">
        <f>IF(($D100     =0),0,($H100     /$D100     ))</f>
        <v>1.0882518497953444</v>
      </c>
      <c r="J100" s="33">
        <v>-41147949</v>
      </c>
      <c r="K100" s="38">
        <f>IF(($E100     =0),0,($J100     /$E100     ))</f>
        <v>-0.76688929556859209</v>
      </c>
      <c r="L100" s="33">
        <v>0</v>
      </c>
      <c r="M100" s="38">
        <f>IF(($E100     =0),0,($L100     /$E100     ))</f>
        <v>0</v>
      </c>
      <c r="N100" s="33">
        <f>$F100     +$H100     +$J100</f>
        <v>56799727</v>
      </c>
      <c r="O100" s="38">
        <f>IF(($E100     =0),0,($N100     /$E100     ))</f>
        <v>1.0585971764356552</v>
      </c>
      <c r="P100" s="33">
        <v>12140699</v>
      </c>
      <c r="Q100" s="33">
        <v>60839062</v>
      </c>
      <c r="R100" s="33">
        <v>60839064</v>
      </c>
      <c r="S100" s="33">
        <v>50927825</v>
      </c>
      <c r="T100" s="38">
        <f>IF(($R100     =0),0,($S100     /$R100     ))</f>
        <v>0.83709086977406488</v>
      </c>
      <c r="U100" s="38">
        <f>IF(($P100     =0),0,(($J100     /$P100     )-1))</f>
        <v>-4.3892569941813075</v>
      </c>
    </row>
    <row r="101" spans="1:21" ht="14" x14ac:dyDescent="0.3">
      <c r="A101" s="19" t="s">
        <v>0</v>
      </c>
      <c r="B101" s="14" t="s">
        <v>188</v>
      </c>
      <c r="C101" s="13" t="s">
        <v>0</v>
      </c>
      <c r="D101" s="34">
        <f>SUM(D97:D100)</f>
        <v>2145970938</v>
      </c>
      <c r="E101" s="34">
        <f>SUM(E97:E100)</f>
        <v>2324859137</v>
      </c>
      <c r="F101" s="34">
        <f>SUM(F97:F100)</f>
        <v>572697151</v>
      </c>
      <c r="G101" s="39">
        <f>IF(($D101     =0),0,($F101     /$D101     ))</f>
        <v>0.26687087921784336</v>
      </c>
      <c r="H101" s="34">
        <f>SUM(H97:H100)</f>
        <v>590312486</v>
      </c>
      <c r="I101" s="39">
        <f>IF(($D101     =0),0,($H101     /$D101     ))</f>
        <v>0.27507944098728515</v>
      </c>
      <c r="J101" s="34">
        <f>SUM(J97:J100)</f>
        <v>520950977</v>
      </c>
      <c r="K101" s="39">
        <f>IF(($E101     =0),0,($J101     /$E101     ))</f>
        <v>0.22407851241784718</v>
      </c>
      <c r="L101" s="34">
        <f>SUM(L97:L100)</f>
        <v>0</v>
      </c>
      <c r="M101" s="39">
        <f>IF(($E101     =0),0,($L101     /$E101     ))</f>
        <v>0</v>
      </c>
      <c r="N101" s="34">
        <f>$F101     +$H101     +$J101</f>
        <v>1683960614</v>
      </c>
      <c r="O101" s="39">
        <f>IF(($E101     =0),0,($N101     /$E101     ))</f>
        <v>0.72432801936249092</v>
      </c>
      <c r="P101" s="34">
        <f>SUM(P97:P100)</f>
        <v>496365982</v>
      </c>
      <c r="Q101" s="34">
        <f>SUM(Q97:Q100)</f>
        <v>2124073990</v>
      </c>
      <c r="R101" s="34">
        <f>SUM(R97:R100)</f>
        <v>2192058857</v>
      </c>
      <c r="S101" s="34">
        <f>SUM(S97:S100)</f>
        <v>2641364634</v>
      </c>
      <c r="T101" s="39">
        <f>IF(($R101     =0),0,($S101     /$R101     ))</f>
        <v>1.2049697596235664</v>
      </c>
      <c r="U101" s="39">
        <f>IF(($P101     =0),0,(($J101     /$P101     )-1))</f>
        <v>4.9529975646074753E-2</v>
      </c>
    </row>
    <row r="102" spans="1:21" ht="14" x14ac:dyDescent="0.3">
      <c r="A102" s="19" t="s">
        <v>0</v>
      </c>
      <c r="B102" s="14" t="s">
        <v>189</v>
      </c>
      <c r="C102" s="13" t="s">
        <v>0</v>
      </c>
      <c r="D102" s="34">
        <f>SUM(D88:D90,D92:D95,D97:D100)</f>
        <v>67239685242</v>
      </c>
      <c r="E102" s="34">
        <f>SUM(E88:E90,E92:E95,E97:E100)</f>
        <v>67747292543</v>
      </c>
      <c r="F102" s="34">
        <f>SUM(F88:F90,F92:F95,F97:F100)</f>
        <v>20531315066</v>
      </c>
      <c r="G102" s="39">
        <f>IF(($D102     =0),0,($F102     /$D102     ))</f>
        <v>0.3053451989268906</v>
      </c>
      <c r="H102" s="34">
        <f>SUM(H88:H90,H92:H95,H97:H100)</f>
        <v>18217695139</v>
      </c>
      <c r="I102" s="39">
        <f>IF(($D102     =0),0,($H102     /$D102     ))</f>
        <v>0.27093665107790632</v>
      </c>
      <c r="J102" s="34">
        <f>SUM(J88:J90,J92:J95,J97:J100)</f>
        <v>20162469566</v>
      </c>
      <c r="K102" s="39">
        <f>IF(($E102     =0),0,($J102     /$E102     ))</f>
        <v>0.29761292015031665</v>
      </c>
      <c r="L102" s="34">
        <f>SUM(L88:L90,L92:L95,L97:L100)</f>
        <v>0</v>
      </c>
      <c r="M102" s="39">
        <f>IF(($E102     =0),0,($L102     /$E102     ))</f>
        <v>0</v>
      </c>
      <c r="N102" s="34">
        <f>$F102     +$H102     +$J102</f>
        <v>58911479771</v>
      </c>
      <c r="O102" s="39">
        <f>IF(($E102     =0),0,($N102     /$E102     ))</f>
        <v>0.86957688727720295</v>
      </c>
      <c r="P102" s="34">
        <f>SUM(P88:P90,P92:P95,P97:P100)</f>
        <v>16870460749</v>
      </c>
      <c r="Q102" s="34">
        <f>SUM(Q88:Q90,Q92:Q95,Q97:Q100)</f>
        <v>70940118333</v>
      </c>
      <c r="R102" s="34">
        <f>SUM(R88:R90,R92:R95,R97:R100)</f>
        <v>65467962599</v>
      </c>
      <c r="S102" s="34">
        <f>SUM(S88:S90,S92:S95,S97:S100)</f>
        <v>55651598075</v>
      </c>
      <c r="T102" s="39">
        <f>IF(($R102     =0),0,($S102     /$R102     ))</f>
        <v>0.85005849984783333</v>
      </c>
      <c r="U102" s="39">
        <f>IF(($P102     =0),0,(($J102     /$P102     )-1))</f>
        <v>0.19513449371530256</v>
      </c>
    </row>
    <row r="103" spans="1:21" ht="14.5" customHeight="1" x14ac:dyDescent="0.3">
      <c r="A103" s="17" t="s">
        <v>0</v>
      </c>
      <c r="B103" s="15" t="s">
        <v>618</v>
      </c>
      <c r="C103" s="10"/>
      <c r="D103" s="35"/>
      <c r="E103" s="35"/>
      <c r="F103" s="35"/>
      <c r="G103" s="40"/>
      <c r="H103" s="35"/>
      <c r="I103" s="40"/>
      <c r="J103" s="35"/>
      <c r="K103" s="40"/>
      <c r="L103" s="35"/>
      <c r="M103" s="40"/>
      <c r="N103" s="35"/>
      <c r="O103" s="40"/>
      <c r="P103" s="35"/>
      <c r="Q103" s="35"/>
      <c r="R103" s="35"/>
      <c r="S103" s="35"/>
      <c r="T103" s="40"/>
      <c r="U103" s="40"/>
    </row>
    <row r="104" spans="1:21" ht="28.9" customHeight="1" x14ac:dyDescent="0.3">
      <c r="A104" s="17" t="s">
        <v>0</v>
      </c>
      <c r="B104" s="9" t="s">
        <v>190</v>
      </c>
      <c r="C104" s="10"/>
      <c r="D104" s="35"/>
      <c r="E104" s="35"/>
      <c r="F104" s="35"/>
      <c r="G104" s="40"/>
      <c r="H104" s="35"/>
      <c r="I104" s="40"/>
      <c r="J104" s="35"/>
      <c r="K104" s="40"/>
      <c r="L104" s="35"/>
      <c r="M104" s="40"/>
      <c r="N104" s="35"/>
      <c r="O104" s="40"/>
      <c r="P104" s="35"/>
      <c r="Q104" s="35"/>
      <c r="R104" s="35"/>
      <c r="S104" s="35"/>
      <c r="T104" s="40"/>
      <c r="U104" s="40"/>
    </row>
    <row r="105" spans="1:21" ht="13" x14ac:dyDescent="0.3">
      <c r="A105" s="18" t="s">
        <v>23</v>
      </c>
      <c r="B105" s="12" t="s">
        <v>191</v>
      </c>
      <c r="C105" s="11" t="s">
        <v>192</v>
      </c>
      <c r="D105" s="33">
        <v>15578490600</v>
      </c>
      <c r="E105" s="33">
        <v>15341514750</v>
      </c>
      <c r="F105" s="33">
        <v>4628172299</v>
      </c>
      <c r="G105" s="38">
        <f t="shared" ref="G105:G136" si="24">IF(($D105     =0),0,($F105     /$D105     ))</f>
        <v>0.29708733778097862</v>
      </c>
      <c r="H105" s="33">
        <v>4745079502</v>
      </c>
      <c r="I105" s="38">
        <f t="shared" ref="I105:I136" si="25">IF(($D105     =0),0,($H105     /$D105     ))</f>
        <v>0.30459173637784909</v>
      </c>
      <c r="J105" s="33">
        <v>3821454672</v>
      </c>
      <c r="K105" s="38">
        <f t="shared" ref="K105:K136" si="26">IF(($E105     =0),0,($J105     /$E105     ))</f>
        <v>0.24909239630330507</v>
      </c>
      <c r="L105" s="33">
        <v>0</v>
      </c>
      <c r="M105" s="38">
        <f t="shared" ref="M105:M136" si="27">IF(($E105     =0),0,($L105     /$E105     ))</f>
        <v>0</v>
      </c>
      <c r="N105" s="33">
        <f t="shared" ref="N105:N136" si="28">$F105     +$H105     +$J105</f>
        <v>13194706473</v>
      </c>
      <c r="O105" s="38">
        <f t="shared" ref="O105:O136" si="29">IF(($E105     =0),0,($N105     /$E105     ))</f>
        <v>0.86006542952350906</v>
      </c>
      <c r="P105" s="33">
        <v>3391757226</v>
      </c>
      <c r="Q105" s="33">
        <v>14810507320</v>
      </c>
      <c r="R105" s="33">
        <v>14709048763</v>
      </c>
      <c r="S105" s="33">
        <v>12683627660</v>
      </c>
      <c r="T105" s="38">
        <f t="shared" ref="T105:T136" si="30">IF(($R105     =0),0,($S105     /$R105     ))</f>
        <v>0.86230101377494495</v>
      </c>
      <c r="U105" s="38">
        <f t="shared" ref="U105:U136" si="31">IF(($P105     =0),0,(($J105     /$P105     )-1))</f>
        <v>0.12668873901294964</v>
      </c>
    </row>
    <row r="106" spans="1:21" ht="14" x14ac:dyDescent="0.3">
      <c r="A106" s="19" t="s">
        <v>0</v>
      </c>
      <c r="B106" s="14" t="s">
        <v>28</v>
      </c>
      <c r="C106" s="13" t="s">
        <v>0</v>
      </c>
      <c r="D106" s="34">
        <f>D105</f>
        <v>15578490600</v>
      </c>
      <c r="E106" s="34">
        <f>E105</f>
        <v>15341514750</v>
      </c>
      <c r="F106" s="34">
        <f>F105</f>
        <v>4628172299</v>
      </c>
      <c r="G106" s="39">
        <f t="shared" si="24"/>
        <v>0.29708733778097862</v>
      </c>
      <c r="H106" s="34">
        <f>H105</f>
        <v>4745079502</v>
      </c>
      <c r="I106" s="39">
        <f t="shared" si="25"/>
        <v>0.30459173637784909</v>
      </c>
      <c r="J106" s="34">
        <f>J105</f>
        <v>3821454672</v>
      </c>
      <c r="K106" s="39">
        <f t="shared" si="26"/>
        <v>0.24909239630330507</v>
      </c>
      <c r="L106" s="34">
        <f>L105</f>
        <v>0</v>
      </c>
      <c r="M106" s="39">
        <f t="shared" si="27"/>
        <v>0</v>
      </c>
      <c r="N106" s="34">
        <f t="shared" si="28"/>
        <v>13194706473</v>
      </c>
      <c r="O106" s="39">
        <f t="shared" si="29"/>
        <v>0.86006542952350906</v>
      </c>
      <c r="P106" s="34">
        <f>P105</f>
        <v>3391757226</v>
      </c>
      <c r="Q106" s="34">
        <f>Q105</f>
        <v>14810507320</v>
      </c>
      <c r="R106" s="34">
        <f>R105</f>
        <v>14709048763</v>
      </c>
      <c r="S106" s="34">
        <f>S105</f>
        <v>12683627660</v>
      </c>
      <c r="T106" s="39">
        <f t="shared" si="30"/>
        <v>0.86230101377494495</v>
      </c>
      <c r="U106" s="39">
        <f t="shared" si="31"/>
        <v>0.12668873901294964</v>
      </c>
    </row>
    <row r="107" spans="1:21" ht="13" x14ac:dyDescent="0.3">
      <c r="A107" s="18" t="s">
        <v>29</v>
      </c>
      <c r="B107" s="12" t="s">
        <v>193</v>
      </c>
      <c r="C107" s="11" t="s">
        <v>194</v>
      </c>
      <c r="D107" s="33">
        <v>123339139</v>
      </c>
      <c r="E107" s="33">
        <v>126627530</v>
      </c>
      <c r="F107" s="33">
        <v>50744369</v>
      </c>
      <c r="G107" s="38">
        <f t="shared" si="24"/>
        <v>0.41142146289832621</v>
      </c>
      <c r="H107" s="33">
        <v>23218768</v>
      </c>
      <c r="I107" s="38">
        <f t="shared" si="25"/>
        <v>0.18825141952709756</v>
      </c>
      <c r="J107" s="33">
        <v>25033425</v>
      </c>
      <c r="K107" s="38">
        <f t="shared" si="26"/>
        <v>0.19769338468498912</v>
      </c>
      <c r="L107" s="33">
        <v>0</v>
      </c>
      <c r="M107" s="38">
        <f t="shared" si="27"/>
        <v>0</v>
      </c>
      <c r="N107" s="33">
        <f t="shared" si="28"/>
        <v>98996562</v>
      </c>
      <c r="O107" s="38">
        <f t="shared" si="29"/>
        <v>0.78179335883752921</v>
      </c>
      <c r="P107" s="33">
        <v>25743062</v>
      </c>
      <c r="Q107" s="33">
        <v>125571215</v>
      </c>
      <c r="R107" s="33">
        <v>117647268</v>
      </c>
      <c r="S107" s="33">
        <v>94735447</v>
      </c>
      <c r="T107" s="38">
        <f t="shared" si="30"/>
        <v>0.80524986776573515</v>
      </c>
      <c r="U107" s="38">
        <f t="shared" si="31"/>
        <v>-2.7566145783279428E-2</v>
      </c>
    </row>
    <row r="108" spans="1:21" ht="13" x14ac:dyDescent="0.3">
      <c r="A108" s="18" t="s">
        <v>29</v>
      </c>
      <c r="B108" s="12" t="s">
        <v>195</v>
      </c>
      <c r="C108" s="11" t="s">
        <v>196</v>
      </c>
      <c r="D108" s="33">
        <v>139634911</v>
      </c>
      <c r="E108" s="33">
        <v>145183377</v>
      </c>
      <c r="F108" s="33">
        <v>70099687</v>
      </c>
      <c r="G108" s="38">
        <f t="shared" si="24"/>
        <v>0.50202121015424284</v>
      </c>
      <c r="H108" s="33">
        <v>58635906</v>
      </c>
      <c r="I108" s="38">
        <f t="shared" si="25"/>
        <v>0.41992296611267937</v>
      </c>
      <c r="J108" s="33">
        <v>44804019</v>
      </c>
      <c r="K108" s="38">
        <f t="shared" si="26"/>
        <v>0.30860295390428893</v>
      </c>
      <c r="L108" s="33">
        <v>0</v>
      </c>
      <c r="M108" s="38">
        <f t="shared" si="27"/>
        <v>0</v>
      </c>
      <c r="N108" s="33">
        <f t="shared" si="28"/>
        <v>173539612</v>
      </c>
      <c r="O108" s="38">
        <f t="shared" si="29"/>
        <v>1.1953132347927131</v>
      </c>
      <c r="P108" s="33">
        <v>36520488</v>
      </c>
      <c r="Q108" s="33">
        <v>146327330</v>
      </c>
      <c r="R108" s="33">
        <v>141891019</v>
      </c>
      <c r="S108" s="33">
        <v>169746979</v>
      </c>
      <c r="T108" s="38">
        <f t="shared" si="30"/>
        <v>1.1963194020052812</v>
      </c>
      <c r="U108" s="38">
        <f t="shared" si="31"/>
        <v>0.22681873801905383</v>
      </c>
    </row>
    <row r="109" spans="1:21" ht="13" x14ac:dyDescent="0.3">
      <c r="A109" s="18" t="s">
        <v>29</v>
      </c>
      <c r="B109" s="12" t="s">
        <v>197</v>
      </c>
      <c r="C109" s="11" t="s">
        <v>198</v>
      </c>
      <c r="D109" s="33">
        <v>55737288</v>
      </c>
      <c r="E109" s="33">
        <v>54788388</v>
      </c>
      <c r="F109" s="33">
        <v>11670699</v>
      </c>
      <c r="G109" s="38">
        <f t="shared" si="24"/>
        <v>0.20938763651363876</v>
      </c>
      <c r="H109" s="33">
        <v>31183620</v>
      </c>
      <c r="I109" s="38">
        <f t="shared" si="25"/>
        <v>0.55947501428487156</v>
      </c>
      <c r="J109" s="33">
        <v>-96793</v>
      </c>
      <c r="K109" s="38">
        <f t="shared" si="26"/>
        <v>-1.7666699739368129E-3</v>
      </c>
      <c r="L109" s="33">
        <v>0</v>
      </c>
      <c r="M109" s="38">
        <f t="shared" si="27"/>
        <v>0</v>
      </c>
      <c r="N109" s="33">
        <f t="shared" si="28"/>
        <v>42757526</v>
      </c>
      <c r="O109" s="38">
        <f t="shared" si="29"/>
        <v>0.78041219245216709</v>
      </c>
      <c r="P109" s="33">
        <v>8799051</v>
      </c>
      <c r="Q109" s="33">
        <v>77159760</v>
      </c>
      <c r="R109" s="33">
        <v>76675760</v>
      </c>
      <c r="S109" s="33">
        <v>42026042</v>
      </c>
      <c r="T109" s="38">
        <f t="shared" si="30"/>
        <v>0.5481007557016716</v>
      </c>
      <c r="U109" s="38">
        <f t="shared" si="31"/>
        <v>-1.0110003908376028</v>
      </c>
    </row>
    <row r="110" spans="1:21" ht="13" x14ac:dyDescent="0.3">
      <c r="A110" s="18" t="s">
        <v>29</v>
      </c>
      <c r="B110" s="12" t="s">
        <v>199</v>
      </c>
      <c r="C110" s="11" t="s">
        <v>200</v>
      </c>
      <c r="D110" s="33">
        <v>503815488</v>
      </c>
      <c r="E110" s="33">
        <v>506441493</v>
      </c>
      <c r="F110" s="33">
        <v>181433245</v>
      </c>
      <c r="G110" s="38">
        <f t="shared" si="24"/>
        <v>0.36011843486637712</v>
      </c>
      <c r="H110" s="33">
        <v>135662108</v>
      </c>
      <c r="I110" s="38">
        <f t="shared" si="25"/>
        <v>0.2692694274615075</v>
      </c>
      <c r="J110" s="33">
        <v>132510926</v>
      </c>
      <c r="K110" s="38">
        <f t="shared" si="26"/>
        <v>0.26165100575596006</v>
      </c>
      <c r="L110" s="33">
        <v>0</v>
      </c>
      <c r="M110" s="38">
        <f t="shared" si="27"/>
        <v>0</v>
      </c>
      <c r="N110" s="33">
        <f t="shared" si="28"/>
        <v>449606279</v>
      </c>
      <c r="O110" s="38">
        <f t="shared" si="29"/>
        <v>0.88777536046004824</v>
      </c>
      <c r="P110" s="33">
        <v>127268783</v>
      </c>
      <c r="Q110" s="33">
        <v>492630274</v>
      </c>
      <c r="R110" s="33">
        <v>491044374</v>
      </c>
      <c r="S110" s="33">
        <v>430801209</v>
      </c>
      <c r="T110" s="38">
        <f t="shared" si="30"/>
        <v>0.87731625044542305</v>
      </c>
      <c r="U110" s="38">
        <f t="shared" si="31"/>
        <v>4.118954292192778E-2</v>
      </c>
    </row>
    <row r="111" spans="1:21" ht="13" x14ac:dyDescent="0.3">
      <c r="A111" s="18" t="s">
        <v>44</v>
      </c>
      <c r="B111" s="12" t="s">
        <v>201</v>
      </c>
      <c r="C111" s="11" t="s">
        <v>202</v>
      </c>
      <c r="D111" s="33">
        <v>252175500</v>
      </c>
      <c r="E111" s="33">
        <v>531164525</v>
      </c>
      <c r="F111" s="33">
        <v>252942633</v>
      </c>
      <c r="G111" s="38">
        <f t="shared" si="24"/>
        <v>1.0030420599939327</v>
      </c>
      <c r="H111" s="33">
        <v>227257663</v>
      </c>
      <c r="I111" s="38">
        <f t="shared" si="25"/>
        <v>0.90118850958955177</v>
      </c>
      <c r="J111" s="33">
        <v>166925099</v>
      </c>
      <c r="K111" s="38">
        <f t="shared" si="26"/>
        <v>0.31426251404873096</v>
      </c>
      <c r="L111" s="33">
        <v>0</v>
      </c>
      <c r="M111" s="38">
        <f t="shared" si="27"/>
        <v>0</v>
      </c>
      <c r="N111" s="33">
        <f t="shared" si="28"/>
        <v>647125395</v>
      </c>
      <c r="O111" s="38">
        <f t="shared" si="29"/>
        <v>1.2183144102102827</v>
      </c>
      <c r="P111" s="33">
        <v>157491189</v>
      </c>
      <c r="Q111" s="33">
        <v>155267643</v>
      </c>
      <c r="R111" s="33">
        <v>252372783</v>
      </c>
      <c r="S111" s="33">
        <v>660889194</v>
      </c>
      <c r="T111" s="38">
        <f t="shared" si="30"/>
        <v>2.6187023265500069</v>
      </c>
      <c r="U111" s="38">
        <f t="shared" si="31"/>
        <v>5.9901192313685625E-2</v>
      </c>
    </row>
    <row r="112" spans="1:21" ht="14" x14ac:dyDescent="0.3">
      <c r="A112" s="19" t="s">
        <v>0</v>
      </c>
      <c r="B112" s="14" t="s">
        <v>203</v>
      </c>
      <c r="C112" s="13" t="s">
        <v>0</v>
      </c>
      <c r="D112" s="34">
        <f>SUM(D107:D111)</f>
        <v>1074702326</v>
      </c>
      <c r="E112" s="34">
        <f>SUM(E107:E111)</f>
        <v>1364205313</v>
      </c>
      <c r="F112" s="34">
        <f>SUM(F107:F111)</f>
        <v>566890633</v>
      </c>
      <c r="G112" s="39">
        <f t="shared" si="24"/>
        <v>0.52748618783579337</v>
      </c>
      <c r="H112" s="34">
        <f>SUM(H107:H111)</f>
        <v>475958065</v>
      </c>
      <c r="I112" s="39">
        <f t="shared" si="25"/>
        <v>0.4428743229499626</v>
      </c>
      <c r="J112" s="34">
        <f>SUM(J107:J111)</f>
        <v>369176676</v>
      </c>
      <c r="K112" s="39">
        <f t="shared" si="26"/>
        <v>0.27061665314009814</v>
      </c>
      <c r="L112" s="34">
        <f>SUM(L107:L111)</f>
        <v>0</v>
      </c>
      <c r="M112" s="39">
        <f t="shared" si="27"/>
        <v>0</v>
      </c>
      <c r="N112" s="34">
        <f t="shared" si="28"/>
        <v>1412025374</v>
      </c>
      <c r="O112" s="39">
        <f t="shared" si="29"/>
        <v>1.0350534194115106</v>
      </c>
      <c r="P112" s="34">
        <f>SUM(P107:P111)</f>
        <v>355822573</v>
      </c>
      <c r="Q112" s="34">
        <f>SUM(Q107:Q111)</f>
        <v>996956222</v>
      </c>
      <c r="R112" s="34">
        <f>SUM(R107:R111)</f>
        <v>1079631204</v>
      </c>
      <c r="S112" s="34">
        <f>SUM(S107:S111)</f>
        <v>1398198871</v>
      </c>
      <c r="T112" s="39">
        <f t="shared" si="30"/>
        <v>1.2950708221656773</v>
      </c>
      <c r="U112" s="39">
        <f t="shared" si="31"/>
        <v>3.7530229989090724E-2</v>
      </c>
    </row>
    <row r="113" spans="1:21" ht="13" x14ac:dyDescent="0.3">
      <c r="A113" s="18" t="s">
        <v>29</v>
      </c>
      <c r="B113" s="12" t="s">
        <v>204</v>
      </c>
      <c r="C113" s="11" t="s">
        <v>205</v>
      </c>
      <c r="D113" s="33">
        <v>174007552</v>
      </c>
      <c r="E113" s="33">
        <v>177787291</v>
      </c>
      <c r="F113" s="33">
        <v>8726102</v>
      </c>
      <c r="G113" s="38">
        <f t="shared" si="24"/>
        <v>5.0147834962933104E-2</v>
      </c>
      <c r="H113" s="33">
        <v>13380732</v>
      </c>
      <c r="I113" s="38">
        <f t="shared" si="25"/>
        <v>7.6897421095838414E-2</v>
      </c>
      <c r="J113" s="33">
        <v>41992416</v>
      </c>
      <c r="K113" s="38">
        <f t="shared" si="26"/>
        <v>0.23619470077869628</v>
      </c>
      <c r="L113" s="33">
        <v>0</v>
      </c>
      <c r="M113" s="38">
        <f t="shared" si="27"/>
        <v>0</v>
      </c>
      <c r="N113" s="33">
        <f t="shared" si="28"/>
        <v>64099250</v>
      </c>
      <c r="O113" s="38">
        <f t="shared" si="29"/>
        <v>0.36053898813273444</v>
      </c>
      <c r="P113" s="33">
        <v>40202301</v>
      </c>
      <c r="Q113" s="33">
        <v>158155000</v>
      </c>
      <c r="R113" s="33">
        <v>182595000</v>
      </c>
      <c r="S113" s="33">
        <v>252965684</v>
      </c>
      <c r="T113" s="38">
        <f t="shared" si="30"/>
        <v>1.3853921739368549</v>
      </c>
      <c r="U113" s="38">
        <f t="shared" si="31"/>
        <v>4.4527675169637737E-2</v>
      </c>
    </row>
    <row r="114" spans="1:21" ht="13" x14ac:dyDescent="0.3">
      <c r="A114" s="18" t="s">
        <v>29</v>
      </c>
      <c r="B114" s="12" t="s">
        <v>206</v>
      </c>
      <c r="C114" s="11" t="s">
        <v>207</v>
      </c>
      <c r="D114" s="33">
        <v>243879902</v>
      </c>
      <c r="E114" s="33">
        <v>249378775</v>
      </c>
      <c r="F114" s="33">
        <v>64463566</v>
      </c>
      <c r="G114" s="38">
        <f t="shared" si="24"/>
        <v>0.2643250447099163</v>
      </c>
      <c r="H114" s="33">
        <v>62506372</v>
      </c>
      <c r="I114" s="38">
        <f t="shared" si="25"/>
        <v>0.25629980776357703</v>
      </c>
      <c r="J114" s="33">
        <v>67167601</v>
      </c>
      <c r="K114" s="38">
        <f t="shared" si="26"/>
        <v>0.26933968618620407</v>
      </c>
      <c r="L114" s="33">
        <v>0</v>
      </c>
      <c r="M114" s="38">
        <f t="shared" si="27"/>
        <v>0</v>
      </c>
      <c r="N114" s="33">
        <f t="shared" si="28"/>
        <v>194137539</v>
      </c>
      <c r="O114" s="38">
        <f t="shared" si="29"/>
        <v>0.77848461241338607</v>
      </c>
      <c r="P114" s="33">
        <v>65061081</v>
      </c>
      <c r="Q114" s="33">
        <v>235013605</v>
      </c>
      <c r="R114" s="33">
        <v>239132343</v>
      </c>
      <c r="S114" s="33">
        <v>183564503</v>
      </c>
      <c r="T114" s="38">
        <f t="shared" si="30"/>
        <v>0.76762725065592652</v>
      </c>
      <c r="U114" s="38">
        <f t="shared" si="31"/>
        <v>3.2377574544142584E-2</v>
      </c>
    </row>
    <row r="115" spans="1:21" ht="13" x14ac:dyDescent="0.3">
      <c r="A115" s="18" t="s">
        <v>29</v>
      </c>
      <c r="B115" s="12" t="s">
        <v>208</v>
      </c>
      <c r="C115" s="11" t="s">
        <v>209</v>
      </c>
      <c r="D115" s="33">
        <v>41588364</v>
      </c>
      <c r="E115" s="33">
        <v>41467936</v>
      </c>
      <c r="F115" s="33">
        <v>11495497</v>
      </c>
      <c r="G115" s="38">
        <f t="shared" si="24"/>
        <v>0.27641137795177517</v>
      </c>
      <c r="H115" s="33">
        <v>11567981</v>
      </c>
      <c r="I115" s="38">
        <f t="shared" si="25"/>
        <v>0.27815426930475073</v>
      </c>
      <c r="J115" s="33">
        <v>8995000</v>
      </c>
      <c r="K115" s="38">
        <f t="shared" si="26"/>
        <v>0.21691458190733195</v>
      </c>
      <c r="L115" s="33">
        <v>0</v>
      </c>
      <c r="M115" s="38">
        <f t="shared" si="27"/>
        <v>0</v>
      </c>
      <c r="N115" s="33">
        <f t="shared" si="28"/>
        <v>32058478</v>
      </c>
      <c r="O115" s="38">
        <f t="shared" si="29"/>
        <v>0.77309075619292944</v>
      </c>
      <c r="P115" s="33">
        <v>8574989</v>
      </c>
      <c r="Q115" s="33">
        <v>38439337</v>
      </c>
      <c r="R115" s="33">
        <v>22844595</v>
      </c>
      <c r="S115" s="33">
        <v>30623720</v>
      </c>
      <c r="T115" s="38">
        <f t="shared" si="30"/>
        <v>1.3405236555955578</v>
      </c>
      <c r="U115" s="38">
        <f t="shared" si="31"/>
        <v>4.8980937468257935E-2</v>
      </c>
    </row>
    <row r="116" spans="1:21" ht="13" x14ac:dyDescent="0.3">
      <c r="A116" s="18" t="s">
        <v>29</v>
      </c>
      <c r="B116" s="12" t="s">
        <v>210</v>
      </c>
      <c r="C116" s="11" t="s">
        <v>211</v>
      </c>
      <c r="D116" s="33">
        <v>20719825</v>
      </c>
      <c r="E116" s="33">
        <v>20475986</v>
      </c>
      <c r="F116" s="33">
        <v>10134519</v>
      </c>
      <c r="G116" s="38">
        <f t="shared" si="24"/>
        <v>0.48912184345186316</v>
      </c>
      <c r="H116" s="33">
        <v>4871424</v>
      </c>
      <c r="I116" s="38">
        <f t="shared" si="25"/>
        <v>0.23510932162795775</v>
      </c>
      <c r="J116" s="33">
        <v>8704022</v>
      </c>
      <c r="K116" s="38">
        <f t="shared" si="26"/>
        <v>0.42508438909852742</v>
      </c>
      <c r="L116" s="33">
        <v>0</v>
      </c>
      <c r="M116" s="38">
        <f t="shared" si="27"/>
        <v>0</v>
      </c>
      <c r="N116" s="33">
        <f t="shared" si="28"/>
        <v>23709965</v>
      </c>
      <c r="O116" s="38">
        <f t="shared" si="29"/>
        <v>1.1579400864993754</v>
      </c>
      <c r="P116" s="33">
        <v>3636937</v>
      </c>
      <c r="Q116" s="33">
        <v>22505828</v>
      </c>
      <c r="R116" s="33">
        <v>22178383</v>
      </c>
      <c r="S116" s="33">
        <v>18424703</v>
      </c>
      <c r="T116" s="38">
        <f t="shared" si="30"/>
        <v>0.83075051053090754</v>
      </c>
      <c r="U116" s="38">
        <f t="shared" si="31"/>
        <v>1.3932286976650956</v>
      </c>
    </row>
    <row r="117" spans="1:21" ht="13" x14ac:dyDescent="0.3">
      <c r="A117" s="18" t="s">
        <v>29</v>
      </c>
      <c r="B117" s="12" t="s">
        <v>212</v>
      </c>
      <c r="C117" s="11" t="s">
        <v>213</v>
      </c>
      <c r="D117" s="33">
        <v>1885340174</v>
      </c>
      <c r="E117" s="33">
        <v>2122881637</v>
      </c>
      <c r="F117" s="33">
        <v>498896279</v>
      </c>
      <c r="G117" s="38">
        <f t="shared" si="24"/>
        <v>0.26461870694747103</v>
      </c>
      <c r="H117" s="33">
        <v>1215453097</v>
      </c>
      <c r="I117" s="38">
        <f t="shared" si="25"/>
        <v>0.64468636151812042</v>
      </c>
      <c r="J117" s="33">
        <v>299188809</v>
      </c>
      <c r="K117" s="38">
        <f t="shared" si="26"/>
        <v>0.14093522869358166</v>
      </c>
      <c r="L117" s="33">
        <v>0</v>
      </c>
      <c r="M117" s="38">
        <f t="shared" si="27"/>
        <v>0</v>
      </c>
      <c r="N117" s="33">
        <f t="shared" si="28"/>
        <v>2013538185</v>
      </c>
      <c r="O117" s="38">
        <f t="shared" si="29"/>
        <v>0.94849291166580474</v>
      </c>
      <c r="P117" s="33">
        <v>2643168464</v>
      </c>
      <c r="Q117" s="33">
        <v>1761201815</v>
      </c>
      <c r="R117" s="33">
        <v>1850308715</v>
      </c>
      <c r="S117" s="33">
        <v>5181316555</v>
      </c>
      <c r="T117" s="38">
        <f t="shared" si="30"/>
        <v>2.8002443662489047</v>
      </c>
      <c r="U117" s="38">
        <f t="shared" si="31"/>
        <v>-0.88680675746742721</v>
      </c>
    </row>
    <row r="118" spans="1:21" ht="13" x14ac:dyDescent="0.3">
      <c r="A118" s="18" t="s">
        <v>29</v>
      </c>
      <c r="B118" s="12" t="s">
        <v>214</v>
      </c>
      <c r="C118" s="11" t="s">
        <v>215</v>
      </c>
      <c r="D118" s="33">
        <v>99786239</v>
      </c>
      <c r="E118" s="33">
        <v>99320530</v>
      </c>
      <c r="F118" s="33">
        <v>36355619</v>
      </c>
      <c r="G118" s="38">
        <f t="shared" si="24"/>
        <v>0.36433499613107978</v>
      </c>
      <c r="H118" s="33">
        <v>32274446</v>
      </c>
      <c r="I118" s="38">
        <f t="shared" si="25"/>
        <v>0.32343583968526962</v>
      </c>
      <c r="J118" s="33">
        <v>24948512</v>
      </c>
      <c r="K118" s="38">
        <f t="shared" si="26"/>
        <v>0.25119189355916649</v>
      </c>
      <c r="L118" s="33">
        <v>0</v>
      </c>
      <c r="M118" s="38">
        <f t="shared" si="27"/>
        <v>0</v>
      </c>
      <c r="N118" s="33">
        <f t="shared" si="28"/>
        <v>93578577</v>
      </c>
      <c r="O118" s="38">
        <f t="shared" si="29"/>
        <v>0.94218765244204794</v>
      </c>
      <c r="P118" s="33">
        <v>23932645</v>
      </c>
      <c r="Q118" s="33">
        <v>109755009</v>
      </c>
      <c r="R118" s="33">
        <v>107871688</v>
      </c>
      <c r="S118" s="33">
        <v>99169981</v>
      </c>
      <c r="T118" s="38">
        <f t="shared" si="30"/>
        <v>0.91933280028027375</v>
      </c>
      <c r="U118" s="38">
        <f t="shared" si="31"/>
        <v>4.244691717108573E-2</v>
      </c>
    </row>
    <row r="119" spans="1:21" ht="13" x14ac:dyDescent="0.3">
      <c r="A119" s="18" t="s">
        <v>29</v>
      </c>
      <c r="B119" s="12" t="s">
        <v>216</v>
      </c>
      <c r="C119" s="11" t="s">
        <v>217</v>
      </c>
      <c r="D119" s="33">
        <v>94206336</v>
      </c>
      <c r="E119" s="33">
        <v>96726426</v>
      </c>
      <c r="F119" s="33">
        <v>46189614</v>
      </c>
      <c r="G119" s="38">
        <f t="shared" si="24"/>
        <v>0.49030262677873387</v>
      </c>
      <c r="H119" s="33">
        <v>5086625</v>
      </c>
      <c r="I119" s="38">
        <f t="shared" si="25"/>
        <v>5.3994510517848822E-2</v>
      </c>
      <c r="J119" s="33">
        <v>4523643</v>
      </c>
      <c r="K119" s="38">
        <f t="shared" si="26"/>
        <v>4.6767395292781726E-2</v>
      </c>
      <c r="L119" s="33">
        <v>0</v>
      </c>
      <c r="M119" s="38">
        <f t="shared" si="27"/>
        <v>0</v>
      </c>
      <c r="N119" s="33">
        <f t="shared" si="28"/>
        <v>55799882</v>
      </c>
      <c r="O119" s="38">
        <f t="shared" si="29"/>
        <v>0.57688352922292407</v>
      </c>
      <c r="P119" s="33">
        <v>3373162</v>
      </c>
      <c r="Q119" s="33">
        <v>93552142</v>
      </c>
      <c r="R119" s="33">
        <v>108480242</v>
      </c>
      <c r="S119" s="33">
        <v>92007758</v>
      </c>
      <c r="T119" s="38">
        <f t="shared" si="30"/>
        <v>0.84815221927694451</v>
      </c>
      <c r="U119" s="38">
        <f t="shared" si="31"/>
        <v>0.34106900291180797</v>
      </c>
    </row>
    <row r="120" spans="1:21" ht="13" x14ac:dyDescent="0.3">
      <c r="A120" s="18" t="s">
        <v>44</v>
      </c>
      <c r="B120" s="12" t="s">
        <v>218</v>
      </c>
      <c r="C120" s="11" t="s">
        <v>219</v>
      </c>
      <c r="D120" s="33">
        <v>610100073</v>
      </c>
      <c r="E120" s="33">
        <v>617289888</v>
      </c>
      <c r="F120" s="33">
        <v>256060106</v>
      </c>
      <c r="G120" s="38">
        <f t="shared" si="24"/>
        <v>0.41970181177145999</v>
      </c>
      <c r="H120" s="33">
        <v>206347581</v>
      </c>
      <c r="I120" s="38">
        <f t="shared" si="25"/>
        <v>0.33821923669889481</v>
      </c>
      <c r="J120" s="33">
        <v>160865354</v>
      </c>
      <c r="K120" s="38">
        <f t="shared" si="26"/>
        <v>0.26059936688935359</v>
      </c>
      <c r="L120" s="33">
        <v>0</v>
      </c>
      <c r="M120" s="38">
        <f t="shared" si="27"/>
        <v>0</v>
      </c>
      <c r="N120" s="33">
        <f t="shared" si="28"/>
        <v>623273041</v>
      </c>
      <c r="O120" s="38">
        <f t="shared" si="29"/>
        <v>1.0096926146310046</v>
      </c>
      <c r="P120" s="33">
        <v>139812936</v>
      </c>
      <c r="Q120" s="33">
        <v>577438500</v>
      </c>
      <c r="R120" s="33">
        <v>618795843</v>
      </c>
      <c r="S120" s="33">
        <v>614087437</v>
      </c>
      <c r="T120" s="38">
        <f t="shared" si="30"/>
        <v>0.99239101869661395</v>
      </c>
      <c r="U120" s="38">
        <f t="shared" si="31"/>
        <v>0.15057560911245016</v>
      </c>
    </row>
    <row r="121" spans="1:21" ht="14" x14ac:dyDescent="0.3">
      <c r="A121" s="19" t="s">
        <v>0</v>
      </c>
      <c r="B121" s="14" t="s">
        <v>220</v>
      </c>
      <c r="C121" s="13" t="s">
        <v>0</v>
      </c>
      <c r="D121" s="34">
        <f>SUM(D113:D120)</f>
        <v>3169628465</v>
      </c>
      <c r="E121" s="34">
        <f>SUM(E113:E120)</f>
        <v>3425328469</v>
      </c>
      <c r="F121" s="34">
        <f>SUM(F113:F120)</f>
        <v>932321302</v>
      </c>
      <c r="G121" s="39">
        <f t="shared" si="24"/>
        <v>0.29414214072563233</v>
      </c>
      <c r="H121" s="34">
        <f>SUM(H113:H120)</f>
        <v>1551488258</v>
      </c>
      <c r="I121" s="39">
        <f t="shared" si="25"/>
        <v>0.48948584199441808</v>
      </c>
      <c r="J121" s="34">
        <f>SUM(J113:J120)</f>
        <v>616385357</v>
      </c>
      <c r="K121" s="39">
        <f t="shared" si="26"/>
        <v>0.17994926985205284</v>
      </c>
      <c r="L121" s="34">
        <f>SUM(L113:L120)</f>
        <v>0</v>
      </c>
      <c r="M121" s="39">
        <f t="shared" si="27"/>
        <v>0</v>
      </c>
      <c r="N121" s="34">
        <f t="shared" si="28"/>
        <v>3100194917</v>
      </c>
      <c r="O121" s="39">
        <f t="shared" si="29"/>
        <v>0.90507959895159473</v>
      </c>
      <c r="P121" s="34">
        <f>SUM(P113:P120)</f>
        <v>2927762515</v>
      </c>
      <c r="Q121" s="34">
        <f>SUM(Q113:Q120)</f>
        <v>2996061236</v>
      </c>
      <c r="R121" s="34">
        <f>SUM(R113:R120)</f>
        <v>3152206809</v>
      </c>
      <c r="S121" s="34">
        <f>SUM(S113:S120)</f>
        <v>6472160341</v>
      </c>
      <c r="T121" s="39">
        <f t="shared" si="30"/>
        <v>2.0532156464230265</v>
      </c>
      <c r="U121" s="39">
        <f t="shared" si="31"/>
        <v>-0.78946879952112514</v>
      </c>
    </row>
    <row r="122" spans="1:21" ht="13" x14ac:dyDescent="0.3">
      <c r="A122" s="18" t="s">
        <v>29</v>
      </c>
      <c r="B122" s="12" t="s">
        <v>221</v>
      </c>
      <c r="C122" s="11" t="s">
        <v>222</v>
      </c>
      <c r="D122" s="33">
        <v>43687339</v>
      </c>
      <c r="E122" s="33">
        <v>40979343</v>
      </c>
      <c r="F122" s="33">
        <v>10335095</v>
      </c>
      <c r="G122" s="38">
        <f t="shared" si="24"/>
        <v>0.236569569961677</v>
      </c>
      <c r="H122" s="33">
        <v>10058160</v>
      </c>
      <c r="I122" s="38">
        <f t="shared" si="25"/>
        <v>0.23023054803131865</v>
      </c>
      <c r="J122" s="33">
        <v>10774480</v>
      </c>
      <c r="K122" s="38">
        <f t="shared" si="26"/>
        <v>0.26292466426316302</v>
      </c>
      <c r="L122" s="33">
        <v>0</v>
      </c>
      <c r="M122" s="38">
        <f t="shared" si="27"/>
        <v>0</v>
      </c>
      <c r="N122" s="33">
        <f t="shared" si="28"/>
        <v>31167735</v>
      </c>
      <c r="O122" s="38">
        <f t="shared" si="29"/>
        <v>0.76057185689873064</v>
      </c>
      <c r="P122" s="33">
        <v>10445692</v>
      </c>
      <c r="Q122" s="33">
        <v>42147793</v>
      </c>
      <c r="R122" s="33">
        <v>43347162</v>
      </c>
      <c r="S122" s="33">
        <v>32119044</v>
      </c>
      <c r="T122" s="38">
        <f t="shared" si="30"/>
        <v>0.74097224634913816</v>
      </c>
      <c r="U122" s="38">
        <f t="shared" si="31"/>
        <v>3.1475942426791859E-2</v>
      </c>
    </row>
    <row r="123" spans="1:21" ht="13" x14ac:dyDescent="0.3">
      <c r="A123" s="18" t="s">
        <v>29</v>
      </c>
      <c r="B123" s="12" t="s">
        <v>223</v>
      </c>
      <c r="C123" s="11" t="s">
        <v>224</v>
      </c>
      <c r="D123" s="33">
        <v>589003578</v>
      </c>
      <c r="E123" s="33">
        <v>554368855</v>
      </c>
      <c r="F123" s="33">
        <v>206196119</v>
      </c>
      <c r="G123" s="38">
        <f t="shared" si="24"/>
        <v>0.35007617390059387</v>
      </c>
      <c r="H123" s="33">
        <v>125357055</v>
      </c>
      <c r="I123" s="38">
        <f t="shared" si="25"/>
        <v>0.21282902121861133</v>
      </c>
      <c r="J123" s="33">
        <v>110172138</v>
      </c>
      <c r="K123" s="38">
        <f t="shared" si="26"/>
        <v>0.19873435710958184</v>
      </c>
      <c r="L123" s="33">
        <v>0</v>
      </c>
      <c r="M123" s="38">
        <f t="shared" si="27"/>
        <v>0</v>
      </c>
      <c r="N123" s="33">
        <f t="shared" si="28"/>
        <v>441725312</v>
      </c>
      <c r="O123" s="38">
        <f t="shared" si="29"/>
        <v>0.79680759122010925</v>
      </c>
      <c r="P123" s="33">
        <v>110352595</v>
      </c>
      <c r="Q123" s="33">
        <v>528000556</v>
      </c>
      <c r="R123" s="33">
        <v>559457297</v>
      </c>
      <c r="S123" s="33">
        <v>383654706</v>
      </c>
      <c r="T123" s="38">
        <f t="shared" si="30"/>
        <v>0.68576227007367108</v>
      </c>
      <c r="U123" s="38">
        <f t="shared" si="31"/>
        <v>-1.6352764518133833E-3</v>
      </c>
    </row>
    <row r="124" spans="1:21" ht="13" x14ac:dyDescent="0.3">
      <c r="A124" s="18" t="s">
        <v>29</v>
      </c>
      <c r="B124" s="12" t="s">
        <v>225</v>
      </c>
      <c r="C124" s="11" t="s">
        <v>226</v>
      </c>
      <c r="D124" s="33">
        <v>228559752</v>
      </c>
      <c r="E124" s="33">
        <v>224489226</v>
      </c>
      <c r="F124" s="33">
        <v>81318666</v>
      </c>
      <c r="G124" s="38">
        <f t="shared" si="24"/>
        <v>0.35578733914622029</v>
      </c>
      <c r="H124" s="33">
        <v>51359650</v>
      </c>
      <c r="I124" s="38">
        <f t="shared" si="25"/>
        <v>0.22470994805769653</v>
      </c>
      <c r="J124" s="33">
        <v>54738570</v>
      </c>
      <c r="K124" s="38">
        <f t="shared" si="26"/>
        <v>0.2438360672150921</v>
      </c>
      <c r="L124" s="33">
        <v>0</v>
      </c>
      <c r="M124" s="38">
        <f t="shared" si="27"/>
        <v>0</v>
      </c>
      <c r="N124" s="33">
        <f t="shared" si="28"/>
        <v>187416886</v>
      </c>
      <c r="O124" s="38">
        <f t="shared" si="29"/>
        <v>0.83485915711607472</v>
      </c>
      <c r="P124" s="33">
        <v>49391846</v>
      </c>
      <c r="Q124" s="33">
        <v>209891448</v>
      </c>
      <c r="R124" s="33">
        <v>214862467</v>
      </c>
      <c r="S124" s="33">
        <v>171081143</v>
      </c>
      <c r="T124" s="38">
        <f t="shared" si="30"/>
        <v>0.7962355891594598</v>
      </c>
      <c r="U124" s="38">
        <f t="shared" si="31"/>
        <v>0.10825114736549835</v>
      </c>
    </row>
    <row r="125" spans="1:21" ht="13" x14ac:dyDescent="0.3">
      <c r="A125" s="18" t="s">
        <v>44</v>
      </c>
      <c r="B125" s="12" t="s">
        <v>227</v>
      </c>
      <c r="C125" s="11" t="s">
        <v>228</v>
      </c>
      <c r="D125" s="33">
        <v>506692380</v>
      </c>
      <c r="E125" s="33">
        <v>471045380</v>
      </c>
      <c r="F125" s="33">
        <v>202310996</v>
      </c>
      <c r="G125" s="38">
        <f t="shared" si="24"/>
        <v>0.39927775507498259</v>
      </c>
      <c r="H125" s="33">
        <v>163884042</v>
      </c>
      <c r="I125" s="38">
        <f t="shared" si="25"/>
        <v>0.3234389315268566</v>
      </c>
      <c r="J125" s="33">
        <v>181771876</v>
      </c>
      <c r="K125" s="38">
        <f t="shared" si="26"/>
        <v>0.3858903700530934</v>
      </c>
      <c r="L125" s="33">
        <v>0</v>
      </c>
      <c r="M125" s="38">
        <f t="shared" si="27"/>
        <v>0</v>
      </c>
      <c r="N125" s="33">
        <f t="shared" si="28"/>
        <v>547966914</v>
      </c>
      <c r="O125" s="38">
        <f t="shared" si="29"/>
        <v>1.1632996251868557</v>
      </c>
      <c r="P125" s="33">
        <v>4494917</v>
      </c>
      <c r="Q125" s="33">
        <v>428142754</v>
      </c>
      <c r="R125" s="33">
        <v>567285971</v>
      </c>
      <c r="S125" s="33">
        <v>411972747</v>
      </c>
      <c r="T125" s="38">
        <f t="shared" si="30"/>
        <v>0.72621705464315101</v>
      </c>
      <c r="U125" s="38">
        <f t="shared" si="31"/>
        <v>39.439428803690923</v>
      </c>
    </row>
    <row r="126" spans="1:21" ht="14" x14ac:dyDescent="0.3">
      <c r="A126" s="19" t="s">
        <v>0</v>
      </c>
      <c r="B126" s="14" t="s">
        <v>229</v>
      </c>
      <c r="C126" s="13" t="s">
        <v>0</v>
      </c>
      <c r="D126" s="34">
        <f>SUM(D122:D125)</f>
        <v>1367943049</v>
      </c>
      <c r="E126" s="34">
        <f>SUM(E122:E125)</f>
        <v>1290882804</v>
      </c>
      <c r="F126" s="34">
        <f>SUM(F122:F125)</f>
        <v>500160876</v>
      </c>
      <c r="G126" s="39">
        <f t="shared" si="24"/>
        <v>0.36562989692124237</v>
      </c>
      <c r="H126" s="34">
        <f>SUM(H122:H125)</f>
        <v>350658907</v>
      </c>
      <c r="I126" s="39">
        <f t="shared" si="25"/>
        <v>0.25634028204342302</v>
      </c>
      <c r="J126" s="34">
        <f>SUM(J122:J125)</f>
        <v>357457064</v>
      </c>
      <c r="K126" s="39">
        <f t="shared" si="26"/>
        <v>0.27690899816185016</v>
      </c>
      <c r="L126" s="34">
        <f>SUM(L122:L125)</f>
        <v>0</v>
      </c>
      <c r="M126" s="39">
        <f t="shared" si="27"/>
        <v>0</v>
      </c>
      <c r="N126" s="34">
        <f t="shared" si="28"/>
        <v>1208276847</v>
      </c>
      <c r="O126" s="39">
        <f t="shared" si="29"/>
        <v>0.93600816685757016</v>
      </c>
      <c r="P126" s="34">
        <f>SUM(P122:P125)</f>
        <v>174685050</v>
      </c>
      <c r="Q126" s="34">
        <f>SUM(Q122:Q125)</f>
        <v>1208182551</v>
      </c>
      <c r="R126" s="34">
        <f>SUM(R122:R125)</f>
        <v>1384952897</v>
      </c>
      <c r="S126" s="34">
        <f>SUM(S122:S125)</f>
        <v>998827640</v>
      </c>
      <c r="T126" s="39">
        <f t="shared" si="30"/>
        <v>0.72119971889556611</v>
      </c>
      <c r="U126" s="39">
        <f t="shared" si="31"/>
        <v>1.0462945398017749</v>
      </c>
    </row>
    <row r="127" spans="1:21" ht="13" x14ac:dyDescent="0.3">
      <c r="A127" s="18" t="s">
        <v>29</v>
      </c>
      <c r="B127" s="12" t="s">
        <v>230</v>
      </c>
      <c r="C127" s="11" t="s">
        <v>231</v>
      </c>
      <c r="D127" s="33">
        <v>138199883</v>
      </c>
      <c r="E127" s="33">
        <v>136344883</v>
      </c>
      <c r="F127" s="33">
        <v>6620603</v>
      </c>
      <c r="G127" s="38">
        <f t="shared" si="24"/>
        <v>4.790599569465627E-2</v>
      </c>
      <c r="H127" s="33">
        <v>63460837</v>
      </c>
      <c r="I127" s="38">
        <f t="shared" si="25"/>
        <v>0.45919602551327776</v>
      </c>
      <c r="J127" s="33">
        <v>26463751</v>
      </c>
      <c r="K127" s="38">
        <f t="shared" si="26"/>
        <v>0.19409420007350037</v>
      </c>
      <c r="L127" s="33">
        <v>0</v>
      </c>
      <c r="M127" s="38">
        <f t="shared" si="27"/>
        <v>0</v>
      </c>
      <c r="N127" s="33">
        <f t="shared" si="28"/>
        <v>96545191</v>
      </c>
      <c r="O127" s="38">
        <f t="shared" si="29"/>
        <v>0.70809544792377721</v>
      </c>
      <c r="P127" s="33">
        <v>6498692</v>
      </c>
      <c r="Q127" s="33">
        <v>106212446</v>
      </c>
      <c r="R127" s="33">
        <v>107336804</v>
      </c>
      <c r="S127" s="33">
        <v>55710320</v>
      </c>
      <c r="T127" s="38">
        <f t="shared" si="30"/>
        <v>0.51902346561390067</v>
      </c>
      <c r="U127" s="38">
        <f t="shared" si="31"/>
        <v>3.072165752739167</v>
      </c>
    </row>
    <row r="128" spans="1:21" ht="13" x14ac:dyDescent="0.3">
      <c r="A128" s="18" t="s">
        <v>29</v>
      </c>
      <c r="B128" s="12" t="s">
        <v>232</v>
      </c>
      <c r="C128" s="11" t="s">
        <v>233</v>
      </c>
      <c r="D128" s="33">
        <v>203368792</v>
      </c>
      <c r="E128" s="33">
        <v>204190551</v>
      </c>
      <c r="F128" s="33">
        <v>77384485</v>
      </c>
      <c r="G128" s="38">
        <f t="shared" si="24"/>
        <v>0.38051307793577294</v>
      </c>
      <c r="H128" s="33">
        <v>59982377</v>
      </c>
      <c r="I128" s="38">
        <f t="shared" si="25"/>
        <v>0.29494386237982867</v>
      </c>
      <c r="J128" s="33">
        <v>19972833</v>
      </c>
      <c r="K128" s="38">
        <f t="shared" si="26"/>
        <v>9.7814678016124257E-2</v>
      </c>
      <c r="L128" s="33">
        <v>0</v>
      </c>
      <c r="M128" s="38">
        <f t="shared" si="27"/>
        <v>0</v>
      </c>
      <c r="N128" s="33">
        <f t="shared" si="28"/>
        <v>157339695</v>
      </c>
      <c r="O128" s="38">
        <f t="shared" si="29"/>
        <v>0.7705532613014987</v>
      </c>
      <c r="P128" s="33">
        <v>51283055</v>
      </c>
      <c r="Q128" s="33">
        <v>201127035</v>
      </c>
      <c r="R128" s="33">
        <v>229073981</v>
      </c>
      <c r="S128" s="33">
        <v>217947996</v>
      </c>
      <c r="T128" s="38">
        <f t="shared" si="30"/>
        <v>0.95143060354811748</v>
      </c>
      <c r="U128" s="38">
        <f t="shared" si="31"/>
        <v>-0.61053737925714446</v>
      </c>
    </row>
    <row r="129" spans="1:21" ht="13" x14ac:dyDescent="0.3">
      <c r="A129" s="18" t="s">
        <v>29</v>
      </c>
      <c r="B129" s="12" t="s">
        <v>234</v>
      </c>
      <c r="C129" s="11" t="s">
        <v>235</v>
      </c>
      <c r="D129" s="33">
        <v>236012592</v>
      </c>
      <c r="E129" s="33">
        <v>239183192</v>
      </c>
      <c r="F129" s="33">
        <v>121301848</v>
      </c>
      <c r="G129" s="38">
        <f t="shared" si="24"/>
        <v>0.51396345835649315</v>
      </c>
      <c r="H129" s="33">
        <v>105338468</v>
      </c>
      <c r="I129" s="38">
        <f t="shared" si="25"/>
        <v>0.44632562655809482</v>
      </c>
      <c r="J129" s="33">
        <v>83295093</v>
      </c>
      <c r="K129" s="38">
        <f t="shared" si="26"/>
        <v>0.34824810348713803</v>
      </c>
      <c r="L129" s="33">
        <v>0</v>
      </c>
      <c r="M129" s="38">
        <f t="shared" si="27"/>
        <v>0</v>
      </c>
      <c r="N129" s="33">
        <f t="shared" si="28"/>
        <v>309935409</v>
      </c>
      <c r="O129" s="38">
        <f t="shared" si="29"/>
        <v>1.2958076460489749</v>
      </c>
      <c r="P129" s="33">
        <v>63088850</v>
      </c>
      <c r="Q129" s="33">
        <v>203914075</v>
      </c>
      <c r="R129" s="33">
        <v>240127388</v>
      </c>
      <c r="S129" s="33">
        <v>256763903</v>
      </c>
      <c r="T129" s="38">
        <f t="shared" si="30"/>
        <v>1.0692820387485329</v>
      </c>
      <c r="U129" s="38">
        <f t="shared" si="31"/>
        <v>0.3202823161303463</v>
      </c>
    </row>
    <row r="130" spans="1:21" ht="13" x14ac:dyDescent="0.3">
      <c r="A130" s="18" t="s">
        <v>29</v>
      </c>
      <c r="B130" s="12" t="s">
        <v>236</v>
      </c>
      <c r="C130" s="11" t="s">
        <v>237</v>
      </c>
      <c r="D130" s="33">
        <v>50660716</v>
      </c>
      <c r="E130" s="33">
        <v>49160716</v>
      </c>
      <c r="F130" s="33">
        <v>12659324</v>
      </c>
      <c r="G130" s="38">
        <f t="shared" si="24"/>
        <v>0.24988442721575432</v>
      </c>
      <c r="H130" s="33">
        <v>12783282</v>
      </c>
      <c r="I130" s="38">
        <f t="shared" si="25"/>
        <v>0.2523312540628127</v>
      </c>
      <c r="J130" s="33">
        <v>12919449</v>
      </c>
      <c r="K130" s="38">
        <f t="shared" si="26"/>
        <v>0.26280026108651466</v>
      </c>
      <c r="L130" s="33">
        <v>0</v>
      </c>
      <c r="M130" s="38">
        <f t="shared" si="27"/>
        <v>0</v>
      </c>
      <c r="N130" s="33">
        <f t="shared" si="28"/>
        <v>38362055</v>
      </c>
      <c r="O130" s="38">
        <f t="shared" si="29"/>
        <v>0.78033963134304229</v>
      </c>
      <c r="P130" s="33">
        <v>13096085</v>
      </c>
      <c r="Q130" s="33">
        <v>55731053</v>
      </c>
      <c r="R130" s="33">
        <v>52105126</v>
      </c>
      <c r="S130" s="33">
        <v>40506497</v>
      </c>
      <c r="T130" s="38">
        <f t="shared" si="30"/>
        <v>0.77739946353838585</v>
      </c>
      <c r="U130" s="38">
        <f t="shared" si="31"/>
        <v>-1.3487694986707877E-2</v>
      </c>
    </row>
    <row r="131" spans="1:21" ht="13" x14ac:dyDescent="0.3">
      <c r="A131" s="18" t="s">
        <v>44</v>
      </c>
      <c r="B131" s="12" t="s">
        <v>238</v>
      </c>
      <c r="C131" s="11" t="s">
        <v>239</v>
      </c>
      <c r="D131" s="33">
        <v>415524728</v>
      </c>
      <c r="E131" s="33">
        <v>415524727</v>
      </c>
      <c r="F131" s="33">
        <v>169205235</v>
      </c>
      <c r="G131" s="38">
        <f t="shared" si="24"/>
        <v>0.40720858133862975</v>
      </c>
      <c r="H131" s="33">
        <v>141091107</v>
      </c>
      <c r="I131" s="38">
        <f t="shared" si="25"/>
        <v>0.33954924338461995</v>
      </c>
      <c r="J131" s="33">
        <v>101683737</v>
      </c>
      <c r="K131" s="38">
        <f t="shared" si="26"/>
        <v>0.24471163902599713</v>
      </c>
      <c r="L131" s="33">
        <v>0</v>
      </c>
      <c r="M131" s="38">
        <f t="shared" si="27"/>
        <v>0</v>
      </c>
      <c r="N131" s="33">
        <f t="shared" si="28"/>
        <v>411980079</v>
      </c>
      <c r="O131" s="38">
        <f t="shared" si="29"/>
        <v>0.99146946554639093</v>
      </c>
      <c r="P131" s="33">
        <v>97507811</v>
      </c>
      <c r="Q131" s="33">
        <v>396370712</v>
      </c>
      <c r="R131" s="33">
        <v>434857962</v>
      </c>
      <c r="S131" s="33">
        <v>433507967</v>
      </c>
      <c r="T131" s="38">
        <f t="shared" si="30"/>
        <v>0.99689554954038073</v>
      </c>
      <c r="U131" s="38">
        <f t="shared" si="31"/>
        <v>4.2826579298349765E-2</v>
      </c>
    </row>
    <row r="132" spans="1:21" ht="14" x14ac:dyDescent="0.3">
      <c r="A132" s="19" t="s">
        <v>0</v>
      </c>
      <c r="B132" s="14" t="s">
        <v>240</v>
      </c>
      <c r="C132" s="13" t="s">
        <v>0</v>
      </c>
      <c r="D132" s="34">
        <f>SUM(D127:D131)</f>
        <v>1043766711</v>
      </c>
      <c r="E132" s="34">
        <f>SUM(E127:E131)</f>
        <v>1044404069</v>
      </c>
      <c r="F132" s="34">
        <f>SUM(F127:F131)</f>
        <v>387171495</v>
      </c>
      <c r="G132" s="39">
        <f t="shared" si="24"/>
        <v>0.3709368108023518</v>
      </c>
      <c r="H132" s="34">
        <f>SUM(H127:H131)</f>
        <v>382656071</v>
      </c>
      <c r="I132" s="39">
        <f t="shared" si="25"/>
        <v>0.36661072533477262</v>
      </c>
      <c r="J132" s="34">
        <f>SUM(J127:J131)</f>
        <v>244334863</v>
      </c>
      <c r="K132" s="39">
        <f t="shared" si="26"/>
        <v>0.23394667854362794</v>
      </c>
      <c r="L132" s="34">
        <f>SUM(L127:L131)</f>
        <v>0</v>
      </c>
      <c r="M132" s="39">
        <f t="shared" si="27"/>
        <v>0</v>
      </c>
      <c r="N132" s="34">
        <f t="shared" si="28"/>
        <v>1014162429</v>
      </c>
      <c r="O132" s="39">
        <f t="shared" si="29"/>
        <v>0.9710441189405209</v>
      </c>
      <c r="P132" s="34">
        <f>SUM(P127:P131)</f>
        <v>231474493</v>
      </c>
      <c r="Q132" s="34">
        <f>SUM(Q127:Q131)</f>
        <v>963355321</v>
      </c>
      <c r="R132" s="34">
        <f>SUM(R127:R131)</f>
        <v>1063501261</v>
      </c>
      <c r="S132" s="34">
        <f>SUM(S127:S131)</f>
        <v>1004436683</v>
      </c>
      <c r="T132" s="39">
        <f t="shared" si="30"/>
        <v>0.94446214577643084</v>
      </c>
      <c r="U132" s="39">
        <f t="shared" si="31"/>
        <v>5.5558475723716194E-2</v>
      </c>
    </row>
    <row r="133" spans="1:21" ht="13" x14ac:dyDescent="0.3">
      <c r="A133" s="18" t="s">
        <v>29</v>
      </c>
      <c r="B133" s="12" t="s">
        <v>241</v>
      </c>
      <c r="C133" s="11" t="s">
        <v>242</v>
      </c>
      <c r="D133" s="33">
        <v>475015826</v>
      </c>
      <c r="E133" s="33">
        <v>21584262</v>
      </c>
      <c r="F133" s="33">
        <v>137292839</v>
      </c>
      <c r="G133" s="38">
        <f t="shared" si="24"/>
        <v>0.28902792598745963</v>
      </c>
      <c r="H133" s="33">
        <v>123795635</v>
      </c>
      <c r="I133" s="38">
        <f t="shared" si="25"/>
        <v>0.26061370637364828</v>
      </c>
      <c r="J133" s="33">
        <v>39450078</v>
      </c>
      <c r="K133" s="38">
        <f t="shared" si="26"/>
        <v>1.8277242001602834</v>
      </c>
      <c r="L133" s="33">
        <v>0</v>
      </c>
      <c r="M133" s="38">
        <f t="shared" si="27"/>
        <v>0</v>
      </c>
      <c r="N133" s="33">
        <f t="shared" si="28"/>
        <v>300538552</v>
      </c>
      <c r="O133" s="38">
        <f t="shared" si="29"/>
        <v>13.923967008925299</v>
      </c>
      <c r="P133" s="33">
        <v>110134381</v>
      </c>
      <c r="Q133" s="33">
        <v>506309603</v>
      </c>
      <c r="R133" s="33">
        <v>528498145</v>
      </c>
      <c r="S133" s="33">
        <v>384408654</v>
      </c>
      <c r="T133" s="38">
        <f t="shared" si="30"/>
        <v>0.72736046027181422</v>
      </c>
      <c r="U133" s="38">
        <f t="shared" si="31"/>
        <v>-0.64180052003924182</v>
      </c>
    </row>
    <row r="134" spans="1:21" ht="13" x14ac:dyDescent="0.3">
      <c r="A134" s="18" t="s">
        <v>29</v>
      </c>
      <c r="B134" s="12" t="s">
        <v>243</v>
      </c>
      <c r="C134" s="11" t="s">
        <v>244</v>
      </c>
      <c r="D134" s="33">
        <v>46618190</v>
      </c>
      <c r="E134" s="33">
        <v>41148190</v>
      </c>
      <c r="F134" s="33">
        <v>4725593</v>
      </c>
      <c r="G134" s="38">
        <f t="shared" si="24"/>
        <v>0.10136800678018602</v>
      </c>
      <c r="H134" s="33">
        <v>7522114</v>
      </c>
      <c r="I134" s="38">
        <f t="shared" si="25"/>
        <v>0.16135577121291067</v>
      </c>
      <c r="J134" s="33">
        <v>7663595</v>
      </c>
      <c r="K134" s="38">
        <f t="shared" si="26"/>
        <v>0.18624379346940897</v>
      </c>
      <c r="L134" s="33">
        <v>0</v>
      </c>
      <c r="M134" s="38">
        <f t="shared" si="27"/>
        <v>0</v>
      </c>
      <c r="N134" s="33">
        <f t="shared" si="28"/>
        <v>19911302</v>
      </c>
      <c r="O134" s="38">
        <f t="shared" si="29"/>
        <v>0.48389253573486463</v>
      </c>
      <c r="P134" s="33">
        <v>6971241</v>
      </c>
      <c r="Q134" s="33">
        <v>44863561</v>
      </c>
      <c r="R134" s="33">
        <v>38719869</v>
      </c>
      <c r="S134" s="33">
        <v>20339780</v>
      </c>
      <c r="T134" s="38">
        <f t="shared" si="30"/>
        <v>0.52530601278635525</v>
      </c>
      <c r="U134" s="38">
        <f t="shared" si="31"/>
        <v>9.93157459339018E-2</v>
      </c>
    </row>
    <row r="135" spans="1:21" ht="13" x14ac:dyDescent="0.3">
      <c r="A135" s="18" t="s">
        <v>29</v>
      </c>
      <c r="B135" s="12" t="s">
        <v>245</v>
      </c>
      <c r="C135" s="11" t="s">
        <v>246</v>
      </c>
      <c r="D135" s="33">
        <v>139738344</v>
      </c>
      <c r="E135" s="33">
        <v>144807220</v>
      </c>
      <c r="F135" s="33">
        <v>64385532</v>
      </c>
      <c r="G135" s="38">
        <f t="shared" si="24"/>
        <v>0.4607578003071226</v>
      </c>
      <c r="H135" s="33">
        <v>55768000</v>
      </c>
      <c r="I135" s="38">
        <f t="shared" si="25"/>
        <v>0.39908874260024146</v>
      </c>
      <c r="J135" s="33">
        <v>40812668</v>
      </c>
      <c r="K135" s="38">
        <f t="shared" si="26"/>
        <v>0.28184138884787652</v>
      </c>
      <c r="L135" s="33">
        <v>0</v>
      </c>
      <c r="M135" s="38">
        <f t="shared" si="27"/>
        <v>0</v>
      </c>
      <c r="N135" s="33">
        <f t="shared" si="28"/>
        <v>160966200</v>
      </c>
      <c r="O135" s="38">
        <f t="shared" si="29"/>
        <v>1.1115896016787008</v>
      </c>
      <c r="P135" s="33">
        <v>46301146</v>
      </c>
      <c r="Q135" s="33">
        <v>131696517</v>
      </c>
      <c r="R135" s="33">
        <v>129014967</v>
      </c>
      <c r="S135" s="33">
        <v>148924835</v>
      </c>
      <c r="T135" s="38">
        <f t="shared" si="30"/>
        <v>1.154322157056398</v>
      </c>
      <c r="U135" s="38">
        <f t="shared" si="31"/>
        <v>-0.11853870744365591</v>
      </c>
    </row>
    <row r="136" spans="1:21" ht="13" x14ac:dyDescent="0.3">
      <c r="A136" s="18" t="s">
        <v>44</v>
      </c>
      <c r="B136" s="12" t="s">
        <v>247</v>
      </c>
      <c r="C136" s="11" t="s">
        <v>248</v>
      </c>
      <c r="D136" s="33">
        <v>111018000</v>
      </c>
      <c r="E136" s="33">
        <v>88146219</v>
      </c>
      <c r="F136" s="33">
        <v>33320859</v>
      </c>
      <c r="G136" s="38">
        <f t="shared" si="24"/>
        <v>0.30013924768956385</v>
      </c>
      <c r="H136" s="33">
        <v>28329658</v>
      </c>
      <c r="I136" s="38">
        <f t="shared" si="25"/>
        <v>0.25518076347979607</v>
      </c>
      <c r="J136" s="33">
        <v>23215668</v>
      </c>
      <c r="K136" s="38">
        <f t="shared" si="26"/>
        <v>0.26337678760787231</v>
      </c>
      <c r="L136" s="33">
        <v>0</v>
      </c>
      <c r="M136" s="38">
        <f t="shared" si="27"/>
        <v>0</v>
      </c>
      <c r="N136" s="33">
        <f t="shared" si="28"/>
        <v>84866185</v>
      </c>
      <c r="O136" s="38">
        <f t="shared" si="29"/>
        <v>0.96278871587220316</v>
      </c>
      <c r="P136" s="33">
        <v>9980170</v>
      </c>
      <c r="Q136" s="33">
        <v>77427384</v>
      </c>
      <c r="R136" s="33">
        <v>102239158</v>
      </c>
      <c r="S136" s="33">
        <v>88219829</v>
      </c>
      <c r="T136" s="38">
        <f t="shared" si="30"/>
        <v>0.86287710820153662</v>
      </c>
      <c r="U136" s="38">
        <f t="shared" si="31"/>
        <v>1.3261796141749089</v>
      </c>
    </row>
    <row r="137" spans="1:21" ht="14" x14ac:dyDescent="0.3">
      <c r="A137" s="19" t="s">
        <v>0</v>
      </c>
      <c r="B137" s="14" t="s">
        <v>249</v>
      </c>
      <c r="C137" s="13" t="s">
        <v>0</v>
      </c>
      <c r="D137" s="34">
        <f>SUM(D133:D136)</f>
        <v>772390360</v>
      </c>
      <c r="E137" s="34">
        <f>SUM(E133:E136)</f>
        <v>295685891</v>
      </c>
      <c r="F137" s="34">
        <f>SUM(F133:F136)</f>
        <v>239724823</v>
      </c>
      <c r="G137" s="39">
        <f t="shared" ref="G137:G170" si="32">IF(($D137     =0),0,($F137     /$D137     ))</f>
        <v>0.31036744554916507</v>
      </c>
      <c r="H137" s="34">
        <f>SUM(H133:H136)</f>
        <v>215415407</v>
      </c>
      <c r="I137" s="39">
        <f t="shared" ref="I137:I170" si="33">IF(($D137     =0),0,($H137     /$D137     ))</f>
        <v>0.27889447895232666</v>
      </c>
      <c r="J137" s="34">
        <f>SUM(J133:J136)</f>
        <v>111142009</v>
      </c>
      <c r="K137" s="39">
        <f t="shared" ref="K137:K170" si="34">IF(($E137     =0),0,($J137     /$E137     ))</f>
        <v>0.37587863466911242</v>
      </c>
      <c r="L137" s="34">
        <f>SUM(L133:L136)</f>
        <v>0</v>
      </c>
      <c r="M137" s="39">
        <f t="shared" ref="M137:M170" si="35">IF(($E137     =0),0,($L137     /$E137     ))</f>
        <v>0</v>
      </c>
      <c r="N137" s="34">
        <f t="shared" ref="N137:N170" si="36">$F137     +$H137     +$J137</f>
        <v>566282239</v>
      </c>
      <c r="O137" s="39">
        <f t="shared" ref="O137:O170" si="37">IF(($E137     =0),0,($N137     /$E137     ))</f>
        <v>1.9151479872267561</v>
      </c>
      <c r="P137" s="34">
        <f>SUM(P133:P136)</f>
        <v>173386938</v>
      </c>
      <c r="Q137" s="34">
        <f>SUM(Q133:Q136)</f>
        <v>760297065</v>
      </c>
      <c r="R137" s="34">
        <f>SUM(R133:R136)</f>
        <v>798472139</v>
      </c>
      <c r="S137" s="34">
        <f>SUM(S133:S136)</f>
        <v>641893098</v>
      </c>
      <c r="T137" s="39">
        <f t="shared" ref="T137:T170" si="38">IF(($R137     =0),0,($S137     /$R137     ))</f>
        <v>0.80390168504050963</v>
      </c>
      <c r="U137" s="39">
        <f t="shared" ref="U137:U170" si="39">IF(($P137     =0),0,(($J137     /$P137     )-1))</f>
        <v>-0.35899433785490809</v>
      </c>
    </row>
    <row r="138" spans="1:21" ht="13" x14ac:dyDescent="0.3">
      <c r="A138" s="18" t="s">
        <v>29</v>
      </c>
      <c r="B138" s="12" t="s">
        <v>250</v>
      </c>
      <c r="C138" s="11" t="s">
        <v>251</v>
      </c>
      <c r="D138" s="33">
        <v>57671195</v>
      </c>
      <c r="E138" s="33">
        <v>60137363</v>
      </c>
      <c r="F138" s="33">
        <v>10407941</v>
      </c>
      <c r="G138" s="38">
        <f t="shared" si="32"/>
        <v>0.18047035439442516</v>
      </c>
      <c r="H138" s="33">
        <v>16836223</v>
      </c>
      <c r="I138" s="38">
        <f t="shared" si="33"/>
        <v>0.29193469980984443</v>
      </c>
      <c r="J138" s="33">
        <v>13459907</v>
      </c>
      <c r="K138" s="38">
        <f t="shared" si="34"/>
        <v>0.22381937498656201</v>
      </c>
      <c r="L138" s="33">
        <v>0</v>
      </c>
      <c r="M138" s="38">
        <f t="shared" si="35"/>
        <v>0</v>
      </c>
      <c r="N138" s="33">
        <f t="shared" si="36"/>
        <v>40704071</v>
      </c>
      <c r="O138" s="38">
        <f t="shared" si="37"/>
        <v>0.67685161053703002</v>
      </c>
      <c r="P138" s="33">
        <v>12089286</v>
      </c>
      <c r="Q138" s="33">
        <v>64779050</v>
      </c>
      <c r="R138" s="33">
        <v>65779050</v>
      </c>
      <c r="S138" s="33">
        <v>43806626</v>
      </c>
      <c r="T138" s="38">
        <f t="shared" si="38"/>
        <v>0.66596623088962215</v>
      </c>
      <c r="U138" s="38">
        <f t="shared" si="39"/>
        <v>0.11337485108715262</v>
      </c>
    </row>
    <row r="139" spans="1:21" ht="13" x14ac:dyDescent="0.3">
      <c r="A139" s="18" t="s">
        <v>29</v>
      </c>
      <c r="B139" s="12" t="s">
        <v>252</v>
      </c>
      <c r="C139" s="11" t="s">
        <v>253</v>
      </c>
      <c r="D139" s="33">
        <v>118118529</v>
      </c>
      <c r="E139" s="33">
        <v>100817224</v>
      </c>
      <c r="F139" s="33">
        <v>29283746</v>
      </c>
      <c r="G139" s="38">
        <f t="shared" si="32"/>
        <v>0.24791830924342106</v>
      </c>
      <c r="H139" s="33">
        <v>32925131</v>
      </c>
      <c r="I139" s="38">
        <f t="shared" si="33"/>
        <v>0.27874653772567726</v>
      </c>
      <c r="J139" s="33">
        <v>27565643</v>
      </c>
      <c r="K139" s="38">
        <f t="shared" si="34"/>
        <v>0.27342196012062381</v>
      </c>
      <c r="L139" s="33">
        <v>0</v>
      </c>
      <c r="M139" s="38">
        <f t="shared" si="35"/>
        <v>0</v>
      </c>
      <c r="N139" s="33">
        <f t="shared" si="36"/>
        <v>89774520</v>
      </c>
      <c r="O139" s="38">
        <f t="shared" si="37"/>
        <v>0.89046808112867704</v>
      </c>
      <c r="P139" s="33">
        <v>57304013</v>
      </c>
      <c r="Q139" s="33">
        <v>111692958</v>
      </c>
      <c r="R139" s="33">
        <v>108553150</v>
      </c>
      <c r="S139" s="33">
        <v>80994561</v>
      </c>
      <c r="T139" s="38">
        <f t="shared" si="38"/>
        <v>0.74612815012737999</v>
      </c>
      <c r="U139" s="38">
        <f t="shared" si="39"/>
        <v>-0.5189578956712857</v>
      </c>
    </row>
    <row r="140" spans="1:21" ht="13" x14ac:dyDescent="0.3">
      <c r="A140" s="18" t="s">
        <v>29</v>
      </c>
      <c r="B140" s="12" t="s">
        <v>254</v>
      </c>
      <c r="C140" s="11" t="s">
        <v>255</v>
      </c>
      <c r="D140" s="33">
        <v>277841359</v>
      </c>
      <c r="E140" s="33">
        <v>341262715</v>
      </c>
      <c r="F140" s="33">
        <v>101725631</v>
      </c>
      <c r="G140" s="38">
        <f t="shared" si="32"/>
        <v>0.36612846757634815</v>
      </c>
      <c r="H140" s="33">
        <v>86319344</v>
      </c>
      <c r="I140" s="38">
        <f t="shared" si="33"/>
        <v>0.31067852644645322</v>
      </c>
      <c r="J140" s="33">
        <v>78471386</v>
      </c>
      <c r="K140" s="38">
        <f t="shared" si="34"/>
        <v>0.22994421174900398</v>
      </c>
      <c r="L140" s="33">
        <v>0</v>
      </c>
      <c r="M140" s="38">
        <f t="shared" si="35"/>
        <v>0</v>
      </c>
      <c r="N140" s="33">
        <f t="shared" si="36"/>
        <v>266516361</v>
      </c>
      <c r="O140" s="38">
        <f t="shared" si="37"/>
        <v>0.7809712262296219</v>
      </c>
      <c r="P140" s="33">
        <v>71087000</v>
      </c>
      <c r="Q140" s="33">
        <v>267142265</v>
      </c>
      <c r="R140" s="33">
        <v>300430265</v>
      </c>
      <c r="S140" s="33">
        <v>291505702</v>
      </c>
      <c r="T140" s="38">
        <f t="shared" si="38"/>
        <v>0.97029406141887864</v>
      </c>
      <c r="U140" s="38">
        <f t="shared" si="39"/>
        <v>0.1038781493100005</v>
      </c>
    </row>
    <row r="141" spans="1:21" ht="13" x14ac:dyDescent="0.3">
      <c r="A141" s="18" t="s">
        <v>29</v>
      </c>
      <c r="B141" s="12" t="s">
        <v>256</v>
      </c>
      <c r="C141" s="11" t="s">
        <v>257</v>
      </c>
      <c r="D141" s="33">
        <v>205124912</v>
      </c>
      <c r="E141" s="33">
        <v>207005946</v>
      </c>
      <c r="F141" s="33">
        <v>90058087</v>
      </c>
      <c r="G141" s="38">
        <f t="shared" si="32"/>
        <v>0.43904022247673163</v>
      </c>
      <c r="H141" s="33">
        <v>61487166</v>
      </c>
      <c r="I141" s="38">
        <f t="shared" si="33"/>
        <v>0.29975474651270051</v>
      </c>
      <c r="J141" s="33">
        <v>2834207</v>
      </c>
      <c r="K141" s="38">
        <f t="shared" si="34"/>
        <v>1.3691427974730736E-2</v>
      </c>
      <c r="L141" s="33">
        <v>0</v>
      </c>
      <c r="M141" s="38">
        <f t="shared" si="35"/>
        <v>0</v>
      </c>
      <c r="N141" s="33">
        <f t="shared" si="36"/>
        <v>154379460</v>
      </c>
      <c r="O141" s="38">
        <f t="shared" si="37"/>
        <v>0.7457730706923752</v>
      </c>
      <c r="P141" s="33">
        <v>46684308</v>
      </c>
      <c r="Q141" s="33">
        <v>198925778</v>
      </c>
      <c r="R141" s="33">
        <v>228173778</v>
      </c>
      <c r="S141" s="33">
        <v>223579824</v>
      </c>
      <c r="T141" s="38">
        <f t="shared" si="38"/>
        <v>0.97986642444076111</v>
      </c>
      <c r="U141" s="38">
        <f t="shared" si="39"/>
        <v>-0.9392899429932644</v>
      </c>
    </row>
    <row r="142" spans="1:21" ht="13" x14ac:dyDescent="0.3">
      <c r="A142" s="18" t="s">
        <v>29</v>
      </c>
      <c r="B142" s="12" t="s">
        <v>258</v>
      </c>
      <c r="C142" s="11" t="s">
        <v>259</v>
      </c>
      <c r="D142" s="33">
        <v>294393347</v>
      </c>
      <c r="E142" s="33">
        <v>357654641</v>
      </c>
      <c r="F142" s="33">
        <v>156732574</v>
      </c>
      <c r="G142" s="38">
        <f t="shared" si="32"/>
        <v>0.53239169837625444</v>
      </c>
      <c r="H142" s="33">
        <v>81267662</v>
      </c>
      <c r="I142" s="38">
        <f t="shared" si="33"/>
        <v>0.27605128590083255</v>
      </c>
      <c r="J142" s="33">
        <v>69325704</v>
      </c>
      <c r="K142" s="38">
        <f t="shared" si="34"/>
        <v>0.19383420778817742</v>
      </c>
      <c r="L142" s="33">
        <v>0</v>
      </c>
      <c r="M142" s="38">
        <f t="shared" si="35"/>
        <v>0</v>
      </c>
      <c r="N142" s="33">
        <f t="shared" si="36"/>
        <v>307325940</v>
      </c>
      <c r="O142" s="38">
        <f t="shared" si="37"/>
        <v>0.85928128638487311</v>
      </c>
      <c r="P142" s="33">
        <v>95613225</v>
      </c>
      <c r="Q142" s="33">
        <v>277065079</v>
      </c>
      <c r="R142" s="33">
        <v>312190634</v>
      </c>
      <c r="S142" s="33">
        <v>326312654</v>
      </c>
      <c r="T142" s="38">
        <f t="shared" si="38"/>
        <v>1.0452352455903593</v>
      </c>
      <c r="U142" s="38">
        <f t="shared" si="39"/>
        <v>-0.27493603526081256</v>
      </c>
    </row>
    <row r="143" spans="1:21" ht="13" x14ac:dyDescent="0.3">
      <c r="A143" s="18" t="s">
        <v>44</v>
      </c>
      <c r="B143" s="12" t="s">
        <v>260</v>
      </c>
      <c r="C143" s="11" t="s">
        <v>261</v>
      </c>
      <c r="D143" s="33">
        <v>536634000</v>
      </c>
      <c r="E143" s="33">
        <v>536732975</v>
      </c>
      <c r="F143" s="33">
        <v>219885678</v>
      </c>
      <c r="G143" s="38">
        <f t="shared" si="32"/>
        <v>0.40974980713111731</v>
      </c>
      <c r="H143" s="33">
        <v>176816772</v>
      </c>
      <c r="I143" s="38">
        <f t="shared" si="33"/>
        <v>0.32949230201589913</v>
      </c>
      <c r="J143" s="33">
        <v>132042820</v>
      </c>
      <c r="K143" s="38">
        <f t="shared" si="34"/>
        <v>0.24601212548940188</v>
      </c>
      <c r="L143" s="33">
        <v>0</v>
      </c>
      <c r="M143" s="38">
        <f t="shared" si="35"/>
        <v>0</v>
      </c>
      <c r="N143" s="33">
        <f t="shared" si="36"/>
        <v>528745270</v>
      </c>
      <c r="O143" s="38">
        <f t="shared" si="37"/>
        <v>0.98511791640899271</v>
      </c>
      <c r="P143" s="33">
        <v>213579187</v>
      </c>
      <c r="Q143" s="33">
        <v>510249000</v>
      </c>
      <c r="R143" s="33">
        <v>571672000</v>
      </c>
      <c r="S143" s="33">
        <v>442191028</v>
      </c>
      <c r="T143" s="38">
        <f t="shared" si="38"/>
        <v>0.77350478596118055</v>
      </c>
      <c r="U143" s="38">
        <f t="shared" si="39"/>
        <v>-0.38176176314408383</v>
      </c>
    </row>
    <row r="144" spans="1:21" ht="14" x14ac:dyDescent="0.3">
      <c r="A144" s="19" t="s">
        <v>0</v>
      </c>
      <c r="B144" s="14" t="s">
        <v>262</v>
      </c>
      <c r="C144" s="13" t="s">
        <v>0</v>
      </c>
      <c r="D144" s="34">
        <f>SUM(D138:D143)</f>
        <v>1489783342</v>
      </c>
      <c r="E144" s="34">
        <f>SUM(E138:E143)</f>
        <v>1603610864</v>
      </c>
      <c r="F144" s="34">
        <f>SUM(F138:F143)</f>
        <v>608093657</v>
      </c>
      <c r="G144" s="39">
        <f t="shared" si="32"/>
        <v>0.40817590038538637</v>
      </c>
      <c r="H144" s="34">
        <f>SUM(H138:H143)</f>
        <v>455652298</v>
      </c>
      <c r="I144" s="39">
        <f t="shared" si="33"/>
        <v>0.30585138466395873</v>
      </c>
      <c r="J144" s="34">
        <f>SUM(J138:J143)</f>
        <v>323699667</v>
      </c>
      <c r="K144" s="39">
        <f t="shared" si="34"/>
        <v>0.20185674359462308</v>
      </c>
      <c r="L144" s="34">
        <f>SUM(L138:L143)</f>
        <v>0</v>
      </c>
      <c r="M144" s="39">
        <f t="shared" si="35"/>
        <v>0</v>
      </c>
      <c r="N144" s="34">
        <f t="shared" si="36"/>
        <v>1387445622</v>
      </c>
      <c r="O144" s="39">
        <f t="shared" si="37"/>
        <v>0.86520093692755129</v>
      </c>
      <c r="P144" s="34">
        <f>SUM(P138:P143)</f>
        <v>496357019</v>
      </c>
      <c r="Q144" s="34">
        <f>SUM(Q138:Q143)</f>
        <v>1429854130</v>
      </c>
      <c r="R144" s="34">
        <f>SUM(R138:R143)</f>
        <v>1586798877</v>
      </c>
      <c r="S144" s="34">
        <f>SUM(S138:S143)</f>
        <v>1408390395</v>
      </c>
      <c r="T144" s="39">
        <f t="shared" si="38"/>
        <v>0.88756704798197306</v>
      </c>
      <c r="U144" s="39">
        <f t="shared" si="39"/>
        <v>-0.34784911946616393</v>
      </c>
    </row>
    <row r="145" spans="1:21" ht="13" x14ac:dyDescent="0.3">
      <c r="A145" s="18" t="s">
        <v>29</v>
      </c>
      <c r="B145" s="12" t="s">
        <v>263</v>
      </c>
      <c r="C145" s="11" t="s">
        <v>264</v>
      </c>
      <c r="D145" s="33">
        <v>214233708</v>
      </c>
      <c r="E145" s="33">
        <v>214097280</v>
      </c>
      <c r="F145" s="33">
        <v>85047067</v>
      </c>
      <c r="G145" s="38">
        <f t="shared" si="32"/>
        <v>0.39698265877001954</v>
      </c>
      <c r="H145" s="33">
        <v>69553545</v>
      </c>
      <c r="I145" s="38">
        <f t="shared" si="33"/>
        <v>0.32466200416976398</v>
      </c>
      <c r="J145" s="33">
        <v>53877900</v>
      </c>
      <c r="K145" s="38">
        <f t="shared" si="34"/>
        <v>0.25165149225623046</v>
      </c>
      <c r="L145" s="33">
        <v>0</v>
      </c>
      <c r="M145" s="38">
        <f t="shared" si="35"/>
        <v>0</v>
      </c>
      <c r="N145" s="33">
        <f t="shared" si="36"/>
        <v>208478512</v>
      </c>
      <c r="O145" s="38">
        <f t="shared" si="37"/>
        <v>0.97375600474700097</v>
      </c>
      <c r="P145" s="33">
        <v>51882240</v>
      </c>
      <c r="Q145" s="33">
        <v>214004034</v>
      </c>
      <c r="R145" s="33">
        <v>241834890</v>
      </c>
      <c r="S145" s="33">
        <v>233934284</v>
      </c>
      <c r="T145" s="38">
        <f t="shared" si="38"/>
        <v>0.96733057831316238</v>
      </c>
      <c r="U145" s="38">
        <f t="shared" si="39"/>
        <v>3.8465185774554156E-2</v>
      </c>
    </row>
    <row r="146" spans="1:21" ht="13" x14ac:dyDescent="0.3">
      <c r="A146" s="18" t="s">
        <v>29</v>
      </c>
      <c r="B146" s="12" t="s">
        <v>265</v>
      </c>
      <c r="C146" s="11" t="s">
        <v>266</v>
      </c>
      <c r="D146" s="33">
        <v>82871344</v>
      </c>
      <c r="E146" s="33">
        <v>96757923</v>
      </c>
      <c r="F146" s="33">
        <v>61489157</v>
      </c>
      <c r="G146" s="38">
        <f t="shared" si="32"/>
        <v>0.74198334468908822</v>
      </c>
      <c r="H146" s="33">
        <v>35948679</v>
      </c>
      <c r="I146" s="38">
        <f t="shared" si="33"/>
        <v>0.4337890187952062</v>
      </c>
      <c r="J146" s="33">
        <v>21370560</v>
      </c>
      <c r="K146" s="38">
        <f t="shared" si="34"/>
        <v>0.22086625402242255</v>
      </c>
      <c r="L146" s="33">
        <v>0</v>
      </c>
      <c r="M146" s="38">
        <f t="shared" si="35"/>
        <v>0</v>
      </c>
      <c r="N146" s="33">
        <f t="shared" si="36"/>
        <v>118808396</v>
      </c>
      <c r="O146" s="38">
        <f t="shared" si="37"/>
        <v>1.2278932031230145</v>
      </c>
      <c r="P146" s="33">
        <v>30573596</v>
      </c>
      <c r="Q146" s="33">
        <v>151337780</v>
      </c>
      <c r="R146" s="33">
        <v>149200563</v>
      </c>
      <c r="S146" s="33">
        <v>145803530</v>
      </c>
      <c r="T146" s="38">
        <f t="shared" si="38"/>
        <v>0.97723176822060653</v>
      </c>
      <c r="U146" s="38">
        <f t="shared" si="39"/>
        <v>-0.30101254690485213</v>
      </c>
    </row>
    <row r="147" spans="1:21" ht="13" x14ac:dyDescent="0.3">
      <c r="A147" s="18" t="s">
        <v>29</v>
      </c>
      <c r="B147" s="12" t="s">
        <v>267</v>
      </c>
      <c r="C147" s="11" t="s">
        <v>268</v>
      </c>
      <c r="D147" s="33">
        <v>142712811</v>
      </c>
      <c r="E147" s="33">
        <v>156556308</v>
      </c>
      <c r="F147" s="33">
        <v>62764912</v>
      </c>
      <c r="G147" s="38">
        <f t="shared" si="32"/>
        <v>0.43979872276498011</v>
      </c>
      <c r="H147" s="33">
        <v>35790435</v>
      </c>
      <c r="I147" s="38">
        <f t="shared" si="33"/>
        <v>0.25078642028850512</v>
      </c>
      <c r="J147" s="33">
        <v>17744000</v>
      </c>
      <c r="K147" s="38">
        <f t="shared" si="34"/>
        <v>0.11333941267955808</v>
      </c>
      <c r="L147" s="33">
        <v>0</v>
      </c>
      <c r="M147" s="38">
        <f t="shared" si="35"/>
        <v>0</v>
      </c>
      <c r="N147" s="33">
        <f t="shared" si="36"/>
        <v>116299347</v>
      </c>
      <c r="O147" s="38">
        <f t="shared" si="37"/>
        <v>0.74285954035144974</v>
      </c>
      <c r="P147" s="33">
        <v>34225447</v>
      </c>
      <c r="Q147" s="33">
        <v>93020595</v>
      </c>
      <c r="R147" s="33">
        <v>126125214</v>
      </c>
      <c r="S147" s="33">
        <v>203975994</v>
      </c>
      <c r="T147" s="38">
        <f t="shared" si="38"/>
        <v>1.617249933863343</v>
      </c>
      <c r="U147" s="38">
        <f t="shared" si="39"/>
        <v>-0.48155534681548495</v>
      </c>
    </row>
    <row r="148" spans="1:21" ht="13" x14ac:dyDescent="0.3">
      <c r="A148" s="18" t="s">
        <v>29</v>
      </c>
      <c r="B148" s="12" t="s">
        <v>269</v>
      </c>
      <c r="C148" s="11" t="s">
        <v>270</v>
      </c>
      <c r="D148" s="33">
        <v>36945186</v>
      </c>
      <c r="E148" s="33">
        <v>38032186</v>
      </c>
      <c r="F148" s="33">
        <v>25516414</v>
      </c>
      <c r="G148" s="38">
        <f t="shared" si="32"/>
        <v>0.69065598965992481</v>
      </c>
      <c r="H148" s="33">
        <v>13517317</v>
      </c>
      <c r="I148" s="38">
        <f t="shared" si="33"/>
        <v>0.36587492075422223</v>
      </c>
      <c r="J148" s="33">
        <v>7281603</v>
      </c>
      <c r="K148" s="38">
        <f t="shared" si="34"/>
        <v>0.19145896583488523</v>
      </c>
      <c r="L148" s="33">
        <v>0</v>
      </c>
      <c r="M148" s="38">
        <f t="shared" si="35"/>
        <v>0</v>
      </c>
      <c r="N148" s="33">
        <f t="shared" si="36"/>
        <v>46315334</v>
      </c>
      <c r="O148" s="38">
        <f t="shared" si="37"/>
        <v>1.217793108184736</v>
      </c>
      <c r="P148" s="33">
        <v>6890825</v>
      </c>
      <c r="Q148" s="33">
        <v>28594982</v>
      </c>
      <c r="R148" s="33">
        <v>37017245</v>
      </c>
      <c r="S148" s="33">
        <v>30773817</v>
      </c>
      <c r="T148" s="38">
        <f t="shared" si="38"/>
        <v>0.83133731319010906</v>
      </c>
      <c r="U148" s="38">
        <f t="shared" si="39"/>
        <v>5.6709900483614017E-2</v>
      </c>
    </row>
    <row r="149" spans="1:21" ht="13" x14ac:dyDescent="0.3">
      <c r="A149" s="18" t="s">
        <v>44</v>
      </c>
      <c r="B149" s="12" t="s">
        <v>271</v>
      </c>
      <c r="C149" s="11" t="s">
        <v>272</v>
      </c>
      <c r="D149" s="33">
        <v>19630881</v>
      </c>
      <c r="E149" s="33">
        <v>19702223</v>
      </c>
      <c r="F149" s="33">
        <v>4914249</v>
      </c>
      <c r="G149" s="38">
        <f t="shared" si="32"/>
        <v>0.25033257549673904</v>
      </c>
      <c r="H149" s="33">
        <v>6256148</v>
      </c>
      <c r="I149" s="38">
        <f t="shared" si="33"/>
        <v>0.31868911028496377</v>
      </c>
      <c r="J149" s="33">
        <v>5986715</v>
      </c>
      <c r="K149" s="38">
        <f t="shared" si="34"/>
        <v>0.30385987408628967</v>
      </c>
      <c r="L149" s="33">
        <v>0</v>
      </c>
      <c r="M149" s="38">
        <f t="shared" si="35"/>
        <v>0</v>
      </c>
      <c r="N149" s="33">
        <f t="shared" si="36"/>
        <v>17157112</v>
      </c>
      <c r="O149" s="38">
        <f t="shared" si="37"/>
        <v>0.87082112510857279</v>
      </c>
      <c r="P149" s="33">
        <v>4001912</v>
      </c>
      <c r="Q149" s="33">
        <v>22375580</v>
      </c>
      <c r="R149" s="33">
        <v>18176864</v>
      </c>
      <c r="S149" s="33">
        <v>12382562</v>
      </c>
      <c r="T149" s="38">
        <f t="shared" si="38"/>
        <v>0.68122653060505922</v>
      </c>
      <c r="U149" s="38">
        <f t="shared" si="39"/>
        <v>0.4959636793612654</v>
      </c>
    </row>
    <row r="150" spans="1:21" ht="14" x14ac:dyDescent="0.3">
      <c r="A150" s="19" t="s">
        <v>0</v>
      </c>
      <c r="B150" s="14" t="s">
        <v>273</v>
      </c>
      <c r="C150" s="13" t="s">
        <v>0</v>
      </c>
      <c r="D150" s="34">
        <f>SUM(D145:D149)</f>
        <v>496393930</v>
      </c>
      <c r="E150" s="34">
        <f>SUM(E145:E149)</f>
        <v>525145920</v>
      </c>
      <c r="F150" s="34">
        <f>SUM(F145:F149)</f>
        <v>239731799</v>
      </c>
      <c r="G150" s="39">
        <f t="shared" si="32"/>
        <v>0.48294667704740063</v>
      </c>
      <c r="H150" s="34">
        <f>SUM(H145:H149)</f>
        <v>161066124</v>
      </c>
      <c r="I150" s="39">
        <f t="shared" si="33"/>
        <v>0.32447238829048536</v>
      </c>
      <c r="J150" s="34">
        <f>SUM(J145:J149)</f>
        <v>106260778</v>
      </c>
      <c r="K150" s="39">
        <f t="shared" si="34"/>
        <v>0.20234524149021285</v>
      </c>
      <c r="L150" s="34">
        <f>SUM(L145:L149)</f>
        <v>0</v>
      </c>
      <c r="M150" s="39">
        <f t="shared" si="35"/>
        <v>0</v>
      </c>
      <c r="N150" s="34">
        <f t="shared" si="36"/>
        <v>507058701</v>
      </c>
      <c r="O150" s="39">
        <f t="shared" si="37"/>
        <v>0.96555772726940348</v>
      </c>
      <c r="P150" s="34">
        <f>SUM(P145:P149)</f>
        <v>127574020</v>
      </c>
      <c r="Q150" s="34">
        <f>SUM(Q145:Q149)</f>
        <v>509332971</v>
      </c>
      <c r="R150" s="34">
        <f>SUM(R145:R149)</f>
        <v>572354776</v>
      </c>
      <c r="S150" s="34">
        <f>SUM(S145:S149)</f>
        <v>626870187</v>
      </c>
      <c r="T150" s="39">
        <f t="shared" si="38"/>
        <v>1.0952475864375419</v>
      </c>
      <c r="U150" s="39">
        <f t="shared" si="39"/>
        <v>-0.16706569252893344</v>
      </c>
    </row>
    <row r="151" spans="1:21" ht="13" x14ac:dyDescent="0.3">
      <c r="A151" s="18" t="s">
        <v>29</v>
      </c>
      <c r="B151" s="12" t="s">
        <v>274</v>
      </c>
      <c r="C151" s="11" t="s">
        <v>275</v>
      </c>
      <c r="D151" s="33">
        <v>181698440</v>
      </c>
      <c r="E151" s="33">
        <v>182233440</v>
      </c>
      <c r="F151" s="33">
        <v>66368223</v>
      </c>
      <c r="G151" s="38">
        <f t="shared" si="32"/>
        <v>0.36526578323952591</v>
      </c>
      <c r="H151" s="33">
        <v>52951660</v>
      </c>
      <c r="I151" s="38">
        <f t="shared" si="33"/>
        <v>0.29142605737286464</v>
      </c>
      <c r="J151" s="33">
        <v>42807964</v>
      </c>
      <c r="K151" s="38">
        <f t="shared" si="34"/>
        <v>0.2349072925364302</v>
      </c>
      <c r="L151" s="33">
        <v>0</v>
      </c>
      <c r="M151" s="38">
        <f t="shared" si="35"/>
        <v>0</v>
      </c>
      <c r="N151" s="33">
        <f t="shared" si="36"/>
        <v>162127847</v>
      </c>
      <c r="O151" s="38">
        <f t="shared" si="37"/>
        <v>0.88967122060583392</v>
      </c>
      <c r="P151" s="33">
        <v>38985487</v>
      </c>
      <c r="Q151" s="33">
        <v>172206000</v>
      </c>
      <c r="R151" s="33">
        <v>199385800</v>
      </c>
      <c r="S151" s="33">
        <v>178174981</v>
      </c>
      <c r="T151" s="38">
        <f t="shared" si="38"/>
        <v>0.89361920959265906</v>
      </c>
      <c r="U151" s="38">
        <f t="shared" si="39"/>
        <v>9.8048717462475121E-2</v>
      </c>
    </row>
    <row r="152" spans="1:21" ht="13" x14ac:dyDescent="0.3">
      <c r="A152" s="18" t="s">
        <v>29</v>
      </c>
      <c r="B152" s="12" t="s">
        <v>276</v>
      </c>
      <c r="C152" s="11" t="s">
        <v>277</v>
      </c>
      <c r="D152" s="33">
        <v>707584500</v>
      </c>
      <c r="E152" s="33">
        <v>708858794</v>
      </c>
      <c r="F152" s="33">
        <v>204977521</v>
      </c>
      <c r="G152" s="38">
        <f t="shared" si="32"/>
        <v>0.28968627916524459</v>
      </c>
      <c r="H152" s="33">
        <v>149645446</v>
      </c>
      <c r="I152" s="38">
        <f t="shared" si="33"/>
        <v>0.2114877389202279</v>
      </c>
      <c r="J152" s="33">
        <v>144077635</v>
      </c>
      <c r="K152" s="38">
        <f t="shared" si="34"/>
        <v>0.20325294151602216</v>
      </c>
      <c r="L152" s="33">
        <v>0</v>
      </c>
      <c r="M152" s="38">
        <f t="shared" si="35"/>
        <v>0</v>
      </c>
      <c r="N152" s="33">
        <f t="shared" si="36"/>
        <v>498700602</v>
      </c>
      <c r="O152" s="38">
        <f t="shared" si="37"/>
        <v>0.7035260142374703</v>
      </c>
      <c r="P152" s="33">
        <v>145190746</v>
      </c>
      <c r="Q152" s="33">
        <v>627518800</v>
      </c>
      <c r="R152" s="33">
        <v>634205783</v>
      </c>
      <c r="S152" s="33">
        <v>466244049</v>
      </c>
      <c r="T152" s="38">
        <f t="shared" si="38"/>
        <v>0.73516209012556422</v>
      </c>
      <c r="U152" s="38">
        <f t="shared" si="39"/>
        <v>-7.6665423290820378E-3</v>
      </c>
    </row>
    <row r="153" spans="1:21" ht="13" x14ac:dyDescent="0.3">
      <c r="A153" s="18" t="s">
        <v>29</v>
      </c>
      <c r="B153" s="12" t="s">
        <v>278</v>
      </c>
      <c r="C153" s="11" t="s">
        <v>279</v>
      </c>
      <c r="D153" s="33">
        <v>84592580</v>
      </c>
      <c r="E153" s="33">
        <v>88025670</v>
      </c>
      <c r="F153" s="33">
        <v>55517527</v>
      </c>
      <c r="G153" s="38">
        <f t="shared" si="32"/>
        <v>0.65629310513995431</v>
      </c>
      <c r="H153" s="33">
        <v>9857846</v>
      </c>
      <c r="I153" s="38">
        <f t="shared" si="33"/>
        <v>0.11653322312666194</v>
      </c>
      <c r="J153" s="33">
        <v>3453881</v>
      </c>
      <c r="K153" s="38">
        <f t="shared" si="34"/>
        <v>3.9237202057081755E-2</v>
      </c>
      <c r="L153" s="33">
        <v>0</v>
      </c>
      <c r="M153" s="38">
        <f t="shared" si="35"/>
        <v>0</v>
      </c>
      <c r="N153" s="33">
        <f t="shared" si="36"/>
        <v>68829254</v>
      </c>
      <c r="O153" s="38">
        <f t="shared" si="37"/>
        <v>0.78192252328212897</v>
      </c>
      <c r="P153" s="33">
        <v>5955862</v>
      </c>
      <c r="Q153" s="33">
        <v>82643380</v>
      </c>
      <c r="R153" s="33">
        <v>82651754</v>
      </c>
      <c r="S153" s="33">
        <v>100088113</v>
      </c>
      <c r="T153" s="38">
        <f t="shared" si="38"/>
        <v>1.210961754060295</v>
      </c>
      <c r="U153" s="38">
        <f t="shared" si="39"/>
        <v>-0.42008713432245404</v>
      </c>
    </row>
    <row r="154" spans="1:21" ht="13" x14ac:dyDescent="0.3">
      <c r="A154" s="18" t="s">
        <v>29</v>
      </c>
      <c r="B154" s="12" t="s">
        <v>280</v>
      </c>
      <c r="C154" s="11" t="s">
        <v>281</v>
      </c>
      <c r="D154" s="33">
        <v>126998279</v>
      </c>
      <c r="E154" s="33">
        <v>127198279</v>
      </c>
      <c r="F154" s="33">
        <v>13117685</v>
      </c>
      <c r="G154" s="38">
        <f t="shared" si="32"/>
        <v>0.10329025797270844</v>
      </c>
      <c r="H154" s="33">
        <v>32377797</v>
      </c>
      <c r="I154" s="38">
        <f t="shared" si="33"/>
        <v>0.25494673829398901</v>
      </c>
      <c r="J154" s="33">
        <v>98789838</v>
      </c>
      <c r="K154" s="38">
        <f t="shared" si="34"/>
        <v>0.77666017792583497</v>
      </c>
      <c r="L154" s="33">
        <v>0</v>
      </c>
      <c r="M154" s="38">
        <f t="shared" si="35"/>
        <v>0</v>
      </c>
      <c r="N154" s="33">
        <f t="shared" si="36"/>
        <v>144285320</v>
      </c>
      <c r="O154" s="38">
        <f t="shared" si="37"/>
        <v>1.1343339008541145</v>
      </c>
      <c r="P154" s="33">
        <v>63897958</v>
      </c>
      <c r="Q154" s="33">
        <v>125999276</v>
      </c>
      <c r="R154" s="33">
        <v>135450482</v>
      </c>
      <c r="S154" s="33">
        <v>119807270</v>
      </c>
      <c r="T154" s="38">
        <f t="shared" si="38"/>
        <v>0.88450973544708389</v>
      </c>
      <c r="U154" s="38">
        <f t="shared" si="39"/>
        <v>0.5460562605146162</v>
      </c>
    </row>
    <row r="155" spans="1:21" ht="13" x14ac:dyDescent="0.3">
      <c r="A155" s="18" t="s">
        <v>29</v>
      </c>
      <c r="B155" s="12" t="s">
        <v>282</v>
      </c>
      <c r="C155" s="11" t="s">
        <v>283</v>
      </c>
      <c r="D155" s="33">
        <v>192418000</v>
      </c>
      <c r="E155" s="33">
        <v>189429000</v>
      </c>
      <c r="F155" s="33">
        <v>63196996</v>
      </c>
      <c r="G155" s="38">
        <f t="shared" si="32"/>
        <v>0.3284359883171013</v>
      </c>
      <c r="H155" s="33">
        <v>52225231</v>
      </c>
      <c r="I155" s="38">
        <f t="shared" si="33"/>
        <v>0.27141551725930008</v>
      </c>
      <c r="J155" s="33">
        <v>47089712</v>
      </c>
      <c r="K155" s="38">
        <f t="shared" si="34"/>
        <v>0.24858766081223044</v>
      </c>
      <c r="L155" s="33">
        <v>0</v>
      </c>
      <c r="M155" s="38">
        <f t="shared" si="35"/>
        <v>0</v>
      </c>
      <c r="N155" s="33">
        <f t="shared" si="36"/>
        <v>162511939</v>
      </c>
      <c r="O155" s="38">
        <f t="shared" si="37"/>
        <v>0.85790422269029554</v>
      </c>
      <c r="P155" s="33">
        <v>62459329</v>
      </c>
      <c r="Q155" s="33">
        <v>182486000</v>
      </c>
      <c r="R155" s="33">
        <v>202307630</v>
      </c>
      <c r="S155" s="33">
        <v>169291569</v>
      </c>
      <c r="T155" s="38">
        <f t="shared" si="38"/>
        <v>0.83680269004189312</v>
      </c>
      <c r="U155" s="38">
        <f t="shared" si="39"/>
        <v>-0.24607400121125222</v>
      </c>
    </row>
    <row r="156" spans="1:21" ht="13" x14ac:dyDescent="0.3">
      <c r="A156" s="18" t="s">
        <v>44</v>
      </c>
      <c r="B156" s="12" t="s">
        <v>284</v>
      </c>
      <c r="C156" s="11" t="s">
        <v>285</v>
      </c>
      <c r="D156" s="33">
        <v>360825080</v>
      </c>
      <c r="E156" s="33">
        <v>351383353</v>
      </c>
      <c r="F156" s="33">
        <v>141986932</v>
      </c>
      <c r="G156" s="38">
        <f t="shared" si="32"/>
        <v>0.39350627179241532</v>
      </c>
      <c r="H156" s="33">
        <v>115689851</v>
      </c>
      <c r="I156" s="38">
        <f t="shared" si="33"/>
        <v>0.32062585837991087</v>
      </c>
      <c r="J156" s="33">
        <v>82903654</v>
      </c>
      <c r="K156" s="38">
        <f t="shared" si="34"/>
        <v>0.23593506434552122</v>
      </c>
      <c r="L156" s="33">
        <v>0</v>
      </c>
      <c r="M156" s="38">
        <f t="shared" si="35"/>
        <v>0</v>
      </c>
      <c r="N156" s="33">
        <f t="shared" si="36"/>
        <v>340580437</v>
      </c>
      <c r="O156" s="38">
        <f t="shared" si="37"/>
        <v>0.96925603928652815</v>
      </c>
      <c r="P156" s="33">
        <v>69248851</v>
      </c>
      <c r="Q156" s="33">
        <v>347783614</v>
      </c>
      <c r="R156" s="33">
        <v>355391925</v>
      </c>
      <c r="S156" s="33">
        <v>306723638</v>
      </c>
      <c r="T156" s="38">
        <f t="shared" si="38"/>
        <v>0.86305742033953081</v>
      </c>
      <c r="U156" s="38">
        <f t="shared" si="39"/>
        <v>0.19718454245544081</v>
      </c>
    </row>
    <row r="157" spans="1:21" ht="14" x14ac:dyDescent="0.3">
      <c r="A157" s="19" t="s">
        <v>0</v>
      </c>
      <c r="B157" s="14" t="s">
        <v>286</v>
      </c>
      <c r="C157" s="13" t="s">
        <v>0</v>
      </c>
      <c r="D157" s="34">
        <f>SUM(D151:D156)</f>
        <v>1654116879</v>
      </c>
      <c r="E157" s="34">
        <f>SUM(E151:E156)</f>
        <v>1647128536</v>
      </c>
      <c r="F157" s="34">
        <f>SUM(F151:F156)</f>
        <v>545164884</v>
      </c>
      <c r="G157" s="39">
        <f t="shared" si="32"/>
        <v>0.32958063055954101</v>
      </c>
      <c r="H157" s="34">
        <f>SUM(H151:H156)</f>
        <v>412747831</v>
      </c>
      <c r="I157" s="39">
        <f t="shared" si="33"/>
        <v>0.24952760971130869</v>
      </c>
      <c r="J157" s="34">
        <f>SUM(J151:J156)</f>
        <v>419122684</v>
      </c>
      <c r="K157" s="39">
        <f t="shared" si="34"/>
        <v>0.25445657387360082</v>
      </c>
      <c r="L157" s="34">
        <f>SUM(L151:L156)</f>
        <v>0</v>
      </c>
      <c r="M157" s="39">
        <f t="shared" si="35"/>
        <v>0</v>
      </c>
      <c r="N157" s="34">
        <f t="shared" si="36"/>
        <v>1377035399</v>
      </c>
      <c r="O157" s="39">
        <f t="shared" si="37"/>
        <v>0.83602182155382199</v>
      </c>
      <c r="P157" s="34">
        <f>SUM(P151:P156)</f>
        <v>385738233</v>
      </c>
      <c r="Q157" s="34">
        <f>SUM(Q151:Q156)</f>
        <v>1538637070</v>
      </c>
      <c r="R157" s="34">
        <f>SUM(R151:R156)</f>
        <v>1609393374</v>
      </c>
      <c r="S157" s="34">
        <f>SUM(S151:S156)</f>
        <v>1340329620</v>
      </c>
      <c r="T157" s="39">
        <f t="shared" si="38"/>
        <v>0.83281666350392214</v>
      </c>
      <c r="U157" s="39">
        <f t="shared" si="39"/>
        <v>8.6546907057564182E-2</v>
      </c>
    </row>
    <row r="158" spans="1:21" ht="13" x14ac:dyDescent="0.3">
      <c r="A158" s="18" t="s">
        <v>29</v>
      </c>
      <c r="B158" s="12" t="s">
        <v>287</v>
      </c>
      <c r="C158" s="11" t="s">
        <v>288</v>
      </c>
      <c r="D158" s="33">
        <v>239754681</v>
      </c>
      <c r="E158" s="33">
        <v>298186693</v>
      </c>
      <c r="F158" s="33">
        <v>115832666</v>
      </c>
      <c r="G158" s="38">
        <f t="shared" si="32"/>
        <v>0.48312994564640011</v>
      </c>
      <c r="H158" s="33">
        <v>75611043</v>
      </c>
      <c r="I158" s="38">
        <f t="shared" si="33"/>
        <v>0.31536837022172676</v>
      </c>
      <c r="J158" s="33">
        <v>71032314</v>
      </c>
      <c r="K158" s="38">
        <f t="shared" si="34"/>
        <v>0.23821423177995404</v>
      </c>
      <c r="L158" s="33">
        <v>0</v>
      </c>
      <c r="M158" s="38">
        <f t="shared" si="35"/>
        <v>0</v>
      </c>
      <c r="N158" s="33">
        <f t="shared" si="36"/>
        <v>262476023</v>
      </c>
      <c r="O158" s="38">
        <f t="shared" si="37"/>
        <v>0.88024056459152589</v>
      </c>
      <c r="P158" s="33">
        <v>25231913</v>
      </c>
      <c r="Q158" s="33">
        <v>247524696</v>
      </c>
      <c r="R158" s="33">
        <v>282798945</v>
      </c>
      <c r="S158" s="33">
        <v>157290491</v>
      </c>
      <c r="T158" s="38">
        <f t="shared" si="38"/>
        <v>0.5561919299239253</v>
      </c>
      <c r="U158" s="38">
        <f t="shared" si="39"/>
        <v>1.8151775095293012</v>
      </c>
    </row>
    <row r="159" spans="1:21" ht="13" x14ac:dyDescent="0.3">
      <c r="A159" s="18" t="s">
        <v>29</v>
      </c>
      <c r="B159" s="12" t="s">
        <v>289</v>
      </c>
      <c r="C159" s="11" t="s">
        <v>290</v>
      </c>
      <c r="D159" s="33">
        <v>648934090</v>
      </c>
      <c r="E159" s="33">
        <v>658547016</v>
      </c>
      <c r="F159" s="33">
        <v>132655192</v>
      </c>
      <c r="G159" s="38">
        <f t="shared" si="32"/>
        <v>0.20442013148053295</v>
      </c>
      <c r="H159" s="33">
        <v>153184136</v>
      </c>
      <c r="I159" s="38">
        <f t="shared" si="33"/>
        <v>0.2360549990523691</v>
      </c>
      <c r="J159" s="33">
        <v>168057743</v>
      </c>
      <c r="K159" s="38">
        <f t="shared" si="34"/>
        <v>0.25519475286788029</v>
      </c>
      <c r="L159" s="33">
        <v>0</v>
      </c>
      <c r="M159" s="38">
        <f t="shared" si="35"/>
        <v>0</v>
      </c>
      <c r="N159" s="33">
        <f t="shared" si="36"/>
        <v>453897071</v>
      </c>
      <c r="O159" s="38">
        <f t="shared" si="37"/>
        <v>0.68924019086284949</v>
      </c>
      <c r="P159" s="33">
        <v>147869152</v>
      </c>
      <c r="Q159" s="33">
        <v>620193420</v>
      </c>
      <c r="R159" s="33">
        <v>611834478</v>
      </c>
      <c r="S159" s="33">
        <v>431483859</v>
      </c>
      <c r="T159" s="38">
        <f t="shared" si="38"/>
        <v>0.70522972227792624</v>
      </c>
      <c r="U159" s="38">
        <f t="shared" si="39"/>
        <v>0.1365301060223838</v>
      </c>
    </row>
    <row r="160" spans="1:21" ht="13" x14ac:dyDescent="0.3">
      <c r="A160" s="18" t="s">
        <v>29</v>
      </c>
      <c r="B160" s="12" t="s">
        <v>291</v>
      </c>
      <c r="C160" s="11" t="s">
        <v>292</v>
      </c>
      <c r="D160" s="33">
        <v>195732882</v>
      </c>
      <c r="E160" s="33">
        <v>194791325</v>
      </c>
      <c r="F160" s="33">
        <v>89061078</v>
      </c>
      <c r="G160" s="38">
        <f t="shared" si="32"/>
        <v>0.45501336867864645</v>
      </c>
      <c r="H160" s="33">
        <v>58399501</v>
      </c>
      <c r="I160" s="38">
        <f t="shared" si="33"/>
        <v>0.29836326121228829</v>
      </c>
      <c r="J160" s="33">
        <v>43818825</v>
      </c>
      <c r="K160" s="38">
        <f t="shared" si="34"/>
        <v>0.2249526512538482</v>
      </c>
      <c r="L160" s="33">
        <v>0</v>
      </c>
      <c r="M160" s="38">
        <f t="shared" si="35"/>
        <v>0</v>
      </c>
      <c r="N160" s="33">
        <f t="shared" si="36"/>
        <v>191279404</v>
      </c>
      <c r="O160" s="38">
        <f t="shared" si="37"/>
        <v>0.98197085522160699</v>
      </c>
      <c r="P160" s="33">
        <v>42269529</v>
      </c>
      <c r="Q160" s="33">
        <v>192976936</v>
      </c>
      <c r="R160" s="33">
        <v>188556317</v>
      </c>
      <c r="S160" s="33">
        <v>213268067</v>
      </c>
      <c r="T160" s="38">
        <f t="shared" si="38"/>
        <v>1.1310576616746284</v>
      </c>
      <c r="U160" s="38">
        <f t="shared" si="39"/>
        <v>3.6652785982072444E-2</v>
      </c>
    </row>
    <row r="161" spans="1:21" ht="13" x14ac:dyDescent="0.3">
      <c r="A161" s="18" t="s">
        <v>29</v>
      </c>
      <c r="B161" s="12" t="s">
        <v>293</v>
      </c>
      <c r="C161" s="11" t="s">
        <v>294</v>
      </c>
      <c r="D161" s="33">
        <v>127284065</v>
      </c>
      <c r="E161" s="33">
        <v>126265256</v>
      </c>
      <c r="F161" s="33">
        <v>63395466</v>
      </c>
      <c r="G161" s="38">
        <f t="shared" si="32"/>
        <v>0.49806286434990898</v>
      </c>
      <c r="H161" s="33">
        <v>34519961</v>
      </c>
      <c r="I161" s="38">
        <f t="shared" si="33"/>
        <v>0.27120410555712532</v>
      </c>
      <c r="J161" s="33">
        <v>600992</v>
      </c>
      <c r="K161" s="38">
        <f t="shared" si="34"/>
        <v>4.7597575060553477E-3</v>
      </c>
      <c r="L161" s="33">
        <v>0</v>
      </c>
      <c r="M161" s="38">
        <f t="shared" si="35"/>
        <v>0</v>
      </c>
      <c r="N161" s="33">
        <f t="shared" si="36"/>
        <v>98516419</v>
      </c>
      <c r="O161" s="38">
        <f t="shared" si="37"/>
        <v>0.78023378814517275</v>
      </c>
      <c r="P161" s="33">
        <v>37083570</v>
      </c>
      <c r="Q161" s="33">
        <v>127871464</v>
      </c>
      <c r="R161" s="33">
        <v>141131725</v>
      </c>
      <c r="S161" s="33">
        <v>141977967</v>
      </c>
      <c r="T161" s="38">
        <f t="shared" si="38"/>
        <v>1.0059961146227043</v>
      </c>
      <c r="U161" s="38">
        <f t="shared" si="39"/>
        <v>-0.98379357758705543</v>
      </c>
    </row>
    <row r="162" spans="1:21" ht="13" x14ac:dyDescent="0.3">
      <c r="A162" s="18" t="s">
        <v>44</v>
      </c>
      <c r="B162" s="12" t="s">
        <v>295</v>
      </c>
      <c r="C162" s="11" t="s">
        <v>296</v>
      </c>
      <c r="D162" s="33">
        <v>189821605</v>
      </c>
      <c r="E162" s="33">
        <v>163973715</v>
      </c>
      <c r="F162" s="33">
        <v>58091567</v>
      </c>
      <c r="G162" s="38">
        <f t="shared" si="32"/>
        <v>0.30603242976477835</v>
      </c>
      <c r="H162" s="33">
        <v>46659786</v>
      </c>
      <c r="I162" s="38">
        <f t="shared" si="33"/>
        <v>0.24580861593705311</v>
      </c>
      <c r="J162" s="33">
        <v>44870175</v>
      </c>
      <c r="K162" s="38">
        <f t="shared" si="34"/>
        <v>0.27364248593135798</v>
      </c>
      <c r="L162" s="33">
        <v>0</v>
      </c>
      <c r="M162" s="38">
        <f t="shared" si="35"/>
        <v>0</v>
      </c>
      <c r="N162" s="33">
        <f t="shared" si="36"/>
        <v>149621528</v>
      </c>
      <c r="O162" s="38">
        <f t="shared" si="37"/>
        <v>0.91247263623928998</v>
      </c>
      <c r="P162" s="33">
        <v>90839383</v>
      </c>
      <c r="Q162" s="33">
        <v>186097320</v>
      </c>
      <c r="R162" s="33">
        <v>180842880</v>
      </c>
      <c r="S162" s="33">
        <v>158889924</v>
      </c>
      <c r="T162" s="38">
        <f t="shared" si="38"/>
        <v>0.87860757360201303</v>
      </c>
      <c r="U162" s="38">
        <f t="shared" si="39"/>
        <v>-0.5060493200399655</v>
      </c>
    </row>
    <row r="163" spans="1:21" ht="14" x14ac:dyDescent="0.3">
      <c r="A163" s="19" t="s">
        <v>0</v>
      </c>
      <c r="B163" s="14" t="s">
        <v>297</v>
      </c>
      <c r="C163" s="13" t="s">
        <v>0</v>
      </c>
      <c r="D163" s="34">
        <f>SUM(D158:D162)</f>
        <v>1401527323</v>
      </c>
      <c r="E163" s="34">
        <f>SUM(E158:E162)</f>
        <v>1441764005</v>
      </c>
      <c r="F163" s="34">
        <f>SUM(F158:F162)</f>
        <v>459035969</v>
      </c>
      <c r="G163" s="39">
        <f t="shared" si="32"/>
        <v>0.32752552266867224</v>
      </c>
      <c r="H163" s="34">
        <f>SUM(H158:H162)</f>
        <v>368374427</v>
      </c>
      <c r="I163" s="39">
        <f t="shared" si="33"/>
        <v>0.2628378490770244</v>
      </c>
      <c r="J163" s="34">
        <f>SUM(J158:J162)</f>
        <v>328380049</v>
      </c>
      <c r="K163" s="39">
        <f t="shared" si="34"/>
        <v>0.22776269060760745</v>
      </c>
      <c r="L163" s="34">
        <f>SUM(L158:L162)</f>
        <v>0</v>
      </c>
      <c r="M163" s="39">
        <f t="shared" si="35"/>
        <v>0</v>
      </c>
      <c r="N163" s="34">
        <f t="shared" si="36"/>
        <v>1155790445</v>
      </c>
      <c r="O163" s="39">
        <f t="shared" si="37"/>
        <v>0.80165022915799589</v>
      </c>
      <c r="P163" s="34">
        <f>SUM(P158:P162)</f>
        <v>343293547</v>
      </c>
      <c r="Q163" s="34">
        <f>SUM(Q158:Q162)</f>
        <v>1374663836</v>
      </c>
      <c r="R163" s="34">
        <f>SUM(R158:R162)</f>
        <v>1405164345</v>
      </c>
      <c r="S163" s="34">
        <f>SUM(S158:S162)</f>
        <v>1102910308</v>
      </c>
      <c r="T163" s="39">
        <f t="shared" si="38"/>
        <v>0.78489773237165361</v>
      </c>
      <c r="U163" s="39">
        <f t="shared" si="39"/>
        <v>-4.3442407031321184E-2</v>
      </c>
    </row>
    <row r="164" spans="1:21" ht="13" x14ac:dyDescent="0.3">
      <c r="A164" s="18" t="s">
        <v>29</v>
      </c>
      <c r="B164" s="12" t="s">
        <v>298</v>
      </c>
      <c r="C164" s="11" t="s">
        <v>299</v>
      </c>
      <c r="D164" s="33">
        <v>203377912</v>
      </c>
      <c r="E164" s="33">
        <v>205607912</v>
      </c>
      <c r="F164" s="33">
        <v>82075463</v>
      </c>
      <c r="G164" s="38">
        <f t="shared" si="32"/>
        <v>0.40356134150890488</v>
      </c>
      <c r="H164" s="33">
        <v>51591509</v>
      </c>
      <c r="I164" s="38">
        <f t="shared" si="33"/>
        <v>0.25367311765891276</v>
      </c>
      <c r="J164" s="33">
        <v>45768769</v>
      </c>
      <c r="K164" s="38">
        <f t="shared" si="34"/>
        <v>0.22260217787727934</v>
      </c>
      <c r="L164" s="33">
        <v>0</v>
      </c>
      <c r="M164" s="38">
        <f t="shared" si="35"/>
        <v>0</v>
      </c>
      <c r="N164" s="33">
        <f t="shared" si="36"/>
        <v>179435741</v>
      </c>
      <c r="O164" s="38">
        <f t="shared" si="37"/>
        <v>0.87270834694338029</v>
      </c>
      <c r="P164" s="33">
        <v>44236764</v>
      </c>
      <c r="Q164" s="33">
        <v>203262416</v>
      </c>
      <c r="R164" s="33">
        <v>209165084</v>
      </c>
      <c r="S164" s="33">
        <v>181631323</v>
      </c>
      <c r="T164" s="38">
        <f t="shared" si="38"/>
        <v>0.86836349321094142</v>
      </c>
      <c r="U164" s="38">
        <f t="shared" si="39"/>
        <v>3.4631940980131448E-2</v>
      </c>
    </row>
    <row r="165" spans="1:21" ht="13" x14ac:dyDescent="0.3">
      <c r="A165" s="18" t="s">
        <v>29</v>
      </c>
      <c r="B165" s="12" t="s">
        <v>300</v>
      </c>
      <c r="C165" s="11" t="s">
        <v>301</v>
      </c>
      <c r="D165" s="33">
        <v>155343570</v>
      </c>
      <c r="E165" s="33">
        <v>155319803</v>
      </c>
      <c r="F165" s="33">
        <v>60009795</v>
      </c>
      <c r="G165" s="38">
        <f t="shared" si="32"/>
        <v>0.38630369444966406</v>
      </c>
      <c r="H165" s="33">
        <v>46076566</v>
      </c>
      <c r="I165" s="38">
        <f t="shared" si="33"/>
        <v>0.29661070619144392</v>
      </c>
      <c r="J165" s="33">
        <v>38862612</v>
      </c>
      <c r="K165" s="38">
        <f t="shared" si="34"/>
        <v>0.25021028387474842</v>
      </c>
      <c r="L165" s="33">
        <v>0</v>
      </c>
      <c r="M165" s="38">
        <f t="shared" si="35"/>
        <v>0</v>
      </c>
      <c r="N165" s="33">
        <f t="shared" si="36"/>
        <v>144948973</v>
      </c>
      <c r="O165" s="38">
        <f t="shared" si="37"/>
        <v>0.93322918391803522</v>
      </c>
      <c r="P165" s="33">
        <v>37173200</v>
      </c>
      <c r="Q165" s="33">
        <v>155169923</v>
      </c>
      <c r="R165" s="33">
        <v>170033882</v>
      </c>
      <c r="S165" s="33">
        <v>104672604</v>
      </c>
      <c r="T165" s="38">
        <f t="shared" si="38"/>
        <v>0.61559850759626833</v>
      </c>
      <c r="U165" s="38">
        <f t="shared" si="39"/>
        <v>4.5447042492978706E-2</v>
      </c>
    </row>
    <row r="166" spans="1:21" ht="13" x14ac:dyDescent="0.3">
      <c r="A166" s="18" t="s">
        <v>29</v>
      </c>
      <c r="B166" s="12" t="s">
        <v>302</v>
      </c>
      <c r="C166" s="11" t="s">
        <v>303</v>
      </c>
      <c r="D166" s="33">
        <v>74400843</v>
      </c>
      <c r="E166" s="33">
        <v>75369972</v>
      </c>
      <c r="F166" s="33">
        <v>32017942</v>
      </c>
      <c r="G166" s="38">
        <f t="shared" si="32"/>
        <v>0.4303438067227276</v>
      </c>
      <c r="H166" s="33">
        <v>22787239</v>
      </c>
      <c r="I166" s="38">
        <f t="shared" si="33"/>
        <v>0.30627662377427634</v>
      </c>
      <c r="J166" s="33">
        <v>18086976</v>
      </c>
      <c r="K166" s="38">
        <f t="shared" si="34"/>
        <v>0.23997588854086346</v>
      </c>
      <c r="L166" s="33">
        <v>0</v>
      </c>
      <c r="M166" s="38">
        <f t="shared" si="35"/>
        <v>0</v>
      </c>
      <c r="N166" s="33">
        <f t="shared" si="36"/>
        <v>72892157</v>
      </c>
      <c r="O166" s="38">
        <f t="shared" si="37"/>
        <v>0.96712463950497418</v>
      </c>
      <c r="P166" s="33">
        <v>11040186</v>
      </c>
      <c r="Q166" s="33">
        <v>83806418</v>
      </c>
      <c r="R166" s="33">
        <v>84199310</v>
      </c>
      <c r="S166" s="33">
        <v>79911521</v>
      </c>
      <c r="T166" s="38">
        <f t="shared" si="38"/>
        <v>0.94907572282955766</v>
      </c>
      <c r="U166" s="38">
        <f t="shared" si="39"/>
        <v>0.63828544193005454</v>
      </c>
    </row>
    <row r="167" spans="1:21" ht="13" x14ac:dyDescent="0.3">
      <c r="A167" s="18" t="s">
        <v>29</v>
      </c>
      <c r="B167" s="12" t="s">
        <v>304</v>
      </c>
      <c r="C167" s="11" t="s">
        <v>305</v>
      </c>
      <c r="D167" s="33">
        <v>192881028</v>
      </c>
      <c r="E167" s="33">
        <v>191994113</v>
      </c>
      <c r="F167" s="33">
        <v>69821510</v>
      </c>
      <c r="G167" s="38">
        <f t="shared" si="32"/>
        <v>0.36199262687463485</v>
      </c>
      <c r="H167" s="33">
        <v>59848682</v>
      </c>
      <c r="I167" s="38">
        <f t="shared" si="33"/>
        <v>0.31028807042650147</v>
      </c>
      <c r="J167" s="33">
        <v>48820092</v>
      </c>
      <c r="K167" s="38">
        <f t="shared" si="34"/>
        <v>0.25427910906830775</v>
      </c>
      <c r="L167" s="33">
        <v>0</v>
      </c>
      <c r="M167" s="38">
        <f t="shared" si="35"/>
        <v>0</v>
      </c>
      <c r="N167" s="33">
        <f t="shared" si="36"/>
        <v>178490284</v>
      </c>
      <c r="O167" s="38">
        <f t="shared" si="37"/>
        <v>0.92966540073028181</v>
      </c>
      <c r="P167" s="33">
        <v>46106983</v>
      </c>
      <c r="Q167" s="33">
        <v>191340623</v>
      </c>
      <c r="R167" s="33">
        <v>202564176</v>
      </c>
      <c r="S167" s="33">
        <v>196381662</v>
      </c>
      <c r="T167" s="38">
        <f t="shared" si="38"/>
        <v>0.96947873941935325</v>
      </c>
      <c r="U167" s="38">
        <f t="shared" si="39"/>
        <v>5.8843776440544726E-2</v>
      </c>
    </row>
    <row r="168" spans="1:21" ht="13" x14ac:dyDescent="0.3">
      <c r="A168" s="18" t="s">
        <v>44</v>
      </c>
      <c r="B168" s="12" t="s">
        <v>306</v>
      </c>
      <c r="C168" s="11" t="s">
        <v>307</v>
      </c>
      <c r="D168" s="33">
        <v>404553245</v>
      </c>
      <c r="E168" s="33">
        <v>393591278</v>
      </c>
      <c r="F168" s="33">
        <v>162306158</v>
      </c>
      <c r="G168" s="38">
        <f t="shared" si="32"/>
        <v>0.4011985072570608</v>
      </c>
      <c r="H168" s="33">
        <v>130751578</v>
      </c>
      <c r="I168" s="38">
        <f t="shared" si="33"/>
        <v>0.32319992390618446</v>
      </c>
      <c r="J168" s="33">
        <v>98629850</v>
      </c>
      <c r="K168" s="38">
        <f t="shared" si="34"/>
        <v>0.25058952144767799</v>
      </c>
      <c r="L168" s="33">
        <v>0</v>
      </c>
      <c r="M168" s="38">
        <f t="shared" si="35"/>
        <v>0</v>
      </c>
      <c r="N168" s="33">
        <f t="shared" si="36"/>
        <v>391687586</v>
      </c>
      <c r="O168" s="38">
        <f t="shared" si="37"/>
        <v>0.9951632769667218</v>
      </c>
      <c r="P168" s="33">
        <v>94280430</v>
      </c>
      <c r="Q168" s="33">
        <v>391886717</v>
      </c>
      <c r="R168" s="33">
        <v>434636729</v>
      </c>
      <c r="S168" s="33">
        <v>420663746</v>
      </c>
      <c r="T168" s="38">
        <f t="shared" si="38"/>
        <v>0.96785135247969345</v>
      </c>
      <c r="U168" s="38">
        <f t="shared" si="39"/>
        <v>4.613279765482603E-2</v>
      </c>
    </row>
    <row r="169" spans="1:21" ht="14" x14ac:dyDescent="0.3">
      <c r="A169" s="19" t="s">
        <v>0</v>
      </c>
      <c r="B169" s="14" t="s">
        <v>308</v>
      </c>
      <c r="C169" s="13" t="s">
        <v>0</v>
      </c>
      <c r="D169" s="34">
        <f>SUM(D164:D168)</f>
        <v>1030556598</v>
      </c>
      <c r="E169" s="34">
        <f>SUM(E164:E168)</f>
        <v>1021883078</v>
      </c>
      <c r="F169" s="34">
        <f>SUM(F164:F168)</f>
        <v>406230868</v>
      </c>
      <c r="G169" s="39">
        <f t="shared" si="32"/>
        <v>0.39418588827471657</v>
      </c>
      <c r="H169" s="34">
        <f>SUM(H164:H168)</f>
        <v>311055574</v>
      </c>
      <c r="I169" s="39">
        <f t="shared" si="33"/>
        <v>0.30183259667995449</v>
      </c>
      <c r="J169" s="34">
        <f>SUM(J164:J168)</f>
        <v>250168299</v>
      </c>
      <c r="K169" s="39">
        <f t="shared" si="34"/>
        <v>0.24481107906163019</v>
      </c>
      <c r="L169" s="34">
        <f>SUM(L164:L168)</f>
        <v>0</v>
      </c>
      <c r="M169" s="39">
        <f t="shared" si="35"/>
        <v>0</v>
      </c>
      <c r="N169" s="34">
        <f t="shared" si="36"/>
        <v>967454741</v>
      </c>
      <c r="O169" s="39">
        <f t="shared" si="37"/>
        <v>0.94673721664270483</v>
      </c>
      <c r="P169" s="34">
        <f>SUM(P164:P168)</f>
        <v>232837563</v>
      </c>
      <c r="Q169" s="34">
        <f>SUM(Q164:Q168)</f>
        <v>1025466097</v>
      </c>
      <c r="R169" s="34">
        <f>SUM(R164:R168)</f>
        <v>1100599181</v>
      </c>
      <c r="S169" s="34">
        <f>SUM(S164:S168)</f>
        <v>983260856</v>
      </c>
      <c r="T169" s="39">
        <f t="shared" si="38"/>
        <v>0.89338686869329953</v>
      </c>
      <c r="U169" s="39">
        <f t="shared" si="39"/>
        <v>7.4432732316477734E-2</v>
      </c>
    </row>
    <row r="170" spans="1:21" ht="14" x14ac:dyDescent="0.3">
      <c r="A170" s="19" t="s">
        <v>0</v>
      </c>
      <c r="B170" s="14" t="s">
        <v>309</v>
      </c>
      <c r="C170" s="13" t="s">
        <v>0</v>
      </c>
      <c r="D170" s="34">
        <f>SUM(D105,D107:D111,D113:D120,D122:D125,D127:D131,D133:D136,D138:D143,D145:D149,D151:D156,D158:D162,D164:D168)</f>
        <v>29079299583</v>
      </c>
      <c r="E170" s="34">
        <f>SUM(E105,E107:E111,E113:E120,E122:E125,E127:E131,E133:E136,E138:E143,E145:E149,E151:E156,E158:E162,E164:E168)</f>
        <v>29001553699</v>
      </c>
      <c r="F170" s="34">
        <f>SUM(F105,F107:F111,F113:F120,F122:F125,F127:F131,F133:F136,F138:F143,F145:F149,F151:F156,F158:F162,F164:F168)</f>
        <v>9512698605</v>
      </c>
      <c r="G170" s="39">
        <f t="shared" si="32"/>
        <v>0.3271295643778574</v>
      </c>
      <c r="H170" s="34">
        <f>SUM(H105,H107:H111,H113:H120,H122:H125,H127:H131,H133:H136,H138:H143,H145:H149,H151:H156,H158:H162,H164:H168)</f>
        <v>9430152464</v>
      </c>
      <c r="I170" s="39">
        <f t="shared" si="33"/>
        <v>0.32429090793895687</v>
      </c>
      <c r="J170" s="34">
        <f>SUM(J105,J107:J111,J113:J120,J122:J125,J127:J131,J133:J136,J138:J143,J145:J149,J151:J156,J158:J162,J164:J168)</f>
        <v>6947582118</v>
      </c>
      <c r="K170" s="39">
        <f t="shared" si="34"/>
        <v>0.23955896260273665</v>
      </c>
      <c r="L170" s="34">
        <f>SUM(L105,L107:L111,L113:L120,L122:L125,L127:L131,L133:L136,L138:L143,L145:L149,L151:L156,L158:L162,L164:L168)</f>
        <v>0</v>
      </c>
      <c r="M170" s="39">
        <f t="shared" si="35"/>
        <v>0</v>
      </c>
      <c r="N170" s="34">
        <f t="shared" si="36"/>
        <v>25890433187</v>
      </c>
      <c r="O170" s="39">
        <f t="shared" si="37"/>
        <v>0.89272572965264019</v>
      </c>
      <c r="P170" s="34">
        <f>SUM(P105,P107:P111,P113:P120,P122:P125,P127:P131,P133:P136,P138:P143,P145:P149,P151:P156,P158:P162,P164:P168)</f>
        <v>8840689177</v>
      </c>
      <c r="Q170" s="34">
        <f>SUM(Q105,Q107:Q111,Q113:Q120,Q122:Q125,Q127:Q131,Q133:Q136,Q138:Q143,Q145:Q149,Q151:Q156,Q158:Q162,Q164:Q168)</f>
        <v>27613313819</v>
      </c>
      <c r="R170" s="34">
        <f>SUM(R105,R107:R111,R113:R120,R122:R125,R127:R131,R133:R136,R138:R143,R145:R149,R151:R156,R158:R162,R164:R168)</f>
        <v>28462123626</v>
      </c>
      <c r="S170" s="34">
        <f>SUM(S105,S107:S111,S113:S120,S122:S125,S127:S131,S133:S136,S138:S143,S145:S149,S151:S156,S158:S162,S164:S168)</f>
        <v>28660905659</v>
      </c>
      <c r="T170" s="39">
        <f t="shared" si="38"/>
        <v>1.0069840900001719</v>
      </c>
      <c r="U170" s="39">
        <f t="shared" si="39"/>
        <v>-0.21413568796481619</v>
      </c>
    </row>
    <row r="171" spans="1:21" ht="14.5" customHeight="1" x14ac:dyDescent="0.3">
      <c r="A171" s="17" t="s">
        <v>0</v>
      </c>
      <c r="B171" s="15" t="s">
        <v>618</v>
      </c>
      <c r="C171" s="10"/>
      <c r="D171" s="35"/>
      <c r="E171" s="35"/>
      <c r="F171" s="35"/>
      <c r="G171" s="40"/>
      <c r="H171" s="35"/>
      <c r="I171" s="40"/>
      <c r="J171" s="35"/>
      <c r="K171" s="40"/>
      <c r="L171" s="35"/>
      <c r="M171" s="40"/>
      <c r="N171" s="35"/>
      <c r="O171" s="40"/>
      <c r="P171" s="35"/>
      <c r="Q171" s="35"/>
      <c r="R171" s="35"/>
      <c r="S171" s="35"/>
      <c r="T171" s="40"/>
      <c r="U171" s="40"/>
    </row>
    <row r="172" spans="1:21" ht="14.5" customHeight="1" x14ac:dyDescent="0.3">
      <c r="A172" s="17" t="s">
        <v>0</v>
      </c>
      <c r="B172" s="9" t="s">
        <v>310</v>
      </c>
      <c r="C172" s="10"/>
      <c r="D172" s="35"/>
      <c r="E172" s="35"/>
      <c r="F172" s="35"/>
      <c r="G172" s="40"/>
      <c r="H172" s="35"/>
      <c r="I172" s="40"/>
      <c r="J172" s="35"/>
      <c r="K172" s="40"/>
      <c r="L172" s="35"/>
      <c r="M172" s="40"/>
      <c r="N172" s="35"/>
      <c r="O172" s="40"/>
      <c r="P172" s="35"/>
      <c r="Q172" s="35"/>
      <c r="R172" s="35"/>
      <c r="S172" s="35"/>
      <c r="T172" s="40"/>
      <c r="U172" s="40"/>
    </row>
    <row r="173" spans="1:21" ht="13" x14ac:dyDescent="0.3">
      <c r="A173" s="18" t="s">
        <v>29</v>
      </c>
      <c r="B173" s="12" t="s">
        <v>311</v>
      </c>
      <c r="C173" s="11" t="s">
        <v>312</v>
      </c>
      <c r="D173" s="33">
        <v>520141536</v>
      </c>
      <c r="E173" s="33">
        <v>498601231</v>
      </c>
      <c r="F173" s="33">
        <v>164329530</v>
      </c>
      <c r="G173" s="38">
        <f t="shared" ref="G173:G205" si="40">IF(($D173     =0),0,($F173     /$D173     ))</f>
        <v>0.31593233500198686</v>
      </c>
      <c r="H173" s="33">
        <v>139957661</v>
      </c>
      <c r="I173" s="38">
        <f t="shared" ref="I173:I205" si="41">IF(($D173     =0),0,($H173     /$D173     ))</f>
        <v>0.26907610969949536</v>
      </c>
      <c r="J173" s="33">
        <v>120817388</v>
      </c>
      <c r="K173" s="38">
        <f t="shared" ref="K173:K205" si="42">IF(($E173     =0),0,($J173     /$E173     ))</f>
        <v>0.24231265485985132</v>
      </c>
      <c r="L173" s="33">
        <v>0</v>
      </c>
      <c r="M173" s="38">
        <f t="shared" ref="M173:M205" si="43">IF(($E173     =0),0,($L173     /$E173     ))</f>
        <v>0</v>
      </c>
      <c r="N173" s="33">
        <f t="shared" ref="N173:N205" si="44">$F173     +$H173     +$J173</f>
        <v>425104579</v>
      </c>
      <c r="O173" s="38">
        <f t="shared" ref="O173:O205" si="45">IF(($E173     =0),0,($N173     /$E173     ))</f>
        <v>0.85259432301722493</v>
      </c>
      <c r="P173" s="33">
        <v>110012097</v>
      </c>
      <c r="Q173" s="33">
        <v>515260410</v>
      </c>
      <c r="R173" s="33">
        <v>516470906</v>
      </c>
      <c r="S173" s="33">
        <v>350131595</v>
      </c>
      <c r="T173" s="38">
        <f t="shared" ref="T173:T205" si="46">IF(($R173     =0),0,($S173     /$R173     ))</f>
        <v>0.67793091717735599</v>
      </c>
      <c r="U173" s="38">
        <f t="shared" ref="U173:U205" si="47">IF(($P173     =0),0,(($J173     /$P173     )-1))</f>
        <v>9.8219116757678027E-2</v>
      </c>
    </row>
    <row r="174" spans="1:21" ht="13" x14ac:dyDescent="0.3">
      <c r="A174" s="18" t="s">
        <v>29</v>
      </c>
      <c r="B174" s="12" t="s">
        <v>313</v>
      </c>
      <c r="C174" s="11" t="s">
        <v>314</v>
      </c>
      <c r="D174" s="33">
        <v>362832709</v>
      </c>
      <c r="E174" s="33">
        <v>362832709</v>
      </c>
      <c r="F174" s="33">
        <v>132550292</v>
      </c>
      <c r="G174" s="38">
        <f t="shared" si="40"/>
        <v>0.36532068006029744</v>
      </c>
      <c r="H174" s="33">
        <v>110971850</v>
      </c>
      <c r="I174" s="38">
        <f t="shared" si="41"/>
        <v>0.30584852811602498</v>
      </c>
      <c r="J174" s="33">
        <v>85946630</v>
      </c>
      <c r="K174" s="38">
        <f t="shared" si="42"/>
        <v>0.23687674200288267</v>
      </c>
      <c r="L174" s="33">
        <v>0</v>
      </c>
      <c r="M174" s="38">
        <f t="shared" si="43"/>
        <v>0</v>
      </c>
      <c r="N174" s="33">
        <f t="shared" si="44"/>
        <v>329468772</v>
      </c>
      <c r="O174" s="38">
        <f t="shared" si="45"/>
        <v>0.90804595017920509</v>
      </c>
      <c r="P174" s="33">
        <v>72201832</v>
      </c>
      <c r="Q174" s="33">
        <v>367066645</v>
      </c>
      <c r="R174" s="33">
        <v>409058454</v>
      </c>
      <c r="S174" s="33">
        <v>346468809</v>
      </c>
      <c r="T174" s="38">
        <f t="shared" si="46"/>
        <v>0.84699095107810685</v>
      </c>
      <c r="U174" s="38">
        <f t="shared" si="47"/>
        <v>0.19036633308694983</v>
      </c>
    </row>
    <row r="175" spans="1:21" ht="13" x14ac:dyDescent="0.3">
      <c r="A175" s="18" t="s">
        <v>29</v>
      </c>
      <c r="B175" s="12" t="s">
        <v>315</v>
      </c>
      <c r="C175" s="11" t="s">
        <v>316</v>
      </c>
      <c r="D175" s="33">
        <v>575470357</v>
      </c>
      <c r="E175" s="33">
        <v>576220359</v>
      </c>
      <c r="F175" s="33">
        <v>375631772</v>
      </c>
      <c r="G175" s="38">
        <f t="shared" si="40"/>
        <v>0.65273869875455637</v>
      </c>
      <c r="H175" s="33">
        <v>227495601</v>
      </c>
      <c r="I175" s="38">
        <f t="shared" si="41"/>
        <v>0.39532114596825357</v>
      </c>
      <c r="J175" s="33">
        <v>235914954</v>
      </c>
      <c r="K175" s="38">
        <f t="shared" si="42"/>
        <v>0.40941794283252669</v>
      </c>
      <c r="L175" s="33">
        <v>0</v>
      </c>
      <c r="M175" s="38">
        <f t="shared" si="43"/>
        <v>0</v>
      </c>
      <c r="N175" s="33">
        <f t="shared" si="44"/>
        <v>839042327</v>
      </c>
      <c r="O175" s="38">
        <f t="shared" si="45"/>
        <v>1.4561136445371587</v>
      </c>
      <c r="P175" s="33">
        <v>178625899</v>
      </c>
      <c r="Q175" s="33">
        <v>552811982</v>
      </c>
      <c r="R175" s="33">
        <v>646042113</v>
      </c>
      <c r="S175" s="33">
        <v>1135351768</v>
      </c>
      <c r="T175" s="38">
        <f t="shared" si="46"/>
        <v>1.7573959114334083</v>
      </c>
      <c r="U175" s="38">
        <f t="shared" si="47"/>
        <v>0.32072087709968633</v>
      </c>
    </row>
    <row r="176" spans="1:21" ht="13" x14ac:dyDescent="0.3">
      <c r="A176" s="18" t="s">
        <v>29</v>
      </c>
      <c r="B176" s="12" t="s">
        <v>317</v>
      </c>
      <c r="C176" s="11" t="s">
        <v>318</v>
      </c>
      <c r="D176" s="33">
        <v>356872411</v>
      </c>
      <c r="E176" s="33">
        <v>355729219</v>
      </c>
      <c r="F176" s="33">
        <v>112908917</v>
      </c>
      <c r="G176" s="38">
        <f t="shared" si="40"/>
        <v>0.31638454954703688</v>
      </c>
      <c r="H176" s="33">
        <v>184255596</v>
      </c>
      <c r="I176" s="38">
        <f t="shared" si="41"/>
        <v>0.51630664159129969</v>
      </c>
      <c r="J176" s="33">
        <v>91201325</v>
      </c>
      <c r="K176" s="38">
        <f t="shared" si="42"/>
        <v>0.25637850401037765</v>
      </c>
      <c r="L176" s="33">
        <v>0</v>
      </c>
      <c r="M176" s="38">
        <f t="shared" si="43"/>
        <v>0</v>
      </c>
      <c r="N176" s="33">
        <f t="shared" si="44"/>
        <v>388365838</v>
      </c>
      <c r="O176" s="38">
        <f t="shared" si="45"/>
        <v>1.0917456797384979</v>
      </c>
      <c r="P176" s="33">
        <v>37026747</v>
      </c>
      <c r="Q176" s="33">
        <v>356837282</v>
      </c>
      <c r="R176" s="33">
        <v>379657124</v>
      </c>
      <c r="S176" s="33">
        <v>268565533</v>
      </c>
      <c r="T176" s="38">
        <f t="shared" si="46"/>
        <v>0.70738968406661584</v>
      </c>
      <c r="U176" s="38">
        <f t="shared" si="47"/>
        <v>1.4631201061222039</v>
      </c>
    </row>
    <row r="177" spans="1:21" ht="13" x14ac:dyDescent="0.3">
      <c r="A177" s="18" t="s">
        <v>29</v>
      </c>
      <c r="B177" s="12" t="s">
        <v>319</v>
      </c>
      <c r="C177" s="11" t="s">
        <v>320</v>
      </c>
      <c r="D177" s="33">
        <v>268503609</v>
      </c>
      <c r="E177" s="33">
        <v>274787588</v>
      </c>
      <c r="F177" s="33">
        <v>78952035</v>
      </c>
      <c r="G177" s="38">
        <f t="shared" si="40"/>
        <v>0.2940445951324252</v>
      </c>
      <c r="H177" s="33">
        <v>80464109</v>
      </c>
      <c r="I177" s="38">
        <f t="shared" si="41"/>
        <v>0.29967607995913381</v>
      </c>
      <c r="J177" s="33">
        <v>69029822</v>
      </c>
      <c r="K177" s="38">
        <f t="shared" si="42"/>
        <v>0.25121157219080797</v>
      </c>
      <c r="L177" s="33">
        <v>0</v>
      </c>
      <c r="M177" s="38">
        <f t="shared" si="43"/>
        <v>0</v>
      </c>
      <c r="N177" s="33">
        <f t="shared" si="44"/>
        <v>228445966</v>
      </c>
      <c r="O177" s="38">
        <f t="shared" si="45"/>
        <v>0.83135474809000476</v>
      </c>
      <c r="P177" s="33">
        <v>44739116</v>
      </c>
      <c r="Q177" s="33">
        <v>258715051</v>
      </c>
      <c r="R177" s="33">
        <v>285006827</v>
      </c>
      <c r="S177" s="33">
        <v>226149382</v>
      </c>
      <c r="T177" s="38">
        <f t="shared" si="46"/>
        <v>0.79348759600063901</v>
      </c>
      <c r="U177" s="38">
        <f t="shared" si="47"/>
        <v>0.54294112561365759</v>
      </c>
    </row>
    <row r="178" spans="1:21" ht="13" x14ac:dyDescent="0.3">
      <c r="A178" s="18" t="s">
        <v>44</v>
      </c>
      <c r="B178" s="12" t="s">
        <v>321</v>
      </c>
      <c r="C178" s="11" t="s">
        <v>322</v>
      </c>
      <c r="D178" s="33">
        <v>1312472244</v>
      </c>
      <c r="E178" s="33">
        <v>1205644244</v>
      </c>
      <c r="F178" s="33">
        <v>438393304</v>
      </c>
      <c r="G178" s="38">
        <f t="shared" si="40"/>
        <v>0.33402100959020359</v>
      </c>
      <c r="H178" s="33">
        <v>2796428</v>
      </c>
      <c r="I178" s="38">
        <f t="shared" si="41"/>
        <v>2.130656867437724E-3</v>
      </c>
      <c r="J178" s="33">
        <v>262917168</v>
      </c>
      <c r="K178" s="38">
        <f t="shared" si="42"/>
        <v>0.21807193067808484</v>
      </c>
      <c r="L178" s="33">
        <v>0</v>
      </c>
      <c r="M178" s="38">
        <f t="shared" si="43"/>
        <v>0</v>
      </c>
      <c r="N178" s="33">
        <f t="shared" si="44"/>
        <v>704106900</v>
      </c>
      <c r="O178" s="38">
        <f t="shared" si="45"/>
        <v>0.58400884299332334</v>
      </c>
      <c r="P178" s="33">
        <v>15561015</v>
      </c>
      <c r="Q178" s="33">
        <v>1153075876</v>
      </c>
      <c r="R178" s="33">
        <v>1284646876</v>
      </c>
      <c r="S178" s="33">
        <v>468303748</v>
      </c>
      <c r="T178" s="38">
        <f t="shared" si="46"/>
        <v>0.36453889138636725</v>
      </c>
      <c r="U178" s="38">
        <f t="shared" si="47"/>
        <v>15.89588808956228</v>
      </c>
    </row>
    <row r="179" spans="1:21" ht="14" x14ac:dyDescent="0.3">
      <c r="A179" s="19" t="s">
        <v>0</v>
      </c>
      <c r="B179" s="14" t="s">
        <v>323</v>
      </c>
      <c r="C179" s="13" t="s">
        <v>0</v>
      </c>
      <c r="D179" s="34">
        <f>SUM(D173:D178)</f>
        <v>3396292866</v>
      </c>
      <c r="E179" s="34">
        <f>SUM(E173:E178)</f>
        <v>3273815350</v>
      </c>
      <c r="F179" s="34">
        <f>SUM(F173:F178)</f>
        <v>1302765850</v>
      </c>
      <c r="G179" s="39">
        <f t="shared" si="40"/>
        <v>0.3835846616885954</v>
      </c>
      <c r="H179" s="34">
        <f>SUM(H173:H178)</f>
        <v>745941245</v>
      </c>
      <c r="I179" s="39">
        <f t="shared" si="41"/>
        <v>0.21963395809223479</v>
      </c>
      <c r="J179" s="34">
        <f>SUM(J173:J178)</f>
        <v>865827287</v>
      </c>
      <c r="K179" s="39">
        <f t="shared" si="42"/>
        <v>0.26447040973156899</v>
      </c>
      <c r="L179" s="34">
        <f>SUM(L173:L178)</f>
        <v>0</v>
      </c>
      <c r="M179" s="39">
        <f t="shared" si="43"/>
        <v>0</v>
      </c>
      <c r="N179" s="34">
        <f t="shared" si="44"/>
        <v>2914534382</v>
      </c>
      <c r="O179" s="39">
        <f t="shared" si="45"/>
        <v>0.89025619053316496</v>
      </c>
      <c r="P179" s="34">
        <f>SUM(P173:P178)</f>
        <v>458166706</v>
      </c>
      <c r="Q179" s="34">
        <f>SUM(Q173:Q178)</f>
        <v>3203767246</v>
      </c>
      <c r="R179" s="34">
        <f>SUM(R173:R178)</f>
        <v>3520882300</v>
      </c>
      <c r="S179" s="34">
        <f>SUM(S173:S178)</f>
        <v>2794970835</v>
      </c>
      <c r="T179" s="39">
        <f t="shared" si="46"/>
        <v>0.79382682999656085</v>
      </c>
      <c r="U179" s="39">
        <f t="shared" si="47"/>
        <v>0.88976474209367806</v>
      </c>
    </row>
    <row r="180" spans="1:21" ht="13" x14ac:dyDescent="0.3">
      <c r="A180" s="18" t="s">
        <v>29</v>
      </c>
      <c r="B180" s="12" t="s">
        <v>324</v>
      </c>
      <c r="C180" s="11" t="s">
        <v>325</v>
      </c>
      <c r="D180" s="33">
        <v>372175928</v>
      </c>
      <c r="E180" s="33">
        <v>191869878</v>
      </c>
      <c r="F180" s="33">
        <v>73565093</v>
      </c>
      <c r="G180" s="38">
        <f t="shared" si="40"/>
        <v>0.19766214702633858</v>
      </c>
      <c r="H180" s="33">
        <v>51181419</v>
      </c>
      <c r="I180" s="38">
        <f t="shared" si="41"/>
        <v>0.13751942334110334</v>
      </c>
      <c r="J180" s="33">
        <v>7395541</v>
      </c>
      <c r="K180" s="38">
        <f t="shared" si="42"/>
        <v>3.854456508280054E-2</v>
      </c>
      <c r="L180" s="33">
        <v>0</v>
      </c>
      <c r="M180" s="38">
        <f t="shared" si="43"/>
        <v>0</v>
      </c>
      <c r="N180" s="33">
        <f t="shared" si="44"/>
        <v>132142053</v>
      </c>
      <c r="O180" s="38">
        <f t="shared" si="45"/>
        <v>0.68870660875700351</v>
      </c>
      <c r="P180" s="33">
        <v>5471314</v>
      </c>
      <c r="Q180" s="33">
        <v>165076000</v>
      </c>
      <c r="R180" s="33">
        <v>211469751</v>
      </c>
      <c r="S180" s="33">
        <v>21603790</v>
      </c>
      <c r="T180" s="38">
        <f t="shared" si="46"/>
        <v>0.10216019027704819</v>
      </c>
      <c r="U180" s="38">
        <f t="shared" si="47"/>
        <v>0.35169376131583752</v>
      </c>
    </row>
    <row r="181" spans="1:21" ht="13" x14ac:dyDescent="0.3">
      <c r="A181" s="18" t="s">
        <v>29</v>
      </c>
      <c r="B181" s="12" t="s">
        <v>326</v>
      </c>
      <c r="C181" s="11" t="s">
        <v>327</v>
      </c>
      <c r="D181" s="33">
        <v>121615017</v>
      </c>
      <c r="E181" s="33">
        <v>139318550</v>
      </c>
      <c r="F181" s="33">
        <v>36959241</v>
      </c>
      <c r="G181" s="38">
        <f t="shared" si="40"/>
        <v>0.30390359605014899</v>
      </c>
      <c r="H181" s="33">
        <v>30233091</v>
      </c>
      <c r="I181" s="38">
        <f t="shared" si="41"/>
        <v>0.24859669262719422</v>
      </c>
      <c r="J181" s="33">
        <v>35837983</v>
      </c>
      <c r="K181" s="38">
        <f t="shared" si="42"/>
        <v>0.25723769734898905</v>
      </c>
      <c r="L181" s="33">
        <v>0</v>
      </c>
      <c r="M181" s="38">
        <f t="shared" si="43"/>
        <v>0</v>
      </c>
      <c r="N181" s="33">
        <f t="shared" si="44"/>
        <v>103030315</v>
      </c>
      <c r="O181" s="38">
        <f t="shared" si="45"/>
        <v>0.73953048606951477</v>
      </c>
      <c r="P181" s="33">
        <v>37931428</v>
      </c>
      <c r="Q181" s="33">
        <v>169438756</v>
      </c>
      <c r="R181" s="33">
        <v>142006993</v>
      </c>
      <c r="S181" s="33">
        <v>109141112</v>
      </c>
      <c r="T181" s="38">
        <f t="shared" si="46"/>
        <v>0.76856153133247462</v>
      </c>
      <c r="U181" s="38">
        <f t="shared" si="47"/>
        <v>-5.5190250153513865E-2</v>
      </c>
    </row>
    <row r="182" spans="1:21" ht="13" x14ac:dyDescent="0.3">
      <c r="A182" s="18" t="s">
        <v>29</v>
      </c>
      <c r="B182" s="12" t="s">
        <v>328</v>
      </c>
      <c r="C182" s="11" t="s">
        <v>329</v>
      </c>
      <c r="D182" s="33">
        <v>127626856</v>
      </c>
      <c r="E182" s="33">
        <v>140452856</v>
      </c>
      <c r="F182" s="33">
        <v>38765517</v>
      </c>
      <c r="G182" s="38">
        <f t="shared" si="40"/>
        <v>0.30374106371467774</v>
      </c>
      <c r="H182" s="33">
        <v>34519268</v>
      </c>
      <c r="I182" s="38">
        <f t="shared" si="41"/>
        <v>0.27047025274993847</v>
      </c>
      <c r="J182" s="33">
        <v>44559979</v>
      </c>
      <c r="K182" s="38">
        <f t="shared" si="42"/>
        <v>0.31725933006303553</v>
      </c>
      <c r="L182" s="33">
        <v>0</v>
      </c>
      <c r="M182" s="38">
        <f t="shared" si="43"/>
        <v>0</v>
      </c>
      <c r="N182" s="33">
        <f t="shared" si="44"/>
        <v>117844764</v>
      </c>
      <c r="O182" s="38">
        <f t="shared" si="45"/>
        <v>0.83903430201519003</v>
      </c>
      <c r="P182" s="33">
        <v>35840241</v>
      </c>
      <c r="Q182" s="33">
        <v>121099296</v>
      </c>
      <c r="R182" s="33">
        <v>123178296</v>
      </c>
      <c r="S182" s="33">
        <v>100673850</v>
      </c>
      <c r="T182" s="38">
        <f t="shared" si="46"/>
        <v>0.81730185648939324</v>
      </c>
      <c r="U182" s="38">
        <f t="shared" si="47"/>
        <v>0.24329462516728051</v>
      </c>
    </row>
    <row r="183" spans="1:21" ht="13" x14ac:dyDescent="0.3">
      <c r="A183" s="18" t="s">
        <v>29</v>
      </c>
      <c r="B183" s="12" t="s">
        <v>330</v>
      </c>
      <c r="C183" s="11" t="s">
        <v>331</v>
      </c>
      <c r="D183" s="33">
        <v>456976992</v>
      </c>
      <c r="E183" s="33">
        <v>501696382</v>
      </c>
      <c r="F183" s="33">
        <v>175354691</v>
      </c>
      <c r="G183" s="38">
        <f t="shared" si="40"/>
        <v>0.38372761445285192</v>
      </c>
      <c r="H183" s="33">
        <v>147986699</v>
      </c>
      <c r="I183" s="38">
        <f t="shared" si="41"/>
        <v>0.32383840235002465</v>
      </c>
      <c r="J183" s="33">
        <v>170916376</v>
      </c>
      <c r="K183" s="38">
        <f t="shared" si="42"/>
        <v>0.34067691562503633</v>
      </c>
      <c r="L183" s="33">
        <v>0</v>
      </c>
      <c r="M183" s="38">
        <f t="shared" si="43"/>
        <v>0</v>
      </c>
      <c r="N183" s="33">
        <f t="shared" si="44"/>
        <v>494257766</v>
      </c>
      <c r="O183" s="38">
        <f t="shared" si="45"/>
        <v>0.9851730722666443</v>
      </c>
      <c r="P183" s="33">
        <v>112703985</v>
      </c>
      <c r="Q183" s="33">
        <v>446729980</v>
      </c>
      <c r="R183" s="33">
        <v>522405896</v>
      </c>
      <c r="S183" s="33">
        <v>514256596</v>
      </c>
      <c r="T183" s="38">
        <f t="shared" si="46"/>
        <v>0.98440044405624394</v>
      </c>
      <c r="U183" s="38">
        <f t="shared" si="47"/>
        <v>0.51650694516258677</v>
      </c>
    </row>
    <row r="184" spans="1:21" ht="13" x14ac:dyDescent="0.3">
      <c r="A184" s="18" t="s">
        <v>44</v>
      </c>
      <c r="B184" s="12" t="s">
        <v>332</v>
      </c>
      <c r="C184" s="11" t="s">
        <v>333</v>
      </c>
      <c r="D184" s="33">
        <v>224285948</v>
      </c>
      <c r="E184" s="33">
        <v>117325073</v>
      </c>
      <c r="F184" s="33">
        <v>12621226</v>
      </c>
      <c r="G184" s="38">
        <f t="shared" si="40"/>
        <v>5.6272923527068225E-2</v>
      </c>
      <c r="H184" s="33">
        <v>331494682</v>
      </c>
      <c r="I184" s="38">
        <f t="shared" si="41"/>
        <v>1.4780002267462606</v>
      </c>
      <c r="J184" s="33">
        <v>-130581952</v>
      </c>
      <c r="K184" s="38">
        <f t="shared" si="42"/>
        <v>-1.1129927189561604</v>
      </c>
      <c r="L184" s="33">
        <v>0</v>
      </c>
      <c r="M184" s="38">
        <f t="shared" si="43"/>
        <v>0</v>
      </c>
      <c r="N184" s="33">
        <f t="shared" si="44"/>
        <v>213533956</v>
      </c>
      <c r="O184" s="38">
        <f t="shared" si="45"/>
        <v>1.8200198008826298</v>
      </c>
      <c r="P184" s="33">
        <v>10233223</v>
      </c>
      <c r="Q184" s="33">
        <v>229175808</v>
      </c>
      <c r="R184" s="33">
        <v>229335144</v>
      </c>
      <c r="S184" s="33">
        <v>27096516</v>
      </c>
      <c r="T184" s="38">
        <f t="shared" si="46"/>
        <v>0.1181524799356526</v>
      </c>
      <c r="U184" s="38">
        <f t="shared" si="47"/>
        <v>-13.760588917098747</v>
      </c>
    </row>
    <row r="185" spans="1:21" ht="14" x14ac:dyDescent="0.3">
      <c r="A185" s="19" t="s">
        <v>0</v>
      </c>
      <c r="B185" s="14" t="s">
        <v>334</v>
      </c>
      <c r="C185" s="13" t="s">
        <v>0</v>
      </c>
      <c r="D185" s="34">
        <f>SUM(D180:D184)</f>
        <v>1302680741</v>
      </c>
      <c r="E185" s="34">
        <f>SUM(E180:E184)</f>
        <v>1090662739</v>
      </c>
      <c r="F185" s="34">
        <f>SUM(F180:F184)</f>
        <v>337265768</v>
      </c>
      <c r="G185" s="39">
        <f t="shared" si="40"/>
        <v>0.25890132354386286</v>
      </c>
      <c r="H185" s="34">
        <f>SUM(H180:H184)</f>
        <v>595415159</v>
      </c>
      <c r="I185" s="39">
        <f t="shared" si="41"/>
        <v>0.45706913463918325</v>
      </c>
      <c r="J185" s="34">
        <f>SUM(J180:J184)</f>
        <v>128127927</v>
      </c>
      <c r="K185" s="39">
        <f t="shared" si="42"/>
        <v>0.11747712873869436</v>
      </c>
      <c r="L185" s="34">
        <f>SUM(L180:L184)</f>
        <v>0</v>
      </c>
      <c r="M185" s="39">
        <f t="shared" si="43"/>
        <v>0</v>
      </c>
      <c r="N185" s="34">
        <f t="shared" si="44"/>
        <v>1060808854</v>
      </c>
      <c r="O185" s="39">
        <f t="shared" si="45"/>
        <v>0.97262775747948238</v>
      </c>
      <c r="P185" s="34">
        <f>SUM(P180:P184)</f>
        <v>202180191</v>
      </c>
      <c r="Q185" s="34">
        <f>SUM(Q180:Q184)</f>
        <v>1131519840</v>
      </c>
      <c r="R185" s="34">
        <f>SUM(R180:R184)</f>
        <v>1228396080</v>
      </c>
      <c r="S185" s="34">
        <f>SUM(S180:S184)</f>
        <v>772771864</v>
      </c>
      <c r="T185" s="39">
        <f t="shared" si="46"/>
        <v>0.62909014167482524</v>
      </c>
      <c r="U185" s="39">
        <f t="shared" si="47"/>
        <v>-0.36626864201547815</v>
      </c>
    </row>
    <row r="186" spans="1:21" ht="13" x14ac:dyDescent="0.3">
      <c r="A186" s="18" t="s">
        <v>29</v>
      </c>
      <c r="B186" s="12" t="s">
        <v>335</v>
      </c>
      <c r="C186" s="11" t="s">
        <v>336</v>
      </c>
      <c r="D186" s="33">
        <v>243375582</v>
      </c>
      <c r="E186" s="33">
        <v>241875582</v>
      </c>
      <c r="F186" s="33">
        <v>111629325</v>
      </c>
      <c r="G186" s="38">
        <f t="shared" si="40"/>
        <v>0.45867101408718974</v>
      </c>
      <c r="H186" s="33">
        <v>71143173</v>
      </c>
      <c r="I186" s="38">
        <f t="shared" si="41"/>
        <v>0.29231845041874416</v>
      </c>
      <c r="J186" s="33">
        <v>53140464</v>
      </c>
      <c r="K186" s="38">
        <f t="shared" si="42"/>
        <v>0.21970164809773976</v>
      </c>
      <c r="L186" s="33">
        <v>0</v>
      </c>
      <c r="M186" s="38">
        <f t="shared" si="43"/>
        <v>0</v>
      </c>
      <c r="N186" s="33">
        <f t="shared" si="44"/>
        <v>235912962</v>
      </c>
      <c r="O186" s="38">
        <f t="shared" si="45"/>
        <v>0.97534840040198845</v>
      </c>
      <c r="P186" s="33">
        <v>51060012</v>
      </c>
      <c r="Q186" s="33">
        <v>238343830</v>
      </c>
      <c r="R186" s="33">
        <v>272823830</v>
      </c>
      <c r="S186" s="33">
        <v>266883296</v>
      </c>
      <c r="T186" s="38">
        <f t="shared" si="46"/>
        <v>0.97822575102768694</v>
      </c>
      <c r="U186" s="38">
        <f t="shared" si="47"/>
        <v>4.074523131721941E-2</v>
      </c>
    </row>
    <row r="187" spans="1:21" ht="13" x14ac:dyDescent="0.3">
      <c r="A187" s="18" t="s">
        <v>29</v>
      </c>
      <c r="B187" s="12" t="s">
        <v>337</v>
      </c>
      <c r="C187" s="11" t="s">
        <v>338</v>
      </c>
      <c r="D187" s="33">
        <v>233378292</v>
      </c>
      <c r="E187" s="33">
        <v>208845155</v>
      </c>
      <c r="F187" s="33">
        <v>74253035</v>
      </c>
      <c r="G187" s="38">
        <f t="shared" si="40"/>
        <v>0.31816598863445278</v>
      </c>
      <c r="H187" s="33">
        <v>59479054</v>
      </c>
      <c r="I187" s="38">
        <f t="shared" si="41"/>
        <v>0.25486112478704748</v>
      </c>
      <c r="J187" s="33">
        <v>48526167</v>
      </c>
      <c r="K187" s="38">
        <f t="shared" si="42"/>
        <v>0.23235476542417274</v>
      </c>
      <c r="L187" s="33">
        <v>0</v>
      </c>
      <c r="M187" s="38">
        <f t="shared" si="43"/>
        <v>0</v>
      </c>
      <c r="N187" s="33">
        <f t="shared" si="44"/>
        <v>182258256</v>
      </c>
      <c r="O187" s="38">
        <f t="shared" si="45"/>
        <v>0.87269563902499914</v>
      </c>
      <c r="P187" s="33">
        <v>48126094</v>
      </c>
      <c r="Q187" s="33">
        <v>201861893</v>
      </c>
      <c r="R187" s="33">
        <v>235424527</v>
      </c>
      <c r="S187" s="33">
        <v>149040804</v>
      </c>
      <c r="T187" s="38">
        <f t="shared" si="46"/>
        <v>0.6330725430320181</v>
      </c>
      <c r="U187" s="38">
        <f t="shared" si="47"/>
        <v>8.3130162194338109E-3</v>
      </c>
    </row>
    <row r="188" spans="1:21" ht="13" x14ac:dyDescent="0.3">
      <c r="A188" s="18" t="s">
        <v>29</v>
      </c>
      <c r="B188" s="12" t="s">
        <v>339</v>
      </c>
      <c r="C188" s="11" t="s">
        <v>340</v>
      </c>
      <c r="D188" s="33">
        <v>1918774050</v>
      </c>
      <c r="E188" s="33">
        <v>1925128708</v>
      </c>
      <c r="F188" s="33">
        <v>609260932</v>
      </c>
      <c r="G188" s="38">
        <f t="shared" si="40"/>
        <v>0.31752614748985164</v>
      </c>
      <c r="H188" s="33">
        <v>548900391</v>
      </c>
      <c r="I188" s="38">
        <f t="shared" si="41"/>
        <v>0.28606827937870016</v>
      </c>
      <c r="J188" s="33">
        <v>427581191</v>
      </c>
      <c r="K188" s="38">
        <f t="shared" si="42"/>
        <v>0.22210524897538436</v>
      </c>
      <c r="L188" s="33">
        <v>0</v>
      </c>
      <c r="M188" s="38">
        <f t="shared" si="43"/>
        <v>0</v>
      </c>
      <c r="N188" s="33">
        <f t="shared" si="44"/>
        <v>1585742514</v>
      </c>
      <c r="O188" s="38">
        <f t="shared" si="45"/>
        <v>0.82370727079718975</v>
      </c>
      <c r="P188" s="33">
        <v>459975108</v>
      </c>
      <c r="Q188" s="33">
        <v>1865912365</v>
      </c>
      <c r="R188" s="33">
        <v>2058184406</v>
      </c>
      <c r="S188" s="33">
        <v>1585292015</v>
      </c>
      <c r="T188" s="38">
        <f t="shared" si="46"/>
        <v>0.77023808477927025</v>
      </c>
      <c r="U188" s="38">
        <f t="shared" si="47"/>
        <v>-7.042536962674073E-2</v>
      </c>
    </row>
    <row r="189" spans="1:21" ht="13" x14ac:dyDescent="0.3">
      <c r="A189" s="18" t="s">
        <v>29</v>
      </c>
      <c r="B189" s="12" t="s">
        <v>341</v>
      </c>
      <c r="C189" s="11" t="s">
        <v>342</v>
      </c>
      <c r="D189" s="33">
        <v>455236432</v>
      </c>
      <c r="E189" s="33">
        <v>471047478</v>
      </c>
      <c r="F189" s="33">
        <v>128832309</v>
      </c>
      <c r="G189" s="38">
        <f t="shared" si="40"/>
        <v>0.28300087590529222</v>
      </c>
      <c r="H189" s="33">
        <v>92550239</v>
      </c>
      <c r="I189" s="38">
        <f t="shared" si="41"/>
        <v>0.20330147697845061</v>
      </c>
      <c r="J189" s="33">
        <v>83211365</v>
      </c>
      <c r="K189" s="38">
        <f t="shared" si="42"/>
        <v>0.17665175780858336</v>
      </c>
      <c r="L189" s="33">
        <v>0</v>
      </c>
      <c r="M189" s="38">
        <f t="shared" si="43"/>
        <v>0</v>
      </c>
      <c r="N189" s="33">
        <f t="shared" si="44"/>
        <v>304593913</v>
      </c>
      <c r="O189" s="38">
        <f t="shared" si="45"/>
        <v>0.64663102389012261</v>
      </c>
      <c r="P189" s="33">
        <v>79814056</v>
      </c>
      <c r="Q189" s="33">
        <v>364554477</v>
      </c>
      <c r="R189" s="33">
        <v>417111807</v>
      </c>
      <c r="S189" s="33">
        <v>359231292</v>
      </c>
      <c r="T189" s="38">
        <f t="shared" si="46"/>
        <v>0.86123501174350603</v>
      </c>
      <c r="U189" s="38">
        <f t="shared" si="47"/>
        <v>4.2565297019863335E-2</v>
      </c>
    </row>
    <row r="190" spans="1:21" ht="13" x14ac:dyDescent="0.3">
      <c r="A190" s="18" t="s">
        <v>44</v>
      </c>
      <c r="B190" s="12" t="s">
        <v>343</v>
      </c>
      <c r="C190" s="11" t="s">
        <v>344</v>
      </c>
      <c r="D190" s="33">
        <v>354766000</v>
      </c>
      <c r="E190" s="33">
        <v>382080000</v>
      </c>
      <c r="F190" s="33">
        <v>138622110</v>
      </c>
      <c r="G190" s="38">
        <f t="shared" si="40"/>
        <v>0.39074237666518213</v>
      </c>
      <c r="H190" s="33">
        <v>124647815</v>
      </c>
      <c r="I190" s="38">
        <f t="shared" si="41"/>
        <v>0.35135220116922139</v>
      </c>
      <c r="J190" s="33">
        <v>98176773</v>
      </c>
      <c r="K190" s="38">
        <f t="shared" si="42"/>
        <v>0.25695344692211053</v>
      </c>
      <c r="L190" s="33">
        <v>0</v>
      </c>
      <c r="M190" s="38">
        <f t="shared" si="43"/>
        <v>0</v>
      </c>
      <c r="N190" s="33">
        <f t="shared" si="44"/>
        <v>361446698</v>
      </c>
      <c r="O190" s="38">
        <f t="shared" si="45"/>
        <v>0.94599742985762147</v>
      </c>
      <c r="P190" s="33">
        <v>302203468</v>
      </c>
      <c r="Q190" s="33">
        <v>339146000</v>
      </c>
      <c r="R190" s="33">
        <v>299885000</v>
      </c>
      <c r="S190" s="33">
        <v>481226237</v>
      </c>
      <c r="T190" s="38">
        <f t="shared" si="46"/>
        <v>1.6047025926605198</v>
      </c>
      <c r="U190" s="38">
        <f t="shared" si="47"/>
        <v>-0.67513022385302346</v>
      </c>
    </row>
    <row r="191" spans="1:21" ht="14" x14ac:dyDescent="0.3">
      <c r="A191" s="19" t="s">
        <v>0</v>
      </c>
      <c r="B191" s="14" t="s">
        <v>345</v>
      </c>
      <c r="C191" s="13" t="s">
        <v>0</v>
      </c>
      <c r="D191" s="34">
        <f>SUM(D186:D190)</f>
        <v>3205530356</v>
      </c>
      <c r="E191" s="34">
        <f>SUM(E186:E190)</f>
        <v>3228976923</v>
      </c>
      <c r="F191" s="34">
        <f>SUM(F186:F190)</f>
        <v>1062597711</v>
      </c>
      <c r="G191" s="39">
        <f t="shared" si="40"/>
        <v>0.33148889356516831</v>
      </c>
      <c r="H191" s="34">
        <f>SUM(H186:H190)</f>
        <v>896720672</v>
      </c>
      <c r="I191" s="39">
        <f t="shared" si="41"/>
        <v>0.27974175016672342</v>
      </c>
      <c r="J191" s="34">
        <f>SUM(J186:J190)</f>
        <v>710635960</v>
      </c>
      <c r="K191" s="39">
        <f t="shared" si="42"/>
        <v>0.22008084199615693</v>
      </c>
      <c r="L191" s="34">
        <f>SUM(L186:L190)</f>
        <v>0</v>
      </c>
      <c r="M191" s="39">
        <f t="shared" si="43"/>
        <v>0</v>
      </c>
      <c r="N191" s="34">
        <f t="shared" si="44"/>
        <v>2669954343</v>
      </c>
      <c r="O191" s="39">
        <f t="shared" si="45"/>
        <v>0.82687315724739852</v>
      </c>
      <c r="P191" s="34">
        <f>SUM(P186:P190)</f>
        <v>941178738</v>
      </c>
      <c r="Q191" s="34">
        <f>SUM(Q186:Q190)</f>
        <v>3009818565</v>
      </c>
      <c r="R191" s="34">
        <f>SUM(R186:R190)</f>
        <v>3283429570</v>
      </c>
      <c r="S191" s="34">
        <f>SUM(S186:S190)</f>
        <v>2841673644</v>
      </c>
      <c r="T191" s="39">
        <f t="shared" si="46"/>
        <v>0.86545899140452709</v>
      </c>
      <c r="U191" s="39">
        <f t="shared" si="47"/>
        <v>-0.24495111150715354</v>
      </c>
    </row>
    <row r="192" spans="1:21" ht="13" x14ac:dyDescent="0.3">
      <c r="A192" s="18" t="s">
        <v>29</v>
      </c>
      <c r="B192" s="12" t="s">
        <v>346</v>
      </c>
      <c r="C192" s="11" t="s">
        <v>347</v>
      </c>
      <c r="D192" s="33">
        <v>131319372</v>
      </c>
      <c r="E192" s="33">
        <v>127319372</v>
      </c>
      <c r="F192" s="33">
        <v>23542141</v>
      </c>
      <c r="G192" s="38">
        <f t="shared" si="40"/>
        <v>0.17927393834932442</v>
      </c>
      <c r="H192" s="33">
        <v>31826299</v>
      </c>
      <c r="I192" s="38">
        <f t="shared" si="41"/>
        <v>0.2423579896498439</v>
      </c>
      <c r="J192" s="33">
        <v>46905159</v>
      </c>
      <c r="K192" s="38">
        <f t="shared" si="42"/>
        <v>0.36840551648338321</v>
      </c>
      <c r="L192" s="33">
        <v>0</v>
      </c>
      <c r="M192" s="38">
        <f t="shared" si="43"/>
        <v>0</v>
      </c>
      <c r="N192" s="33">
        <f t="shared" si="44"/>
        <v>102273599</v>
      </c>
      <c r="O192" s="38">
        <f t="shared" si="45"/>
        <v>0.80328387890571751</v>
      </c>
      <c r="P192" s="33">
        <v>27341632</v>
      </c>
      <c r="Q192" s="33">
        <v>122146596</v>
      </c>
      <c r="R192" s="33">
        <v>124915372</v>
      </c>
      <c r="S192" s="33">
        <v>82074545</v>
      </c>
      <c r="T192" s="38">
        <f t="shared" si="46"/>
        <v>0.65704119265641703</v>
      </c>
      <c r="U192" s="38">
        <f t="shared" si="47"/>
        <v>0.71552155335862899</v>
      </c>
    </row>
    <row r="193" spans="1:21" ht="13" x14ac:dyDescent="0.3">
      <c r="A193" s="18" t="s">
        <v>29</v>
      </c>
      <c r="B193" s="12" t="s">
        <v>348</v>
      </c>
      <c r="C193" s="11" t="s">
        <v>349</v>
      </c>
      <c r="D193" s="33">
        <v>293810261</v>
      </c>
      <c r="E193" s="33">
        <v>305010243</v>
      </c>
      <c r="F193" s="33">
        <v>102126304</v>
      </c>
      <c r="G193" s="38">
        <f t="shared" si="40"/>
        <v>0.34759270711787699</v>
      </c>
      <c r="H193" s="33">
        <v>145004961</v>
      </c>
      <c r="I193" s="38">
        <f t="shared" si="41"/>
        <v>0.49353266460629158</v>
      </c>
      <c r="J193" s="33">
        <v>59614313</v>
      </c>
      <c r="K193" s="38">
        <f t="shared" si="42"/>
        <v>0.19545020001180746</v>
      </c>
      <c r="L193" s="33">
        <v>0</v>
      </c>
      <c r="M193" s="38">
        <f t="shared" si="43"/>
        <v>0</v>
      </c>
      <c r="N193" s="33">
        <f t="shared" si="44"/>
        <v>306745578</v>
      </c>
      <c r="O193" s="38">
        <f t="shared" si="45"/>
        <v>1.0056894318791778</v>
      </c>
      <c r="P193" s="33">
        <v>15132995</v>
      </c>
      <c r="Q193" s="33">
        <v>76830182</v>
      </c>
      <c r="R193" s="33">
        <v>114041181</v>
      </c>
      <c r="S193" s="33">
        <v>85381634</v>
      </c>
      <c r="T193" s="38">
        <f t="shared" si="46"/>
        <v>0.74869124689264666</v>
      </c>
      <c r="U193" s="38">
        <f t="shared" si="47"/>
        <v>2.9393598557324574</v>
      </c>
    </row>
    <row r="194" spans="1:21" ht="13" x14ac:dyDescent="0.3">
      <c r="A194" s="18" t="s">
        <v>29</v>
      </c>
      <c r="B194" s="12" t="s">
        <v>350</v>
      </c>
      <c r="C194" s="11" t="s">
        <v>351</v>
      </c>
      <c r="D194" s="33">
        <v>219427087</v>
      </c>
      <c r="E194" s="33">
        <v>224023087</v>
      </c>
      <c r="F194" s="33">
        <v>60599933</v>
      </c>
      <c r="G194" s="38">
        <f t="shared" si="40"/>
        <v>0.27617343796757415</v>
      </c>
      <c r="H194" s="33">
        <v>55205361</v>
      </c>
      <c r="I194" s="38">
        <f t="shared" si="41"/>
        <v>0.25158863363117973</v>
      </c>
      <c r="J194" s="33">
        <v>59880389</v>
      </c>
      <c r="K194" s="38">
        <f t="shared" si="42"/>
        <v>0.26729561583088085</v>
      </c>
      <c r="L194" s="33">
        <v>0</v>
      </c>
      <c r="M194" s="38">
        <f t="shared" si="43"/>
        <v>0</v>
      </c>
      <c r="N194" s="33">
        <f t="shared" si="44"/>
        <v>175685683</v>
      </c>
      <c r="O194" s="38">
        <f t="shared" si="45"/>
        <v>0.7842302565895809</v>
      </c>
      <c r="P194" s="33">
        <v>40783073</v>
      </c>
      <c r="Q194" s="33">
        <v>219618900</v>
      </c>
      <c r="R194" s="33">
        <v>228870560</v>
      </c>
      <c r="S194" s="33">
        <v>170995443</v>
      </c>
      <c r="T194" s="38">
        <f t="shared" si="46"/>
        <v>0.74712729763059083</v>
      </c>
      <c r="U194" s="38">
        <f t="shared" si="47"/>
        <v>0.46826574348627426</v>
      </c>
    </row>
    <row r="195" spans="1:21" ht="13" x14ac:dyDescent="0.3">
      <c r="A195" s="18" t="s">
        <v>29</v>
      </c>
      <c r="B195" s="12" t="s">
        <v>352</v>
      </c>
      <c r="C195" s="11" t="s">
        <v>353</v>
      </c>
      <c r="D195" s="33">
        <v>114213275</v>
      </c>
      <c r="E195" s="33">
        <v>114213275</v>
      </c>
      <c r="F195" s="33">
        <v>27962166</v>
      </c>
      <c r="G195" s="38">
        <f t="shared" si="40"/>
        <v>0.24482413274639048</v>
      </c>
      <c r="H195" s="33">
        <v>28143800</v>
      </c>
      <c r="I195" s="38">
        <f t="shared" si="41"/>
        <v>0.24641443825159554</v>
      </c>
      <c r="J195" s="33">
        <v>28394743</v>
      </c>
      <c r="K195" s="38">
        <f t="shared" si="42"/>
        <v>0.24861158214752183</v>
      </c>
      <c r="L195" s="33">
        <v>0</v>
      </c>
      <c r="M195" s="38">
        <f t="shared" si="43"/>
        <v>0</v>
      </c>
      <c r="N195" s="33">
        <f t="shared" si="44"/>
        <v>84500709</v>
      </c>
      <c r="O195" s="38">
        <f t="shared" si="45"/>
        <v>0.73985015314550784</v>
      </c>
      <c r="P195" s="33">
        <v>27832767</v>
      </c>
      <c r="Q195" s="33">
        <v>115830082</v>
      </c>
      <c r="R195" s="33">
        <v>107757817</v>
      </c>
      <c r="S195" s="33">
        <v>79942355</v>
      </c>
      <c r="T195" s="38">
        <f t="shared" si="46"/>
        <v>0.74187058744889012</v>
      </c>
      <c r="U195" s="38">
        <f t="shared" si="47"/>
        <v>2.0191165326824967E-2</v>
      </c>
    </row>
    <row r="196" spans="1:21" ht="13" x14ac:dyDescent="0.3">
      <c r="A196" s="18" t="s">
        <v>29</v>
      </c>
      <c r="B196" s="12" t="s">
        <v>354</v>
      </c>
      <c r="C196" s="11" t="s">
        <v>355</v>
      </c>
      <c r="D196" s="33">
        <v>219695026</v>
      </c>
      <c r="E196" s="33">
        <v>219695026</v>
      </c>
      <c r="F196" s="33">
        <v>47985214</v>
      </c>
      <c r="G196" s="38">
        <f t="shared" si="40"/>
        <v>0.21841738920388667</v>
      </c>
      <c r="H196" s="33">
        <v>52184391</v>
      </c>
      <c r="I196" s="38">
        <f t="shared" si="41"/>
        <v>0.23753105361611601</v>
      </c>
      <c r="J196" s="33">
        <v>44947235</v>
      </c>
      <c r="K196" s="38">
        <f t="shared" si="42"/>
        <v>0.20458922451890194</v>
      </c>
      <c r="L196" s="33">
        <v>0</v>
      </c>
      <c r="M196" s="38">
        <f t="shared" si="43"/>
        <v>0</v>
      </c>
      <c r="N196" s="33">
        <f t="shared" si="44"/>
        <v>145116840</v>
      </c>
      <c r="O196" s="38">
        <f t="shared" si="45"/>
        <v>0.66053766733890462</v>
      </c>
      <c r="P196" s="33">
        <v>45680722</v>
      </c>
      <c r="Q196" s="33">
        <v>206933424</v>
      </c>
      <c r="R196" s="33">
        <v>207729360</v>
      </c>
      <c r="S196" s="33">
        <v>133590155</v>
      </c>
      <c r="T196" s="38">
        <f t="shared" si="46"/>
        <v>0.64309712887961523</v>
      </c>
      <c r="U196" s="38">
        <f t="shared" si="47"/>
        <v>-1.6056817140499668E-2</v>
      </c>
    </row>
    <row r="197" spans="1:21" ht="13" x14ac:dyDescent="0.3">
      <c r="A197" s="18" t="s">
        <v>44</v>
      </c>
      <c r="B197" s="12" t="s">
        <v>356</v>
      </c>
      <c r="C197" s="11" t="s">
        <v>357</v>
      </c>
      <c r="D197" s="33">
        <v>146822938</v>
      </c>
      <c r="E197" s="33">
        <v>145920181</v>
      </c>
      <c r="F197" s="33">
        <v>59444020</v>
      </c>
      <c r="G197" s="38">
        <f t="shared" si="40"/>
        <v>0.40486875422694513</v>
      </c>
      <c r="H197" s="33">
        <v>47472797</v>
      </c>
      <c r="I197" s="38">
        <f t="shared" si="41"/>
        <v>0.3233336537646454</v>
      </c>
      <c r="J197" s="33">
        <v>35907147</v>
      </c>
      <c r="K197" s="38">
        <f t="shared" si="42"/>
        <v>0.2460738929593296</v>
      </c>
      <c r="L197" s="33">
        <v>0</v>
      </c>
      <c r="M197" s="38">
        <f t="shared" si="43"/>
        <v>0</v>
      </c>
      <c r="N197" s="33">
        <f t="shared" si="44"/>
        <v>142823964</v>
      </c>
      <c r="O197" s="38">
        <f t="shared" si="45"/>
        <v>0.97878143394024431</v>
      </c>
      <c r="P197" s="33">
        <v>10948798</v>
      </c>
      <c r="Q197" s="33">
        <v>146087400</v>
      </c>
      <c r="R197" s="33">
        <v>148519503</v>
      </c>
      <c r="S197" s="33">
        <v>121673636</v>
      </c>
      <c r="T197" s="38">
        <f t="shared" si="46"/>
        <v>0.81924349019670506</v>
      </c>
      <c r="U197" s="38">
        <f t="shared" si="47"/>
        <v>2.2795515087592264</v>
      </c>
    </row>
    <row r="198" spans="1:21" ht="14" x14ac:dyDescent="0.3">
      <c r="A198" s="19" t="s">
        <v>0</v>
      </c>
      <c r="B198" s="14" t="s">
        <v>358</v>
      </c>
      <c r="C198" s="13" t="s">
        <v>0</v>
      </c>
      <c r="D198" s="34">
        <f>SUM(D192:D197)</f>
        <v>1125287959</v>
      </c>
      <c r="E198" s="34">
        <f>SUM(E192:E197)</f>
        <v>1136181184</v>
      </c>
      <c r="F198" s="34">
        <f>SUM(F192:F197)</f>
        <v>321659778</v>
      </c>
      <c r="G198" s="39">
        <f t="shared" si="40"/>
        <v>0.28584663634528412</v>
      </c>
      <c r="H198" s="34">
        <f>SUM(H192:H197)</f>
        <v>359837609</v>
      </c>
      <c r="I198" s="39">
        <f t="shared" si="41"/>
        <v>0.31977380200510969</v>
      </c>
      <c r="J198" s="34">
        <f>SUM(J192:J197)</f>
        <v>275648986</v>
      </c>
      <c r="K198" s="39">
        <f t="shared" si="42"/>
        <v>0.24261006068553234</v>
      </c>
      <c r="L198" s="34">
        <f>SUM(L192:L197)</f>
        <v>0</v>
      </c>
      <c r="M198" s="39">
        <f t="shared" si="43"/>
        <v>0</v>
      </c>
      <c r="N198" s="34">
        <f t="shared" si="44"/>
        <v>957146373</v>
      </c>
      <c r="O198" s="39">
        <f t="shared" si="45"/>
        <v>0.84242406623061983</v>
      </c>
      <c r="P198" s="34">
        <f>SUM(P192:P197)</f>
        <v>167719987</v>
      </c>
      <c r="Q198" s="34">
        <f>SUM(Q192:Q197)</f>
        <v>887446584</v>
      </c>
      <c r="R198" s="34">
        <f>SUM(R192:R197)</f>
        <v>931833793</v>
      </c>
      <c r="S198" s="34">
        <f>SUM(S192:S197)</f>
        <v>673657768</v>
      </c>
      <c r="T198" s="39">
        <f t="shared" si="46"/>
        <v>0.72293768809476955</v>
      </c>
      <c r="U198" s="39">
        <f t="shared" si="47"/>
        <v>0.64350707945141927</v>
      </c>
    </row>
    <row r="199" spans="1:21" ht="13" x14ac:dyDescent="0.3">
      <c r="A199" s="18" t="s">
        <v>29</v>
      </c>
      <c r="B199" s="12" t="s">
        <v>359</v>
      </c>
      <c r="C199" s="11" t="s">
        <v>360</v>
      </c>
      <c r="D199" s="33">
        <v>216560596</v>
      </c>
      <c r="E199" s="33">
        <v>217183616</v>
      </c>
      <c r="F199" s="33">
        <v>80599316</v>
      </c>
      <c r="G199" s="38">
        <f t="shared" si="40"/>
        <v>0.37217904590547024</v>
      </c>
      <c r="H199" s="33">
        <v>67203971</v>
      </c>
      <c r="I199" s="38">
        <f t="shared" si="41"/>
        <v>0.31032409515533471</v>
      </c>
      <c r="J199" s="33">
        <v>53818684</v>
      </c>
      <c r="K199" s="38">
        <f t="shared" si="42"/>
        <v>0.24780268876267353</v>
      </c>
      <c r="L199" s="33">
        <v>0</v>
      </c>
      <c r="M199" s="38">
        <f t="shared" si="43"/>
        <v>0</v>
      </c>
      <c r="N199" s="33">
        <f t="shared" si="44"/>
        <v>201621971</v>
      </c>
      <c r="O199" s="38">
        <f t="shared" si="45"/>
        <v>0.92834797906670818</v>
      </c>
      <c r="P199" s="33">
        <v>51577272</v>
      </c>
      <c r="Q199" s="33">
        <v>209985510</v>
      </c>
      <c r="R199" s="33">
        <v>239318430</v>
      </c>
      <c r="S199" s="33">
        <v>222138207</v>
      </c>
      <c r="T199" s="38">
        <f t="shared" si="46"/>
        <v>0.92821186817914525</v>
      </c>
      <c r="U199" s="38">
        <f t="shared" si="47"/>
        <v>4.3457358504730426E-2</v>
      </c>
    </row>
    <row r="200" spans="1:21" ht="13" x14ac:dyDescent="0.3">
      <c r="A200" s="18" t="s">
        <v>29</v>
      </c>
      <c r="B200" s="12" t="s">
        <v>361</v>
      </c>
      <c r="C200" s="11" t="s">
        <v>362</v>
      </c>
      <c r="D200" s="33">
        <v>184328213</v>
      </c>
      <c r="E200" s="33">
        <v>202785709</v>
      </c>
      <c r="F200" s="33">
        <v>70759490</v>
      </c>
      <c r="G200" s="38">
        <f t="shared" si="40"/>
        <v>0.38387769755029305</v>
      </c>
      <c r="H200" s="33">
        <v>56170343</v>
      </c>
      <c r="I200" s="38">
        <f t="shared" si="41"/>
        <v>0.30473003609056853</v>
      </c>
      <c r="J200" s="33">
        <v>45965310</v>
      </c>
      <c r="K200" s="38">
        <f t="shared" si="42"/>
        <v>0.22666937540455576</v>
      </c>
      <c r="L200" s="33">
        <v>0</v>
      </c>
      <c r="M200" s="38">
        <f t="shared" si="43"/>
        <v>0</v>
      </c>
      <c r="N200" s="33">
        <f t="shared" si="44"/>
        <v>172895143</v>
      </c>
      <c r="O200" s="38">
        <f t="shared" si="45"/>
        <v>0.85260023426996034</v>
      </c>
      <c r="P200" s="33">
        <v>43484687</v>
      </c>
      <c r="Q200" s="33">
        <v>169449891</v>
      </c>
      <c r="R200" s="33">
        <v>208065082</v>
      </c>
      <c r="S200" s="33">
        <v>187988490</v>
      </c>
      <c r="T200" s="38">
        <f t="shared" si="46"/>
        <v>0.90350811483110849</v>
      </c>
      <c r="U200" s="38">
        <f t="shared" si="47"/>
        <v>5.70458975592949E-2</v>
      </c>
    </row>
    <row r="201" spans="1:21" ht="13" x14ac:dyDescent="0.3">
      <c r="A201" s="18" t="s">
        <v>29</v>
      </c>
      <c r="B201" s="12" t="s">
        <v>363</v>
      </c>
      <c r="C201" s="11" t="s">
        <v>364</v>
      </c>
      <c r="D201" s="33">
        <v>400822268</v>
      </c>
      <c r="E201" s="33">
        <v>405722268</v>
      </c>
      <c r="F201" s="33">
        <v>126021079</v>
      </c>
      <c r="G201" s="38">
        <f t="shared" si="40"/>
        <v>0.31440638173326241</v>
      </c>
      <c r="H201" s="33">
        <v>112276292</v>
      </c>
      <c r="I201" s="38">
        <f t="shared" si="41"/>
        <v>0.28011490619079077</v>
      </c>
      <c r="J201" s="33">
        <v>96432833</v>
      </c>
      <c r="K201" s="38">
        <f t="shared" si="42"/>
        <v>0.23768188390389261</v>
      </c>
      <c r="L201" s="33">
        <v>0</v>
      </c>
      <c r="M201" s="38">
        <f t="shared" si="43"/>
        <v>0</v>
      </c>
      <c r="N201" s="33">
        <f t="shared" si="44"/>
        <v>334730204</v>
      </c>
      <c r="O201" s="38">
        <f t="shared" si="45"/>
        <v>0.8250230031741812</v>
      </c>
      <c r="P201" s="33">
        <v>408096948</v>
      </c>
      <c r="Q201" s="33">
        <v>382387763</v>
      </c>
      <c r="R201" s="33">
        <v>435970815</v>
      </c>
      <c r="S201" s="33">
        <v>1192246659</v>
      </c>
      <c r="T201" s="38">
        <f t="shared" si="46"/>
        <v>2.7346937409101568</v>
      </c>
      <c r="U201" s="38">
        <f t="shared" si="47"/>
        <v>-0.76370116592981718</v>
      </c>
    </row>
    <row r="202" spans="1:21" ht="13" x14ac:dyDescent="0.3">
      <c r="A202" s="18" t="s">
        <v>29</v>
      </c>
      <c r="B202" s="12" t="s">
        <v>365</v>
      </c>
      <c r="C202" s="11" t="s">
        <v>366</v>
      </c>
      <c r="D202" s="33">
        <v>699846400</v>
      </c>
      <c r="E202" s="33">
        <v>690928663</v>
      </c>
      <c r="F202" s="33">
        <v>234236728</v>
      </c>
      <c r="G202" s="38">
        <f t="shared" si="40"/>
        <v>0.33469733930188111</v>
      </c>
      <c r="H202" s="33">
        <v>29563264</v>
      </c>
      <c r="I202" s="38">
        <f t="shared" si="41"/>
        <v>4.2242503497910401E-2</v>
      </c>
      <c r="J202" s="33">
        <v>29470754</v>
      </c>
      <c r="K202" s="38">
        <f t="shared" si="42"/>
        <v>4.2653830385380898E-2</v>
      </c>
      <c r="L202" s="33">
        <v>0</v>
      </c>
      <c r="M202" s="38">
        <f t="shared" si="43"/>
        <v>0</v>
      </c>
      <c r="N202" s="33">
        <f t="shared" si="44"/>
        <v>293270746</v>
      </c>
      <c r="O202" s="38">
        <f t="shared" si="45"/>
        <v>0.42445879249910351</v>
      </c>
      <c r="P202" s="33">
        <v>148685004</v>
      </c>
      <c r="Q202" s="33">
        <v>645688364</v>
      </c>
      <c r="R202" s="33">
        <v>750700479</v>
      </c>
      <c r="S202" s="33">
        <v>541762120</v>
      </c>
      <c r="T202" s="38">
        <f t="shared" si="46"/>
        <v>0.72167546865252497</v>
      </c>
      <c r="U202" s="38">
        <f t="shared" si="47"/>
        <v>-0.80179067688628503</v>
      </c>
    </row>
    <row r="203" spans="1:21" ht="13" x14ac:dyDescent="0.3">
      <c r="A203" s="18" t="s">
        <v>44</v>
      </c>
      <c r="B203" s="12" t="s">
        <v>367</v>
      </c>
      <c r="C203" s="11" t="s">
        <v>368</v>
      </c>
      <c r="D203" s="33">
        <v>1113046877</v>
      </c>
      <c r="E203" s="33">
        <v>1161361877</v>
      </c>
      <c r="F203" s="33">
        <v>409082026</v>
      </c>
      <c r="G203" s="38">
        <f t="shared" si="40"/>
        <v>0.36753351045070137</v>
      </c>
      <c r="H203" s="33">
        <v>310310250</v>
      </c>
      <c r="I203" s="38">
        <f t="shared" si="41"/>
        <v>0.27879351392313373</v>
      </c>
      <c r="J203" s="33">
        <v>259536489</v>
      </c>
      <c r="K203" s="38">
        <f t="shared" si="42"/>
        <v>0.22347598465211202</v>
      </c>
      <c r="L203" s="33">
        <v>0</v>
      </c>
      <c r="M203" s="38">
        <f t="shared" si="43"/>
        <v>0</v>
      </c>
      <c r="N203" s="33">
        <f t="shared" si="44"/>
        <v>978928765</v>
      </c>
      <c r="O203" s="38">
        <f t="shared" si="45"/>
        <v>0.84291449925043471</v>
      </c>
      <c r="P203" s="33">
        <v>239263071</v>
      </c>
      <c r="Q203" s="33">
        <v>1040055726</v>
      </c>
      <c r="R203" s="33">
        <v>1170254515</v>
      </c>
      <c r="S203" s="33">
        <v>1114621682</v>
      </c>
      <c r="T203" s="38">
        <f t="shared" si="46"/>
        <v>0.95246091146249501</v>
      </c>
      <c r="U203" s="38">
        <f t="shared" si="47"/>
        <v>8.4732750086619069E-2</v>
      </c>
    </row>
    <row r="204" spans="1:21" ht="14" x14ac:dyDescent="0.3">
      <c r="A204" s="19" t="s">
        <v>0</v>
      </c>
      <c r="B204" s="14" t="s">
        <v>369</v>
      </c>
      <c r="C204" s="13" t="s">
        <v>0</v>
      </c>
      <c r="D204" s="34">
        <f>SUM(D199:D203)</f>
        <v>2614604354</v>
      </c>
      <c r="E204" s="34">
        <f>SUM(E199:E203)</f>
        <v>2677982133</v>
      </c>
      <c r="F204" s="34">
        <f>SUM(F199:F203)</f>
        <v>920698639</v>
      </c>
      <c r="G204" s="39">
        <f t="shared" si="40"/>
        <v>0.35213688739998172</v>
      </c>
      <c r="H204" s="34">
        <f>SUM(H199:H203)</f>
        <v>575524120</v>
      </c>
      <c r="I204" s="39">
        <f t="shared" si="41"/>
        <v>0.22011900925641922</v>
      </c>
      <c r="J204" s="34">
        <f>SUM(J199:J203)</f>
        <v>485224070</v>
      </c>
      <c r="K204" s="39">
        <f t="shared" si="42"/>
        <v>0.18119018197348069</v>
      </c>
      <c r="L204" s="34">
        <f>SUM(L199:L203)</f>
        <v>0</v>
      </c>
      <c r="M204" s="39">
        <f t="shared" si="43"/>
        <v>0</v>
      </c>
      <c r="N204" s="34">
        <f t="shared" si="44"/>
        <v>1981446829</v>
      </c>
      <c r="O204" s="39">
        <f t="shared" si="45"/>
        <v>0.73990293086096548</v>
      </c>
      <c r="P204" s="34">
        <f>SUM(P199:P203)</f>
        <v>891106982</v>
      </c>
      <c r="Q204" s="34">
        <f>SUM(Q199:Q203)</f>
        <v>2447567254</v>
      </c>
      <c r="R204" s="34">
        <f>SUM(R199:R203)</f>
        <v>2804309321</v>
      </c>
      <c r="S204" s="34">
        <f>SUM(S199:S203)</f>
        <v>3258757158</v>
      </c>
      <c r="T204" s="39">
        <f t="shared" si="46"/>
        <v>1.1620533917556379</v>
      </c>
      <c r="U204" s="39">
        <f t="shared" si="47"/>
        <v>-0.45548168760729113</v>
      </c>
    </row>
    <row r="205" spans="1:21" ht="14" x14ac:dyDescent="0.3">
      <c r="A205" s="19" t="s">
        <v>0</v>
      </c>
      <c r="B205" s="14" t="s">
        <v>370</v>
      </c>
      <c r="C205" s="13" t="s">
        <v>0</v>
      </c>
      <c r="D205" s="34">
        <f>SUM(D173:D178,D180:D184,D186:D190,D192:D197,D199:D203)</f>
        <v>11644396276</v>
      </c>
      <c r="E205" s="34">
        <f>SUM(E173:E178,E180:E184,E186:E190,E192:E197,E199:E203)</f>
        <v>11407618329</v>
      </c>
      <c r="F205" s="34">
        <f>SUM(F173:F178,F180:F184,F186:F190,F192:F197,F199:F203)</f>
        <v>3944987746</v>
      </c>
      <c r="G205" s="39">
        <f t="shared" si="40"/>
        <v>0.33878851702521706</v>
      </c>
      <c r="H205" s="34">
        <f>SUM(H173:H178,H180:H184,H186:H190,H192:H197,H199:H203)</f>
        <v>3173438805</v>
      </c>
      <c r="I205" s="39">
        <f t="shared" si="41"/>
        <v>0.27252926899616964</v>
      </c>
      <c r="J205" s="34">
        <f>SUM(J173:J178,J180:J184,J186:J190,J192:J197,J199:J203)</f>
        <v>2465464230</v>
      </c>
      <c r="K205" s="39">
        <f t="shared" si="42"/>
        <v>0.21612436171119029</v>
      </c>
      <c r="L205" s="34">
        <f>SUM(L173:L178,L180:L184,L186:L190,L192:L197,L199:L203)</f>
        <v>0</v>
      </c>
      <c r="M205" s="39">
        <f t="shared" si="43"/>
        <v>0</v>
      </c>
      <c r="N205" s="34">
        <f t="shared" si="44"/>
        <v>9583890781</v>
      </c>
      <c r="O205" s="39">
        <f t="shared" si="45"/>
        <v>0.84013073584660602</v>
      </c>
      <c r="P205" s="34">
        <f>SUM(P173:P178,P180:P184,P186:P190,P192:P197,P199:P203)</f>
        <v>2660352604</v>
      </c>
      <c r="Q205" s="34">
        <f>SUM(Q173:Q178,Q180:Q184,Q186:Q190,Q192:Q197,Q199:Q203)</f>
        <v>10680119489</v>
      </c>
      <c r="R205" s="34">
        <f>SUM(R173:R178,R180:R184,R186:R190,R192:R197,R199:R203)</f>
        <v>11768851064</v>
      </c>
      <c r="S205" s="34">
        <f>SUM(S173:S178,S180:S184,S186:S190,S192:S197,S199:S203)</f>
        <v>10341831269</v>
      </c>
      <c r="T205" s="39">
        <f t="shared" si="46"/>
        <v>0.87874604009858337</v>
      </c>
      <c r="U205" s="39">
        <f t="shared" si="47"/>
        <v>-7.3256595274992398E-2</v>
      </c>
    </row>
    <row r="206" spans="1:21" ht="14.5" customHeight="1" x14ac:dyDescent="0.3">
      <c r="A206" s="17" t="s">
        <v>0</v>
      </c>
      <c r="B206" s="15" t="s">
        <v>618</v>
      </c>
      <c r="C206" s="10"/>
      <c r="D206" s="35"/>
      <c r="E206" s="35"/>
      <c r="F206" s="35"/>
      <c r="G206" s="40"/>
      <c r="H206" s="35"/>
      <c r="I206" s="40"/>
      <c r="J206" s="35"/>
      <c r="K206" s="40"/>
      <c r="L206" s="35"/>
      <c r="M206" s="40"/>
      <c r="N206" s="35"/>
      <c r="O206" s="40"/>
      <c r="P206" s="35"/>
      <c r="Q206" s="35"/>
      <c r="R206" s="35"/>
      <c r="S206" s="35"/>
      <c r="T206" s="40"/>
      <c r="U206" s="40"/>
    </row>
    <row r="207" spans="1:21" ht="14.5" customHeight="1" x14ac:dyDescent="0.3">
      <c r="A207" s="17" t="s">
        <v>0</v>
      </c>
      <c r="B207" s="9" t="s">
        <v>371</v>
      </c>
      <c r="C207" s="10"/>
      <c r="D207" s="35"/>
      <c r="E207" s="35"/>
      <c r="F207" s="35"/>
      <c r="G207" s="40"/>
      <c r="H207" s="35"/>
      <c r="I207" s="40"/>
      <c r="J207" s="35"/>
      <c r="K207" s="40"/>
      <c r="L207" s="35"/>
      <c r="M207" s="40"/>
      <c r="N207" s="35"/>
      <c r="O207" s="40"/>
      <c r="P207" s="35"/>
      <c r="Q207" s="35"/>
      <c r="R207" s="35"/>
      <c r="S207" s="35"/>
      <c r="T207" s="40"/>
      <c r="U207" s="40"/>
    </row>
    <row r="208" spans="1:21" ht="13" x14ac:dyDescent="0.3">
      <c r="A208" s="18" t="s">
        <v>29</v>
      </c>
      <c r="B208" s="12" t="s">
        <v>372</v>
      </c>
      <c r="C208" s="11" t="s">
        <v>373</v>
      </c>
      <c r="D208" s="33">
        <v>496795227</v>
      </c>
      <c r="E208" s="33">
        <v>468713693</v>
      </c>
      <c r="F208" s="33">
        <v>16137301</v>
      </c>
      <c r="G208" s="38">
        <f t="shared" ref="G208:G231" si="48">IF(($D208     =0),0,($F208     /$D208     ))</f>
        <v>3.2482802013715804E-2</v>
      </c>
      <c r="H208" s="33">
        <v>-324549223</v>
      </c>
      <c r="I208" s="38">
        <f t="shared" ref="I208:I231" si="49">IF(($D208     =0),0,($H208     /$D208     ))</f>
        <v>-0.65328571081460896</v>
      </c>
      <c r="J208" s="33">
        <v>-39754225</v>
      </c>
      <c r="K208" s="38">
        <f t="shared" ref="K208:K231" si="50">IF(($E208     =0),0,($J208     /$E208     ))</f>
        <v>-8.4815582718638427E-2</v>
      </c>
      <c r="L208" s="33">
        <v>0</v>
      </c>
      <c r="M208" s="38">
        <f t="shared" ref="M208:M231" si="51">IF(($E208     =0),0,($L208     /$E208     ))</f>
        <v>0</v>
      </c>
      <c r="N208" s="33">
        <f t="shared" ref="N208:N231" si="52">$F208     +$H208     +$J208</f>
        <v>-348166147</v>
      </c>
      <c r="O208" s="38">
        <f t="shared" ref="O208:O231" si="53">IF(($E208     =0),0,($N208     /$E208     ))</f>
        <v>-0.74281198138583082</v>
      </c>
      <c r="P208" s="33">
        <v>98253881</v>
      </c>
      <c r="Q208" s="33">
        <v>442034901</v>
      </c>
      <c r="R208" s="33">
        <v>508185630</v>
      </c>
      <c r="S208" s="33">
        <v>446031692</v>
      </c>
      <c r="T208" s="38">
        <f t="shared" ref="T208:T231" si="54">IF(($R208     =0),0,($S208     /$R208     ))</f>
        <v>0.87769442044238832</v>
      </c>
      <c r="U208" s="38">
        <f t="shared" ref="U208:U231" si="55">IF(($P208     =0),0,(($J208     /$P208     )-1))</f>
        <v>-1.4046071727181952</v>
      </c>
    </row>
    <row r="209" spans="1:21" ht="13" x14ac:dyDescent="0.3">
      <c r="A209" s="18" t="s">
        <v>29</v>
      </c>
      <c r="B209" s="12" t="s">
        <v>374</v>
      </c>
      <c r="C209" s="11" t="s">
        <v>375</v>
      </c>
      <c r="D209" s="33">
        <v>205066241</v>
      </c>
      <c r="E209" s="33">
        <v>195955409</v>
      </c>
      <c r="F209" s="33">
        <v>48080325</v>
      </c>
      <c r="G209" s="38">
        <f t="shared" si="48"/>
        <v>0.23446240963669882</v>
      </c>
      <c r="H209" s="33">
        <v>47278108</v>
      </c>
      <c r="I209" s="38">
        <f t="shared" si="49"/>
        <v>0.23055042004695447</v>
      </c>
      <c r="J209" s="33">
        <v>48068537</v>
      </c>
      <c r="K209" s="38">
        <f t="shared" si="50"/>
        <v>0.2453034455405107</v>
      </c>
      <c r="L209" s="33">
        <v>0</v>
      </c>
      <c r="M209" s="38">
        <f t="shared" si="51"/>
        <v>0</v>
      </c>
      <c r="N209" s="33">
        <f t="shared" si="52"/>
        <v>143426970</v>
      </c>
      <c r="O209" s="38">
        <f t="shared" si="53"/>
        <v>0.73193677445260008</v>
      </c>
      <c r="P209" s="33">
        <v>34754200</v>
      </c>
      <c r="Q209" s="33">
        <v>139395909</v>
      </c>
      <c r="R209" s="33">
        <v>140016307</v>
      </c>
      <c r="S209" s="33">
        <v>105414900</v>
      </c>
      <c r="T209" s="38">
        <f t="shared" si="54"/>
        <v>0.75287587752189467</v>
      </c>
      <c r="U209" s="38">
        <f t="shared" si="55"/>
        <v>0.38310008574503218</v>
      </c>
    </row>
    <row r="210" spans="1:21" ht="13" x14ac:dyDescent="0.3">
      <c r="A210" s="18" t="s">
        <v>29</v>
      </c>
      <c r="B210" s="12" t="s">
        <v>376</v>
      </c>
      <c r="C210" s="11" t="s">
        <v>377</v>
      </c>
      <c r="D210" s="33">
        <v>107244726</v>
      </c>
      <c r="E210" s="33">
        <v>99074499</v>
      </c>
      <c r="F210" s="33">
        <v>29457430</v>
      </c>
      <c r="G210" s="38">
        <f t="shared" si="48"/>
        <v>0.27467485906952666</v>
      </c>
      <c r="H210" s="33">
        <v>26568198</v>
      </c>
      <c r="I210" s="38">
        <f t="shared" si="49"/>
        <v>0.24773430816541972</v>
      </c>
      <c r="J210" s="33">
        <v>26937606</v>
      </c>
      <c r="K210" s="38">
        <f t="shared" si="50"/>
        <v>0.27189242713203121</v>
      </c>
      <c r="L210" s="33">
        <v>0</v>
      </c>
      <c r="M210" s="38">
        <f t="shared" si="51"/>
        <v>0</v>
      </c>
      <c r="N210" s="33">
        <f t="shared" si="52"/>
        <v>82963234</v>
      </c>
      <c r="O210" s="38">
        <f t="shared" si="53"/>
        <v>0.837382321761728</v>
      </c>
      <c r="P210" s="33">
        <v>34520071</v>
      </c>
      <c r="Q210" s="33">
        <v>113973708</v>
      </c>
      <c r="R210" s="33">
        <v>133006414</v>
      </c>
      <c r="S210" s="33">
        <v>103839577</v>
      </c>
      <c r="T210" s="38">
        <f t="shared" si="54"/>
        <v>0.78071104901753086</v>
      </c>
      <c r="U210" s="38">
        <f t="shared" si="55"/>
        <v>-0.21965380662166079</v>
      </c>
    </row>
    <row r="211" spans="1:21" ht="13" x14ac:dyDescent="0.3">
      <c r="A211" s="18" t="s">
        <v>29</v>
      </c>
      <c r="B211" s="12" t="s">
        <v>378</v>
      </c>
      <c r="C211" s="11" t="s">
        <v>379</v>
      </c>
      <c r="D211" s="33">
        <v>117605142</v>
      </c>
      <c r="E211" s="33">
        <v>117605142</v>
      </c>
      <c r="F211" s="33">
        <v>40415521</v>
      </c>
      <c r="G211" s="38">
        <f t="shared" si="48"/>
        <v>0.34365437014650263</v>
      </c>
      <c r="H211" s="33">
        <v>24507155</v>
      </c>
      <c r="I211" s="38">
        <f t="shared" si="49"/>
        <v>0.20838506363947931</v>
      </c>
      <c r="J211" s="33">
        <v>23696298</v>
      </c>
      <c r="K211" s="38">
        <f t="shared" si="50"/>
        <v>0.20149032259150709</v>
      </c>
      <c r="L211" s="33">
        <v>0</v>
      </c>
      <c r="M211" s="38">
        <f t="shared" si="51"/>
        <v>0</v>
      </c>
      <c r="N211" s="33">
        <f t="shared" si="52"/>
        <v>88618974</v>
      </c>
      <c r="O211" s="38">
        <f t="shared" si="53"/>
        <v>0.75352975637748898</v>
      </c>
      <c r="P211" s="33">
        <v>18573817</v>
      </c>
      <c r="Q211" s="33">
        <v>123260296</v>
      </c>
      <c r="R211" s="33">
        <v>123260296</v>
      </c>
      <c r="S211" s="33">
        <v>77333201</v>
      </c>
      <c r="T211" s="38">
        <f t="shared" si="54"/>
        <v>0.62739749545952739</v>
      </c>
      <c r="U211" s="38">
        <f t="shared" si="55"/>
        <v>0.27579043122907909</v>
      </c>
    </row>
    <row r="212" spans="1:21" ht="13" x14ac:dyDescent="0.3">
      <c r="A212" s="18" t="s">
        <v>29</v>
      </c>
      <c r="B212" s="12" t="s">
        <v>380</v>
      </c>
      <c r="C212" s="11" t="s">
        <v>381</v>
      </c>
      <c r="D212" s="33">
        <v>371310878</v>
      </c>
      <c r="E212" s="33">
        <v>375696456</v>
      </c>
      <c r="F212" s="33">
        <v>115035719</v>
      </c>
      <c r="G212" s="38">
        <f t="shared" si="48"/>
        <v>0.30980971960643716</v>
      </c>
      <c r="H212" s="33">
        <v>100300229</v>
      </c>
      <c r="I212" s="38">
        <f t="shared" si="49"/>
        <v>0.2701246716504761</v>
      </c>
      <c r="J212" s="33">
        <v>95430148</v>
      </c>
      <c r="K212" s="38">
        <f t="shared" si="50"/>
        <v>0.25400864574564952</v>
      </c>
      <c r="L212" s="33">
        <v>0</v>
      </c>
      <c r="M212" s="38">
        <f t="shared" si="51"/>
        <v>0</v>
      </c>
      <c r="N212" s="33">
        <f t="shared" si="52"/>
        <v>310766096</v>
      </c>
      <c r="O212" s="38">
        <f t="shared" si="53"/>
        <v>0.82717334975339774</v>
      </c>
      <c r="P212" s="33">
        <v>146065529</v>
      </c>
      <c r="Q212" s="33">
        <v>353761270</v>
      </c>
      <c r="R212" s="33">
        <v>397006070</v>
      </c>
      <c r="S212" s="33">
        <v>300662640</v>
      </c>
      <c r="T212" s="38">
        <f t="shared" si="54"/>
        <v>0.75732504543318446</v>
      </c>
      <c r="U212" s="38">
        <f t="shared" si="55"/>
        <v>-0.3466620861654498</v>
      </c>
    </row>
    <row r="213" spans="1:21" ht="13" x14ac:dyDescent="0.3">
      <c r="A213" s="18" t="s">
        <v>29</v>
      </c>
      <c r="B213" s="12" t="s">
        <v>382</v>
      </c>
      <c r="C213" s="11" t="s">
        <v>383</v>
      </c>
      <c r="D213" s="33">
        <v>74726628</v>
      </c>
      <c r="E213" s="33">
        <v>77731316</v>
      </c>
      <c r="F213" s="33">
        <v>18992138</v>
      </c>
      <c r="G213" s="38">
        <f t="shared" si="48"/>
        <v>0.25415489107845196</v>
      </c>
      <c r="H213" s="33">
        <v>18562241</v>
      </c>
      <c r="I213" s="38">
        <f t="shared" si="49"/>
        <v>0.24840196188164679</v>
      </c>
      <c r="J213" s="33">
        <v>19510463</v>
      </c>
      <c r="K213" s="38">
        <f t="shared" si="50"/>
        <v>0.25099874804641159</v>
      </c>
      <c r="L213" s="33">
        <v>0</v>
      </c>
      <c r="M213" s="38">
        <f t="shared" si="51"/>
        <v>0</v>
      </c>
      <c r="N213" s="33">
        <f t="shared" si="52"/>
        <v>57064842</v>
      </c>
      <c r="O213" s="38">
        <f t="shared" si="53"/>
        <v>0.73412936942943308</v>
      </c>
      <c r="P213" s="33">
        <v>17184443</v>
      </c>
      <c r="Q213" s="33">
        <v>63789276</v>
      </c>
      <c r="R213" s="33">
        <v>63789276</v>
      </c>
      <c r="S213" s="33">
        <v>51134224</v>
      </c>
      <c r="T213" s="38">
        <f t="shared" si="54"/>
        <v>0.80161160631451589</v>
      </c>
      <c r="U213" s="38">
        <f t="shared" si="55"/>
        <v>0.13535614741775448</v>
      </c>
    </row>
    <row r="214" spans="1:21" ht="13" x14ac:dyDescent="0.3">
      <c r="A214" s="18" t="s">
        <v>29</v>
      </c>
      <c r="B214" s="12" t="s">
        <v>384</v>
      </c>
      <c r="C214" s="11" t="s">
        <v>385</v>
      </c>
      <c r="D214" s="33">
        <v>779782653</v>
      </c>
      <c r="E214" s="33">
        <v>780162331</v>
      </c>
      <c r="F214" s="33">
        <v>260052223</v>
      </c>
      <c r="G214" s="38">
        <f t="shared" si="48"/>
        <v>0.33349321378145608</v>
      </c>
      <c r="H214" s="33">
        <v>205113149</v>
      </c>
      <c r="I214" s="38">
        <f t="shared" si="49"/>
        <v>0.26303887142254756</v>
      </c>
      <c r="J214" s="33">
        <v>185516197</v>
      </c>
      <c r="K214" s="38">
        <f t="shared" si="50"/>
        <v>0.23779178977048046</v>
      </c>
      <c r="L214" s="33">
        <v>0</v>
      </c>
      <c r="M214" s="38">
        <f t="shared" si="51"/>
        <v>0</v>
      </c>
      <c r="N214" s="33">
        <f t="shared" si="52"/>
        <v>650681569</v>
      </c>
      <c r="O214" s="38">
        <f t="shared" si="53"/>
        <v>0.83403356345847468</v>
      </c>
      <c r="P214" s="33">
        <v>193617701</v>
      </c>
      <c r="Q214" s="33">
        <v>772266232</v>
      </c>
      <c r="R214" s="33">
        <v>772266232</v>
      </c>
      <c r="S214" s="33">
        <v>795705343</v>
      </c>
      <c r="T214" s="38">
        <f t="shared" si="54"/>
        <v>1.030351075870944</v>
      </c>
      <c r="U214" s="38">
        <f t="shared" si="55"/>
        <v>-4.1842785851485709E-2</v>
      </c>
    </row>
    <row r="215" spans="1:21" ht="13" x14ac:dyDescent="0.3">
      <c r="A215" s="18" t="s">
        <v>44</v>
      </c>
      <c r="B215" s="12" t="s">
        <v>386</v>
      </c>
      <c r="C215" s="11" t="s">
        <v>387</v>
      </c>
      <c r="D215" s="33">
        <v>344339590</v>
      </c>
      <c r="E215" s="33">
        <v>348268620</v>
      </c>
      <c r="F215" s="33">
        <v>133533418</v>
      </c>
      <c r="G215" s="38">
        <f t="shared" si="48"/>
        <v>0.38779571643214189</v>
      </c>
      <c r="H215" s="33">
        <v>111916067</v>
      </c>
      <c r="I215" s="38">
        <f t="shared" si="49"/>
        <v>0.32501655415225417</v>
      </c>
      <c r="J215" s="33">
        <v>86762231</v>
      </c>
      <c r="K215" s="38">
        <f t="shared" si="50"/>
        <v>0.2491244574374803</v>
      </c>
      <c r="L215" s="33">
        <v>0</v>
      </c>
      <c r="M215" s="38">
        <f t="shared" si="51"/>
        <v>0</v>
      </c>
      <c r="N215" s="33">
        <f t="shared" si="52"/>
        <v>332211716</v>
      </c>
      <c r="O215" s="38">
        <f t="shared" si="53"/>
        <v>0.95389505950895026</v>
      </c>
      <c r="P215" s="33">
        <v>80409043</v>
      </c>
      <c r="Q215" s="33">
        <v>333061814</v>
      </c>
      <c r="R215" s="33">
        <v>331374909</v>
      </c>
      <c r="S215" s="33">
        <v>315990545</v>
      </c>
      <c r="T215" s="38">
        <f t="shared" si="54"/>
        <v>0.95357414341832381</v>
      </c>
      <c r="U215" s="38">
        <f t="shared" si="55"/>
        <v>7.90108644869707E-2</v>
      </c>
    </row>
    <row r="216" spans="1:21" ht="14" x14ac:dyDescent="0.3">
      <c r="A216" s="19" t="s">
        <v>0</v>
      </c>
      <c r="B216" s="14" t="s">
        <v>388</v>
      </c>
      <c r="C216" s="13" t="s">
        <v>0</v>
      </c>
      <c r="D216" s="34">
        <f>SUM(D208:D215)</f>
        <v>2496871085</v>
      </c>
      <c r="E216" s="34">
        <f>SUM(E208:E215)</f>
        <v>2463207466</v>
      </c>
      <c r="F216" s="34">
        <f>SUM(F208:F215)</f>
        <v>661704075</v>
      </c>
      <c r="G216" s="39">
        <f t="shared" si="48"/>
        <v>0.26501331165040903</v>
      </c>
      <c r="H216" s="34">
        <f>SUM(H208:H215)</f>
        <v>209695924</v>
      </c>
      <c r="I216" s="39">
        <f t="shared" si="49"/>
        <v>8.3983480468716315E-2</v>
      </c>
      <c r="J216" s="34">
        <f>SUM(J208:J215)</f>
        <v>446167255</v>
      </c>
      <c r="K216" s="39">
        <f t="shared" si="50"/>
        <v>0.18113263342958705</v>
      </c>
      <c r="L216" s="34">
        <f>SUM(L208:L215)</f>
        <v>0</v>
      </c>
      <c r="M216" s="39">
        <f t="shared" si="51"/>
        <v>0</v>
      </c>
      <c r="N216" s="34">
        <f t="shared" si="52"/>
        <v>1317567254</v>
      </c>
      <c r="O216" s="39">
        <f t="shared" si="53"/>
        <v>0.53489901771838821</v>
      </c>
      <c r="P216" s="34">
        <f>SUM(P208:P215)</f>
        <v>623378685</v>
      </c>
      <c r="Q216" s="34">
        <f>SUM(Q208:Q215)</f>
        <v>2341543406</v>
      </c>
      <c r="R216" s="34">
        <f>SUM(R208:R215)</f>
        <v>2468905134</v>
      </c>
      <c r="S216" s="34">
        <f>SUM(S208:S215)</f>
        <v>2196112122</v>
      </c>
      <c r="T216" s="39">
        <f t="shared" si="54"/>
        <v>0.88950850794415337</v>
      </c>
      <c r="U216" s="39">
        <f t="shared" si="55"/>
        <v>-0.28427572880519647</v>
      </c>
    </row>
    <row r="217" spans="1:21" ht="13" x14ac:dyDescent="0.3">
      <c r="A217" s="18" t="s">
        <v>29</v>
      </c>
      <c r="B217" s="12" t="s">
        <v>389</v>
      </c>
      <c r="C217" s="11" t="s">
        <v>390</v>
      </c>
      <c r="D217" s="33">
        <v>199389126</v>
      </c>
      <c r="E217" s="33">
        <v>199389126</v>
      </c>
      <c r="F217" s="33">
        <v>27820967</v>
      </c>
      <c r="G217" s="38">
        <f t="shared" si="48"/>
        <v>0.13953101434428275</v>
      </c>
      <c r="H217" s="33">
        <v>50202879</v>
      </c>
      <c r="I217" s="38">
        <f t="shared" si="49"/>
        <v>0.25178343476965742</v>
      </c>
      <c r="J217" s="33">
        <v>96862696</v>
      </c>
      <c r="K217" s="38">
        <f t="shared" si="50"/>
        <v>0.48579728465232352</v>
      </c>
      <c r="L217" s="33">
        <v>0</v>
      </c>
      <c r="M217" s="38">
        <f t="shared" si="51"/>
        <v>0</v>
      </c>
      <c r="N217" s="33">
        <f t="shared" si="52"/>
        <v>174886542</v>
      </c>
      <c r="O217" s="38">
        <f t="shared" si="53"/>
        <v>0.87711173376626361</v>
      </c>
      <c r="P217" s="33">
        <v>-7258138</v>
      </c>
      <c r="Q217" s="33">
        <v>176865982</v>
      </c>
      <c r="R217" s="33">
        <v>249068860</v>
      </c>
      <c r="S217" s="33">
        <v>104302341</v>
      </c>
      <c r="T217" s="38">
        <f t="shared" si="54"/>
        <v>0.41876909461905437</v>
      </c>
      <c r="U217" s="38">
        <f t="shared" si="55"/>
        <v>-14.345391889765667</v>
      </c>
    </row>
    <row r="218" spans="1:21" ht="13" x14ac:dyDescent="0.3">
      <c r="A218" s="18" t="s">
        <v>29</v>
      </c>
      <c r="B218" s="12" t="s">
        <v>391</v>
      </c>
      <c r="C218" s="11" t="s">
        <v>392</v>
      </c>
      <c r="D218" s="33">
        <v>1589516065</v>
      </c>
      <c r="E218" s="33">
        <v>1418784656</v>
      </c>
      <c r="F218" s="33">
        <v>356775368</v>
      </c>
      <c r="G218" s="38">
        <f t="shared" si="48"/>
        <v>0.22445533949353322</v>
      </c>
      <c r="H218" s="33">
        <v>353478589</v>
      </c>
      <c r="I218" s="38">
        <f t="shared" si="49"/>
        <v>0.22238126231206101</v>
      </c>
      <c r="J218" s="33">
        <v>346811132</v>
      </c>
      <c r="K218" s="38">
        <f t="shared" si="50"/>
        <v>0.24444240394999028</v>
      </c>
      <c r="L218" s="33">
        <v>0</v>
      </c>
      <c r="M218" s="38">
        <f t="shared" si="51"/>
        <v>0</v>
      </c>
      <c r="N218" s="33">
        <f t="shared" si="52"/>
        <v>1057065089</v>
      </c>
      <c r="O218" s="38">
        <f t="shared" si="53"/>
        <v>0.74504970471008536</v>
      </c>
      <c r="P218" s="33">
        <v>355438596</v>
      </c>
      <c r="Q218" s="33">
        <v>1130549761</v>
      </c>
      <c r="R218" s="33">
        <v>1130549761</v>
      </c>
      <c r="S218" s="33">
        <v>1213666404</v>
      </c>
      <c r="T218" s="38">
        <f t="shared" si="54"/>
        <v>1.0735187833983364</v>
      </c>
      <c r="U218" s="38">
        <f t="shared" si="55"/>
        <v>-2.4272726983200266E-2</v>
      </c>
    </row>
    <row r="219" spans="1:21" ht="13" x14ac:dyDescent="0.3">
      <c r="A219" s="18" t="s">
        <v>29</v>
      </c>
      <c r="B219" s="12" t="s">
        <v>393</v>
      </c>
      <c r="C219" s="11" t="s">
        <v>394</v>
      </c>
      <c r="D219" s="33">
        <v>589831689</v>
      </c>
      <c r="E219" s="33">
        <v>589831689</v>
      </c>
      <c r="F219" s="33">
        <v>132485808</v>
      </c>
      <c r="G219" s="38">
        <f t="shared" si="48"/>
        <v>0.22461629388650903</v>
      </c>
      <c r="H219" s="33">
        <v>128440297</v>
      </c>
      <c r="I219" s="38">
        <f t="shared" si="49"/>
        <v>0.21775753896464523</v>
      </c>
      <c r="J219" s="33">
        <v>131043733</v>
      </c>
      <c r="K219" s="38">
        <f t="shared" si="50"/>
        <v>0.22217140150976189</v>
      </c>
      <c r="L219" s="33">
        <v>0</v>
      </c>
      <c r="M219" s="38">
        <f t="shared" si="51"/>
        <v>0</v>
      </c>
      <c r="N219" s="33">
        <f t="shared" si="52"/>
        <v>391969838</v>
      </c>
      <c r="O219" s="38">
        <f t="shared" si="53"/>
        <v>0.66454523436091617</v>
      </c>
      <c r="P219" s="33">
        <v>119650990</v>
      </c>
      <c r="Q219" s="33">
        <v>524138663</v>
      </c>
      <c r="R219" s="33">
        <v>528153038</v>
      </c>
      <c r="S219" s="33">
        <v>389934566</v>
      </c>
      <c r="T219" s="38">
        <f t="shared" si="54"/>
        <v>0.73829844371736819</v>
      </c>
      <c r="U219" s="38">
        <f t="shared" si="55"/>
        <v>9.5216454122109662E-2</v>
      </c>
    </row>
    <row r="220" spans="1:21" ht="13" x14ac:dyDescent="0.3">
      <c r="A220" s="18" t="s">
        <v>29</v>
      </c>
      <c r="B220" s="12" t="s">
        <v>395</v>
      </c>
      <c r="C220" s="11" t="s">
        <v>396</v>
      </c>
      <c r="D220" s="33">
        <v>86943756</v>
      </c>
      <c r="E220" s="33">
        <v>86167124</v>
      </c>
      <c r="F220" s="33">
        <v>39460149</v>
      </c>
      <c r="G220" s="38">
        <f t="shared" si="48"/>
        <v>0.4538583426278478</v>
      </c>
      <c r="H220" s="33">
        <v>11042433</v>
      </c>
      <c r="I220" s="38">
        <f t="shared" si="49"/>
        <v>0.12700662483456546</v>
      </c>
      <c r="J220" s="33">
        <v>13501122</v>
      </c>
      <c r="K220" s="38">
        <f t="shared" si="50"/>
        <v>0.15668530378244955</v>
      </c>
      <c r="L220" s="33">
        <v>0</v>
      </c>
      <c r="M220" s="38">
        <f t="shared" si="51"/>
        <v>0</v>
      </c>
      <c r="N220" s="33">
        <f t="shared" si="52"/>
        <v>64003704</v>
      </c>
      <c r="O220" s="38">
        <f t="shared" si="53"/>
        <v>0.74278565918017647</v>
      </c>
      <c r="P220" s="33">
        <v>38886400</v>
      </c>
      <c r="Q220" s="33">
        <v>86289408</v>
      </c>
      <c r="R220" s="33">
        <v>82800180</v>
      </c>
      <c r="S220" s="33">
        <v>47560544</v>
      </c>
      <c r="T220" s="38">
        <f t="shared" si="54"/>
        <v>0.57440145661519093</v>
      </c>
      <c r="U220" s="38">
        <f t="shared" si="55"/>
        <v>-0.65280607101711652</v>
      </c>
    </row>
    <row r="221" spans="1:21" ht="13" x14ac:dyDescent="0.3">
      <c r="A221" s="18" t="s">
        <v>29</v>
      </c>
      <c r="B221" s="12" t="s">
        <v>397</v>
      </c>
      <c r="C221" s="11" t="s">
        <v>398</v>
      </c>
      <c r="D221" s="33">
        <v>508313916</v>
      </c>
      <c r="E221" s="33">
        <v>521816885</v>
      </c>
      <c r="F221" s="33">
        <v>228228623</v>
      </c>
      <c r="G221" s="38">
        <f t="shared" si="48"/>
        <v>0.44899149091956003</v>
      </c>
      <c r="H221" s="33">
        <v>200241871</v>
      </c>
      <c r="I221" s="38">
        <f t="shared" si="49"/>
        <v>0.39393348223816876</v>
      </c>
      <c r="J221" s="33">
        <v>86491496</v>
      </c>
      <c r="K221" s="38">
        <f t="shared" si="50"/>
        <v>0.16575066558070461</v>
      </c>
      <c r="L221" s="33">
        <v>0</v>
      </c>
      <c r="M221" s="38">
        <f t="shared" si="51"/>
        <v>0</v>
      </c>
      <c r="N221" s="33">
        <f t="shared" si="52"/>
        <v>514961990</v>
      </c>
      <c r="O221" s="38">
        <f t="shared" si="53"/>
        <v>0.98686340899068459</v>
      </c>
      <c r="P221" s="33">
        <v>139606652</v>
      </c>
      <c r="Q221" s="33">
        <v>498071812</v>
      </c>
      <c r="R221" s="33">
        <v>603922728</v>
      </c>
      <c r="S221" s="33">
        <v>607703774</v>
      </c>
      <c r="T221" s="38">
        <f t="shared" si="54"/>
        <v>1.0062608109029472</v>
      </c>
      <c r="U221" s="38">
        <f t="shared" si="55"/>
        <v>-0.38046293094973727</v>
      </c>
    </row>
    <row r="222" spans="1:21" ht="13" x14ac:dyDescent="0.3">
      <c r="A222" s="18" t="s">
        <v>29</v>
      </c>
      <c r="B222" s="12" t="s">
        <v>399</v>
      </c>
      <c r="C222" s="11" t="s">
        <v>400</v>
      </c>
      <c r="D222" s="33">
        <v>523326000</v>
      </c>
      <c r="E222" s="33">
        <v>594866945</v>
      </c>
      <c r="F222" s="33">
        <v>195912960</v>
      </c>
      <c r="G222" s="38">
        <f t="shared" si="48"/>
        <v>0.3743612203483106</v>
      </c>
      <c r="H222" s="33">
        <v>168293656</v>
      </c>
      <c r="I222" s="38">
        <f t="shared" si="49"/>
        <v>0.32158474067789483</v>
      </c>
      <c r="J222" s="33">
        <v>159718118</v>
      </c>
      <c r="K222" s="38">
        <f t="shared" si="50"/>
        <v>0.26849385285645683</v>
      </c>
      <c r="L222" s="33">
        <v>0</v>
      </c>
      <c r="M222" s="38">
        <f t="shared" si="51"/>
        <v>0</v>
      </c>
      <c r="N222" s="33">
        <f t="shared" si="52"/>
        <v>523924734</v>
      </c>
      <c r="O222" s="38">
        <f t="shared" si="53"/>
        <v>0.88074272474494275</v>
      </c>
      <c r="P222" s="33">
        <v>493171827</v>
      </c>
      <c r="Q222" s="33">
        <v>483992662</v>
      </c>
      <c r="R222" s="33">
        <v>551748127</v>
      </c>
      <c r="S222" s="33">
        <v>544276922</v>
      </c>
      <c r="T222" s="38">
        <f t="shared" si="54"/>
        <v>0.98645902970142751</v>
      </c>
      <c r="U222" s="38">
        <f t="shared" si="55"/>
        <v>-0.67614103390378788</v>
      </c>
    </row>
    <row r="223" spans="1:21" ht="13" x14ac:dyDescent="0.3">
      <c r="A223" s="18" t="s">
        <v>44</v>
      </c>
      <c r="B223" s="12" t="s">
        <v>401</v>
      </c>
      <c r="C223" s="11" t="s">
        <v>402</v>
      </c>
      <c r="D223" s="33">
        <v>400771050</v>
      </c>
      <c r="E223" s="33">
        <v>400921050</v>
      </c>
      <c r="F223" s="33">
        <v>158570876</v>
      </c>
      <c r="G223" s="38">
        <f t="shared" si="48"/>
        <v>0.39566449722353947</v>
      </c>
      <c r="H223" s="33">
        <v>129403710</v>
      </c>
      <c r="I223" s="38">
        <f t="shared" si="49"/>
        <v>0.32288687019683682</v>
      </c>
      <c r="J223" s="33">
        <v>96510877</v>
      </c>
      <c r="K223" s="38">
        <f t="shared" si="50"/>
        <v>0.2407228979371375</v>
      </c>
      <c r="L223" s="33">
        <v>0</v>
      </c>
      <c r="M223" s="38">
        <f t="shared" si="51"/>
        <v>0</v>
      </c>
      <c r="N223" s="33">
        <f t="shared" si="52"/>
        <v>384485463</v>
      </c>
      <c r="O223" s="38">
        <f t="shared" si="53"/>
        <v>0.95900542762720986</v>
      </c>
      <c r="P223" s="33">
        <v>94966173</v>
      </c>
      <c r="Q223" s="33">
        <v>392632000</v>
      </c>
      <c r="R223" s="33">
        <v>397715000</v>
      </c>
      <c r="S223" s="33">
        <v>380064885</v>
      </c>
      <c r="T223" s="38">
        <f t="shared" si="54"/>
        <v>0.95562119859698524</v>
      </c>
      <c r="U223" s="38">
        <f t="shared" si="55"/>
        <v>1.6265833940681151E-2</v>
      </c>
    </row>
    <row r="224" spans="1:21" ht="14" x14ac:dyDescent="0.3">
      <c r="A224" s="19" t="s">
        <v>0</v>
      </c>
      <c r="B224" s="14" t="s">
        <v>403</v>
      </c>
      <c r="C224" s="13" t="s">
        <v>0</v>
      </c>
      <c r="D224" s="34">
        <f>SUM(D217:D223)</f>
        <v>3898091602</v>
      </c>
      <c r="E224" s="34">
        <f>SUM(E217:E223)</f>
        <v>3811777475</v>
      </c>
      <c r="F224" s="34">
        <f>SUM(F217:F223)</f>
        <v>1139254751</v>
      </c>
      <c r="G224" s="39">
        <f t="shared" si="48"/>
        <v>0.29225961504226344</v>
      </c>
      <c r="H224" s="34">
        <f>SUM(H217:H223)</f>
        <v>1041103435</v>
      </c>
      <c r="I224" s="39">
        <f t="shared" si="49"/>
        <v>0.26708028986949395</v>
      </c>
      <c r="J224" s="34">
        <f>SUM(J217:J223)</f>
        <v>930939174</v>
      </c>
      <c r="K224" s="39">
        <f t="shared" si="50"/>
        <v>0.24422705158044411</v>
      </c>
      <c r="L224" s="34">
        <f>SUM(L217:L223)</f>
        <v>0</v>
      </c>
      <c r="M224" s="39">
        <f t="shared" si="51"/>
        <v>0</v>
      </c>
      <c r="N224" s="34">
        <f t="shared" si="52"/>
        <v>3111297360</v>
      </c>
      <c r="O224" s="39">
        <f t="shared" si="53"/>
        <v>0.81623268420200734</v>
      </c>
      <c r="P224" s="34">
        <f>SUM(P217:P223)</f>
        <v>1234462500</v>
      </c>
      <c r="Q224" s="34">
        <f>SUM(Q217:Q223)</f>
        <v>3292540288</v>
      </c>
      <c r="R224" s="34">
        <f>SUM(R217:R223)</f>
        <v>3543957694</v>
      </c>
      <c r="S224" s="34">
        <f>SUM(S217:S223)</f>
        <v>3287509436</v>
      </c>
      <c r="T224" s="39">
        <f t="shared" si="54"/>
        <v>0.92763788957352045</v>
      </c>
      <c r="U224" s="39">
        <f t="shared" si="55"/>
        <v>-0.24587488562836057</v>
      </c>
    </row>
    <row r="225" spans="1:21" ht="13" x14ac:dyDescent="0.3">
      <c r="A225" s="18" t="s">
        <v>29</v>
      </c>
      <c r="B225" s="12" t="s">
        <v>404</v>
      </c>
      <c r="C225" s="11" t="s">
        <v>405</v>
      </c>
      <c r="D225" s="33">
        <v>141862380</v>
      </c>
      <c r="E225" s="33">
        <v>146497380</v>
      </c>
      <c r="F225" s="33">
        <v>30012338</v>
      </c>
      <c r="G225" s="38">
        <f t="shared" si="48"/>
        <v>0.21155952691615634</v>
      </c>
      <c r="H225" s="33">
        <v>31918008</v>
      </c>
      <c r="I225" s="38">
        <f t="shared" si="49"/>
        <v>0.22499275706498087</v>
      </c>
      <c r="J225" s="33">
        <v>38885385</v>
      </c>
      <c r="K225" s="38">
        <f t="shared" si="50"/>
        <v>0.26543399615747393</v>
      </c>
      <c r="L225" s="33">
        <v>0</v>
      </c>
      <c r="M225" s="38">
        <f t="shared" si="51"/>
        <v>0</v>
      </c>
      <c r="N225" s="33">
        <f t="shared" si="52"/>
        <v>100815731</v>
      </c>
      <c r="O225" s="38">
        <f t="shared" si="53"/>
        <v>0.68817429362900551</v>
      </c>
      <c r="P225" s="33">
        <v>26863700</v>
      </c>
      <c r="Q225" s="33">
        <v>113765904</v>
      </c>
      <c r="R225" s="33">
        <v>128620646</v>
      </c>
      <c r="S225" s="33">
        <v>73759540</v>
      </c>
      <c r="T225" s="38">
        <f t="shared" si="54"/>
        <v>0.573465787133428</v>
      </c>
      <c r="U225" s="38">
        <f t="shared" si="55"/>
        <v>0.44750667257302612</v>
      </c>
    </row>
    <row r="226" spans="1:21" ht="13" x14ac:dyDescent="0.3">
      <c r="A226" s="18" t="s">
        <v>29</v>
      </c>
      <c r="B226" s="12" t="s">
        <v>406</v>
      </c>
      <c r="C226" s="11" t="s">
        <v>407</v>
      </c>
      <c r="D226" s="33">
        <v>374099761</v>
      </c>
      <c r="E226" s="33">
        <v>378499761</v>
      </c>
      <c r="F226" s="33">
        <v>118949169</v>
      </c>
      <c r="G226" s="38">
        <f t="shared" si="48"/>
        <v>0.31796109327105399</v>
      </c>
      <c r="H226" s="33">
        <v>103247271</v>
      </c>
      <c r="I226" s="38">
        <f t="shared" si="49"/>
        <v>0.27598860454765167</v>
      </c>
      <c r="J226" s="33">
        <v>83363825</v>
      </c>
      <c r="K226" s="38">
        <f t="shared" si="50"/>
        <v>0.22024802546704911</v>
      </c>
      <c r="L226" s="33">
        <v>0</v>
      </c>
      <c r="M226" s="38">
        <f t="shared" si="51"/>
        <v>0</v>
      </c>
      <c r="N226" s="33">
        <f t="shared" si="52"/>
        <v>305560265</v>
      </c>
      <c r="O226" s="38">
        <f t="shared" si="53"/>
        <v>0.80729315176502847</v>
      </c>
      <c r="P226" s="33">
        <v>208812153</v>
      </c>
      <c r="Q226" s="33">
        <v>391483308</v>
      </c>
      <c r="R226" s="33">
        <v>438978170</v>
      </c>
      <c r="S226" s="33">
        <v>380443490</v>
      </c>
      <c r="T226" s="38">
        <f t="shared" si="54"/>
        <v>0.86665696838637785</v>
      </c>
      <c r="U226" s="38">
        <f t="shared" si="55"/>
        <v>-0.60077120128156525</v>
      </c>
    </row>
    <row r="227" spans="1:21" ht="13" x14ac:dyDescent="0.3">
      <c r="A227" s="18" t="s">
        <v>29</v>
      </c>
      <c r="B227" s="12" t="s">
        <v>408</v>
      </c>
      <c r="C227" s="11" t="s">
        <v>409</v>
      </c>
      <c r="D227" s="33">
        <v>1435478331</v>
      </c>
      <c r="E227" s="33">
        <v>1308865085</v>
      </c>
      <c r="F227" s="33">
        <v>441889065</v>
      </c>
      <c r="G227" s="38">
        <f t="shared" si="48"/>
        <v>0.30783401982262315</v>
      </c>
      <c r="H227" s="33">
        <v>340523733</v>
      </c>
      <c r="I227" s="38">
        <f t="shared" si="49"/>
        <v>0.23721969579490643</v>
      </c>
      <c r="J227" s="33">
        <v>291210945</v>
      </c>
      <c r="K227" s="38">
        <f t="shared" si="50"/>
        <v>0.22249118594220885</v>
      </c>
      <c r="L227" s="33">
        <v>0</v>
      </c>
      <c r="M227" s="38">
        <f t="shared" si="51"/>
        <v>0</v>
      </c>
      <c r="N227" s="33">
        <f t="shared" si="52"/>
        <v>1073623743</v>
      </c>
      <c r="O227" s="38">
        <f t="shared" si="53"/>
        <v>0.82027074853173276</v>
      </c>
      <c r="P227" s="33">
        <v>279026413</v>
      </c>
      <c r="Q227" s="33">
        <v>1475414870</v>
      </c>
      <c r="R227" s="33">
        <v>1418426578</v>
      </c>
      <c r="S227" s="33">
        <v>1216824727</v>
      </c>
      <c r="T227" s="38">
        <f t="shared" si="54"/>
        <v>0.8578693785586976</v>
      </c>
      <c r="U227" s="38">
        <f t="shared" si="55"/>
        <v>4.366802364333866E-2</v>
      </c>
    </row>
    <row r="228" spans="1:21" ht="13" x14ac:dyDescent="0.3">
      <c r="A228" s="18" t="s">
        <v>29</v>
      </c>
      <c r="B228" s="12" t="s">
        <v>410</v>
      </c>
      <c r="C228" s="11" t="s">
        <v>411</v>
      </c>
      <c r="D228" s="33">
        <v>970787732</v>
      </c>
      <c r="E228" s="33">
        <v>969255379</v>
      </c>
      <c r="F228" s="33">
        <v>549223595</v>
      </c>
      <c r="G228" s="38">
        <f t="shared" si="48"/>
        <v>0.56575044872940361</v>
      </c>
      <c r="H228" s="33">
        <v>484604057</v>
      </c>
      <c r="I228" s="38">
        <f t="shared" si="49"/>
        <v>0.49918642461789992</v>
      </c>
      <c r="J228" s="33">
        <v>-308615193</v>
      </c>
      <c r="K228" s="38">
        <f t="shared" si="50"/>
        <v>-0.31840441609764852</v>
      </c>
      <c r="L228" s="33">
        <v>0</v>
      </c>
      <c r="M228" s="38">
        <f t="shared" si="51"/>
        <v>0</v>
      </c>
      <c r="N228" s="33">
        <f t="shared" si="52"/>
        <v>725212459</v>
      </c>
      <c r="O228" s="38">
        <f t="shared" si="53"/>
        <v>0.74821607876782281</v>
      </c>
      <c r="P228" s="33">
        <v>196995449</v>
      </c>
      <c r="Q228" s="33">
        <v>898141304</v>
      </c>
      <c r="R228" s="33">
        <v>913641304</v>
      </c>
      <c r="S228" s="33">
        <v>713727135</v>
      </c>
      <c r="T228" s="38">
        <f t="shared" si="54"/>
        <v>0.78118965492829773</v>
      </c>
      <c r="U228" s="38">
        <f t="shared" si="55"/>
        <v>-2.5666107748509459</v>
      </c>
    </row>
    <row r="229" spans="1:21" ht="13" x14ac:dyDescent="0.3">
      <c r="A229" s="18" t="s">
        <v>44</v>
      </c>
      <c r="B229" s="12" t="s">
        <v>412</v>
      </c>
      <c r="C229" s="11" t="s">
        <v>413</v>
      </c>
      <c r="D229" s="33">
        <v>292159942</v>
      </c>
      <c r="E229" s="33">
        <v>289674590</v>
      </c>
      <c r="F229" s="33">
        <v>117957034</v>
      </c>
      <c r="G229" s="38">
        <f t="shared" si="48"/>
        <v>0.40374129729256314</v>
      </c>
      <c r="H229" s="33">
        <v>92647196</v>
      </c>
      <c r="I229" s="38">
        <f t="shared" si="49"/>
        <v>0.31711122122279173</v>
      </c>
      <c r="J229" s="33">
        <v>71132552</v>
      </c>
      <c r="K229" s="38">
        <f t="shared" si="50"/>
        <v>0.24556020602290315</v>
      </c>
      <c r="L229" s="33">
        <v>0</v>
      </c>
      <c r="M229" s="38">
        <f t="shared" si="51"/>
        <v>0</v>
      </c>
      <c r="N229" s="33">
        <f t="shared" si="52"/>
        <v>281736782</v>
      </c>
      <c r="O229" s="38">
        <f t="shared" si="53"/>
        <v>0.97259749983593657</v>
      </c>
      <c r="P229" s="33">
        <v>70040718</v>
      </c>
      <c r="Q229" s="33">
        <v>279672000</v>
      </c>
      <c r="R229" s="33">
        <v>299483670</v>
      </c>
      <c r="S229" s="33">
        <v>292356104</v>
      </c>
      <c r="T229" s="38">
        <f t="shared" si="54"/>
        <v>0.97620048532195425</v>
      </c>
      <c r="U229" s="38">
        <f t="shared" si="55"/>
        <v>1.5588560928230244E-2</v>
      </c>
    </row>
    <row r="230" spans="1:21" ht="14" x14ac:dyDescent="0.3">
      <c r="A230" s="19" t="s">
        <v>0</v>
      </c>
      <c r="B230" s="14" t="s">
        <v>414</v>
      </c>
      <c r="C230" s="13" t="s">
        <v>0</v>
      </c>
      <c r="D230" s="34">
        <f>SUM(D225:D229)</f>
        <v>3214388146</v>
      </c>
      <c r="E230" s="34">
        <f>SUM(E225:E229)</f>
        <v>3092792195</v>
      </c>
      <c r="F230" s="34">
        <f>SUM(F225:F229)</f>
        <v>1258031201</v>
      </c>
      <c r="G230" s="39">
        <f t="shared" si="48"/>
        <v>0.39137501255581097</v>
      </c>
      <c r="H230" s="34">
        <f>SUM(H225:H229)</f>
        <v>1052940265</v>
      </c>
      <c r="I230" s="39">
        <f t="shared" si="49"/>
        <v>0.32757097686235681</v>
      </c>
      <c r="J230" s="34">
        <f>SUM(J225:J229)</f>
        <v>175977514</v>
      </c>
      <c r="K230" s="39">
        <f t="shared" si="50"/>
        <v>5.6899236322600716E-2</v>
      </c>
      <c r="L230" s="34">
        <f>SUM(L225:L229)</f>
        <v>0</v>
      </c>
      <c r="M230" s="39">
        <f t="shared" si="51"/>
        <v>0</v>
      </c>
      <c r="N230" s="34">
        <f t="shared" si="52"/>
        <v>2486948980</v>
      </c>
      <c r="O230" s="39">
        <f t="shared" si="53"/>
        <v>0.80411124420856861</v>
      </c>
      <c r="P230" s="34">
        <f>SUM(P225:P229)</f>
        <v>781738433</v>
      </c>
      <c r="Q230" s="34">
        <f>SUM(Q225:Q229)</f>
        <v>3158477386</v>
      </c>
      <c r="R230" s="34">
        <f>SUM(R225:R229)</f>
        <v>3199150368</v>
      </c>
      <c r="S230" s="34">
        <f>SUM(S225:S229)</f>
        <v>2677110996</v>
      </c>
      <c r="T230" s="39">
        <f t="shared" si="54"/>
        <v>0.83681937016097141</v>
      </c>
      <c r="U230" s="39">
        <f t="shared" si="55"/>
        <v>-0.77488951985554988</v>
      </c>
    </row>
    <row r="231" spans="1:21" ht="14" x14ac:dyDescent="0.3">
      <c r="A231" s="19" t="s">
        <v>0</v>
      </c>
      <c r="B231" s="14" t="s">
        <v>415</v>
      </c>
      <c r="C231" s="13" t="s">
        <v>0</v>
      </c>
      <c r="D231" s="34">
        <f>SUM(D208:D215,D217:D223,D225:D229)</f>
        <v>9609350833</v>
      </c>
      <c r="E231" s="34">
        <f>SUM(E208:E215,E217:E223,E225:E229)</f>
        <v>9367777136</v>
      </c>
      <c r="F231" s="34">
        <f>SUM(F208:F215,F217:F223,F225:F229)</f>
        <v>3058990027</v>
      </c>
      <c r="G231" s="39">
        <f t="shared" si="48"/>
        <v>0.31833472210161734</v>
      </c>
      <c r="H231" s="34">
        <f>SUM(H208:H215,H217:H223,H225:H229)</f>
        <v>2303739624</v>
      </c>
      <c r="I231" s="39">
        <f t="shared" si="49"/>
        <v>0.23973936054958064</v>
      </c>
      <c r="J231" s="34">
        <f>SUM(J208:J215,J217:J223,J225:J229)</f>
        <v>1553083943</v>
      </c>
      <c r="K231" s="39">
        <f t="shared" si="50"/>
        <v>0.16579001832052123</v>
      </c>
      <c r="L231" s="34">
        <f>SUM(L208:L215,L217:L223,L225:L229)</f>
        <v>0</v>
      </c>
      <c r="M231" s="39">
        <f t="shared" si="51"/>
        <v>0</v>
      </c>
      <c r="N231" s="34">
        <f t="shared" si="52"/>
        <v>6915813594</v>
      </c>
      <c r="O231" s="39">
        <f t="shared" si="53"/>
        <v>0.73825556411059345</v>
      </c>
      <c r="P231" s="34">
        <f>SUM(P208:P215,P217:P223,P225:P229)</f>
        <v>2639579618</v>
      </c>
      <c r="Q231" s="34">
        <f>SUM(Q208:Q215,Q217:Q223,Q225:Q229)</f>
        <v>8792561080</v>
      </c>
      <c r="R231" s="34">
        <f>SUM(R208:R215,R217:R223,R225:R229)</f>
        <v>9212013196</v>
      </c>
      <c r="S231" s="34">
        <f>SUM(S208:S215,S217:S223,S225:S229)</f>
        <v>8160732554</v>
      </c>
      <c r="T231" s="39">
        <f t="shared" si="54"/>
        <v>0.88587938166909241</v>
      </c>
      <c r="U231" s="39">
        <f t="shared" si="55"/>
        <v>-0.41161693611774208</v>
      </c>
    </row>
    <row r="232" spans="1:21" ht="14.5" customHeight="1" x14ac:dyDescent="0.3">
      <c r="A232" s="17" t="s">
        <v>0</v>
      </c>
      <c r="B232" s="15" t="s">
        <v>618</v>
      </c>
      <c r="C232" s="10"/>
      <c r="D232" s="35"/>
      <c r="E232" s="35"/>
      <c r="F232" s="35"/>
      <c r="G232" s="40"/>
      <c r="H232" s="35"/>
      <c r="I232" s="40"/>
      <c r="J232" s="35"/>
      <c r="K232" s="40"/>
      <c r="L232" s="35"/>
      <c r="M232" s="40"/>
      <c r="N232" s="35"/>
      <c r="O232" s="40"/>
      <c r="P232" s="35"/>
      <c r="Q232" s="35"/>
      <c r="R232" s="35"/>
      <c r="S232" s="35"/>
      <c r="T232" s="40"/>
      <c r="U232" s="40"/>
    </row>
    <row r="233" spans="1:21" ht="14.5" customHeight="1" x14ac:dyDescent="0.3">
      <c r="A233" s="17" t="s">
        <v>0</v>
      </c>
      <c r="B233" s="9" t="s">
        <v>416</v>
      </c>
      <c r="C233" s="10"/>
      <c r="D233" s="35"/>
      <c r="E233" s="35"/>
      <c r="F233" s="35"/>
      <c r="G233" s="40"/>
      <c r="H233" s="35"/>
      <c r="I233" s="40"/>
      <c r="J233" s="35"/>
      <c r="K233" s="40"/>
      <c r="L233" s="35"/>
      <c r="M233" s="40"/>
      <c r="N233" s="35"/>
      <c r="O233" s="40"/>
      <c r="P233" s="35"/>
      <c r="Q233" s="35"/>
      <c r="R233" s="35"/>
      <c r="S233" s="35"/>
      <c r="T233" s="40"/>
      <c r="U233" s="40"/>
    </row>
    <row r="234" spans="1:21" ht="13" x14ac:dyDescent="0.3">
      <c r="A234" s="18" t="s">
        <v>29</v>
      </c>
      <c r="B234" s="12" t="s">
        <v>417</v>
      </c>
      <c r="C234" s="11" t="s">
        <v>418</v>
      </c>
      <c r="D234" s="33">
        <v>450850359</v>
      </c>
      <c r="E234" s="33">
        <v>455850359</v>
      </c>
      <c r="F234" s="33">
        <v>178026359</v>
      </c>
      <c r="G234" s="38">
        <f t="shared" ref="G234:G260" si="56">IF(($D234     =0),0,($F234     /$D234     ))</f>
        <v>0.3948679544025826</v>
      </c>
      <c r="H234" s="33">
        <v>12976206</v>
      </c>
      <c r="I234" s="38">
        <f t="shared" ref="I234:I260" si="57">IF(($D234     =0),0,($H234     /$D234     ))</f>
        <v>2.8781625080174331E-2</v>
      </c>
      <c r="J234" s="33">
        <v>117869246</v>
      </c>
      <c r="K234" s="38">
        <f t="shared" ref="K234:K260" si="58">IF(($E234     =0),0,($J234     /$E234     ))</f>
        <v>0.25857004096381547</v>
      </c>
      <c r="L234" s="33">
        <v>0</v>
      </c>
      <c r="M234" s="38">
        <f t="shared" ref="M234:M260" si="59">IF(($E234     =0),0,($L234     /$E234     ))</f>
        <v>0</v>
      </c>
      <c r="N234" s="33">
        <f t="shared" ref="N234:N260" si="60">$F234     +$H234     +$J234</f>
        <v>308871811</v>
      </c>
      <c r="O234" s="38">
        <f t="shared" ref="O234:O260" si="61">IF(($E234     =0),0,($N234     /$E234     ))</f>
        <v>0.67757281507372902</v>
      </c>
      <c r="P234" s="33">
        <v>103850389</v>
      </c>
      <c r="Q234" s="33">
        <v>442052510</v>
      </c>
      <c r="R234" s="33">
        <v>499838330</v>
      </c>
      <c r="S234" s="33">
        <v>479738284</v>
      </c>
      <c r="T234" s="38">
        <f t="shared" ref="T234:T260" si="62">IF(($R234     =0),0,($S234     /$R234     ))</f>
        <v>0.9597869054980237</v>
      </c>
      <c r="U234" s="38">
        <f t="shared" ref="U234:U260" si="63">IF(($P234     =0),0,(($J234     /$P234     )-1))</f>
        <v>0.13499089541205289</v>
      </c>
    </row>
    <row r="235" spans="1:21" ht="13" x14ac:dyDescent="0.3">
      <c r="A235" s="18" t="s">
        <v>29</v>
      </c>
      <c r="B235" s="12" t="s">
        <v>419</v>
      </c>
      <c r="C235" s="11" t="s">
        <v>420</v>
      </c>
      <c r="D235" s="33">
        <v>1144132813</v>
      </c>
      <c r="E235" s="33">
        <v>1164830619</v>
      </c>
      <c r="F235" s="33">
        <v>444952565</v>
      </c>
      <c r="G235" s="38">
        <f t="shared" si="56"/>
        <v>0.38889940044049764</v>
      </c>
      <c r="H235" s="33">
        <v>362834358</v>
      </c>
      <c r="I235" s="38">
        <f t="shared" si="57"/>
        <v>0.31712608350827887</v>
      </c>
      <c r="J235" s="33">
        <v>313305808</v>
      </c>
      <c r="K235" s="38">
        <f t="shared" si="58"/>
        <v>0.26897113012789031</v>
      </c>
      <c r="L235" s="33">
        <v>0</v>
      </c>
      <c r="M235" s="38">
        <f t="shared" si="59"/>
        <v>0</v>
      </c>
      <c r="N235" s="33">
        <f t="shared" si="60"/>
        <v>1121092731</v>
      </c>
      <c r="O235" s="38">
        <f t="shared" si="61"/>
        <v>0.9624512892376158</v>
      </c>
      <c r="P235" s="33">
        <v>65120007</v>
      </c>
      <c r="Q235" s="33">
        <v>1196190038</v>
      </c>
      <c r="R235" s="33">
        <v>1197344295</v>
      </c>
      <c r="S235" s="33">
        <v>922147594</v>
      </c>
      <c r="T235" s="38">
        <f t="shared" si="62"/>
        <v>0.77016076148757195</v>
      </c>
      <c r="U235" s="38">
        <f t="shared" si="63"/>
        <v>3.8112066081319682</v>
      </c>
    </row>
    <row r="236" spans="1:21" ht="13" x14ac:dyDescent="0.3">
      <c r="A236" s="18" t="s">
        <v>29</v>
      </c>
      <c r="B236" s="12" t="s">
        <v>421</v>
      </c>
      <c r="C236" s="11" t="s">
        <v>422</v>
      </c>
      <c r="D236" s="33">
        <v>1015264888</v>
      </c>
      <c r="E236" s="33">
        <v>1018393445</v>
      </c>
      <c r="F236" s="33">
        <v>254910090</v>
      </c>
      <c r="G236" s="38">
        <f t="shared" si="56"/>
        <v>0.25107742128475935</v>
      </c>
      <c r="H236" s="33">
        <v>230567232</v>
      </c>
      <c r="I236" s="38">
        <f t="shared" si="57"/>
        <v>0.22710056727579847</v>
      </c>
      <c r="J236" s="33">
        <v>278971127</v>
      </c>
      <c r="K236" s="38">
        <f t="shared" si="58"/>
        <v>0.27393256346028427</v>
      </c>
      <c r="L236" s="33">
        <v>0</v>
      </c>
      <c r="M236" s="38">
        <f t="shared" si="59"/>
        <v>0</v>
      </c>
      <c r="N236" s="33">
        <f t="shared" si="60"/>
        <v>764448449</v>
      </c>
      <c r="O236" s="38">
        <f t="shared" si="61"/>
        <v>0.75064156466560916</v>
      </c>
      <c r="P236" s="33">
        <v>196163715</v>
      </c>
      <c r="Q236" s="33">
        <v>830725448</v>
      </c>
      <c r="R236" s="33">
        <v>837725448</v>
      </c>
      <c r="S236" s="33">
        <v>676057373</v>
      </c>
      <c r="T236" s="38">
        <f t="shared" si="62"/>
        <v>0.80701544236722289</v>
      </c>
      <c r="U236" s="38">
        <f t="shared" si="63"/>
        <v>0.4221341954091764</v>
      </c>
    </row>
    <row r="237" spans="1:21" ht="13" x14ac:dyDescent="0.3">
      <c r="A237" s="18" t="s">
        <v>29</v>
      </c>
      <c r="B237" s="12" t="s">
        <v>423</v>
      </c>
      <c r="C237" s="11" t="s">
        <v>424</v>
      </c>
      <c r="D237" s="33">
        <v>33382767</v>
      </c>
      <c r="E237" s="33">
        <v>33382767</v>
      </c>
      <c r="F237" s="33">
        <v>6243917</v>
      </c>
      <c r="G237" s="38">
        <f t="shared" si="56"/>
        <v>0.18704012762033775</v>
      </c>
      <c r="H237" s="33">
        <v>2857118</v>
      </c>
      <c r="I237" s="38">
        <f t="shared" si="57"/>
        <v>8.5586614195282254E-2</v>
      </c>
      <c r="J237" s="33">
        <v>5013742</v>
      </c>
      <c r="K237" s="38">
        <f t="shared" si="58"/>
        <v>0.15018952742892763</v>
      </c>
      <c r="L237" s="33">
        <v>0</v>
      </c>
      <c r="M237" s="38">
        <f t="shared" si="59"/>
        <v>0</v>
      </c>
      <c r="N237" s="33">
        <f t="shared" si="60"/>
        <v>14114777</v>
      </c>
      <c r="O237" s="38">
        <f t="shared" si="61"/>
        <v>0.42281626924454763</v>
      </c>
      <c r="P237" s="33">
        <v>3089784</v>
      </c>
      <c r="Q237" s="33">
        <v>32046069</v>
      </c>
      <c r="R237" s="33">
        <v>32046069</v>
      </c>
      <c r="S237" s="33">
        <v>10690215</v>
      </c>
      <c r="T237" s="38">
        <f t="shared" si="62"/>
        <v>0.33358896531115878</v>
      </c>
      <c r="U237" s="38">
        <f t="shared" si="63"/>
        <v>0.62268365685109384</v>
      </c>
    </row>
    <row r="238" spans="1:21" ht="13" x14ac:dyDescent="0.3">
      <c r="A238" s="18" t="s">
        <v>29</v>
      </c>
      <c r="B238" s="12" t="s">
        <v>425</v>
      </c>
      <c r="C238" s="11" t="s">
        <v>426</v>
      </c>
      <c r="D238" s="33">
        <v>474659004</v>
      </c>
      <c r="E238" s="33">
        <v>457129969</v>
      </c>
      <c r="F238" s="33">
        <v>248130537</v>
      </c>
      <c r="G238" s="38">
        <f t="shared" si="56"/>
        <v>0.52275535681189778</v>
      </c>
      <c r="H238" s="33">
        <v>54266973</v>
      </c>
      <c r="I238" s="38">
        <f t="shared" si="57"/>
        <v>0.1143283336936341</v>
      </c>
      <c r="J238" s="33">
        <v>102485523</v>
      </c>
      <c r="K238" s="38">
        <f t="shared" si="58"/>
        <v>0.2241934022050521</v>
      </c>
      <c r="L238" s="33">
        <v>0</v>
      </c>
      <c r="M238" s="38">
        <f t="shared" si="59"/>
        <v>0</v>
      </c>
      <c r="N238" s="33">
        <f t="shared" si="60"/>
        <v>404883033</v>
      </c>
      <c r="O238" s="38">
        <f t="shared" si="61"/>
        <v>0.8857066052477518</v>
      </c>
      <c r="P238" s="33">
        <v>58606946</v>
      </c>
      <c r="Q238" s="33">
        <v>506311125</v>
      </c>
      <c r="R238" s="33">
        <v>552979970</v>
      </c>
      <c r="S238" s="33">
        <v>492828640</v>
      </c>
      <c r="T238" s="38">
        <f t="shared" si="62"/>
        <v>0.8912233113976985</v>
      </c>
      <c r="U238" s="38">
        <f t="shared" si="63"/>
        <v>0.74869243314606426</v>
      </c>
    </row>
    <row r="239" spans="1:21" ht="13" x14ac:dyDescent="0.3">
      <c r="A239" s="18" t="s">
        <v>44</v>
      </c>
      <c r="B239" s="12" t="s">
        <v>427</v>
      </c>
      <c r="C239" s="11" t="s">
        <v>428</v>
      </c>
      <c r="D239" s="33">
        <v>370879000</v>
      </c>
      <c r="E239" s="33">
        <v>376379000</v>
      </c>
      <c r="F239" s="33">
        <v>153622496</v>
      </c>
      <c r="G239" s="38">
        <f t="shared" si="56"/>
        <v>0.41421190199499031</v>
      </c>
      <c r="H239" s="33">
        <v>122617588</v>
      </c>
      <c r="I239" s="38">
        <f t="shared" si="57"/>
        <v>0.33061345614068199</v>
      </c>
      <c r="J239" s="33">
        <v>93888252</v>
      </c>
      <c r="K239" s="38">
        <f t="shared" si="58"/>
        <v>0.24945135621275363</v>
      </c>
      <c r="L239" s="33">
        <v>0</v>
      </c>
      <c r="M239" s="38">
        <f t="shared" si="59"/>
        <v>0</v>
      </c>
      <c r="N239" s="33">
        <f t="shared" si="60"/>
        <v>370128336</v>
      </c>
      <c r="O239" s="38">
        <f t="shared" si="61"/>
        <v>0.98339263348911599</v>
      </c>
      <c r="P239" s="33">
        <v>104160391</v>
      </c>
      <c r="Q239" s="33">
        <v>355523000</v>
      </c>
      <c r="R239" s="33">
        <v>376692000</v>
      </c>
      <c r="S239" s="33">
        <v>284882558</v>
      </c>
      <c r="T239" s="38">
        <f t="shared" si="62"/>
        <v>0.75627451074087049</v>
      </c>
      <c r="U239" s="38">
        <f t="shared" si="63"/>
        <v>-9.8618475808140982E-2</v>
      </c>
    </row>
    <row r="240" spans="1:21" ht="14" x14ac:dyDescent="0.3">
      <c r="A240" s="19" t="s">
        <v>0</v>
      </c>
      <c r="B240" s="14" t="s">
        <v>429</v>
      </c>
      <c r="C240" s="13" t="s">
        <v>0</v>
      </c>
      <c r="D240" s="34">
        <f>SUM(D234:D239)</f>
        <v>3489168831</v>
      </c>
      <c r="E240" s="34">
        <f>SUM(E234:E239)</f>
        <v>3505966159</v>
      </c>
      <c r="F240" s="34">
        <f>SUM(F234:F239)</f>
        <v>1285885964</v>
      </c>
      <c r="G240" s="39">
        <f t="shared" si="56"/>
        <v>0.36853646993959405</v>
      </c>
      <c r="H240" s="34">
        <f>SUM(H234:H239)</f>
        <v>786119475</v>
      </c>
      <c r="I240" s="39">
        <f t="shared" si="57"/>
        <v>0.22530279074363313</v>
      </c>
      <c r="J240" s="34">
        <f>SUM(J234:J239)</f>
        <v>911533698</v>
      </c>
      <c r="K240" s="39">
        <f t="shared" si="58"/>
        <v>0.25999500755591864</v>
      </c>
      <c r="L240" s="34">
        <f>SUM(L234:L239)</f>
        <v>0</v>
      </c>
      <c r="M240" s="39">
        <f t="shared" si="59"/>
        <v>0</v>
      </c>
      <c r="N240" s="34">
        <f t="shared" si="60"/>
        <v>2983539137</v>
      </c>
      <c r="O240" s="39">
        <f t="shared" si="61"/>
        <v>0.8509891429901848</v>
      </c>
      <c r="P240" s="34">
        <f>SUM(P234:P239)</f>
        <v>530991232</v>
      </c>
      <c r="Q240" s="34">
        <f>SUM(Q234:Q239)</f>
        <v>3362848190</v>
      </c>
      <c r="R240" s="34">
        <f>SUM(R234:R239)</f>
        <v>3496626112</v>
      </c>
      <c r="S240" s="34">
        <f>SUM(S234:S239)</f>
        <v>2866344664</v>
      </c>
      <c r="T240" s="39">
        <f t="shared" si="62"/>
        <v>0.81974582703110577</v>
      </c>
      <c r="U240" s="39">
        <f t="shared" si="63"/>
        <v>0.71666431207662584</v>
      </c>
    </row>
    <row r="241" spans="1:21" ht="13" x14ac:dyDescent="0.3">
      <c r="A241" s="18" t="s">
        <v>29</v>
      </c>
      <c r="B241" s="12" t="s">
        <v>430</v>
      </c>
      <c r="C241" s="11" t="s">
        <v>431</v>
      </c>
      <c r="D241" s="33">
        <v>42408549</v>
      </c>
      <c r="E241" s="33">
        <v>45553483</v>
      </c>
      <c r="F241" s="33">
        <v>26755990</v>
      </c>
      <c r="G241" s="38">
        <f t="shared" si="56"/>
        <v>0.6309102912245359</v>
      </c>
      <c r="H241" s="33">
        <v>12714041</v>
      </c>
      <c r="I241" s="38">
        <f t="shared" si="57"/>
        <v>0.29979900986473268</v>
      </c>
      <c r="J241" s="33">
        <v>9994656</v>
      </c>
      <c r="K241" s="38">
        <f t="shared" si="58"/>
        <v>0.21940486965617975</v>
      </c>
      <c r="L241" s="33">
        <v>0</v>
      </c>
      <c r="M241" s="38">
        <f t="shared" si="59"/>
        <v>0</v>
      </c>
      <c r="N241" s="33">
        <f t="shared" si="60"/>
        <v>49464687</v>
      </c>
      <c r="O241" s="38">
        <f t="shared" si="61"/>
        <v>1.0858596037541191</v>
      </c>
      <c r="P241" s="33">
        <v>7533677</v>
      </c>
      <c r="Q241" s="33">
        <v>30070463</v>
      </c>
      <c r="R241" s="33">
        <v>54330951</v>
      </c>
      <c r="S241" s="33">
        <v>34140058</v>
      </c>
      <c r="T241" s="38">
        <f t="shared" si="62"/>
        <v>0.62837217776659204</v>
      </c>
      <c r="U241" s="38">
        <f t="shared" si="63"/>
        <v>0.32666372609284955</v>
      </c>
    </row>
    <row r="242" spans="1:21" ht="13" x14ac:dyDescent="0.3">
      <c r="A242" s="18" t="s">
        <v>29</v>
      </c>
      <c r="B242" s="12" t="s">
        <v>432</v>
      </c>
      <c r="C242" s="11" t="s">
        <v>433</v>
      </c>
      <c r="D242" s="33">
        <v>26108250</v>
      </c>
      <c r="E242" s="33">
        <v>35092226</v>
      </c>
      <c r="F242" s="33">
        <v>7166809</v>
      </c>
      <c r="G242" s="38">
        <f t="shared" si="56"/>
        <v>0.27450361475778728</v>
      </c>
      <c r="H242" s="33">
        <v>7650065</v>
      </c>
      <c r="I242" s="38">
        <f t="shared" si="57"/>
        <v>0.29301331954458837</v>
      </c>
      <c r="J242" s="33">
        <v>7422232</v>
      </c>
      <c r="K242" s="38">
        <f t="shared" si="58"/>
        <v>0.2115064459005821</v>
      </c>
      <c r="L242" s="33">
        <v>0</v>
      </c>
      <c r="M242" s="38">
        <f t="shared" si="59"/>
        <v>0</v>
      </c>
      <c r="N242" s="33">
        <f t="shared" si="60"/>
        <v>22239106</v>
      </c>
      <c r="O242" s="38">
        <f t="shared" si="61"/>
        <v>0.63373312368386092</v>
      </c>
      <c r="P242" s="33">
        <v>7101787</v>
      </c>
      <c r="Q242" s="33">
        <v>36637844</v>
      </c>
      <c r="R242" s="33">
        <v>36637844</v>
      </c>
      <c r="S242" s="33">
        <v>21015385</v>
      </c>
      <c r="T242" s="38">
        <f t="shared" si="62"/>
        <v>0.57359775318656847</v>
      </c>
      <c r="U242" s="38">
        <f t="shared" si="63"/>
        <v>4.5121741893976886E-2</v>
      </c>
    </row>
    <row r="243" spans="1:21" ht="13" x14ac:dyDescent="0.3">
      <c r="A243" s="18" t="s">
        <v>29</v>
      </c>
      <c r="B243" s="12" t="s">
        <v>434</v>
      </c>
      <c r="C243" s="11" t="s">
        <v>435</v>
      </c>
      <c r="D243" s="33">
        <v>734938500</v>
      </c>
      <c r="E243" s="33">
        <v>801601670</v>
      </c>
      <c r="F243" s="33">
        <v>109173672</v>
      </c>
      <c r="G243" s="38">
        <f t="shared" si="56"/>
        <v>0.14854803769294983</v>
      </c>
      <c r="H243" s="33">
        <v>109784523</v>
      </c>
      <c r="I243" s="38">
        <f t="shared" si="57"/>
        <v>0.14937919703485394</v>
      </c>
      <c r="J243" s="33">
        <v>416358957</v>
      </c>
      <c r="K243" s="38">
        <f t="shared" si="58"/>
        <v>0.51940879439535104</v>
      </c>
      <c r="L243" s="33">
        <v>0</v>
      </c>
      <c r="M243" s="38">
        <f t="shared" si="59"/>
        <v>0</v>
      </c>
      <c r="N243" s="33">
        <f t="shared" si="60"/>
        <v>635317152</v>
      </c>
      <c r="O243" s="38">
        <f t="shared" si="61"/>
        <v>0.79255966619929819</v>
      </c>
      <c r="P243" s="33">
        <v>25481866</v>
      </c>
      <c r="Q243" s="33">
        <v>694960212</v>
      </c>
      <c r="R243" s="33">
        <v>753436209</v>
      </c>
      <c r="S243" s="33">
        <v>187586739</v>
      </c>
      <c r="T243" s="38">
        <f t="shared" si="62"/>
        <v>0.2489749454024448</v>
      </c>
      <c r="U243" s="38">
        <f t="shared" si="63"/>
        <v>15.339421806864536</v>
      </c>
    </row>
    <row r="244" spans="1:21" ht="13" x14ac:dyDescent="0.3">
      <c r="A244" s="18" t="s">
        <v>29</v>
      </c>
      <c r="B244" s="12" t="s">
        <v>436</v>
      </c>
      <c r="C244" s="11" t="s">
        <v>437</v>
      </c>
      <c r="D244" s="33">
        <v>292997011</v>
      </c>
      <c r="E244" s="33">
        <v>292997011</v>
      </c>
      <c r="F244" s="33">
        <v>-229748</v>
      </c>
      <c r="G244" s="38">
        <f t="shared" si="56"/>
        <v>-7.8413086609951802E-4</v>
      </c>
      <c r="H244" s="33">
        <v>50199485</v>
      </c>
      <c r="I244" s="38">
        <f t="shared" si="57"/>
        <v>0.17133104815188713</v>
      </c>
      <c r="J244" s="33">
        <v>-128644</v>
      </c>
      <c r="K244" s="38">
        <f t="shared" si="58"/>
        <v>-4.3906249951471349E-4</v>
      </c>
      <c r="L244" s="33">
        <v>0</v>
      </c>
      <c r="M244" s="38">
        <f t="shared" si="59"/>
        <v>0</v>
      </c>
      <c r="N244" s="33">
        <f t="shared" si="60"/>
        <v>49841093</v>
      </c>
      <c r="O244" s="38">
        <f t="shared" si="61"/>
        <v>0.17010785478627288</v>
      </c>
      <c r="P244" s="33">
        <v>4889</v>
      </c>
      <c r="Q244" s="33">
        <v>260284321</v>
      </c>
      <c r="R244" s="33">
        <v>285890321</v>
      </c>
      <c r="S244" s="33">
        <v>61699879</v>
      </c>
      <c r="T244" s="38">
        <f t="shared" si="62"/>
        <v>0.21581660681684989</v>
      </c>
      <c r="U244" s="38">
        <f t="shared" si="63"/>
        <v>-27.312947433012887</v>
      </c>
    </row>
    <row r="245" spans="1:21" ht="13" x14ac:dyDescent="0.3">
      <c r="A245" s="18" t="s">
        <v>29</v>
      </c>
      <c r="B245" s="12" t="s">
        <v>438</v>
      </c>
      <c r="C245" s="11" t="s">
        <v>439</v>
      </c>
      <c r="D245" s="33">
        <v>125130276</v>
      </c>
      <c r="E245" s="33">
        <v>130341358</v>
      </c>
      <c r="F245" s="33">
        <v>47997465</v>
      </c>
      <c r="G245" s="38">
        <f t="shared" si="56"/>
        <v>0.38357994990756672</v>
      </c>
      <c r="H245" s="33">
        <v>34150942</v>
      </c>
      <c r="I245" s="38">
        <f t="shared" si="57"/>
        <v>0.2729230933687064</v>
      </c>
      <c r="J245" s="33">
        <v>27857954</v>
      </c>
      <c r="K245" s="38">
        <f t="shared" si="58"/>
        <v>0.21373073311082119</v>
      </c>
      <c r="L245" s="33">
        <v>0</v>
      </c>
      <c r="M245" s="38">
        <f t="shared" si="59"/>
        <v>0</v>
      </c>
      <c r="N245" s="33">
        <f t="shared" si="60"/>
        <v>110006361</v>
      </c>
      <c r="O245" s="38">
        <f t="shared" si="61"/>
        <v>0.84398661091132721</v>
      </c>
      <c r="P245" s="33">
        <v>39598953</v>
      </c>
      <c r="Q245" s="33">
        <v>135534669</v>
      </c>
      <c r="R245" s="33">
        <v>109616188</v>
      </c>
      <c r="S245" s="33">
        <v>70486579</v>
      </c>
      <c r="T245" s="38">
        <f t="shared" si="62"/>
        <v>0.64303074469256316</v>
      </c>
      <c r="U245" s="38">
        <f t="shared" si="63"/>
        <v>-0.29649771295720873</v>
      </c>
    </row>
    <row r="246" spans="1:21" ht="13" x14ac:dyDescent="0.3">
      <c r="A246" s="18" t="s">
        <v>44</v>
      </c>
      <c r="B246" s="12" t="s">
        <v>440</v>
      </c>
      <c r="C246" s="11" t="s">
        <v>441</v>
      </c>
      <c r="D246" s="33">
        <v>877042407</v>
      </c>
      <c r="E246" s="33">
        <v>907580701</v>
      </c>
      <c r="F246" s="33">
        <v>364699955</v>
      </c>
      <c r="G246" s="38">
        <f t="shared" si="56"/>
        <v>0.41582932830749653</v>
      </c>
      <c r="H246" s="33">
        <v>310240943</v>
      </c>
      <c r="I246" s="38">
        <f t="shared" si="57"/>
        <v>0.35373539583018132</v>
      </c>
      <c r="J246" s="33">
        <v>225281448</v>
      </c>
      <c r="K246" s="38">
        <f t="shared" si="58"/>
        <v>0.24822194627075922</v>
      </c>
      <c r="L246" s="33">
        <v>0</v>
      </c>
      <c r="M246" s="38">
        <f t="shared" si="59"/>
        <v>0</v>
      </c>
      <c r="N246" s="33">
        <f t="shared" si="60"/>
        <v>900222346</v>
      </c>
      <c r="O246" s="38">
        <f t="shared" si="61"/>
        <v>0.99189234082226263</v>
      </c>
      <c r="P246" s="33">
        <v>204259</v>
      </c>
      <c r="Q246" s="33">
        <v>920361899</v>
      </c>
      <c r="R246" s="33">
        <v>941506817</v>
      </c>
      <c r="S246" s="33">
        <v>370240784</v>
      </c>
      <c r="T246" s="38">
        <f t="shared" si="62"/>
        <v>0.39324280750268853</v>
      </c>
      <c r="U246" s="38">
        <f t="shared" si="63"/>
        <v>1101.9205469526435</v>
      </c>
    </row>
    <row r="247" spans="1:21" ht="14" x14ac:dyDescent="0.3">
      <c r="A247" s="19" t="s">
        <v>0</v>
      </c>
      <c r="B247" s="14" t="s">
        <v>442</v>
      </c>
      <c r="C247" s="13" t="s">
        <v>0</v>
      </c>
      <c r="D247" s="34">
        <f>SUM(D241:D246)</f>
        <v>2098624993</v>
      </c>
      <c r="E247" s="34">
        <f>SUM(E241:E246)</f>
        <v>2213166449</v>
      </c>
      <c r="F247" s="34">
        <f>SUM(F241:F246)</f>
        <v>555564143</v>
      </c>
      <c r="G247" s="39">
        <f t="shared" si="56"/>
        <v>0.26472768829738225</v>
      </c>
      <c r="H247" s="34">
        <f>SUM(H241:H246)</f>
        <v>524739999</v>
      </c>
      <c r="I247" s="39">
        <f t="shared" si="57"/>
        <v>0.25003990743952798</v>
      </c>
      <c r="J247" s="34">
        <f>SUM(J241:J246)</f>
        <v>686786603</v>
      </c>
      <c r="K247" s="39">
        <f t="shared" si="58"/>
        <v>0.31031854983628482</v>
      </c>
      <c r="L247" s="34">
        <f>SUM(L241:L246)</f>
        <v>0</v>
      </c>
      <c r="M247" s="39">
        <f t="shared" si="59"/>
        <v>0</v>
      </c>
      <c r="N247" s="34">
        <f t="shared" si="60"/>
        <v>1767090745</v>
      </c>
      <c r="O247" s="39">
        <f t="shared" si="61"/>
        <v>0.7984445751011835</v>
      </c>
      <c r="P247" s="34">
        <f>SUM(P241:P246)</f>
        <v>79925431</v>
      </c>
      <c r="Q247" s="34">
        <f>SUM(Q241:Q246)</f>
        <v>2077849408</v>
      </c>
      <c r="R247" s="34">
        <f>SUM(R241:R246)</f>
        <v>2181418330</v>
      </c>
      <c r="S247" s="34">
        <f>SUM(S241:S246)</f>
        <v>745169424</v>
      </c>
      <c r="T247" s="39">
        <f t="shared" si="62"/>
        <v>0.34159858920778391</v>
      </c>
      <c r="U247" s="39">
        <f t="shared" si="63"/>
        <v>7.5928420329694557</v>
      </c>
    </row>
    <row r="248" spans="1:21" ht="13" x14ac:dyDescent="0.3">
      <c r="A248" s="18" t="s">
        <v>29</v>
      </c>
      <c r="B248" s="12" t="s">
        <v>443</v>
      </c>
      <c r="C248" s="11" t="s">
        <v>444</v>
      </c>
      <c r="D248" s="33">
        <v>135417741</v>
      </c>
      <c r="E248" s="33">
        <v>135518041</v>
      </c>
      <c r="F248" s="33">
        <v>18920341</v>
      </c>
      <c r="G248" s="38">
        <f t="shared" si="56"/>
        <v>0.13971833277000242</v>
      </c>
      <c r="H248" s="33">
        <v>7680848</v>
      </c>
      <c r="I248" s="38">
        <f t="shared" si="57"/>
        <v>5.67196583201015E-2</v>
      </c>
      <c r="J248" s="33">
        <v>26450164</v>
      </c>
      <c r="K248" s="38">
        <f t="shared" si="58"/>
        <v>0.19517817557589989</v>
      </c>
      <c r="L248" s="33">
        <v>0</v>
      </c>
      <c r="M248" s="38">
        <f t="shared" si="59"/>
        <v>0</v>
      </c>
      <c r="N248" s="33">
        <f t="shared" si="60"/>
        <v>53051353</v>
      </c>
      <c r="O248" s="38">
        <f t="shared" si="61"/>
        <v>0.39147077841835093</v>
      </c>
      <c r="P248" s="33">
        <v>11739512</v>
      </c>
      <c r="Q248" s="33">
        <v>119704239</v>
      </c>
      <c r="R248" s="33">
        <v>129088239</v>
      </c>
      <c r="S248" s="33">
        <v>88127240</v>
      </c>
      <c r="T248" s="38">
        <f t="shared" si="62"/>
        <v>0.68268992344066293</v>
      </c>
      <c r="U248" s="38">
        <f t="shared" si="63"/>
        <v>1.2530888847849893</v>
      </c>
    </row>
    <row r="249" spans="1:21" ht="13" x14ac:dyDescent="0.3">
      <c r="A249" s="18" t="s">
        <v>29</v>
      </c>
      <c r="B249" s="12" t="s">
        <v>445</v>
      </c>
      <c r="C249" s="11" t="s">
        <v>446</v>
      </c>
      <c r="D249" s="33">
        <v>105112629</v>
      </c>
      <c r="E249" s="33">
        <v>105112629</v>
      </c>
      <c r="F249" s="33">
        <v>39929958</v>
      </c>
      <c r="G249" s="38">
        <f t="shared" si="56"/>
        <v>0.37987783561193206</v>
      </c>
      <c r="H249" s="33">
        <v>6329548</v>
      </c>
      <c r="I249" s="38">
        <f t="shared" si="57"/>
        <v>6.0216817524371878E-2</v>
      </c>
      <c r="J249" s="33">
        <v>27539213</v>
      </c>
      <c r="K249" s="38">
        <f t="shared" si="58"/>
        <v>0.26199718589476056</v>
      </c>
      <c r="L249" s="33">
        <v>0</v>
      </c>
      <c r="M249" s="38">
        <f t="shared" si="59"/>
        <v>0</v>
      </c>
      <c r="N249" s="33">
        <f t="shared" si="60"/>
        <v>73798719</v>
      </c>
      <c r="O249" s="38">
        <f t="shared" si="61"/>
        <v>0.70209183903106442</v>
      </c>
      <c r="P249" s="33">
        <v>0</v>
      </c>
      <c r="Q249" s="33">
        <v>108993840</v>
      </c>
      <c r="R249" s="33">
        <v>110628840</v>
      </c>
      <c r="S249" s="33">
        <v>0</v>
      </c>
      <c r="T249" s="38">
        <f t="shared" si="62"/>
        <v>0</v>
      </c>
      <c r="U249" s="38">
        <f t="shared" si="63"/>
        <v>0</v>
      </c>
    </row>
    <row r="250" spans="1:21" ht="13" x14ac:dyDescent="0.3">
      <c r="A250" s="18" t="s">
        <v>29</v>
      </c>
      <c r="B250" s="12" t="s">
        <v>447</v>
      </c>
      <c r="C250" s="11" t="s">
        <v>448</v>
      </c>
      <c r="D250" s="33">
        <v>71116210</v>
      </c>
      <c r="E250" s="33">
        <v>71116210</v>
      </c>
      <c r="F250" s="33">
        <v>26931240</v>
      </c>
      <c r="G250" s="38">
        <f t="shared" si="56"/>
        <v>0.37869340899915788</v>
      </c>
      <c r="H250" s="33">
        <v>2381728</v>
      </c>
      <c r="I250" s="38">
        <f t="shared" si="57"/>
        <v>3.349064861583597E-2</v>
      </c>
      <c r="J250" s="33">
        <v>-1374275</v>
      </c>
      <c r="K250" s="38">
        <f t="shared" si="58"/>
        <v>-1.9324356570745264E-2</v>
      </c>
      <c r="L250" s="33">
        <v>0</v>
      </c>
      <c r="M250" s="38">
        <f t="shared" si="59"/>
        <v>0</v>
      </c>
      <c r="N250" s="33">
        <f t="shared" si="60"/>
        <v>27938693</v>
      </c>
      <c r="O250" s="38">
        <f t="shared" si="61"/>
        <v>0.39285970104424855</v>
      </c>
      <c r="P250" s="33">
        <v>40225429</v>
      </c>
      <c r="Q250" s="33">
        <v>61640579</v>
      </c>
      <c r="R250" s="33">
        <v>62213543</v>
      </c>
      <c r="S250" s="33">
        <v>68381724</v>
      </c>
      <c r="T250" s="38">
        <f t="shared" si="62"/>
        <v>1.099145309888556</v>
      </c>
      <c r="U250" s="38">
        <f t="shared" si="63"/>
        <v>-1.0341643342075979</v>
      </c>
    </row>
    <row r="251" spans="1:21" ht="13" x14ac:dyDescent="0.3">
      <c r="A251" s="18" t="s">
        <v>29</v>
      </c>
      <c r="B251" s="12" t="s">
        <v>449</v>
      </c>
      <c r="C251" s="11" t="s">
        <v>450</v>
      </c>
      <c r="D251" s="33">
        <v>346708677</v>
      </c>
      <c r="E251" s="33">
        <v>115349937</v>
      </c>
      <c r="F251" s="33">
        <v>90666391</v>
      </c>
      <c r="G251" s="38">
        <f t="shared" si="56"/>
        <v>0.26150597609646786</v>
      </c>
      <c r="H251" s="33">
        <v>59711407</v>
      </c>
      <c r="I251" s="38">
        <f t="shared" si="57"/>
        <v>0.17222357258742618</v>
      </c>
      <c r="J251" s="33">
        <v>34449625</v>
      </c>
      <c r="K251" s="38">
        <f t="shared" si="58"/>
        <v>0.29865317568400579</v>
      </c>
      <c r="L251" s="33">
        <v>0</v>
      </c>
      <c r="M251" s="38">
        <f t="shared" si="59"/>
        <v>0</v>
      </c>
      <c r="N251" s="33">
        <f t="shared" si="60"/>
        <v>184827423</v>
      </c>
      <c r="O251" s="38">
        <f t="shared" si="61"/>
        <v>1.6023192366372945</v>
      </c>
      <c r="P251" s="33">
        <v>70698696</v>
      </c>
      <c r="Q251" s="33">
        <v>351365607</v>
      </c>
      <c r="R251" s="33">
        <v>312874425</v>
      </c>
      <c r="S251" s="33">
        <v>217976705</v>
      </c>
      <c r="T251" s="38">
        <f t="shared" si="62"/>
        <v>0.69669070906003261</v>
      </c>
      <c r="U251" s="38">
        <f t="shared" si="63"/>
        <v>-0.51272616117276049</v>
      </c>
    </row>
    <row r="252" spans="1:21" ht="13" x14ac:dyDescent="0.3">
      <c r="A252" s="18" t="s">
        <v>29</v>
      </c>
      <c r="B252" s="12" t="s">
        <v>451</v>
      </c>
      <c r="C252" s="11" t="s">
        <v>452</v>
      </c>
      <c r="D252" s="33">
        <v>89263680</v>
      </c>
      <c r="E252" s="33">
        <v>80009567</v>
      </c>
      <c r="F252" s="33">
        <v>65426350</v>
      </c>
      <c r="G252" s="38">
        <f t="shared" si="56"/>
        <v>0.73295600181395171</v>
      </c>
      <c r="H252" s="33">
        <v>24616768</v>
      </c>
      <c r="I252" s="38">
        <f t="shared" si="57"/>
        <v>0.27577585866950588</v>
      </c>
      <c r="J252" s="33">
        <v>10115081</v>
      </c>
      <c r="K252" s="38">
        <f t="shared" si="58"/>
        <v>0.12642339384238888</v>
      </c>
      <c r="L252" s="33">
        <v>0</v>
      </c>
      <c r="M252" s="38">
        <f t="shared" si="59"/>
        <v>0</v>
      </c>
      <c r="N252" s="33">
        <f t="shared" si="60"/>
        <v>100158199</v>
      </c>
      <c r="O252" s="38">
        <f t="shared" si="61"/>
        <v>1.2518277845448158</v>
      </c>
      <c r="P252" s="33">
        <v>17322772</v>
      </c>
      <c r="Q252" s="33">
        <v>78021340</v>
      </c>
      <c r="R252" s="33">
        <v>117304458</v>
      </c>
      <c r="S252" s="33">
        <v>156577648</v>
      </c>
      <c r="T252" s="38">
        <f t="shared" si="62"/>
        <v>1.3347970799200146</v>
      </c>
      <c r="U252" s="38">
        <f t="shared" si="63"/>
        <v>-0.41608184879417687</v>
      </c>
    </row>
    <row r="253" spans="1:21" ht="13" x14ac:dyDescent="0.3">
      <c r="A253" s="18" t="s">
        <v>44</v>
      </c>
      <c r="B253" s="12" t="s">
        <v>453</v>
      </c>
      <c r="C253" s="11" t="s">
        <v>454</v>
      </c>
      <c r="D253" s="33">
        <v>110555752</v>
      </c>
      <c r="E253" s="33">
        <v>113853552</v>
      </c>
      <c r="F253" s="33">
        <v>29156809</v>
      </c>
      <c r="G253" s="38">
        <f t="shared" si="56"/>
        <v>0.26372946203649361</v>
      </c>
      <c r="H253" s="33">
        <v>23219187</v>
      </c>
      <c r="I253" s="38">
        <f t="shared" si="57"/>
        <v>0.21002242379935149</v>
      </c>
      <c r="J253" s="33">
        <v>10553102</v>
      </c>
      <c r="K253" s="38">
        <f t="shared" si="58"/>
        <v>9.2690142860013716E-2</v>
      </c>
      <c r="L253" s="33">
        <v>0</v>
      </c>
      <c r="M253" s="38">
        <f t="shared" si="59"/>
        <v>0</v>
      </c>
      <c r="N253" s="33">
        <f t="shared" si="60"/>
        <v>62929098</v>
      </c>
      <c r="O253" s="38">
        <f t="shared" si="61"/>
        <v>0.55271967272483513</v>
      </c>
      <c r="P253" s="33">
        <v>18667692</v>
      </c>
      <c r="Q253" s="33">
        <v>130579308</v>
      </c>
      <c r="R253" s="33">
        <v>86791134</v>
      </c>
      <c r="S253" s="33">
        <v>50823705</v>
      </c>
      <c r="T253" s="38">
        <f t="shared" si="62"/>
        <v>0.58558636876434866</v>
      </c>
      <c r="U253" s="38">
        <f t="shared" si="63"/>
        <v>-0.43468630187384705</v>
      </c>
    </row>
    <row r="254" spans="1:21" ht="14" x14ac:dyDescent="0.3">
      <c r="A254" s="19" t="s">
        <v>0</v>
      </c>
      <c r="B254" s="14" t="s">
        <v>455</v>
      </c>
      <c r="C254" s="13" t="s">
        <v>0</v>
      </c>
      <c r="D254" s="34">
        <f>SUM(D248:D253)</f>
        <v>858174689</v>
      </c>
      <c r="E254" s="34">
        <f>SUM(E248:E253)</f>
        <v>620959936</v>
      </c>
      <c r="F254" s="34">
        <f>SUM(F248:F253)</f>
        <v>271031089</v>
      </c>
      <c r="G254" s="39">
        <f t="shared" si="56"/>
        <v>0.3158227485313308</v>
      </c>
      <c r="H254" s="34">
        <f>SUM(H248:H253)</f>
        <v>123939486</v>
      </c>
      <c r="I254" s="39">
        <f t="shared" si="57"/>
        <v>0.14442221098879321</v>
      </c>
      <c r="J254" s="34">
        <f>SUM(J248:J253)</f>
        <v>107732910</v>
      </c>
      <c r="K254" s="39">
        <f t="shared" si="58"/>
        <v>0.17349413988602319</v>
      </c>
      <c r="L254" s="34">
        <f>SUM(L248:L253)</f>
        <v>0</v>
      </c>
      <c r="M254" s="39">
        <f t="shared" si="59"/>
        <v>0</v>
      </c>
      <c r="N254" s="34">
        <f t="shared" si="60"/>
        <v>502703485</v>
      </c>
      <c r="O254" s="39">
        <f t="shared" si="61"/>
        <v>0.80955864598646188</v>
      </c>
      <c r="P254" s="34">
        <f>SUM(P248:P253)</f>
        <v>158654101</v>
      </c>
      <c r="Q254" s="34">
        <f>SUM(Q248:Q253)</f>
        <v>850304913</v>
      </c>
      <c r="R254" s="34">
        <f>SUM(R248:R253)</f>
        <v>818900639</v>
      </c>
      <c r="S254" s="34">
        <f>SUM(S248:S253)</f>
        <v>581887022</v>
      </c>
      <c r="T254" s="39">
        <f t="shared" si="62"/>
        <v>0.71057097074752684</v>
      </c>
      <c r="U254" s="39">
        <f t="shared" si="63"/>
        <v>-0.32095729438471932</v>
      </c>
    </row>
    <row r="255" spans="1:21" ht="13" x14ac:dyDescent="0.3">
      <c r="A255" s="18" t="s">
        <v>29</v>
      </c>
      <c r="B255" s="12" t="s">
        <v>456</v>
      </c>
      <c r="C255" s="11" t="s">
        <v>457</v>
      </c>
      <c r="D255" s="33">
        <v>1148125427</v>
      </c>
      <c r="E255" s="33">
        <v>1125938403</v>
      </c>
      <c r="F255" s="33">
        <v>356006229</v>
      </c>
      <c r="G255" s="38">
        <f t="shared" si="56"/>
        <v>0.3100760776026259</v>
      </c>
      <c r="H255" s="33">
        <v>318585450</v>
      </c>
      <c r="I255" s="38">
        <f t="shared" si="57"/>
        <v>0.27748314122129447</v>
      </c>
      <c r="J255" s="33">
        <v>143058122</v>
      </c>
      <c r="K255" s="38">
        <f t="shared" si="58"/>
        <v>0.12705679246647031</v>
      </c>
      <c r="L255" s="33">
        <v>0</v>
      </c>
      <c r="M255" s="38">
        <f t="shared" si="59"/>
        <v>0</v>
      </c>
      <c r="N255" s="33">
        <f t="shared" si="60"/>
        <v>817649801</v>
      </c>
      <c r="O255" s="38">
        <f t="shared" si="61"/>
        <v>0.72619407848725803</v>
      </c>
      <c r="P255" s="33">
        <v>130351573</v>
      </c>
      <c r="Q255" s="33">
        <v>1103587777</v>
      </c>
      <c r="R255" s="33">
        <v>1180854807</v>
      </c>
      <c r="S255" s="33">
        <v>606424132</v>
      </c>
      <c r="T255" s="38">
        <f t="shared" si="62"/>
        <v>0.51354673614840096</v>
      </c>
      <c r="U255" s="38">
        <f t="shared" si="63"/>
        <v>9.7479061491647645E-2</v>
      </c>
    </row>
    <row r="256" spans="1:21" ht="13" x14ac:dyDescent="0.3">
      <c r="A256" s="18" t="s">
        <v>29</v>
      </c>
      <c r="B256" s="12" t="s">
        <v>458</v>
      </c>
      <c r="C256" s="11" t="s">
        <v>459</v>
      </c>
      <c r="D256" s="33">
        <v>152622430</v>
      </c>
      <c r="E256" s="33">
        <v>146389982</v>
      </c>
      <c r="F256" s="33">
        <v>17791219</v>
      </c>
      <c r="G256" s="38">
        <f t="shared" si="56"/>
        <v>0.11657014634087533</v>
      </c>
      <c r="H256" s="33">
        <v>15366810</v>
      </c>
      <c r="I256" s="38">
        <f t="shared" si="57"/>
        <v>0.10068513520588029</v>
      </c>
      <c r="J256" s="33">
        <v>16902571</v>
      </c>
      <c r="K256" s="38">
        <f t="shared" si="58"/>
        <v>0.11546262093262638</v>
      </c>
      <c r="L256" s="33">
        <v>0</v>
      </c>
      <c r="M256" s="38">
        <f t="shared" si="59"/>
        <v>0</v>
      </c>
      <c r="N256" s="33">
        <f t="shared" si="60"/>
        <v>50060600</v>
      </c>
      <c r="O256" s="38">
        <f t="shared" si="61"/>
        <v>0.34196738954445666</v>
      </c>
      <c r="P256" s="33">
        <v>19938056</v>
      </c>
      <c r="Q256" s="33">
        <v>127059000</v>
      </c>
      <c r="R256" s="33">
        <v>135673898</v>
      </c>
      <c r="S256" s="33">
        <v>48611704</v>
      </c>
      <c r="T256" s="38">
        <f t="shared" si="62"/>
        <v>0.35829813041857173</v>
      </c>
      <c r="U256" s="38">
        <f t="shared" si="63"/>
        <v>-0.15224578564730684</v>
      </c>
    </row>
    <row r="257" spans="1:21" ht="13" x14ac:dyDescent="0.3">
      <c r="A257" s="18" t="s">
        <v>29</v>
      </c>
      <c r="B257" s="12" t="s">
        <v>460</v>
      </c>
      <c r="C257" s="11" t="s">
        <v>461</v>
      </c>
      <c r="D257" s="33">
        <v>575547576</v>
      </c>
      <c r="E257" s="33">
        <v>575547576</v>
      </c>
      <c r="F257" s="33">
        <v>196239425</v>
      </c>
      <c r="G257" s="38">
        <f t="shared" si="56"/>
        <v>0.34096125704124242</v>
      </c>
      <c r="H257" s="33">
        <v>166673299</v>
      </c>
      <c r="I257" s="38">
        <f t="shared" si="57"/>
        <v>0.28959082784843487</v>
      </c>
      <c r="J257" s="33">
        <v>148503547</v>
      </c>
      <c r="K257" s="38">
        <f t="shared" si="58"/>
        <v>0.25802132298442693</v>
      </c>
      <c r="L257" s="33">
        <v>0</v>
      </c>
      <c r="M257" s="38">
        <f t="shared" si="59"/>
        <v>0</v>
      </c>
      <c r="N257" s="33">
        <f t="shared" si="60"/>
        <v>511416271</v>
      </c>
      <c r="O257" s="38">
        <f t="shared" si="61"/>
        <v>0.88857340787410422</v>
      </c>
      <c r="P257" s="33">
        <v>135661638</v>
      </c>
      <c r="Q257" s="33">
        <v>560027506</v>
      </c>
      <c r="R257" s="33">
        <v>603559006</v>
      </c>
      <c r="S257" s="33">
        <v>512465201</v>
      </c>
      <c r="T257" s="38">
        <f t="shared" si="62"/>
        <v>0.84907224630163169</v>
      </c>
      <c r="U257" s="38">
        <f t="shared" si="63"/>
        <v>9.4661314645190897E-2</v>
      </c>
    </row>
    <row r="258" spans="1:21" ht="13" x14ac:dyDescent="0.3">
      <c r="A258" s="18" t="s">
        <v>44</v>
      </c>
      <c r="B258" s="12" t="s">
        <v>462</v>
      </c>
      <c r="C258" s="11" t="s">
        <v>463</v>
      </c>
      <c r="D258" s="33">
        <v>206470000</v>
      </c>
      <c r="E258" s="33">
        <v>206553263</v>
      </c>
      <c r="F258" s="33">
        <v>83660630</v>
      </c>
      <c r="G258" s="38">
        <f t="shared" si="56"/>
        <v>0.40519508887489708</v>
      </c>
      <c r="H258" s="33">
        <v>67429179</v>
      </c>
      <c r="I258" s="38">
        <f t="shared" si="57"/>
        <v>0.32658099966096771</v>
      </c>
      <c r="J258" s="33">
        <v>52687109</v>
      </c>
      <c r="K258" s="38">
        <f t="shared" si="58"/>
        <v>0.25507759226248583</v>
      </c>
      <c r="L258" s="33">
        <v>0</v>
      </c>
      <c r="M258" s="38">
        <f t="shared" si="59"/>
        <v>0</v>
      </c>
      <c r="N258" s="33">
        <f t="shared" si="60"/>
        <v>203776918</v>
      </c>
      <c r="O258" s="38">
        <f t="shared" si="61"/>
        <v>0.98655869696912024</v>
      </c>
      <c r="P258" s="33">
        <v>48788189</v>
      </c>
      <c r="Q258" s="33">
        <v>203585000</v>
      </c>
      <c r="R258" s="33">
        <v>208360000</v>
      </c>
      <c r="S258" s="33">
        <v>200461966</v>
      </c>
      <c r="T258" s="38">
        <f t="shared" si="62"/>
        <v>0.96209428873104241</v>
      </c>
      <c r="U258" s="38">
        <f t="shared" si="63"/>
        <v>7.9915243420902504E-2</v>
      </c>
    </row>
    <row r="259" spans="1:21" ht="14" x14ac:dyDescent="0.3">
      <c r="A259" s="19" t="s">
        <v>0</v>
      </c>
      <c r="B259" s="14" t="s">
        <v>464</v>
      </c>
      <c r="C259" s="13" t="s">
        <v>0</v>
      </c>
      <c r="D259" s="34">
        <f>SUM(D255:D258)</f>
        <v>2082765433</v>
      </c>
      <c r="E259" s="34">
        <f>SUM(E255:E258)</f>
        <v>2054429224</v>
      </c>
      <c r="F259" s="34">
        <f>SUM(F255:F258)</f>
        <v>653697503</v>
      </c>
      <c r="G259" s="39">
        <f t="shared" si="56"/>
        <v>0.31386035731273826</v>
      </c>
      <c r="H259" s="34">
        <f>SUM(H255:H258)</f>
        <v>568054738</v>
      </c>
      <c r="I259" s="39">
        <f t="shared" si="57"/>
        <v>0.27274062119505132</v>
      </c>
      <c r="J259" s="34">
        <f>SUM(J255:J258)</f>
        <v>361151349</v>
      </c>
      <c r="K259" s="39">
        <f t="shared" si="58"/>
        <v>0.17579157499367815</v>
      </c>
      <c r="L259" s="34">
        <f>SUM(L255:L258)</f>
        <v>0</v>
      </c>
      <c r="M259" s="39">
        <f t="shared" si="59"/>
        <v>0</v>
      </c>
      <c r="N259" s="34">
        <f t="shared" si="60"/>
        <v>1582903590</v>
      </c>
      <c r="O259" s="39">
        <f t="shared" si="61"/>
        <v>0.77048338852874498</v>
      </c>
      <c r="P259" s="34">
        <f>SUM(P255:P258)</f>
        <v>334739456</v>
      </c>
      <c r="Q259" s="34">
        <f>SUM(Q255:Q258)</f>
        <v>1994259283</v>
      </c>
      <c r="R259" s="34">
        <f>SUM(R255:R258)</f>
        <v>2128447711</v>
      </c>
      <c r="S259" s="34">
        <f>SUM(S255:S258)</f>
        <v>1367963003</v>
      </c>
      <c r="T259" s="39">
        <f t="shared" si="62"/>
        <v>0.64270453811491357</v>
      </c>
      <c r="U259" s="39">
        <f t="shared" si="63"/>
        <v>7.8902837793940916E-2</v>
      </c>
    </row>
    <row r="260" spans="1:21" ht="14" x14ac:dyDescent="0.3">
      <c r="A260" s="19" t="s">
        <v>0</v>
      </c>
      <c r="B260" s="14" t="s">
        <v>465</v>
      </c>
      <c r="C260" s="13" t="s">
        <v>0</v>
      </c>
      <c r="D260" s="34">
        <f>SUM(D234:D239,D241:D246,D248:D253,D255:D258)</f>
        <v>8528733946</v>
      </c>
      <c r="E260" s="34">
        <f>SUM(E234:E239,E241:E246,E248:E253,E255:E258)</f>
        <v>8394521768</v>
      </c>
      <c r="F260" s="34">
        <f>SUM(F234:F239,F241:F246,F248:F253,F255:F258)</f>
        <v>2766178699</v>
      </c>
      <c r="G260" s="39">
        <f t="shared" si="56"/>
        <v>0.32433638058288189</v>
      </c>
      <c r="H260" s="34">
        <f>SUM(H234:H239,H241:H246,H248:H253,H255:H258)</f>
        <v>2002853698</v>
      </c>
      <c r="I260" s="39">
        <f t="shared" si="57"/>
        <v>0.23483599215090348</v>
      </c>
      <c r="J260" s="34">
        <f>SUM(J234:J239,J241:J246,J248:J253,J255:J258)</f>
        <v>2067204560</v>
      </c>
      <c r="K260" s="39">
        <f t="shared" si="58"/>
        <v>0.24625638209435638</v>
      </c>
      <c r="L260" s="34">
        <f>SUM(L234:L239,L241:L246,L248:L253,L255:L258)</f>
        <v>0</v>
      </c>
      <c r="M260" s="39">
        <f t="shared" si="59"/>
        <v>0</v>
      </c>
      <c r="N260" s="34">
        <f t="shared" si="60"/>
        <v>6836236957</v>
      </c>
      <c r="O260" s="39">
        <f t="shared" si="61"/>
        <v>0.81436884029055745</v>
      </c>
      <c r="P260" s="34">
        <f>SUM(P234:P239,P241:P246,P248:P253,P255:P258)</f>
        <v>1104310220</v>
      </c>
      <c r="Q260" s="34">
        <f>SUM(Q234:Q239,Q241:Q246,Q248:Q253,Q255:Q258)</f>
        <v>8285261794</v>
      </c>
      <c r="R260" s="34">
        <f>SUM(R234:R239,R241:R246,R248:R253,R255:R258)</f>
        <v>8625392792</v>
      </c>
      <c r="S260" s="34">
        <f>SUM(S234:S239,S241:S246,S248:S253,S255:S258)</f>
        <v>5561364113</v>
      </c>
      <c r="T260" s="39">
        <f t="shared" si="62"/>
        <v>0.64476647581291968</v>
      </c>
      <c r="U260" s="39">
        <f t="shared" si="63"/>
        <v>0.87194188966212782</v>
      </c>
    </row>
    <row r="261" spans="1:21" ht="14.5" customHeight="1" x14ac:dyDescent="0.3">
      <c r="A261" s="17" t="s">
        <v>0</v>
      </c>
      <c r="B261" s="15" t="s">
        <v>618</v>
      </c>
      <c r="C261" s="10"/>
      <c r="D261" s="35"/>
      <c r="E261" s="35"/>
      <c r="F261" s="35"/>
      <c r="G261" s="40"/>
      <c r="H261" s="35"/>
      <c r="I261" s="40"/>
      <c r="J261" s="35"/>
      <c r="K261" s="40"/>
      <c r="L261" s="35"/>
      <c r="M261" s="40"/>
      <c r="N261" s="35"/>
      <c r="O261" s="40"/>
      <c r="P261" s="35"/>
      <c r="Q261" s="35"/>
      <c r="R261" s="35"/>
      <c r="S261" s="35"/>
      <c r="T261" s="40"/>
      <c r="U261" s="40"/>
    </row>
    <row r="262" spans="1:21" ht="28.9" customHeight="1" x14ac:dyDescent="0.3">
      <c r="A262" s="17" t="s">
        <v>0</v>
      </c>
      <c r="B262" s="9" t="s">
        <v>466</v>
      </c>
      <c r="C262" s="10"/>
      <c r="D262" s="35"/>
      <c r="E262" s="35"/>
      <c r="F262" s="35"/>
      <c r="G262" s="40"/>
      <c r="H262" s="35"/>
      <c r="I262" s="40"/>
      <c r="J262" s="35"/>
      <c r="K262" s="40"/>
      <c r="L262" s="35"/>
      <c r="M262" s="40"/>
      <c r="N262" s="35"/>
      <c r="O262" s="40"/>
      <c r="P262" s="35"/>
      <c r="Q262" s="35"/>
      <c r="R262" s="35"/>
      <c r="S262" s="35"/>
      <c r="T262" s="40"/>
      <c r="U262" s="40"/>
    </row>
    <row r="263" spans="1:21" ht="13" x14ac:dyDescent="0.3">
      <c r="A263" s="18" t="s">
        <v>29</v>
      </c>
      <c r="B263" s="12" t="s">
        <v>467</v>
      </c>
      <c r="C263" s="11" t="s">
        <v>468</v>
      </c>
      <c r="D263" s="33">
        <v>134416426</v>
      </c>
      <c r="E263" s="33">
        <v>164993525</v>
      </c>
      <c r="F263" s="33">
        <v>69618388</v>
      </c>
      <c r="G263" s="38">
        <f t="shared" ref="G263:G299" si="64">IF(($D263     =0),0,($F263     /$D263     ))</f>
        <v>0.51793065826642348</v>
      </c>
      <c r="H263" s="33">
        <v>12053957</v>
      </c>
      <c r="I263" s="38">
        <f t="shared" ref="I263:I299" si="65">IF(($D263     =0),0,($H263     /$D263     ))</f>
        <v>8.967622007744798E-2</v>
      </c>
      <c r="J263" s="33">
        <v>97527657</v>
      </c>
      <c r="K263" s="38">
        <f t="shared" ref="K263:K299" si="66">IF(($E263     =0),0,($J263     /$E263     ))</f>
        <v>0.5910999052841619</v>
      </c>
      <c r="L263" s="33">
        <v>0</v>
      </c>
      <c r="M263" s="38">
        <f t="shared" ref="M263:M299" si="67">IF(($E263     =0),0,($L263     /$E263     ))</f>
        <v>0</v>
      </c>
      <c r="N263" s="33">
        <f t="shared" ref="N263:N299" si="68">$F263     +$H263     +$J263</f>
        <v>179200002</v>
      </c>
      <c r="O263" s="38">
        <f t="shared" ref="O263:O299" si="69">IF(($E263     =0),0,($N263     /$E263     ))</f>
        <v>1.086103239505914</v>
      </c>
      <c r="P263" s="33">
        <v>-38915229</v>
      </c>
      <c r="Q263" s="33">
        <v>171121162</v>
      </c>
      <c r="R263" s="33">
        <v>196987792</v>
      </c>
      <c r="S263" s="33">
        <v>236431458</v>
      </c>
      <c r="T263" s="38">
        <f t="shared" ref="T263:T299" si="70">IF(($R263     =0),0,($S263     /$R263     ))</f>
        <v>1.2002340632357562</v>
      </c>
      <c r="U263" s="38">
        <f t="shared" ref="U263:U299" si="71">IF(($P263     =0),0,(($J263     /$P263     )-1))</f>
        <v>-3.5061565743323775</v>
      </c>
    </row>
    <row r="264" spans="1:21" ht="13" x14ac:dyDescent="0.3">
      <c r="A264" s="18" t="s">
        <v>29</v>
      </c>
      <c r="B264" s="12" t="s">
        <v>469</v>
      </c>
      <c r="C264" s="11" t="s">
        <v>470</v>
      </c>
      <c r="D264" s="33">
        <v>84561104</v>
      </c>
      <c r="E264" s="33">
        <v>88489332</v>
      </c>
      <c r="F264" s="33">
        <v>29980735</v>
      </c>
      <c r="G264" s="38">
        <f t="shared" si="64"/>
        <v>0.35454521738505212</v>
      </c>
      <c r="H264" s="33">
        <v>22867207</v>
      </c>
      <c r="I264" s="38">
        <f t="shared" si="65"/>
        <v>0.27042228540441005</v>
      </c>
      <c r="J264" s="33">
        <v>19961729</v>
      </c>
      <c r="K264" s="38">
        <f t="shared" si="66"/>
        <v>0.22558345225162282</v>
      </c>
      <c r="L264" s="33">
        <v>0</v>
      </c>
      <c r="M264" s="38">
        <f t="shared" si="67"/>
        <v>0</v>
      </c>
      <c r="N264" s="33">
        <f t="shared" si="68"/>
        <v>72809671</v>
      </c>
      <c r="O264" s="38">
        <f t="shared" si="69"/>
        <v>0.82280733004064266</v>
      </c>
      <c r="P264" s="33">
        <v>17572918</v>
      </c>
      <c r="Q264" s="33">
        <v>77329164</v>
      </c>
      <c r="R264" s="33">
        <v>75461321</v>
      </c>
      <c r="S264" s="33">
        <v>62732978</v>
      </c>
      <c r="T264" s="38">
        <f t="shared" si="70"/>
        <v>0.83132626315937408</v>
      </c>
      <c r="U264" s="38">
        <f t="shared" si="71"/>
        <v>0.13593707089511264</v>
      </c>
    </row>
    <row r="265" spans="1:21" ht="13" x14ac:dyDescent="0.3">
      <c r="A265" s="18" t="s">
        <v>29</v>
      </c>
      <c r="B265" s="12" t="s">
        <v>471</v>
      </c>
      <c r="C265" s="11" t="s">
        <v>472</v>
      </c>
      <c r="D265" s="33">
        <v>178697942</v>
      </c>
      <c r="E265" s="33">
        <v>181208021</v>
      </c>
      <c r="F265" s="33">
        <v>35748114</v>
      </c>
      <c r="G265" s="38">
        <f t="shared" si="64"/>
        <v>0.20004770955896067</v>
      </c>
      <c r="H265" s="33">
        <v>35148797</v>
      </c>
      <c r="I265" s="38">
        <f t="shared" si="65"/>
        <v>0.19669391044246048</v>
      </c>
      <c r="J265" s="33">
        <v>35042111</v>
      </c>
      <c r="K265" s="38">
        <f t="shared" si="66"/>
        <v>0.19338057336876938</v>
      </c>
      <c r="L265" s="33">
        <v>0</v>
      </c>
      <c r="M265" s="38">
        <f t="shared" si="67"/>
        <v>0</v>
      </c>
      <c r="N265" s="33">
        <f t="shared" si="68"/>
        <v>105939022</v>
      </c>
      <c r="O265" s="38">
        <f t="shared" si="69"/>
        <v>0.58462656021170278</v>
      </c>
      <c r="P265" s="33">
        <v>30379395</v>
      </c>
      <c r="Q265" s="33">
        <v>181483654</v>
      </c>
      <c r="R265" s="33">
        <v>138519909</v>
      </c>
      <c r="S265" s="33">
        <v>91544846</v>
      </c>
      <c r="T265" s="38">
        <f t="shared" si="70"/>
        <v>0.6608786178165913</v>
      </c>
      <c r="U265" s="38">
        <f t="shared" si="71"/>
        <v>0.15348284585654182</v>
      </c>
    </row>
    <row r="266" spans="1:21" ht="13" x14ac:dyDescent="0.3">
      <c r="A266" s="18" t="s">
        <v>44</v>
      </c>
      <c r="B266" s="12" t="s">
        <v>473</v>
      </c>
      <c r="C266" s="11" t="s">
        <v>474</v>
      </c>
      <c r="D266" s="33">
        <v>49591002</v>
      </c>
      <c r="E266" s="33">
        <v>49934580</v>
      </c>
      <c r="F266" s="33">
        <v>18631553</v>
      </c>
      <c r="G266" s="38">
        <f t="shared" si="64"/>
        <v>0.37570430619651524</v>
      </c>
      <c r="H266" s="33">
        <v>16534429</v>
      </c>
      <c r="I266" s="38">
        <f t="shared" si="65"/>
        <v>0.3334159087973258</v>
      </c>
      <c r="J266" s="33">
        <v>13141285</v>
      </c>
      <c r="K266" s="38">
        <f t="shared" si="66"/>
        <v>0.26317003166943631</v>
      </c>
      <c r="L266" s="33">
        <v>0</v>
      </c>
      <c r="M266" s="38">
        <f t="shared" si="67"/>
        <v>0</v>
      </c>
      <c r="N266" s="33">
        <f t="shared" si="68"/>
        <v>48307267</v>
      </c>
      <c r="O266" s="38">
        <f t="shared" si="69"/>
        <v>0.96741110068413516</v>
      </c>
      <c r="P266" s="33">
        <v>11659717</v>
      </c>
      <c r="Q266" s="33">
        <v>47053781</v>
      </c>
      <c r="R266" s="33">
        <v>47132981</v>
      </c>
      <c r="S266" s="33">
        <v>46258788</v>
      </c>
      <c r="T266" s="38">
        <f t="shared" si="70"/>
        <v>0.98145262655888454</v>
      </c>
      <c r="U266" s="38">
        <f t="shared" si="71"/>
        <v>0.12706723499378247</v>
      </c>
    </row>
    <row r="267" spans="1:21" ht="14" x14ac:dyDescent="0.3">
      <c r="A267" s="19" t="s">
        <v>0</v>
      </c>
      <c r="B267" s="14" t="s">
        <v>475</v>
      </c>
      <c r="C267" s="13" t="s">
        <v>0</v>
      </c>
      <c r="D267" s="34">
        <f>SUM(D263:D266)</f>
        <v>447266474</v>
      </c>
      <c r="E267" s="34">
        <f>SUM(E263:E266)</f>
        <v>484625458</v>
      </c>
      <c r="F267" s="34">
        <f>SUM(F263:F266)</f>
        <v>153978790</v>
      </c>
      <c r="G267" s="39">
        <f t="shared" si="64"/>
        <v>0.34426633550897445</v>
      </c>
      <c r="H267" s="34">
        <f>SUM(H263:H266)</f>
        <v>86604390</v>
      </c>
      <c r="I267" s="39">
        <f t="shared" si="65"/>
        <v>0.19363040834578626</v>
      </c>
      <c r="J267" s="34">
        <f>SUM(J263:J266)</f>
        <v>165672782</v>
      </c>
      <c r="K267" s="39">
        <f t="shared" si="66"/>
        <v>0.34185736482708673</v>
      </c>
      <c r="L267" s="34">
        <f>SUM(L263:L266)</f>
        <v>0</v>
      </c>
      <c r="M267" s="39">
        <f t="shared" si="67"/>
        <v>0</v>
      </c>
      <c r="N267" s="34">
        <f t="shared" si="68"/>
        <v>406255962</v>
      </c>
      <c r="O267" s="39">
        <f t="shared" si="69"/>
        <v>0.83828852837524681</v>
      </c>
      <c r="P267" s="34">
        <f>SUM(P263:P266)</f>
        <v>20696801</v>
      </c>
      <c r="Q267" s="34">
        <f>SUM(Q263:Q266)</f>
        <v>476987761</v>
      </c>
      <c r="R267" s="34">
        <f>SUM(R263:R266)</f>
        <v>458102003</v>
      </c>
      <c r="S267" s="34">
        <f>SUM(S263:S266)</f>
        <v>436968070</v>
      </c>
      <c r="T267" s="39">
        <f t="shared" si="70"/>
        <v>0.95386631610078332</v>
      </c>
      <c r="U267" s="39">
        <f t="shared" si="71"/>
        <v>7.004753101699146</v>
      </c>
    </row>
    <row r="268" spans="1:21" ht="13" x14ac:dyDescent="0.3">
      <c r="A268" s="18" t="s">
        <v>29</v>
      </c>
      <c r="B268" s="12" t="s">
        <v>476</v>
      </c>
      <c r="C268" s="11" t="s">
        <v>477</v>
      </c>
      <c r="D268" s="33">
        <v>103426287</v>
      </c>
      <c r="E268" s="33">
        <v>67666688</v>
      </c>
      <c r="F268" s="33">
        <v>8065128</v>
      </c>
      <c r="G268" s="38">
        <f t="shared" si="64"/>
        <v>7.7979479240127797E-2</v>
      </c>
      <c r="H268" s="33">
        <v>2628808</v>
      </c>
      <c r="I268" s="38">
        <f t="shared" si="65"/>
        <v>2.5417213324113626E-2</v>
      </c>
      <c r="J268" s="33">
        <v>4424640</v>
      </c>
      <c r="K268" s="38">
        <f t="shared" si="66"/>
        <v>6.5388747857734672E-2</v>
      </c>
      <c r="L268" s="33">
        <v>0</v>
      </c>
      <c r="M268" s="38">
        <f t="shared" si="67"/>
        <v>0</v>
      </c>
      <c r="N268" s="33">
        <f t="shared" si="68"/>
        <v>15118576</v>
      </c>
      <c r="O268" s="38">
        <f t="shared" si="69"/>
        <v>0.22342716108700339</v>
      </c>
      <c r="P268" s="33">
        <v>4229262</v>
      </c>
      <c r="Q268" s="33">
        <v>45281451</v>
      </c>
      <c r="R268" s="33">
        <v>48634630</v>
      </c>
      <c r="S268" s="33">
        <v>40003003</v>
      </c>
      <c r="T268" s="38">
        <f t="shared" si="70"/>
        <v>0.82252096911192707</v>
      </c>
      <c r="U268" s="38">
        <f t="shared" si="71"/>
        <v>4.6196712334208634E-2</v>
      </c>
    </row>
    <row r="269" spans="1:21" ht="13" x14ac:dyDescent="0.3">
      <c r="A269" s="18" t="s">
        <v>29</v>
      </c>
      <c r="B269" s="12" t="s">
        <v>478</v>
      </c>
      <c r="C269" s="11" t="s">
        <v>479</v>
      </c>
      <c r="D269" s="33">
        <v>121878199</v>
      </c>
      <c r="E269" s="33">
        <v>122819694</v>
      </c>
      <c r="F269" s="33">
        <v>78163820</v>
      </c>
      <c r="G269" s="38">
        <f t="shared" si="64"/>
        <v>0.64132733041124113</v>
      </c>
      <c r="H269" s="33">
        <v>21707421</v>
      </c>
      <c r="I269" s="38">
        <f t="shared" si="65"/>
        <v>0.17810749730556816</v>
      </c>
      <c r="J269" s="33">
        <v>19518812</v>
      </c>
      <c r="K269" s="38">
        <f t="shared" si="66"/>
        <v>0.15892249332586678</v>
      </c>
      <c r="L269" s="33">
        <v>0</v>
      </c>
      <c r="M269" s="38">
        <f t="shared" si="67"/>
        <v>0</v>
      </c>
      <c r="N269" s="33">
        <f t="shared" si="68"/>
        <v>119390053</v>
      </c>
      <c r="O269" s="38">
        <f t="shared" si="69"/>
        <v>0.97207580569285579</v>
      </c>
      <c r="P269" s="33">
        <v>28705401</v>
      </c>
      <c r="Q269" s="33">
        <v>106908828</v>
      </c>
      <c r="R269" s="33">
        <v>118556658</v>
      </c>
      <c r="S269" s="33">
        <v>121455053</v>
      </c>
      <c r="T269" s="38">
        <f t="shared" si="70"/>
        <v>1.0244473406124521</v>
      </c>
      <c r="U269" s="38">
        <f t="shared" si="71"/>
        <v>-0.32002998320768972</v>
      </c>
    </row>
    <row r="270" spans="1:21" ht="13" x14ac:dyDescent="0.3">
      <c r="A270" s="18" t="s">
        <v>29</v>
      </c>
      <c r="B270" s="12" t="s">
        <v>480</v>
      </c>
      <c r="C270" s="11" t="s">
        <v>481</v>
      </c>
      <c r="D270" s="33">
        <v>48590949</v>
      </c>
      <c r="E270" s="33">
        <v>46756540</v>
      </c>
      <c r="F270" s="33">
        <v>24663664</v>
      </c>
      <c r="G270" s="38">
        <f t="shared" si="64"/>
        <v>0.50757732679804213</v>
      </c>
      <c r="H270" s="33">
        <v>4388712</v>
      </c>
      <c r="I270" s="38">
        <f t="shared" si="65"/>
        <v>9.0319536669267356E-2</v>
      </c>
      <c r="J270" s="33">
        <v>8555457</v>
      </c>
      <c r="K270" s="38">
        <f t="shared" si="66"/>
        <v>0.18297883034116724</v>
      </c>
      <c r="L270" s="33">
        <v>0</v>
      </c>
      <c r="M270" s="38">
        <f t="shared" si="67"/>
        <v>0</v>
      </c>
      <c r="N270" s="33">
        <f t="shared" si="68"/>
        <v>37607833</v>
      </c>
      <c r="O270" s="38">
        <f t="shared" si="69"/>
        <v>0.80433310505867206</v>
      </c>
      <c r="P270" s="33">
        <v>9015495</v>
      </c>
      <c r="Q270" s="33">
        <v>45972559</v>
      </c>
      <c r="R270" s="33">
        <v>49888559</v>
      </c>
      <c r="S270" s="33">
        <v>19947887</v>
      </c>
      <c r="T270" s="38">
        <f t="shared" si="70"/>
        <v>0.399848931295049</v>
      </c>
      <c r="U270" s="38">
        <f t="shared" si="71"/>
        <v>-5.1027481020176957E-2</v>
      </c>
    </row>
    <row r="271" spans="1:21" ht="13" x14ac:dyDescent="0.3">
      <c r="A271" s="18" t="s">
        <v>29</v>
      </c>
      <c r="B271" s="12" t="s">
        <v>482</v>
      </c>
      <c r="C271" s="11" t="s">
        <v>483</v>
      </c>
      <c r="D271" s="33">
        <v>33773351</v>
      </c>
      <c r="E271" s="33">
        <v>38773248</v>
      </c>
      <c r="F271" s="33">
        <v>17162158</v>
      </c>
      <c r="G271" s="38">
        <f t="shared" si="64"/>
        <v>0.50815680090495019</v>
      </c>
      <c r="H271" s="33">
        <v>222667</v>
      </c>
      <c r="I271" s="38">
        <f t="shared" si="65"/>
        <v>6.5929791805379332E-3</v>
      </c>
      <c r="J271" s="33">
        <v>1572160</v>
      </c>
      <c r="K271" s="38">
        <f t="shared" si="66"/>
        <v>4.0547544533798149E-2</v>
      </c>
      <c r="L271" s="33">
        <v>0</v>
      </c>
      <c r="M271" s="38">
        <f t="shared" si="67"/>
        <v>0</v>
      </c>
      <c r="N271" s="33">
        <f t="shared" si="68"/>
        <v>18956985</v>
      </c>
      <c r="O271" s="38">
        <f t="shared" si="69"/>
        <v>0.48891918984966132</v>
      </c>
      <c r="P271" s="33">
        <v>1321548</v>
      </c>
      <c r="Q271" s="33">
        <v>33623960</v>
      </c>
      <c r="R271" s="33">
        <v>34189574</v>
      </c>
      <c r="S271" s="33">
        <v>17214864</v>
      </c>
      <c r="T271" s="38">
        <f t="shared" si="70"/>
        <v>0.50351209406703923</v>
      </c>
      <c r="U271" s="38">
        <f t="shared" si="71"/>
        <v>0.1896351854037841</v>
      </c>
    </row>
    <row r="272" spans="1:21" ht="13" x14ac:dyDescent="0.3">
      <c r="A272" s="18" t="s">
        <v>29</v>
      </c>
      <c r="B272" s="12" t="s">
        <v>484</v>
      </c>
      <c r="C272" s="11" t="s">
        <v>485</v>
      </c>
      <c r="D272" s="33">
        <v>15411805</v>
      </c>
      <c r="E272" s="33">
        <v>14485408</v>
      </c>
      <c r="F272" s="33">
        <v>3572282</v>
      </c>
      <c r="G272" s="38">
        <f t="shared" si="64"/>
        <v>0.23178868406393671</v>
      </c>
      <c r="H272" s="33">
        <v>2769030</v>
      </c>
      <c r="I272" s="38">
        <f t="shared" si="65"/>
        <v>0.17966941574980996</v>
      </c>
      <c r="J272" s="33">
        <v>5700594</v>
      </c>
      <c r="K272" s="38">
        <f t="shared" si="66"/>
        <v>0.39354045119060505</v>
      </c>
      <c r="L272" s="33">
        <v>0</v>
      </c>
      <c r="M272" s="38">
        <f t="shared" si="67"/>
        <v>0</v>
      </c>
      <c r="N272" s="33">
        <f t="shared" si="68"/>
        <v>12041906</v>
      </c>
      <c r="O272" s="38">
        <f t="shared" si="69"/>
        <v>0.83131286326211873</v>
      </c>
      <c r="P272" s="33">
        <v>2409247</v>
      </c>
      <c r="Q272" s="33">
        <v>15278201</v>
      </c>
      <c r="R272" s="33">
        <v>17507203</v>
      </c>
      <c r="S272" s="33">
        <v>7412118</v>
      </c>
      <c r="T272" s="38">
        <f t="shared" si="70"/>
        <v>0.42337533871058675</v>
      </c>
      <c r="U272" s="38">
        <f t="shared" si="71"/>
        <v>1.3661309944559443</v>
      </c>
    </row>
    <row r="273" spans="1:21" ht="13" x14ac:dyDescent="0.3">
      <c r="A273" s="18" t="s">
        <v>29</v>
      </c>
      <c r="B273" s="12" t="s">
        <v>486</v>
      </c>
      <c r="C273" s="11" t="s">
        <v>487</v>
      </c>
      <c r="D273" s="33">
        <v>13436437</v>
      </c>
      <c r="E273" s="33">
        <v>13500851</v>
      </c>
      <c r="F273" s="33">
        <v>9998259</v>
      </c>
      <c r="G273" s="38">
        <f t="shared" si="64"/>
        <v>0.74411534843649396</v>
      </c>
      <c r="H273" s="33">
        <v>1030630</v>
      </c>
      <c r="I273" s="38">
        <f t="shared" si="65"/>
        <v>7.6704114342217355E-2</v>
      </c>
      <c r="J273" s="33">
        <v>506743</v>
      </c>
      <c r="K273" s="38">
        <f t="shared" si="66"/>
        <v>3.7534152476758689E-2</v>
      </c>
      <c r="L273" s="33">
        <v>0</v>
      </c>
      <c r="M273" s="38">
        <f t="shared" si="67"/>
        <v>0</v>
      </c>
      <c r="N273" s="33">
        <f t="shared" si="68"/>
        <v>11535632</v>
      </c>
      <c r="O273" s="38">
        <f t="shared" si="69"/>
        <v>0.85443739805735208</v>
      </c>
      <c r="P273" s="33">
        <v>617865</v>
      </c>
      <c r="Q273" s="33">
        <v>12693206</v>
      </c>
      <c r="R273" s="33">
        <v>13768206</v>
      </c>
      <c r="S273" s="33">
        <v>10687656</v>
      </c>
      <c r="T273" s="38">
        <f t="shared" si="70"/>
        <v>0.77625625299330936</v>
      </c>
      <c r="U273" s="38">
        <f t="shared" si="71"/>
        <v>-0.17984834874932232</v>
      </c>
    </row>
    <row r="274" spans="1:21" ht="13" x14ac:dyDescent="0.3">
      <c r="A274" s="18" t="s">
        <v>44</v>
      </c>
      <c r="B274" s="12" t="s">
        <v>488</v>
      </c>
      <c r="C274" s="11" t="s">
        <v>489</v>
      </c>
      <c r="D274" s="33">
        <v>60471446</v>
      </c>
      <c r="E274" s="33">
        <v>62720827</v>
      </c>
      <c r="F274" s="33">
        <v>22358745</v>
      </c>
      <c r="G274" s="38">
        <f t="shared" si="64"/>
        <v>0.36974053836913373</v>
      </c>
      <c r="H274" s="33">
        <v>20890002</v>
      </c>
      <c r="I274" s="38">
        <f t="shared" si="65"/>
        <v>0.34545233133667747</v>
      </c>
      <c r="J274" s="33">
        <v>11181047</v>
      </c>
      <c r="K274" s="38">
        <f t="shared" si="66"/>
        <v>0.17826689370661519</v>
      </c>
      <c r="L274" s="33">
        <v>0</v>
      </c>
      <c r="M274" s="38">
        <f t="shared" si="67"/>
        <v>0</v>
      </c>
      <c r="N274" s="33">
        <f t="shared" si="68"/>
        <v>54429794</v>
      </c>
      <c r="O274" s="38">
        <f t="shared" si="69"/>
        <v>0.8678105280722781</v>
      </c>
      <c r="P274" s="33">
        <v>10594378</v>
      </c>
      <c r="Q274" s="33">
        <v>51349352</v>
      </c>
      <c r="R274" s="33">
        <v>50496350</v>
      </c>
      <c r="S274" s="33">
        <v>44077872</v>
      </c>
      <c r="T274" s="38">
        <f t="shared" si="70"/>
        <v>0.87289223874596877</v>
      </c>
      <c r="U274" s="38">
        <f t="shared" si="71"/>
        <v>5.5375501987941167E-2</v>
      </c>
    </row>
    <row r="275" spans="1:21" ht="14" x14ac:dyDescent="0.3">
      <c r="A275" s="19" t="s">
        <v>0</v>
      </c>
      <c r="B275" s="14" t="s">
        <v>490</v>
      </c>
      <c r="C275" s="13" t="s">
        <v>0</v>
      </c>
      <c r="D275" s="34">
        <f>SUM(D268:D274)</f>
        <v>396988474</v>
      </c>
      <c r="E275" s="34">
        <f>SUM(E268:E274)</f>
        <v>366723256</v>
      </c>
      <c r="F275" s="34">
        <f>SUM(F268:F274)</f>
        <v>163984056</v>
      </c>
      <c r="G275" s="39">
        <f t="shared" si="64"/>
        <v>0.41307006812495017</v>
      </c>
      <c r="H275" s="34">
        <f>SUM(H268:H274)</f>
        <v>53637270</v>
      </c>
      <c r="I275" s="39">
        <f t="shared" si="65"/>
        <v>0.13511039617739631</v>
      </c>
      <c r="J275" s="34">
        <f>SUM(J268:J274)</f>
        <v>51459453</v>
      </c>
      <c r="K275" s="39">
        <f t="shared" si="66"/>
        <v>0.14032230614793625</v>
      </c>
      <c r="L275" s="34">
        <f>SUM(L268:L274)</f>
        <v>0</v>
      </c>
      <c r="M275" s="39">
        <f t="shared" si="67"/>
        <v>0</v>
      </c>
      <c r="N275" s="34">
        <f t="shared" si="68"/>
        <v>269080779</v>
      </c>
      <c r="O275" s="39">
        <f t="shared" si="69"/>
        <v>0.7337434280415529</v>
      </c>
      <c r="P275" s="34">
        <f>SUM(P268:P274)</f>
        <v>56893196</v>
      </c>
      <c r="Q275" s="34">
        <f>SUM(Q268:Q274)</f>
        <v>311107557</v>
      </c>
      <c r="R275" s="34">
        <f>SUM(R268:R274)</f>
        <v>333041180</v>
      </c>
      <c r="S275" s="34">
        <f>SUM(S268:S274)</f>
        <v>260798453</v>
      </c>
      <c r="T275" s="39">
        <f t="shared" si="70"/>
        <v>0.78308169878571776</v>
      </c>
      <c r="U275" s="39">
        <f t="shared" si="71"/>
        <v>-9.5507782688109111E-2</v>
      </c>
    </row>
    <row r="276" spans="1:21" ht="13" x14ac:dyDescent="0.3">
      <c r="A276" s="18" t="s">
        <v>29</v>
      </c>
      <c r="B276" s="12" t="s">
        <v>491</v>
      </c>
      <c r="C276" s="11" t="s">
        <v>492</v>
      </c>
      <c r="D276" s="33">
        <v>71242682</v>
      </c>
      <c r="E276" s="33">
        <v>68619161</v>
      </c>
      <c r="F276" s="33">
        <v>39015584</v>
      </c>
      <c r="G276" s="38">
        <f t="shared" si="64"/>
        <v>0.54764339163985998</v>
      </c>
      <c r="H276" s="33">
        <v>2143429</v>
      </c>
      <c r="I276" s="38">
        <f t="shared" si="65"/>
        <v>3.0086304162440149E-2</v>
      </c>
      <c r="J276" s="33">
        <v>18429731</v>
      </c>
      <c r="K276" s="38">
        <f t="shared" si="66"/>
        <v>0.26857995247129296</v>
      </c>
      <c r="L276" s="33">
        <v>0</v>
      </c>
      <c r="M276" s="38">
        <f t="shared" si="67"/>
        <v>0</v>
      </c>
      <c r="N276" s="33">
        <f t="shared" si="68"/>
        <v>59588744</v>
      </c>
      <c r="O276" s="38">
        <f t="shared" si="69"/>
        <v>0.86839802660950638</v>
      </c>
      <c r="P276" s="33">
        <v>28943859</v>
      </c>
      <c r="Q276" s="33">
        <v>84826222</v>
      </c>
      <c r="R276" s="33">
        <v>97532821</v>
      </c>
      <c r="S276" s="33">
        <v>73332486</v>
      </c>
      <c r="T276" s="38">
        <f t="shared" si="70"/>
        <v>0.75187496114769403</v>
      </c>
      <c r="U276" s="38">
        <f t="shared" si="71"/>
        <v>-0.36325937049375479</v>
      </c>
    </row>
    <row r="277" spans="1:21" ht="13" x14ac:dyDescent="0.3">
      <c r="A277" s="18" t="s">
        <v>29</v>
      </c>
      <c r="B277" s="12" t="s">
        <v>493</v>
      </c>
      <c r="C277" s="11" t="s">
        <v>494</v>
      </c>
      <c r="D277" s="33">
        <v>31904650</v>
      </c>
      <c r="E277" s="33">
        <v>30571450</v>
      </c>
      <c r="F277" s="33">
        <v>8350593</v>
      </c>
      <c r="G277" s="38">
        <f t="shared" si="64"/>
        <v>0.26173592250659389</v>
      </c>
      <c r="H277" s="33">
        <v>2992441</v>
      </c>
      <c r="I277" s="38">
        <f t="shared" si="65"/>
        <v>9.3793255842016754E-2</v>
      </c>
      <c r="J277" s="33">
        <v>2007480</v>
      </c>
      <c r="K277" s="38">
        <f t="shared" si="66"/>
        <v>6.5665187617859153E-2</v>
      </c>
      <c r="L277" s="33">
        <v>0</v>
      </c>
      <c r="M277" s="38">
        <f t="shared" si="67"/>
        <v>0</v>
      </c>
      <c r="N277" s="33">
        <f t="shared" si="68"/>
        <v>13350514</v>
      </c>
      <c r="O277" s="38">
        <f t="shared" si="69"/>
        <v>0.43669874997751168</v>
      </c>
      <c r="P277" s="33">
        <v>6028171</v>
      </c>
      <c r="Q277" s="33">
        <v>27235075</v>
      </c>
      <c r="R277" s="33">
        <v>33911742</v>
      </c>
      <c r="S277" s="33">
        <v>16041632</v>
      </c>
      <c r="T277" s="38">
        <f t="shared" si="70"/>
        <v>0.47304063589537809</v>
      </c>
      <c r="U277" s="38">
        <f t="shared" si="71"/>
        <v>-0.66698356765260969</v>
      </c>
    </row>
    <row r="278" spans="1:21" ht="13" x14ac:dyDescent="0.3">
      <c r="A278" s="18" t="s">
        <v>29</v>
      </c>
      <c r="B278" s="12" t="s">
        <v>495</v>
      </c>
      <c r="C278" s="11" t="s">
        <v>496</v>
      </c>
      <c r="D278" s="33">
        <v>60390097</v>
      </c>
      <c r="E278" s="33">
        <v>60390097</v>
      </c>
      <c r="F278" s="33">
        <v>61736715</v>
      </c>
      <c r="G278" s="38">
        <f t="shared" si="64"/>
        <v>1.0222986560197114</v>
      </c>
      <c r="H278" s="33">
        <v>39700233</v>
      </c>
      <c r="I278" s="38">
        <f t="shared" si="65"/>
        <v>0.65739641054062226</v>
      </c>
      <c r="J278" s="33">
        <v>16785688</v>
      </c>
      <c r="K278" s="38">
        <f t="shared" si="66"/>
        <v>0.27795431426447287</v>
      </c>
      <c r="L278" s="33">
        <v>0</v>
      </c>
      <c r="M278" s="38">
        <f t="shared" si="67"/>
        <v>0</v>
      </c>
      <c r="N278" s="33">
        <f t="shared" si="68"/>
        <v>118222636</v>
      </c>
      <c r="O278" s="38">
        <f t="shared" si="69"/>
        <v>1.9576493808248063</v>
      </c>
      <c r="P278" s="33">
        <v>10807213</v>
      </c>
      <c r="Q278" s="33">
        <v>57520002</v>
      </c>
      <c r="R278" s="33">
        <v>57320002</v>
      </c>
      <c r="S278" s="33">
        <v>48869322</v>
      </c>
      <c r="T278" s="38">
        <f t="shared" si="70"/>
        <v>0.85257013773307266</v>
      </c>
      <c r="U278" s="38">
        <f t="shared" si="71"/>
        <v>0.55319303876031678</v>
      </c>
    </row>
    <row r="279" spans="1:21" ht="13" x14ac:dyDescent="0.3">
      <c r="A279" s="18" t="s">
        <v>29</v>
      </c>
      <c r="B279" s="12" t="s">
        <v>497</v>
      </c>
      <c r="C279" s="11" t="s">
        <v>498</v>
      </c>
      <c r="D279" s="33">
        <v>57506566</v>
      </c>
      <c r="E279" s="33">
        <v>60556566</v>
      </c>
      <c r="F279" s="33">
        <v>25753310</v>
      </c>
      <c r="G279" s="38">
        <f t="shared" si="64"/>
        <v>0.44783251359505627</v>
      </c>
      <c r="H279" s="33">
        <v>6882386</v>
      </c>
      <c r="I279" s="38">
        <f t="shared" si="65"/>
        <v>0.11968000314955339</v>
      </c>
      <c r="J279" s="33">
        <v>2316831</v>
      </c>
      <c r="K279" s="38">
        <f t="shared" si="66"/>
        <v>3.8258956097345413E-2</v>
      </c>
      <c r="L279" s="33">
        <v>0</v>
      </c>
      <c r="M279" s="38">
        <f t="shared" si="67"/>
        <v>0</v>
      </c>
      <c r="N279" s="33">
        <f t="shared" si="68"/>
        <v>34952527</v>
      </c>
      <c r="O279" s="38">
        <f t="shared" si="69"/>
        <v>0.5771880624802932</v>
      </c>
      <c r="P279" s="33">
        <v>5813999</v>
      </c>
      <c r="Q279" s="33">
        <v>46804005</v>
      </c>
      <c r="R279" s="33">
        <v>50021004</v>
      </c>
      <c r="S279" s="33">
        <v>34382799</v>
      </c>
      <c r="T279" s="38">
        <f t="shared" si="70"/>
        <v>0.68736723077369655</v>
      </c>
      <c r="U279" s="38">
        <f t="shared" si="71"/>
        <v>-0.6015081873939091</v>
      </c>
    </row>
    <row r="280" spans="1:21" ht="13" x14ac:dyDescent="0.3">
      <c r="A280" s="18" t="s">
        <v>29</v>
      </c>
      <c r="B280" s="12" t="s">
        <v>499</v>
      </c>
      <c r="C280" s="11" t="s">
        <v>500</v>
      </c>
      <c r="D280" s="33">
        <v>29740889</v>
      </c>
      <c r="E280" s="33">
        <v>29740889</v>
      </c>
      <c r="F280" s="33">
        <v>1857136</v>
      </c>
      <c r="G280" s="38">
        <f t="shared" si="64"/>
        <v>6.2443863060045048E-2</v>
      </c>
      <c r="H280" s="33">
        <v>1135989</v>
      </c>
      <c r="I280" s="38">
        <f t="shared" si="65"/>
        <v>3.8196201868747101E-2</v>
      </c>
      <c r="J280" s="33">
        <v>1135989</v>
      </c>
      <c r="K280" s="38">
        <f t="shared" si="66"/>
        <v>3.8196201868747101E-2</v>
      </c>
      <c r="L280" s="33">
        <v>0</v>
      </c>
      <c r="M280" s="38">
        <f t="shared" si="67"/>
        <v>0</v>
      </c>
      <c r="N280" s="33">
        <f t="shared" si="68"/>
        <v>4129114</v>
      </c>
      <c r="O280" s="38">
        <f t="shared" si="69"/>
        <v>0.13883626679753924</v>
      </c>
      <c r="P280" s="33">
        <v>932251</v>
      </c>
      <c r="Q280" s="33">
        <v>39393102</v>
      </c>
      <c r="R280" s="33">
        <v>32892008</v>
      </c>
      <c r="S280" s="33">
        <v>3224792</v>
      </c>
      <c r="T280" s="38">
        <f t="shared" si="70"/>
        <v>9.804181003482669E-2</v>
      </c>
      <c r="U280" s="38">
        <f t="shared" si="71"/>
        <v>0.21854414744526962</v>
      </c>
    </row>
    <row r="281" spans="1:21" ht="13" x14ac:dyDescent="0.3">
      <c r="A281" s="18" t="s">
        <v>29</v>
      </c>
      <c r="B281" s="12" t="s">
        <v>501</v>
      </c>
      <c r="C281" s="11" t="s">
        <v>502</v>
      </c>
      <c r="D281" s="33">
        <v>31649331</v>
      </c>
      <c r="E281" s="33">
        <v>29649331</v>
      </c>
      <c r="F281" s="33">
        <v>8375878</v>
      </c>
      <c r="G281" s="38">
        <f t="shared" si="64"/>
        <v>0.2646462890479423</v>
      </c>
      <c r="H281" s="33">
        <v>6309887</v>
      </c>
      <c r="I281" s="38">
        <f t="shared" si="65"/>
        <v>0.19936873231222485</v>
      </c>
      <c r="J281" s="33">
        <v>6341286</v>
      </c>
      <c r="K281" s="38">
        <f t="shared" si="66"/>
        <v>0.21387619167528604</v>
      </c>
      <c r="L281" s="33">
        <v>0</v>
      </c>
      <c r="M281" s="38">
        <f t="shared" si="67"/>
        <v>0</v>
      </c>
      <c r="N281" s="33">
        <f t="shared" si="68"/>
        <v>21027051</v>
      </c>
      <c r="O281" s="38">
        <f t="shared" si="69"/>
        <v>0.70919141480797665</v>
      </c>
      <c r="P281" s="33">
        <v>2906306</v>
      </c>
      <c r="Q281" s="33">
        <v>47311199</v>
      </c>
      <c r="R281" s="33">
        <v>56571302</v>
      </c>
      <c r="S281" s="33">
        <v>-2610618</v>
      </c>
      <c r="T281" s="38">
        <f t="shared" si="70"/>
        <v>-4.6147391127748835E-2</v>
      </c>
      <c r="U281" s="38">
        <f t="shared" si="71"/>
        <v>1.1819058282231807</v>
      </c>
    </row>
    <row r="282" spans="1:21" ht="13" x14ac:dyDescent="0.3">
      <c r="A282" s="18" t="s">
        <v>29</v>
      </c>
      <c r="B282" s="12" t="s">
        <v>503</v>
      </c>
      <c r="C282" s="11" t="s">
        <v>504</v>
      </c>
      <c r="D282" s="33">
        <v>74979609</v>
      </c>
      <c r="E282" s="33">
        <v>74979609</v>
      </c>
      <c r="F282" s="33">
        <v>46344108</v>
      </c>
      <c r="G282" s="38">
        <f t="shared" si="64"/>
        <v>0.61808948616949977</v>
      </c>
      <c r="H282" s="33">
        <v>6868511</v>
      </c>
      <c r="I282" s="38">
        <f t="shared" si="65"/>
        <v>9.1605052248271923E-2</v>
      </c>
      <c r="J282" s="33">
        <v>16221438</v>
      </c>
      <c r="K282" s="38">
        <f t="shared" si="66"/>
        <v>0.21634465978610265</v>
      </c>
      <c r="L282" s="33">
        <v>0</v>
      </c>
      <c r="M282" s="38">
        <f t="shared" si="67"/>
        <v>0</v>
      </c>
      <c r="N282" s="33">
        <f t="shared" si="68"/>
        <v>69434057</v>
      </c>
      <c r="O282" s="38">
        <f t="shared" si="69"/>
        <v>0.92603919820387437</v>
      </c>
      <c r="P282" s="33">
        <v>6846327</v>
      </c>
      <c r="Q282" s="33">
        <v>50350100</v>
      </c>
      <c r="R282" s="33">
        <v>50350100</v>
      </c>
      <c r="S282" s="33">
        <v>28032059</v>
      </c>
      <c r="T282" s="38">
        <f t="shared" si="70"/>
        <v>0.55674286644912319</v>
      </c>
      <c r="U282" s="38">
        <f t="shared" si="71"/>
        <v>1.3693636018262056</v>
      </c>
    </row>
    <row r="283" spans="1:21" ht="13" x14ac:dyDescent="0.3">
      <c r="A283" s="18" t="s">
        <v>29</v>
      </c>
      <c r="B283" s="12" t="s">
        <v>505</v>
      </c>
      <c r="C283" s="11" t="s">
        <v>506</v>
      </c>
      <c r="D283" s="33">
        <v>97363449</v>
      </c>
      <c r="E283" s="33">
        <v>100814507</v>
      </c>
      <c r="F283" s="33">
        <v>50285852</v>
      </c>
      <c r="G283" s="38">
        <f t="shared" si="64"/>
        <v>0.51647566429163783</v>
      </c>
      <c r="H283" s="33">
        <v>16634323</v>
      </c>
      <c r="I283" s="38">
        <f t="shared" si="65"/>
        <v>0.17084771719621394</v>
      </c>
      <c r="J283" s="33">
        <v>14358337</v>
      </c>
      <c r="K283" s="38">
        <f t="shared" si="66"/>
        <v>0.14242332207209027</v>
      </c>
      <c r="L283" s="33">
        <v>0</v>
      </c>
      <c r="M283" s="38">
        <f t="shared" si="67"/>
        <v>0</v>
      </c>
      <c r="N283" s="33">
        <f t="shared" si="68"/>
        <v>81278512</v>
      </c>
      <c r="O283" s="38">
        <f t="shared" si="69"/>
        <v>0.80621841457797339</v>
      </c>
      <c r="P283" s="33">
        <v>13093049</v>
      </c>
      <c r="Q283" s="33">
        <v>91380971</v>
      </c>
      <c r="R283" s="33">
        <v>100007475</v>
      </c>
      <c r="S283" s="33">
        <v>93696355</v>
      </c>
      <c r="T283" s="38">
        <f t="shared" si="70"/>
        <v>0.93689351720958858</v>
      </c>
      <c r="U283" s="38">
        <f t="shared" si="71"/>
        <v>9.6638147462825508E-2</v>
      </c>
    </row>
    <row r="284" spans="1:21" ht="13" x14ac:dyDescent="0.3">
      <c r="A284" s="18" t="s">
        <v>44</v>
      </c>
      <c r="B284" s="12" t="s">
        <v>507</v>
      </c>
      <c r="C284" s="11" t="s">
        <v>508</v>
      </c>
      <c r="D284" s="33">
        <v>58186650</v>
      </c>
      <c r="E284" s="33">
        <v>58343850</v>
      </c>
      <c r="F284" s="33">
        <v>26071498</v>
      </c>
      <c r="G284" s="38">
        <f t="shared" si="64"/>
        <v>0.4480666613389841</v>
      </c>
      <c r="H284" s="33">
        <v>18469695</v>
      </c>
      <c r="I284" s="38">
        <f t="shared" si="65"/>
        <v>0.31742152194704454</v>
      </c>
      <c r="J284" s="33">
        <v>14392453</v>
      </c>
      <c r="K284" s="38">
        <f t="shared" si="66"/>
        <v>0.24668329224074173</v>
      </c>
      <c r="L284" s="33">
        <v>0</v>
      </c>
      <c r="M284" s="38">
        <f t="shared" si="67"/>
        <v>0</v>
      </c>
      <c r="N284" s="33">
        <f t="shared" si="68"/>
        <v>58933646</v>
      </c>
      <c r="O284" s="38">
        <f t="shared" si="69"/>
        <v>1.0101089660692602</v>
      </c>
      <c r="P284" s="33">
        <v>12881463</v>
      </c>
      <c r="Q284" s="33">
        <v>54526700</v>
      </c>
      <c r="R284" s="33">
        <v>56999700</v>
      </c>
      <c r="S284" s="33">
        <v>57746494</v>
      </c>
      <c r="T284" s="38">
        <f t="shared" si="70"/>
        <v>1.0131017180792179</v>
      </c>
      <c r="U284" s="38">
        <f t="shared" si="71"/>
        <v>0.1172995644982251</v>
      </c>
    </row>
    <row r="285" spans="1:21" ht="14" x14ac:dyDescent="0.3">
      <c r="A285" s="19" t="s">
        <v>0</v>
      </c>
      <c r="B285" s="14" t="s">
        <v>509</v>
      </c>
      <c r="C285" s="13" t="s">
        <v>0</v>
      </c>
      <c r="D285" s="34">
        <f>SUM(D276:D284)</f>
        <v>512963923</v>
      </c>
      <c r="E285" s="34">
        <f>SUM(E276:E284)</f>
        <v>513665460</v>
      </c>
      <c r="F285" s="34">
        <f>SUM(F276:F284)</f>
        <v>267790674</v>
      </c>
      <c r="G285" s="39">
        <f t="shared" si="64"/>
        <v>0.52204582426355162</v>
      </c>
      <c r="H285" s="34">
        <f>SUM(H276:H284)</f>
        <v>101136894</v>
      </c>
      <c r="I285" s="39">
        <f t="shared" si="65"/>
        <v>0.19716180703023828</v>
      </c>
      <c r="J285" s="34">
        <f>SUM(J276:J284)</f>
        <v>91989233</v>
      </c>
      <c r="K285" s="39">
        <f t="shared" si="66"/>
        <v>0.17908393723806151</v>
      </c>
      <c r="L285" s="34">
        <f>SUM(L276:L284)</f>
        <v>0</v>
      </c>
      <c r="M285" s="39">
        <f t="shared" si="67"/>
        <v>0</v>
      </c>
      <c r="N285" s="34">
        <f t="shared" si="68"/>
        <v>460916801</v>
      </c>
      <c r="O285" s="39">
        <f t="shared" si="69"/>
        <v>0.89730931295244187</v>
      </c>
      <c r="P285" s="34">
        <f>SUM(P276:P284)</f>
        <v>88252638</v>
      </c>
      <c r="Q285" s="34">
        <f>SUM(Q276:Q284)</f>
        <v>499347376</v>
      </c>
      <c r="R285" s="34">
        <f>SUM(R276:R284)</f>
        <v>535606154</v>
      </c>
      <c r="S285" s="34">
        <f>SUM(S276:S284)</f>
        <v>352715321</v>
      </c>
      <c r="T285" s="39">
        <f t="shared" si="70"/>
        <v>0.65853485507188547</v>
      </c>
      <c r="U285" s="39">
        <f t="shared" si="71"/>
        <v>4.2339754195223067E-2</v>
      </c>
    </row>
    <row r="286" spans="1:21" ht="13" x14ac:dyDescent="0.3">
      <c r="A286" s="18" t="s">
        <v>29</v>
      </c>
      <c r="B286" s="12" t="s">
        <v>510</v>
      </c>
      <c r="C286" s="11" t="s">
        <v>511</v>
      </c>
      <c r="D286" s="33">
        <v>120289848</v>
      </c>
      <c r="E286" s="33">
        <v>115785661</v>
      </c>
      <c r="F286" s="33">
        <v>17636163</v>
      </c>
      <c r="G286" s="38">
        <f t="shared" si="64"/>
        <v>0.14661389380091328</v>
      </c>
      <c r="H286" s="33">
        <v>2856045</v>
      </c>
      <c r="I286" s="38">
        <f t="shared" si="65"/>
        <v>2.3743026094770692E-2</v>
      </c>
      <c r="J286" s="33">
        <v>5463379</v>
      </c>
      <c r="K286" s="38">
        <f t="shared" si="66"/>
        <v>4.7185281431350985E-2</v>
      </c>
      <c r="L286" s="33">
        <v>0</v>
      </c>
      <c r="M286" s="38">
        <f t="shared" si="67"/>
        <v>0</v>
      </c>
      <c r="N286" s="33">
        <f t="shared" si="68"/>
        <v>25955587</v>
      </c>
      <c r="O286" s="38">
        <f t="shared" si="69"/>
        <v>0.22416926911182897</v>
      </c>
      <c r="P286" s="33">
        <v>3939105</v>
      </c>
      <c r="Q286" s="33">
        <v>118821489</v>
      </c>
      <c r="R286" s="33">
        <v>127806381</v>
      </c>
      <c r="S286" s="33">
        <v>60142228</v>
      </c>
      <c r="T286" s="38">
        <f t="shared" si="70"/>
        <v>0.47057296771434282</v>
      </c>
      <c r="U286" s="38">
        <f t="shared" si="71"/>
        <v>0.38695947429682631</v>
      </c>
    </row>
    <row r="287" spans="1:21" ht="13" x14ac:dyDescent="0.3">
      <c r="A287" s="18" t="s">
        <v>29</v>
      </c>
      <c r="B287" s="12" t="s">
        <v>512</v>
      </c>
      <c r="C287" s="11" t="s">
        <v>513</v>
      </c>
      <c r="D287" s="33">
        <v>54522333</v>
      </c>
      <c r="E287" s="33">
        <v>58652174</v>
      </c>
      <c r="F287" s="33">
        <v>2878237</v>
      </c>
      <c r="G287" s="38">
        <f t="shared" si="64"/>
        <v>5.2790055774025665E-2</v>
      </c>
      <c r="H287" s="33">
        <v>11094436</v>
      </c>
      <c r="I287" s="38">
        <f t="shared" si="65"/>
        <v>0.20348424928918576</v>
      </c>
      <c r="J287" s="33">
        <v>9231281</v>
      </c>
      <c r="K287" s="38">
        <f t="shared" si="66"/>
        <v>0.15739026144197144</v>
      </c>
      <c r="L287" s="33">
        <v>0</v>
      </c>
      <c r="M287" s="38">
        <f t="shared" si="67"/>
        <v>0</v>
      </c>
      <c r="N287" s="33">
        <f t="shared" si="68"/>
        <v>23203954</v>
      </c>
      <c r="O287" s="38">
        <f t="shared" si="69"/>
        <v>0.39561967472851051</v>
      </c>
      <c r="P287" s="33">
        <v>9344700</v>
      </c>
      <c r="Q287" s="33">
        <v>50379056</v>
      </c>
      <c r="R287" s="33">
        <v>53815056</v>
      </c>
      <c r="S287" s="33">
        <v>30744106</v>
      </c>
      <c r="T287" s="38">
        <f t="shared" si="70"/>
        <v>0.57129190760295778</v>
      </c>
      <c r="U287" s="38">
        <f t="shared" si="71"/>
        <v>-1.2137254272475362E-2</v>
      </c>
    </row>
    <row r="288" spans="1:21" ht="13" x14ac:dyDescent="0.3">
      <c r="A288" s="18" t="s">
        <v>29</v>
      </c>
      <c r="B288" s="12" t="s">
        <v>514</v>
      </c>
      <c r="C288" s="11" t="s">
        <v>515</v>
      </c>
      <c r="D288" s="33">
        <v>102330641</v>
      </c>
      <c r="E288" s="33">
        <v>110192997</v>
      </c>
      <c r="F288" s="33">
        <v>29598789</v>
      </c>
      <c r="G288" s="38">
        <f t="shared" si="64"/>
        <v>0.28924659037364969</v>
      </c>
      <c r="H288" s="33">
        <v>26376883</v>
      </c>
      <c r="I288" s="38">
        <f t="shared" si="65"/>
        <v>0.25776133856134059</v>
      </c>
      <c r="J288" s="33">
        <v>13908395</v>
      </c>
      <c r="K288" s="38">
        <f t="shared" si="66"/>
        <v>0.12621850188900843</v>
      </c>
      <c r="L288" s="33">
        <v>0</v>
      </c>
      <c r="M288" s="38">
        <f t="shared" si="67"/>
        <v>0</v>
      </c>
      <c r="N288" s="33">
        <f t="shared" si="68"/>
        <v>69884067</v>
      </c>
      <c r="O288" s="38">
        <f t="shared" si="69"/>
        <v>0.63419698985045303</v>
      </c>
      <c r="P288" s="33">
        <v>16231722</v>
      </c>
      <c r="Q288" s="33">
        <v>116688651</v>
      </c>
      <c r="R288" s="33">
        <v>123468113</v>
      </c>
      <c r="S288" s="33">
        <v>56340502</v>
      </c>
      <c r="T288" s="38">
        <f t="shared" si="70"/>
        <v>0.45631621502144443</v>
      </c>
      <c r="U288" s="38">
        <f t="shared" si="71"/>
        <v>-0.14313496744214815</v>
      </c>
    </row>
    <row r="289" spans="1:21" ht="13" x14ac:dyDescent="0.3">
      <c r="A289" s="18" t="s">
        <v>29</v>
      </c>
      <c r="B289" s="12" t="s">
        <v>516</v>
      </c>
      <c r="C289" s="11" t="s">
        <v>517</v>
      </c>
      <c r="D289" s="33">
        <v>52779797</v>
      </c>
      <c r="E289" s="33">
        <v>52775202</v>
      </c>
      <c r="F289" s="33">
        <v>3907903</v>
      </c>
      <c r="G289" s="38">
        <f t="shared" si="64"/>
        <v>7.4041645139332382E-2</v>
      </c>
      <c r="H289" s="33">
        <v>4267695</v>
      </c>
      <c r="I289" s="38">
        <f t="shared" si="65"/>
        <v>8.0858495912744799E-2</v>
      </c>
      <c r="J289" s="33">
        <v>12636143</v>
      </c>
      <c r="K289" s="38">
        <f t="shared" si="66"/>
        <v>0.23943334219734488</v>
      </c>
      <c r="L289" s="33">
        <v>0</v>
      </c>
      <c r="M289" s="38">
        <f t="shared" si="67"/>
        <v>0</v>
      </c>
      <c r="N289" s="33">
        <f t="shared" si="68"/>
        <v>20811741</v>
      </c>
      <c r="O289" s="38">
        <f t="shared" si="69"/>
        <v>0.39434697000307078</v>
      </c>
      <c r="P289" s="33">
        <v>4210118</v>
      </c>
      <c r="Q289" s="33">
        <v>54902913</v>
      </c>
      <c r="R289" s="33">
        <v>57518424</v>
      </c>
      <c r="S289" s="33">
        <v>12809989</v>
      </c>
      <c r="T289" s="38">
        <f t="shared" si="70"/>
        <v>0.22271105689543927</v>
      </c>
      <c r="U289" s="38">
        <f t="shared" si="71"/>
        <v>2.0013750208426462</v>
      </c>
    </row>
    <row r="290" spans="1:21" ht="13" x14ac:dyDescent="0.3">
      <c r="A290" s="18" t="s">
        <v>29</v>
      </c>
      <c r="B290" s="12" t="s">
        <v>518</v>
      </c>
      <c r="C290" s="11" t="s">
        <v>519</v>
      </c>
      <c r="D290" s="33">
        <v>324071705</v>
      </c>
      <c r="E290" s="33">
        <v>324071705</v>
      </c>
      <c r="F290" s="33">
        <v>80746408</v>
      </c>
      <c r="G290" s="38">
        <f t="shared" si="64"/>
        <v>0.24916216613233791</v>
      </c>
      <c r="H290" s="33">
        <v>66115147</v>
      </c>
      <c r="I290" s="38">
        <f t="shared" si="65"/>
        <v>0.20401394500022765</v>
      </c>
      <c r="J290" s="33">
        <v>42002012</v>
      </c>
      <c r="K290" s="38">
        <f t="shared" si="66"/>
        <v>0.12960715592248326</v>
      </c>
      <c r="L290" s="33">
        <v>0</v>
      </c>
      <c r="M290" s="38">
        <f t="shared" si="67"/>
        <v>0</v>
      </c>
      <c r="N290" s="33">
        <f t="shared" si="68"/>
        <v>188863567</v>
      </c>
      <c r="O290" s="38">
        <f t="shared" si="69"/>
        <v>0.58278326705504879</v>
      </c>
      <c r="P290" s="33">
        <v>50843372</v>
      </c>
      <c r="Q290" s="33">
        <v>262349490</v>
      </c>
      <c r="R290" s="33">
        <v>283836778</v>
      </c>
      <c r="S290" s="33">
        <v>205614595</v>
      </c>
      <c r="T290" s="38">
        <f t="shared" si="70"/>
        <v>0.72441139040832825</v>
      </c>
      <c r="U290" s="38">
        <f t="shared" si="71"/>
        <v>-0.17389405250304801</v>
      </c>
    </row>
    <row r="291" spans="1:21" ht="13" x14ac:dyDescent="0.3">
      <c r="A291" s="18" t="s">
        <v>44</v>
      </c>
      <c r="B291" s="12" t="s">
        <v>520</v>
      </c>
      <c r="C291" s="11" t="s">
        <v>521</v>
      </c>
      <c r="D291" s="33">
        <v>80004000</v>
      </c>
      <c r="E291" s="33">
        <v>79254000</v>
      </c>
      <c r="F291" s="33">
        <v>31260085</v>
      </c>
      <c r="G291" s="38">
        <f t="shared" si="64"/>
        <v>0.3907315259237038</v>
      </c>
      <c r="H291" s="33">
        <v>308517</v>
      </c>
      <c r="I291" s="38">
        <f t="shared" si="65"/>
        <v>3.856269686515674E-3</v>
      </c>
      <c r="J291" s="33">
        <v>43701374</v>
      </c>
      <c r="K291" s="38">
        <f t="shared" si="66"/>
        <v>0.55140906452671157</v>
      </c>
      <c r="L291" s="33">
        <v>0</v>
      </c>
      <c r="M291" s="38">
        <f t="shared" si="67"/>
        <v>0</v>
      </c>
      <c r="N291" s="33">
        <f t="shared" si="68"/>
        <v>75269976</v>
      </c>
      <c r="O291" s="38">
        <f t="shared" si="69"/>
        <v>0.94973094102505862</v>
      </c>
      <c r="P291" s="33">
        <v>39748852</v>
      </c>
      <c r="Q291" s="33">
        <v>77101000</v>
      </c>
      <c r="R291" s="33">
        <v>79083000</v>
      </c>
      <c r="S291" s="33">
        <v>74449773</v>
      </c>
      <c r="T291" s="38">
        <f t="shared" si="70"/>
        <v>0.94141311027654495</v>
      </c>
      <c r="U291" s="38">
        <f t="shared" si="71"/>
        <v>9.94373875250536E-2</v>
      </c>
    </row>
    <row r="292" spans="1:21" ht="14" x14ac:dyDescent="0.3">
      <c r="A292" s="19" t="s">
        <v>0</v>
      </c>
      <c r="B292" s="14" t="s">
        <v>522</v>
      </c>
      <c r="C292" s="13" t="s">
        <v>0</v>
      </c>
      <c r="D292" s="34">
        <f>SUM(D286:D291)</f>
        <v>733998324</v>
      </c>
      <c r="E292" s="34">
        <f>SUM(E286:E291)</f>
        <v>740731739</v>
      </c>
      <c r="F292" s="34">
        <f>SUM(F286:F291)</f>
        <v>166027585</v>
      </c>
      <c r="G292" s="39">
        <f t="shared" si="64"/>
        <v>0.22619613638245856</v>
      </c>
      <c r="H292" s="34">
        <f>SUM(H286:H291)</f>
        <v>111018723</v>
      </c>
      <c r="I292" s="39">
        <f t="shared" si="65"/>
        <v>0.15125201157816268</v>
      </c>
      <c r="J292" s="34">
        <f>SUM(J286:J291)</f>
        <v>126942584</v>
      </c>
      <c r="K292" s="39">
        <f t="shared" si="66"/>
        <v>0.17137457100376793</v>
      </c>
      <c r="L292" s="34">
        <f>SUM(L286:L291)</f>
        <v>0</v>
      </c>
      <c r="M292" s="39">
        <f t="shared" si="67"/>
        <v>0</v>
      </c>
      <c r="N292" s="34">
        <f t="shared" si="68"/>
        <v>403988892</v>
      </c>
      <c r="O292" s="39">
        <f t="shared" si="69"/>
        <v>0.54539163198999896</v>
      </c>
      <c r="P292" s="34">
        <f>SUM(P286:P291)</f>
        <v>124317869</v>
      </c>
      <c r="Q292" s="34">
        <f>SUM(Q286:Q291)</f>
        <v>680242599</v>
      </c>
      <c r="R292" s="34">
        <f>SUM(R286:R291)</f>
        <v>725527752</v>
      </c>
      <c r="S292" s="34">
        <f>SUM(S286:S291)</f>
        <v>440101193</v>
      </c>
      <c r="T292" s="39">
        <f t="shared" si="70"/>
        <v>0.60659456759139929</v>
      </c>
      <c r="U292" s="39">
        <f t="shared" si="71"/>
        <v>2.1112934295873353E-2</v>
      </c>
    </row>
    <row r="293" spans="1:21" ht="13" x14ac:dyDescent="0.3">
      <c r="A293" s="18" t="s">
        <v>29</v>
      </c>
      <c r="B293" s="12" t="s">
        <v>523</v>
      </c>
      <c r="C293" s="11" t="s">
        <v>524</v>
      </c>
      <c r="D293" s="33">
        <v>630832586</v>
      </c>
      <c r="E293" s="33">
        <v>631106186</v>
      </c>
      <c r="F293" s="33">
        <v>216438295</v>
      </c>
      <c r="G293" s="38">
        <f t="shared" si="64"/>
        <v>0.34309942099281471</v>
      </c>
      <c r="H293" s="33">
        <v>137514126</v>
      </c>
      <c r="I293" s="38">
        <f t="shared" si="65"/>
        <v>0.21798830474492958</v>
      </c>
      <c r="J293" s="33">
        <v>138603356</v>
      </c>
      <c r="K293" s="38">
        <f t="shared" si="66"/>
        <v>0.21961970754633039</v>
      </c>
      <c r="L293" s="33">
        <v>0</v>
      </c>
      <c r="M293" s="38">
        <f t="shared" si="67"/>
        <v>0</v>
      </c>
      <c r="N293" s="33">
        <f t="shared" si="68"/>
        <v>492555777</v>
      </c>
      <c r="O293" s="38">
        <f t="shared" si="69"/>
        <v>0.78046418800274597</v>
      </c>
      <c r="P293" s="33">
        <v>141787576</v>
      </c>
      <c r="Q293" s="33">
        <v>610405613</v>
      </c>
      <c r="R293" s="33">
        <v>609805613</v>
      </c>
      <c r="S293" s="33">
        <v>481089308</v>
      </c>
      <c r="T293" s="38">
        <f t="shared" si="70"/>
        <v>0.7889224004240184</v>
      </c>
      <c r="U293" s="38">
        <f t="shared" si="71"/>
        <v>-2.2457679930997676E-2</v>
      </c>
    </row>
    <row r="294" spans="1:21" ht="13" x14ac:dyDescent="0.3">
      <c r="A294" s="18" t="s">
        <v>29</v>
      </c>
      <c r="B294" s="12" t="s">
        <v>525</v>
      </c>
      <c r="C294" s="11" t="s">
        <v>526</v>
      </c>
      <c r="D294" s="33">
        <v>142948207</v>
      </c>
      <c r="E294" s="33">
        <v>126652681</v>
      </c>
      <c r="F294" s="33">
        <v>50777924</v>
      </c>
      <c r="G294" s="38">
        <f t="shared" si="64"/>
        <v>0.35521903398200722</v>
      </c>
      <c r="H294" s="33">
        <v>14069404</v>
      </c>
      <c r="I294" s="38">
        <f t="shared" si="65"/>
        <v>9.8423088300785749E-2</v>
      </c>
      <c r="J294" s="33">
        <v>8614421</v>
      </c>
      <c r="K294" s="38">
        <f t="shared" si="66"/>
        <v>6.8016096714131141E-2</v>
      </c>
      <c r="L294" s="33">
        <v>0</v>
      </c>
      <c r="M294" s="38">
        <f t="shared" si="67"/>
        <v>0</v>
      </c>
      <c r="N294" s="33">
        <f t="shared" si="68"/>
        <v>73461749</v>
      </c>
      <c r="O294" s="38">
        <f t="shared" si="69"/>
        <v>0.5800252187318482</v>
      </c>
      <c r="P294" s="33">
        <v>33804011</v>
      </c>
      <c r="Q294" s="33">
        <v>119335542</v>
      </c>
      <c r="R294" s="33">
        <v>143597542</v>
      </c>
      <c r="S294" s="33">
        <v>98416747</v>
      </c>
      <c r="T294" s="38">
        <f t="shared" si="70"/>
        <v>0.68536512275398143</v>
      </c>
      <c r="U294" s="38">
        <f t="shared" si="71"/>
        <v>-0.7451657142106598</v>
      </c>
    </row>
    <row r="295" spans="1:21" ht="13" x14ac:dyDescent="0.3">
      <c r="A295" s="18" t="s">
        <v>29</v>
      </c>
      <c r="B295" s="12" t="s">
        <v>527</v>
      </c>
      <c r="C295" s="11" t="s">
        <v>528</v>
      </c>
      <c r="D295" s="33">
        <v>16916818</v>
      </c>
      <c r="E295" s="33">
        <v>16916818</v>
      </c>
      <c r="F295" s="33">
        <v>7025406</v>
      </c>
      <c r="G295" s="38">
        <f t="shared" si="64"/>
        <v>0.41529122084306869</v>
      </c>
      <c r="H295" s="33">
        <v>10052920</v>
      </c>
      <c r="I295" s="38">
        <f t="shared" si="65"/>
        <v>0.5942559646855573</v>
      </c>
      <c r="J295" s="33">
        <v>-2629069</v>
      </c>
      <c r="K295" s="38">
        <f t="shared" si="66"/>
        <v>-0.15541155553012392</v>
      </c>
      <c r="L295" s="33">
        <v>0</v>
      </c>
      <c r="M295" s="38">
        <f t="shared" si="67"/>
        <v>0</v>
      </c>
      <c r="N295" s="33">
        <f t="shared" si="68"/>
        <v>14449257</v>
      </c>
      <c r="O295" s="38">
        <f t="shared" si="69"/>
        <v>0.85413562999850212</v>
      </c>
      <c r="P295" s="33">
        <v>7422282</v>
      </c>
      <c r="Q295" s="33">
        <v>14842062</v>
      </c>
      <c r="R295" s="33">
        <v>29910626</v>
      </c>
      <c r="S295" s="33">
        <v>19014563</v>
      </c>
      <c r="T295" s="38">
        <f t="shared" si="70"/>
        <v>0.63571263938106815</v>
      </c>
      <c r="U295" s="38">
        <f t="shared" si="71"/>
        <v>-1.3542130304399644</v>
      </c>
    </row>
    <row r="296" spans="1:21" ht="13" x14ac:dyDescent="0.3">
      <c r="A296" s="18" t="s">
        <v>29</v>
      </c>
      <c r="B296" s="12" t="s">
        <v>529</v>
      </c>
      <c r="C296" s="11" t="s">
        <v>530</v>
      </c>
      <c r="D296" s="33">
        <v>47457711</v>
      </c>
      <c r="E296" s="33">
        <v>47457711</v>
      </c>
      <c r="F296" s="33">
        <v>9748750</v>
      </c>
      <c r="G296" s="38">
        <f t="shared" si="64"/>
        <v>0.20541972620634821</v>
      </c>
      <c r="H296" s="33">
        <v>6538134</v>
      </c>
      <c r="I296" s="38">
        <f t="shared" si="65"/>
        <v>0.1377675800672308</v>
      </c>
      <c r="J296" s="33">
        <v>8801236</v>
      </c>
      <c r="K296" s="38">
        <f t="shared" si="66"/>
        <v>0.18545428792383181</v>
      </c>
      <c r="L296" s="33">
        <v>0</v>
      </c>
      <c r="M296" s="38">
        <f t="shared" si="67"/>
        <v>0</v>
      </c>
      <c r="N296" s="33">
        <f t="shared" si="68"/>
        <v>25088120</v>
      </c>
      <c r="O296" s="38">
        <f t="shared" si="69"/>
        <v>0.52864159419741086</v>
      </c>
      <c r="P296" s="33">
        <v>10187769</v>
      </c>
      <c r="Q296" s="33">
        <v>65976209</v>
      </c>
      <c r="R296" s="33">
        <v>43735234</v>
      </c>
      <c r="S296" s="33">
        <v>32768039</v>
      </c>
      <c r="T296" s="38">
        <f t="shared" si="70"/>
        <v>0.74923662235350108</v>
      </c>
      <c r="U296" s="38">
        <f t="shared" si="71"/>
        <v>-0.13609780512298619</v>
      </c>
    </row>
    <row r="297" spans="1:21" ht="13" x14ac:dyDescent="0.3">
      <c r="A297" s="18" t="s">
        <v>44</v>
      </c>
      <c r="B297" s="12" t="s">
        <v>531</v>
      </c>
      <c r="C297" s="11" t="s">
        <v>532</v>
      </c>
      <c r="D297" s="33">
        <v>136636000</v>
      </c>
      <c r="E297" s="33">
        <v>136686000</v>
      </c>
      <c r="F297" s="33">
        <v>54869957</v>
      </c>
      <c r="G297" s="38">
        <f t="shared" si="64"/>
        <v>0.40157760033958839</v>
      </c>
      <c r="H297" s="33">
        <v>44180628</v>
      </c>
      <c r="I297" s="38">
        <f t="shared" si="65"/>
        <v>0.32334544336778009</v>
      </c>
      <c r="J297" s="33">
        <v>33313878</v>
      </c>
      <c r="K297" s="38">
        <f t="shared" si="66"/>
        <v>0.24372560467055879</v>
      </c>
      <c r="L297" s="33">
        <v>0</v>
      </c>
      <c r="M297" s="38">
        <f t="shared" si="67"/>
        <v>0</v>
      </c>
      <c r="N297" s="33">
        <f t="shared" si="68"/>
        <v>132364463</v>
      </c>
      <c r="O297" s="38">
        <f t="shared" si="69"/>
        <v>0.96838347014324799</v>
      </c>
      <c r="P297" s="33">
        <v>61491909</v>
      </c>
      <c r="Q297" s="33">
        <v>131651640</v>
      </c>
      <c r="R297" s="33">
        <v>133220640</v>
      </c>
      <c r="S297" s="33">
        <v>130970712</v>
      </c>
      <c r="T297" s="38">
        <f t="shared" si="70"/>
        <v>0.98311126564172036</v>
      </c>
      <c r="U297" s="38">
        <f t="shared" si="71"/>
        <v>-0.45823965230937946</v>
      </c>
    </row>
    <row r="298" spans="1:21" ht="14" x14ac:dyDescent="0.3">
      <c r="A298" s="19" t="s">
        <v>0</v>
      </c>
      <c r="B298" s="14" t="s">
        <v>533</v>
      </c>
      <c r="C298" s="13" t="s">
        <v>0</v>
      </c>
      <c r="D298" s="34">
        <f>SUM(D293:D297)</f>
        <v>974791322</v>
      </c>
      <c r="E298" s="34">
        <f>SUM(E293:E297)</f>
        <v>958819396</v>
      </c>
      <c r="F298" s="34">
        <f>SUM(F293:F297)</f>
        <v>338860332</v>
      </c>
      <c r="G298" s="39">
        <f t="shared" si="64"/>
        <v>0.34762345986498228</v>
      </c>
      <c r="H298" s="34">
        <f>SUM(H293:H297)</f>
        <v>212355212</v>
      </c>
      <c r="I298" s="39">
        <f t="shared" si="65"/>
        <v>0.217846842916396</v>
      </c>
      <c r="J298" s="34">
        <f>SUM(J293:J297)</f>
        <v>186703822</v>
      </c>
      <c r="K298" s="39">
        <f t="shared" si="66"/>
        <v>0.19472261697968404</v>
      </c>
      <c r="L298" s="34">
        <f>SUM(L293:L297)</f>
        <v>0</v>
      </c>
      <c r="M298" s="39">
        <f t="shared" si="67"/>
        <v>0</v>
      </c>
      <c r="N298" s="34">
        <f t="shared" si="68"/>
        <v>737919366</v>
      </c>
      <c r="O298" s="39">
        <f t="shared" si="69"/>
        <v>0.769612472461915</v>
      </c>
      <c r="P298" s="34">
        <f>SUM(P293:P297)</f>
        <v>254693547</v>
      </c>
      <c r="Q298" s="34">
        <f>SUM(Q293:Q297)</f>
        <v>942211066</v>
      </c>
      <c r="R298" s="34">
        <f>SUM(R293:R297)</f>
        <v>960269655</v>
      </c>
      <c r="S298" s="34">
        <f>SUM(S293:S297)</f>
        <v>762259369</v>
      </c>
      <c r="T298" s="39">
        <f t="shared" si="70"/>
        <v>0.79379720584839264</v>
      </c>
      <c r="U298" s="39">
        <f t="shared" si="71"/>
        <v>-0.26694718339291101</v>
      </c>
    </row>
    <row r="299" spans="1:21" ht="14" x14ac:dyDescent="0.3">
      <c r="A299" s="19" t="s">
        <v>0</v>
      </c>
      <c r="B299" s="14" t="s">
        <v>534</v>
      </c>
      <c r="C299" s="13" t="s">
        <v>0</v>
      </c>
      <c r="D299" s="34">
        <f>SUM(D263:D266,D268:D274,D276:D284,D286:D291,D293:D297)</f>
        <v>3066008517</v>
      </c>
      <c r="E299" s="34">
        <f>SUM(E263:E266,E268:E274,E276:E284,E286:E291,E293:E297)</f>
        <v>3064565309</v>
      </c>
      <c r="F299" s="34">
        <f>SUM(F263:F266,F268:F274,F276:F284,F286:F291,F293:F297)</f>
        <v>1090641437</v>
      </c>
      <c r="G299" s="39">
        <f t="shared" si="64"/>
        <v>0.35572028940975053</v>
      </c>
      <c r="H299" s="34">
        <f>SUM(H263:H266,H268:H274,H276:H284,H286:H291,H293:H297)</f>
        <v>564752489</v>
      </c>
      <c r="I299" s="39">
        <f t="shared" si="65"/>
        <v>0.18419795178931658</v>
      </c>
      <c r="J299" s="34">
        <f>SUM(J263:J266,J268:J274,J276:J284,J286:J291,J293:J297)</f>
        <v>622767874</v>
      </c>
      <c r="K299" s="39">
        <f t="shared" si="66"/>
        <v>0.20321572921649228</v>
      </c>
      <c r="L299" s="34">
        <f>SUM(L263:L266,L268:L274,L276:L284,L286:L291,L293:L297)</f>
        <v>0</v>
      </c>
      <c r="M299" s="39">
        <f t="shared" si="67"/>
        <v>0</v>
      </c>
      <c r="N299" s="34">
        <f t="shared" si="68"/>
        <v>2278161800</v>
      </c>
      <c r="O299" s="39">
        <f t="shared" si="69"/>
        <v>0.74338823627269612</v>
      </c>
      <c r="P299" s="34">
        <f>SUM(P263:P266,P268:P274,P276:P284,P286:P291,P293:P297)</f>
        <v>544854051</v>
      </c>
      <c r="Q299" s="34">
        <f>SUM(Q263:Q266,Q268:Q274,Q276:Q284,Q286:Q291,Q293:Q297)</f>
        <v>2909896359</v>
      </c>
      <c r="R299" s="34">
        <f>SUM(R263:R266,R268:R274,R276:R284,R286:R291,R293:R297)</f>
        <v>3012546744</v>
      </c>
      <c r="S299" s="34">
        <f>SUM(S263:S266,S268:S274,S276:S284,S286:S291,S293:S297)</f>
        <v>2252842406</v>
      </c>
      <c r="T299" s="39">
        <f t="shared" si="70"/>
        <v>0.74781990038392576</v>
      </c>
      <c r="U299" s="39">
        <f t="shared" si="71"/>
        <v>0.14299943784395208</v>
      </c>
    </row>
    <row r="300" spans="1:21" ht="14.5" customHeight="1" x14ac:dyDescent="0.3">
      <c r="A300" s="17" t="s">
        <v>0</v>
      </c>
      <c r="B300" s="15" t="s">
        <v>618</v>
      </c>
      <c r="C300" s="10"/>
      <c r="D300" s="35"/>
      <c r="E300" s="35"/>
      <c r="F300" s="35"/>
      <c r="G300" s="40"/>
      <c r="H300" s="35"/>
      <c r="I300" s="40"/>
      <c r="J300" s="35"/>
      <c r="K300" s="40"/>
      <c r="L300" s="35"/>
      <c r="M300" s="40"/>
      <c r="N300" s="35"/>
      <c r="O300" s="40"/>
      <c r="P300" s="35"/>
      <c r="Q300" s="35"/>
      <c r="R300" s="35"/>
      <c r="S300" s="35"/>
      <c r="T300" s="40"/>
      <c r="U300" s="40"/>
    </row>
    <row r="301" spans="1:21" ht="28.9" customHeight="1" x14ac:dyDescent="0.3">
      <c r="A301" s="17" t="s">
        <v>0</v>
      </c>
      <c r="B301" s="9" t="s">
        <v>535</v>
      </c>
      <c r="C301" s="10"/>
      <c r="D301" s="35"/>
      <c r="E301" s="35"/>
      <c r="F301" s="35"/>
      <c r="G301" s="40"/>
      <c r="H301" s="35"/>
      <c r="I301" s="40"/>
      <c r="J301" s="35"/>
      <c r="K301" s="40"/>
      <c r="L301" s="35"/>
      <c r="M301" s="40"/>
      <c r="N301" s="35"/>
      <c r="O301" s="40"/>
      <c r="P301" s="35"/>
      <c r="Q301" s="35"/>
      <c r="R301" s="35"/>
      <c r="S301" s="35"/>
      <c r="T301" s="40"/>
      <c r="U301" s="40"/>
    </row>
    <row r="302" spans="1:21" ht="13" x14ac:dyDescent="0.3">
      <c r="A302" s="18" t="s">
        <v>23</v>
      </c>
      <c r="B302" s="12" t="s">
        <v>536</v>
      </c>
      <c r="C302" s="11" t="s">
        <v>537</v>
      </c>
      <c r="D302" s="33">
        <v>16493396074</v>
      </c>
      <c r="E302" s="33">
        <v>16664599671</v>
      </c>
      <c r="F302" s="33">
        <v>4467695024</v>
      </c>
      <c r="G302" s="38">
        <f t="shared" ref="G302:G339" si="72">IF(($D302     =0),0,($F302     /$D302     ))</f>
        <v>0.27087781097082991</v>
      </c>
      <c r="H302" s="33">
        <v>4304232643</v>
      </c>
      <c r="I302" s="38">
        <f t="shared" ref="I302:I339" si="73">IF(($D302     =0),0,($H302     /$D302     ))</f>
        <v>0.26096703333191296</v>
      </c>
      <c r="J302" s="33">
        <v>4343209657</v>
      </c>
      <c r="K302" s="38">
        <f t="shared" ref="K302:K339" si="74">IF(($E302     =0),0,($J302     /$E302     ))</f>
        <v>0.26062490205259009</v>
      </c>
      <c r="L302" s="33">
        <v>0</v>
      </c>
      <c r="M302" s="38">
        <f t="shared" ref="M302:M339" si="75">IF(($E302     =0),0,($L302     /$E302     ))</f>
        <v>0</v>
      </c>
      <c r="N302" s="33">
        <f t="shared" ref="N302:N339" si="76">$F302     +$H302     +$J302</f>
        <v>13115137324</v>
      </c>
      <c r="O302" s="38">
        <f t="shared" ref="O302:O339" si="77">IF(($E302     =0),0,($N302     /$E302     ))</f>
        <v>0.78700584370011417</v>
      </c>
      <c r="P302" s="33">
        <v>4072184240</v>
      </c>
      <c r="Q302" s="33">
        <v>16045814377</v>
      </c>
      <c r="R302" s="33">
        <v>16481718423</v>
      </c>
      <c r="S302" s="33">
        <v>13091741045</v>
      </c>
      <c r="T302" s="38">
        <f t="shared" ref="T302:T339" si="78">IF(($R302     =0),0,($S302     /$R302     ))</f>
        <v>0.79431893623001493</v>
      </c>
      <c r="U302" s="38">
        <f t="shared" ref="U302:U339" si="79">IF(($P302     =0),0,(($J302     /$P302     )-1))</f>
        <v>6.6555293431419082E-2</v>
      </c>
    </row>
    <row r="303" spans="1:21" ht="14" x14ac:dyDescent="0.3">
      <c r="A303" s="19" t="s">
        <v>0</v>
      </c>
      <c r="B303" s="14" t="s">
        <v>28</v>
      </c>
      <c r="C303" s="13" t="s">
        <v>0</v>
      </c>
      <c r="D303" s="34">
        <f>D302</f>
        <v>16493396074</v>
      </c>
      <c r="E303" s="34">
        <f>E302</f>
        <v>16664599671</v>
      </c>
      <c r="F303" s="34">
        <f>F302</f>
        <v>4467695024</v>
      </c>
      <c r="G303" s="39">
        <f t="shared" si="72"/>
        <v>0.27087781097082991</v>
      </c>
      <c r="H303" s="34">
        <f>H302</f>
        <v>4304232643</v>
      </c>
      <c r="I303" s="39">
        <f t="shared" si="73"/>
        <v>0.26096703333191296</v>
      </c>
      <c r="J303" s="34">
        <f>J302</f>
        <v>4343209657</v>
      </c>
      <c r="K303" s="39">
        <f t="shared" si="74"/>
        <v>0.26062490205259009</v>
      </c>
      <c r="L303" s="34">
        <f>L302</f>
        <v>0</v>
      </c>
      <c r="M303" s="39">
        <f t="shared" si="75"/>
        <v>0</v>
      </c>
      <c r="N303" s="34">
        <f t="shared" si="76"/>
        <v>13115137324</v>
      </c>
      <c r="O303" s="39">
        <f t="shared" si="77"/>
        <v>0.78700584370011417</v>
      </c>
      <c r="P303" s="34">
        <f>P302</f>
        <v>4072184240</v>
      </c>
      <c r="Q303" s="34">
        <f>Q302</f>
        <v>16045814377</v>
      </c>
      <c r="R303" s="34">
        <f>R302</f>
        <v>16481718423</v>
      </c>
      <c r="S303" s="34">
        <f>S302</f>
        <v>13091741045</v>
      </c>
      <c r="T303" s="39">
        <f t="shared" si="78"/>
        <v>0.79431893623001493</v>
      </c>
      <c r="U303" s="39">
        <f t="shared" si="79"/>
        <v>6.6555293431419082E-2</v>
      </c>
    </row>
    <row r="304" spans="1:21" ht="13" x14ac:dyDescent="0.3">
      <c r="A304" s="18" t="s">
        <v>29</v>
      </c>
      <c r="B304" s="12" t="s">
        <v>538</v>
      </c>
      <c r="C304" s="11" t="s">
        <v>539</v>
      </c>
      <c r="D304" s="33">
        <v>127893772</v>
      </c>
      <c r="E304" s="33">
        <v>128933267</v>
      </c>
      <c r="F304" s="33">
        <v>45041997</v>
      </c>
      <c r="G304" s="38">
        <f t="shared" si="72"/>
        <v>0.3521828803360339</v>
      </c>
      <c r="H304" s="33">
        <v>34493493</v>
      </c>
      <c r="I304" s="38">
        <f t="shared" si="73"/>
        <v>0.26970424329966591</v>
      </c>
      <c r="J304" s="33">
        <v>27638750</v>
      </c>
      <c r="K304" s="38">
        <f t="shared" si="74"/>
        <v>0.21436476902427362</v>
      </c>
      <c r="L304" s="33">
        <v>0</v>
      </c>
      <c r="M304" s="38">
        <f t="shared" si="75"/>
        <v>0</v>
      </c>
      <c r="N304" s="33">
        <f t="shared" si="76"/>
        <v>107174240</v>
      </c>
      <c r="O304" s="38">
        <f t="shared" si="77"/>
        <v>0.83123806984585291</v>
      </c>
      <c r="P304" s="33">
        <v>20129980</v>
      </c>
      <c r="Q304" s="33">
        <v>135340292</v>
      </c>
      <c r="R304" s="33">
        <v>135158878</v>
      </c>
      <c r="S304" s="33">
        <v>106142043</v>
      </c>
      <c r="T304" s="38">
        <f t="shared" si="78"/>
        <v>0.78531314088002413</v>
      </c>
      <c r="U304" s="38">
        <f t="shared" si="79"/>
        <v>0.37301428019302563</v>
      </c>
    </row>
    <row r="305" spans="1:21" ht="13" x14ac:dyDescent="0.3">
      <c r="A305" s="18" t="s">
        <v>29</v>
      </c>
      <c r="B305" s="12" t="s">
        <v>540</v>
      </c>
      <c r="C305" s="11" t="s">
        <v>541</v>
      </c>
      <c r="D305" s="33">
        <v>69034254</v>
      </c>
      <c r="E305" s="33">
        <v>70813147</v>
      </c>
      <c r="F305" s="33">
        <v>19707179</v>
      </c>
      <c r="G305" s="38">
        <f t="shared" si="72"/>
        <v>0.28546957282974333</v>
      </c>
      <c r="H305" s="33">
        <v>14410440</v>
      </c>
      <c r="I305" s="38">
        <f t="shared" si="73"/>
        <v>0.20874332907254997</v>
      </c>
      <c r="J305" s="33">
        <v>14120940</v>
      </c>
      <c r="K305" s="38">
        <f t="shared" si="74"/>
        <v>0.19941127598805911</v>
      </c>
      <c r="L305" s="33">
        <v>0</v>
      </c>
      <c r="M305" s="38">
        <f t="shared" si="75"/>
        <v>0</v>
      </c>
      <c r="N305" s="33">
        <f t="shared" si="76"/>
        <v>48238559</v>
      </c>
      <c r="O305" s="38">
        <f t="shared" si="77"/>
        <v>0.68120908395724877</v>
      </c>
      <c r="P305" s="33">
        <v>13164208</v>
      </c>
      <c r="Q305" s="33">
        <v>67315211</v>
      </c>
      <c r="R305" s="33">
        <v>67562129</v>
      </c>
      <c r="S305" s="33">
        <v>47072525</v>
      </c>
      <c r="T305" s="38">
        <f t="shared" si="78"/>
        <v>0.6967294503108391</v>
      </c>
      <c r="U305" s="38">
        <f t="shared" si="79"/>
        <v>7.2676761108606103E-2</v>
      </c>
    </row>
    <row r="306" spans="1:21" ht="13" x14ac:dyDescent="0.3">
      <c r="A306" s="18" t="s">
        <v>29</v>
      </c>
      <c r="B306" s="12" t="s">
        <v>542</v>
      </c>
      <c r="C306" s="11" t="s">
        <v>543</v>
      </c>
      <c r="D306" s="33">
        <v>103736594</v>
      </c>
      <c r="E306" s="33">
        <v>102819171</v>
      </c>
      <c r="F306" s="33">
        <v>31201770</v>
      </c>
      <c r="G306" s="38">
        <f t="shared" si="72"/>
        <v>0.30077881677896617</v>
      </c>
      <c r="H306" s="33">
        <v>22411973</v>
      </c>
      <c r="I306" s="38">
        <f t="shared" si="73"/>
        <v>0.21604693325481653</v>
      </c>
      <c r="J306" s="33">
        <v>23288964</v>
      </c>
      <c r="K306" s="38">
        <f t="shared" si="74"/>
        <v>0.22650410204143739</v>
      </c>
      <c r="L306" s="33">
        <v>0</v>
      </c>
      <c r="M306" s="38">
        <f t="shared" si="75"/>
        <v>0</v>
      </c>
      <c r="N306" s="33">
        <f t="shared" si="76"/>
        <v>76902707</v>
      </c>
      <c r="O306" s="38">
        <f t="shared" si="77"/>
        <v>0.74794132506670374</v>
      </c>
      <c r="P306" s="33">
        <v>20759181</v>
      </c>
      <c r="Q306" s="33">
        <v>93999345</v>
      </c>
      <c r="R306" s="33">
        <v>92107945</v>
      </c>
      <c r="S306" s="33">
        <v>71899286</v>
      </c>
      <c r="T306" s="38">
        <f t="shared" si="78"/>
        <v>0.78059809064245222</v>
      </c>
      <c r="U306" s="38">
        <f t="shared" si="79"/>
        <v>0.12186333362573398</v>
      </c>
    </row>
    <row r="307" spans="1:21" ht="13" x14ac:dyDescent="0.3">
      <c r="A307" s="18" t="s">
        <v>29</v>
      </c>
      <c r="B307" s="12" t="s">
        <v>544</v>
      </c>
      <c r="C307" s="11" t="s">
        <v>545</v>
      </c>
      <c r="D307" s="33">
        <v>341953280</v>
      </c>
      <c r="E307" s="33">
        <v>348582609</v>
      </c>
      <c r="F307" s="33">
        <v>102029798</v>
      </c>
      <c r="G307" s="38">
        <f t="shared" si="72"/>
        <v>0.29837350295338594</v>
      </c>
      <c r="H307" s="33">
        <v>73048786</v>
      </c>
      <c r="I307" s="38">
        <f t="shared" si="73"/>
        <v>0.21362212405156633</v>
      </c>
      <c r="J307" s="33">
        <v>97740895</v>
      </c>
      <c r="K307" s="38">
        <f t="shared" si="74"/>
        <v>0.28039521329074679</v>
      </c>
      <c r="L307" s="33">
        <v>0</v>
      </c>
      <c r="M307" s="38">
        <f t="shared" si="75"/>
        <v>0</v>
      </c>
      <c r="N307" s="33">
        <f t="shared" si="76"/>
        <v>272819479</v>
      </c>
      <c r="O307" s="38">
        <f t="shared" si="77"/>
        <v>0.78265372957834511</v>
      </c>
      <c r="P307" s="33">
        <v>80625770</v>
      </c>
      <c r="Q307" s="33">
        <v>344578712</v>
      </c>
      <c r="R307" s="33">
        <v>338285251</v>
      </c>
      <c r="S307" s="33">
        <v>267106680</v>
      </c>
      <c r="T307" s="38">
        <f t="shared" si="78"/>
        <v>0.78959008473000203</v>
      </c>
      <c r="U307" s="38">
        <f t="shared" si="79"/>
        <v>0.21227859281219885</v>
      </c>
    </row>
    <row r="308" spans="1:21" ht="13" x14ac:dyDescent="0.3">
      <c r="A308" s="18" t="s">
        <v>29</v>
      </c>
      <c r="B308" s="12" t="s">
        <v>546</v>
      </c>
      <c r="C308" s="11" t="s">
        <v>547</v>
      </c>
      <c r="D308" s="33">
        <v>239263654</v>
      </c>
      <c r="E308" s="33">
        <v>258733518</v>
      </c>
      <c r="F308" s="33">
        <v>60402396</v>
      </c>
      <c r="G308" s="38">
        <f t="shared" si="72"/>
        <v>0.25245119762318768</v>
      </c>
      <c r="H308" s="33">
        <v>55150094</v>
      </c>
      <c r="I308" s="38">
        <f t="shared" si="73"/>
        <v>0.23049925501848267</v>
      </c>
      <c r="J308" s="33">
        <v>48653088</v>
      </c>
      <c r="K308" s="38">
        <f t="shared" si="74"/>
        <v>0.18804323605262463</v>
      </c>
      <c r="L308" s="33">
        <v>0</v>
      </c>
      <c r="M308" s="38">
        <f t="shared" si="75"/>
        <v>0</v>
      </c>
      <c r="N308" s="33">
        <f t="shared" si="76"/>
        <v>164205578</v>
      </c>
      <c r="O308" s="38">
        <f t="shared" si="77"/>
        <v>0.63465135584018151</v>
      </c>
      <c r="P308" s="33">
        <v>47833653</v>
      </c>
      <c r="Q308" s="33">
        <v>211342595</v>
      </c>
      <c r="R308" s="33">
        <v>215552523</v>
      </c>
      <c r="S308" s="33">
        <v>159811936</v>
      </c>
      <c r="T308" s="38">
        <f t="shared" si="78"/>
        <v>0.74140600989393202</v>
      </c>
      <c r="U308" s="38">
        <f t="shared" si="79"/>
        <v>1.7130930811410039E-2</v>
      </c>
    </row>
    <row r="309" spans="1:21" ht="13" x14ac:dyDescent="0.3">
      <c r="A309" s="18" t="s">
        <v>44</v>
      </c>
      <c r="B309" s="12" t="s">
        <v>548</v>
      </c>
      <c r="C309" s="11" t="s">
        <v>549</v>
      </c>
      <c r="D309" s="33">
        <v>119480266</v>
      </c>
      <c r="E309" s="33">
        <v>132794746</v>
      </c>
      <c r="F309" s="33">
        <v>27919456</v>
      </c>
      <c r="G309" s="38">
        <f t="shared" si="72"/>
        <v>0.2336742035709897</v>
      </c>
      <c r="H309" s="33">
        <v>41710116</v>
      </c>
      <c r="I309" s="38">
        <f t="shared" si="73"/>
        <v>0.34909627670229659</v>
      </c>
      <c r="J309" s="33">
        <v>38994752</v>
      </c>
      <c r="K309" s="38">
        <f t="shared" si="74"/>
        <v>0.29364679834547069</v>
      </c>
      <c r="L309" s="33">
        <v>0</v>
      </c>
      <c r="M309" s="38">
        <f t="shared" si="75"/>
        <v>0</v>
      </c>
      <c r="N309" s="33">
        <f t="shared" si="76"/>
        <v>108624324</v>
      </c>
      <c r="O309" s="38">
        <f t="shared" si="77"/>
        <v>0.81798660919913202</v>
      </c>
      <c r="P309" s="33">
        <v>33086442</v>
      </c>
      <c r="Q309" s="33">
        <v>126038801</v>
      </c>
      <c r="R309" s="33">
        <v>120621281</v>
      </c>
      <c r="S309" s="33">
        <v>100762307</v>
      </c>
      <c r="T309" s="38">
        <f t="shared" si="78"/>
        <v>0.83536094265157079</v>
      </c>
      <c r="U309" s="38">
        <f t="shared" si="79"/>
        <v>0.17857193590051179</v>
      </c>
    </row>
    <row r="310" spans="1:21" ht="14" x14ac:dyDescent="0.3">
      <c r="A310" s="19" t="s">
        <v>0</v>
      </c>
      <c r="B310" s="14" t="s">
        <v>550</v>
      </c>
      <c r="C310" s="13" t="s">
        <v>0</v>
      </c>
      <c r="D310" s="34">
        <f>SUM(D304:D309)</f>
        <v>1001361820</v>
      </c>
      <c r="E310" s="34">
        <f>SUM(E304:E309)</f>
        <v>1042676458</v>
      </c>
      <c r="F310" s="34">
        <f>SUM(F304:F309)</f>
        <v>286302596</v>
      </c>
      <c r="G310" s="39">
        <f t="shared" si="72"/>
        <v>0.28591323364016413</v>
      </c>
      <c r="H310" s="34">
        <f>SUM(H304:H309)</f>
        <v>241224902</v>
      </c>
      <c r="I310" s="39">
        <f t="shared" si="73"/>
        <v>0.24089684386009444</v>
      </c>
      <c r="J310" s="34">
        <f>SUM(J304:J309)</f>
        <v>250437389</v>
      </c>
      <c r="K310" s="39">
        <f t="shared" si="74"/>
        <v>0.24018705618459452</v>
      </c>
      <c r="L310" s="34">
        <f>SUM(L304:L309)</f>
        <v>0</v>
      </c>
      <c r="M310" s="39">
        <f t="shared" si="75"/>
        <v>0</v>
      </c>
      <c r="N310" s="34">
        <f t="shared" si="76"/>
        <v>777964887</v>
      </c>
      <c r="O310" s="39">
        <f t="shared" si="77"/>
        <v>0.7461230001224407</v>
      </c>
      <c r="P310" s="34">
        <f>SUM(P304:P309)</f>
        <v>215599234</v>
      </c>
      <c r="Q310" s="34">
        <f>SUM(Q304:Q309)</f>
        <v>978614956</v>
      </c>
      <c r="R310" s="34">
        <f>SUM(R304:R309)</f>
        <v>969288007</v>
      </c>
      <c r="S310" s="34">
        <f>SUM(S304:S309)</f>
        <v>752794777</v>
      </c>
      <c r="T310" s="39">
        <f t="shared" si="78"/>
        <v>0.77664715911418469</v>
      </c>
      <c r="U310" s="39">
        <f t="shared" si="79"/>
        <v>0.1615875638964468</v>
      </c>
    </row>
    <row r="311" spans="1:21" ht="13" x14ac:dyDescent="0.3">
      <c r="A311" s="18" t="s">
        <v>29</v>
      </c>
      <c r="B311" s="12" t="s">
        <v>551</v>
      </c>
      <c r="C311" s="11" t="s">
        <v>552</v>
      </c>
      <c r="D311" s="33">
        <v>110918198</v>
      </c>
      <c r="E311" s="33">
        <v>113130401</v>
      </c>
      <c r="F311" s="33">
        <v>49868467</v>
      </c>
      <c r="G311" s="38">
        <f t="shared" si="72"/>
        <v>0.44959680105874061</v>
      </c>
      <c r="H311" s="33">
        <v>17211885</v>
      </c>
      <c r="I311" s="38">
        <f t="shared" si="73"/>
        <v>0.15517638503286899</v>
      </c>
      <c r="J311" s="33">
        <v>19626951</v>
      </c>
      <c r="K311" s="38">
        <f t="shared" si="74"/>
        <v>0.17348962636488843</v>
      </c>
      <c r="L311" s="33">
        <v>0</v>
      </c>
      <c r="M311" s="38">
        <f t="shared" si="75"/>
        <v>0</v>
      </c>
      <c r="N311" s="33">
        <f t="shared" si="76"/>
        <v>86707303</v>
      </c>
      <c r="O311" s="38">
        <f t="shared" si="77"/>
        <v>0.76643680419730853</v>
      </c>
      <c r="P311" s="33">
        <v>14412748</v>
      </c>
      <c r="Q311" s="33">
        <v>101029565</v>
      </c>
      <c r="R311" s="33">
        <v>95159548</v>
      </c>
      <c r="S311" s="33">
        <v>73696902</v>
      </c>
      <c r="T311" s="38">
        <f t="shared" si="78"/>
        <v>0.77445620065366427</v>
      </c>
      <c r="U311" s="38">
        <f t="shared" si="79"/>
        <v>0.36177715727770998</v>
      </c>
    </row>
    <row r="312" spans="1:21" ht="13" x14ac:dyDescent="0.3">
      <c r="A312" s="18" t="s">
        <v>29</v>
      </c>
      <c r="B312" s="12" t="s">
        <v>553</v>
      </c>
      <c r="C312" s="11" t="s">
        <v>554</v>
      </c>
      <c r="D312" s="33">
        <v>474275061</v>
      </c>
      <c r="E312" s="33">
        <v>496795973</v>
      </c>
      <c r="F312" s="33">
        <v>139563355</v>
      </c>
      <c r="G312" s="38">
        <f t="shared" si="72"/>
        <v>0.29426669558743673</v>
      </c>
      <c r="H312" s="33">
        <v>128739535</v>
      </c>
      <c r="I312" s="38">
        <f t="shared" si="73"/>
        <v>0.27144487574057791</v>
      </c>
      <c r="J312" s="33">
        <v>108386924</v>
      </c>
      <c r="K312" s="38">
        <f t="shared" si="74"/>
        <v>0.21817190535077063</v>
      </c>
      <c r="L312" s="33">
        <v>0</v>
      </c>
      <c r="M312" s="38">
        <f t="shared" si="75"/>
        <v>0</v>
      </c>
      <c r="N312" s="33">
        <f t="shared" si="76"/>
        <v>376689814</v>
      </c>
      <c r="O312" s="38">
        <f t="shared" si="77"/>
        <v>0.75823846100298398</v>
      </c>
      <c r="P312" s="33">
        <v>89605437</v>
      </c>
      <c r="Q312" s="33">
        <v>379751993</v>
      </c>
      <c r="R312" s="33">
        <v>407077112</v>
      </c>
      <c r="S312" s="33">
        <v>295462242</v>
      </c>
      <c r="T312" s="38">
        <f t="shared" si="78"/>
        <v>0.72581393866231414</v>
      </c>
      <c r="U312" s="38">
        <f t="shared" si="79"/>
        <v>0.20960209144451802</v>
      </c>
    </row>
    <row r="313" spans="1:21" ht="13" x14ac:dyDescent="0.3">
      <c r="A313" s="18" t="s">
        <v>29</v>
      </c>
      <c r="B313" s="12" t="s">
        <v>555</v>
      </c>
      <c r="C313" s="11" t="s">
        <v>556</v>
      </c>
      <c r="D313" s="33">
        <v>512119046</v>
      </c>
      <c r="E313" s="33">
        <v>512811774</v>
      </c>
      <c r="F313" s="33">
        <v>190388867</v>
      </c>
      <c r="G313" s="38">
        <f t="shared" si="72"/>
        <v>0.37176681571807818</v>
      </c>
      <c r="H313" s="33">
        <v>116055170</v>
      </c>
      <c r="I313" s="38">
        <f t="shared" si="73"/>
        <v>0.2266175626672553</v>
      </c>
      <c r="J313" s="33">
        <v>111062671</v>
      </c>
      <c r="K313" s="38">
        <f t="shared" si="74"/>
        <v>0.21657589905492303</v>
      </c>
      <c r="L313" s="33">
        <v>0</v>
      </c>
      <c r="M313" s="38">
        <f t="shared" si="75"/>
        <v>0</v>
      </c>
      <c r="N313" s="33">
        <f t="shared" si="76"/>
        <v>417506708</v>
      </c>
      <c r="O313" s="38">
        <f t="shared" si="77"/>
        <v>0.81415195431920795</v>
      </c>
      <c r="P313" s="33">
        <v>106596560</v>
      </c>
      <c r="Q313" s="33">
        <v>494309575</v>
      </c>
      <c r="R313" s="33">
        <v>498303985</v>
      </c>
      <c r="S313" s="33">
        <v>398521535</v>
      </c>
      <c r="T313" s="38">
        <f t="shared" si="78"/>
        <v>0.7997558658897741</v>
      </c>
      <c r="U313" s="38">
        <f t="shared" si="79"/>
        <v>4.1897327643593663E-2</v>
      </c>
    </row>
    <row r="314" spans="1:21" ht="13" x14ac:dyDescent="0.3">
      <c r="A314" s="18" t="s">
        <v>29</v>
      </c>
      <c r="B314" s="12" t="s">
        <v>557</v>
      </c>
      <c r="C314" s="11" t="s">
        <v>558</v>
      </c>
      <c r="D314" s="33">
        <v>213090800</v>
      </c>
      <c r="E314" s="33">
        <v>227099669</v>
      </c>
      <c r="F314" s="33">
        <v>87506380</v>
      </c>
      <c r="G314" s="38">
        <f t="shared" si="72"/>
        <v>0.41065301739915566</v>
      </c>
      <c r="H314" s="33">
        <v>51231625</v>
      </c>
      <c r="I314" s="38">
        <f t="shared" si="73"/>
        <v>0.24042157146155535</v>
      </c>
      <c r="J314" s="33">
        <v>49165322</v>
      </c>
      <c r="K314" s="38">
        <f t="shared" si="74"/>
        <v>0.21649226622166498</v>
      </c>
      <c r="L314" s="33">
        <v>0</v>
      </c>
      <c r="M314" s="38">
        <f t="shared" si="75"/>
        <v>0</v>
      </c>
      <c r="N314" s="33">
        <f t="shared" si="76"/>
        <v>187903327</v>
      </c>
      <c r="O314" s="38">
        <f t="shared" si="77"/>
        <v>0.82740467138241403</v>
      </c>
      <c r="P314" s="33">
        <v>43227485</v>
      </c>
      <c r="Q314" s="33">
        <v>200299072</v>
      </c>
      <c r="R314" s="33">
        <v>205208005</v>
      </c>
      <c r="S314" s="33">
        <v>179327916</v>
      </c>
      <c r="T314" s="38">
        <f t="shared" si="78"/>
        <v>0.87388362846761269</v>
      </c>
      <c r="U314" s="38">
        <f t="shared" si="79"/>
        <v>0.13736253682119148</v>
      </c>
    </row>
    <row r="315" spans="1:21" ht="13" x14ac:dyDescent="0.3">
      <c r="A315" s="18" t="s">
        <v>29</v>
      </c>
      <c r="B315" s="12" t="s">
        <v>559</v>
      </c>
      <c r="C315" s="11" t="s">
        <v>560</v>
      </c>
      <c r="D315" s="33">
        <v>156905354</v>
      </c>
      <c r="E315" s="33">
        <v>159809548</v>
      </c>
      <c r="F315" s="33">
        <v>120723188</v>
      </c>
      <c r="G315" s="38">
        <f t="shared" si="72"/>
        <v>0.76940132967036934</v>
      </c>
      <c r="H315" s="33">
        <v>21075178</v>
      </c>
      <c r="I315" s="38">
        <f t="shared" si="73"/>
        <v>0.13431777477778101</v>
      </c>
      <c r="J315" s="33">
        <v>18040513</v>
      </c>
      <c r="K315" s="38">
        <f t="shared" si="74"/>
        <v>0.11288757915766084</v>
      </c>
      <c r="L315" s="33">
        <v>0</v>
      </c>
      <c r="M315" s="38">
        <f t="shared" si="75"/>
        <v>0</v>
      </c>
      <c r="N315" s="33">
        <f t="shared" si="76"/>
        <v>159838879</v>
      </c>
      <c r="O315" s="38">
        <f t="shared" si="77"/>
        <v>1.00018353721894</v>
      </c>
      <c r="P315" s="33">
        <v>15859871</v>
      </c>
      <c r="Q315" s="33">
        <v>130479344</v>
      </c>
      <c r="R315" s="33">
        <v>134187483</v>
      </c>
      <c r="S315" s="33">
        <v>125742394</v>
      </c>
      <c r="T315" s="38">
        <f t="shared" si="78"/>
        <v>0.93706500180795549</v>
      </c>
      <c r="U315" s="38">
        <f t="shared" si="79"/>
        <v>0.13749430874942181</v>
      </c>
    </row>
    <row r="316" spans="1:21" ht="13" x14ac:dyDescent="0.3">
      <c r="A316" s="18" t="s">
        <v>44</v>
      </c>
      <c r="B316" s="12" t="s">
        <v>561</v>
      </c>
      <c r="C316" s="11" t="s">
        <v>562</v>
      </c>
      <c r="D316" s="33">
        <v>244231600</v>
      </c>
      <c r="E316" s="33">
        <v>244129232</v>
      </c>
      <c r="F316" s="33">
        <v>103336230</v>
      </c>
      <c r="G316" s="38">
        <f t="shared" si="72"/>
        <v>0.42310753399641982</v>
      </c>
      <c r="H316" s="33">
        <v>81324494</v>
      </c>
      <c r="I316" s="38">
        <f t="shared" si="73"/>
        <v>0.33298104749753921</v>
      </c>
      <c r="J316" s="33">
        <v>58858509</v>
      </c>
      <c r="K316" s="38">
        <f t="shared" si="74"/>
        <v>0.24109570377053413</v>
      </c>
      <c r="L316" s="33">
        <v>0</v>
      </c>
      <c r="M316" s="38">
        <f t="shared" si="75"/>
        <v>0</v>
      </c>
      <c r="N316" s="33">
        <f t="shared" si="76"/>
        <v>243519233</v>
      </c>
      <c r="O316" s="38">
        <f t="shared" si="77"/>
        <v>0.99750132749362841</v>
      </c>
      <c r="P316" s="33">
        <v>57113135</v>
      </c>
      <c r="Q316" s="33">
        <v>237769800</v>
      </c>
      <c r="R316" s="33">
        <v>238278600</v>
      </c>
      <c r="S316" s="33">
        <v>237418851</v>
      </c>
      <c r="T316" s="38">
        <f t="shared" si="78"/>
        <v>0.99639183292163036</v>
      </c>
      <c r="U316" s="38">
        <f t="shared" si="79"/>
        <v>3.055994037098464E-2</v>
      </c>
    </row>
    <row r="317" spans="1:21" ht="14" x14ac:dyDescent="0.3">
      <c r="A317" s="19" t="s">
        <v>0</v>
      </c>
      <c r="B317" s="14" t="s">
        <v>563</v>
      </c>
      <c r="C317" s="13" t="s">
        <v>0</v>
      </c>
      <c r="D317" s="34">
        <f>SUM(D311:D316)</f>
        <v>1711540059</v>
      </c>
      <c r="E317" s="34">
        <f>SUM(E311:E316)</f>
        <v>1753776597</v>
      </c>
      <c r="F317" s="34">
        <f>SUM(F311:F316)</f>
        <v>691386487</v>
      </c>
      <c r="G317" s="39">
        <f t="shared" si="72"/>
        <v>0.40395577267642557</v>
      </c>
      <c r="H317" s="34">
        <f>SUM(H311:H316)</f>
        <v>415637887</v>
      </c>
      <c r="I317" s="39">
        <f t="shared" si="73"/>
        <v>0.2428443814764373</v>
      </c>
      <c r="J317" s="34">
        <f>SUM(J311:J316)</f>
        <v>365140890</v>
      </c>
      <c r="K317" s="39">
        <f t="shared" si="74"/>
        <v>0.2082026243391592</v>
      </c>
      <c r="L317" s="34">
        <f>SUM(L311:L316)</f>
        <v>0</v>
      </c>
      <c r="M317" s="39">
        <f t="shared" si="75"/>
        <v>0</v>
      </c>
      <c r="N317" s="34">
        <f t="shared" si="76"/>
        <v>1472165264</v>
      </c>
      <c r="O317" s="39">
        <f t="shared" si="77"/>
        <v>0.83942576638226174</v>
      </c>
      <c r="P317" s="34">
        <f>SUM(P311:P316)</f>
        <v>326815236</v>
      </c>
      <c r="Q317" s="34">
        <f>SUM(Q311:Q316)</f>
        <v>1543639349</v>
      </c>
      <c r="R317" s="34">
        <f>SUM(R311:R316)</f>
        <v>1578214733</v>
      </c>
      <c r="S317" s="34">
        <f>SUM(S311:S316)</f>
        <v>1310169840</v>
      </c>
      <c r="T317" s="39">
        <f t="shared" si="78"/>
        <v>0.83015942799464415</v>
      </c>
      <c r="U317" s="39">
        <f t="shared" si="79"/>
        <v>0.11727009569406976</v>
      </c>
    </row>
    <row r="318" spans="1:21" ht="13" x14ac:dyDescent="0.3">
      <c r="A318" s="18" t="s">
        <v>29</v>
      </c>
      <c r="B318" s="12" t="s">
        <v>564</v>
      </c>
      <c r="C318" s="11" t="s">
        <v>565</v>
      </c>
      <c r="D318" s="33">
        <v>241342375</v>
      </c>
      <c r="E318" s="33">
        <v>227984653</v>
      </c>
      <c r="F318" s="33">
        <v>74917644</v>
      </c>
      <c r="G318" s="38">
        <f t="shared" si="72"/>
        <v>0.3104205964659128</v>
      </c>
      <c r="H318" s="33">
        <v>57070333</v>
      </c>
      <c r="I318" s="38">
        <f t="shared" si="73"/>
        <v>0.23647042091137124</v>
      </c>
      <c r="J318" s="33">
        <v>60308533</v>
      </c>
      <c r="K318" s="38">
        <f t="shared" si="74"/>
        <v>0.26452891546169116</v>
      </c>
      <c r="L318" s="33">
        <v>0</v>
      </c>
      <c r="M318" s="38">
        <f t="shared" si="75"/>
        <v>0</v>
      </c>
      <c r="N318" s="33">
        <f t="shared" si="76"/>
        <v>192296510</v>
      </c>
      <c r="O318" s="38">
        <f t="shared" si="77"/>
        <v>0.84346252026008084</v>
      </c>
      <c r="P318" s="33">
        <v>34454720</v>
      </c>
      <c r="Q318" s="33">
        <v>230754388</v>
      </c>
      <c r="R318" s="33">
        <v>225255763</v>
      </c>
      <c r="S318" s="33">
        <v>117498531</v>
      </c>
      <c r="T318" s="38">
        <f t="shared" si="78"/>
        <v>0.52162275200035613</v>
      </c>
      <c r="U318" s="38">
        <f t="shared" si="79"/>
        <v>0.75037071843857683</v>
      </c>
    </row>
    <row r="319" spans="1:21" ht="13" x14ac:dyDescent="0.3">
      <c r="A319" s="18" t="s">
        <v>29</v>
      </c>
      <c r="B319" s="12" t="s">
        <v>566</v>
      </c>
      <c r="C319" s="11" t="s">
        <v>567</v>
      </c>
      <c r="D319" s="33">
        <v>325712234</v>
      </c>
      <c r="E319" s="33">
        <v>328802219</v>
      </c>
      <c r="F319" s="33">
        <v>78906409</v>
      </c>
      <c r="G319" s="38">
        <f t="shared" si="72"/>
        <v>0.24225804487282476</v>
      </c>
      <c r="H319" s="33">
        <v>79642601</v>
      </c>
      <c r="I319" s="38">
        <f t="shared" si="73"/>
        <v>0.24451829770692618</v>
      </c>
      <c r="J319" s="33">
        <v>83135211</v>
      </c>
      <c r="K319" s="38">
        <f t="shared" si="74"/>
        <v>0.25284260931341218</v>
      </c>
      <c r="L319" s="33">
        <v>0</v>
      </c>
      <c r="M319" s="38">
        <f t="shared" si="75"/>
        <v>0</v>
      </c>
      <c r="N319" s="33">
        <f t="shared" si="76"/>
        <v>241684221</v>
      </c>
      <c r="O319" s="38">
        <f t="shared" si="77"/>
        <v>0.73504437328630068</v>
      </c>
      <c r="P319" s="33">
        <v>81068031</v>
      </c>
      <c r="Q319" s="33">
        <v>318314976</v>
      </c>
      <c r="R319" s="33">
        <v>318888541</v>
      </c>
      <c r="S319" s="33">
        <v>234910345</v>
      </c>
      <c r="T319" s="38">
        <f t="shared" si="78"/>
        <v>0.73665345347106714</v>
      </c>
      <c r="U319" s="38">
        <f t="shared" si="79"/>
        <v>2.5499324141719848E-2</v>
      </c>
    </row>
    <row r="320" spans="1:21" ht="13" x14ac:dyDescent="0.3">
      <c r="A320" s="18" t="s">
        <v>29</v>
      </c>
      <c r="B320" s="12" t="s">
        <v>568</v>
      </c>
      <c r="C320" s="11" t="s">
        <v>569</v>
      </c>
      <c r="D320" s="33">
        <v>90641250</v>
      </c>
      <c r="E320" s="33">
        <v>93552600</v>
      </c>
      <c r="F320" s="33">
        <v>42634214</v>
      </c>
      <c r="G320" s="38">
        <f t="shared" si="72"/>
        <v>0.47036215850950863</v>
      </c>
      <c r="H320" s="33">
        <v>15563067</v>
      </c>
      <c r="I320" s="38">
        <f t="shared" si="73"/>
        <v>0.1716996069670266</v>
      </c>
      <c r="J320" s="33">
        <v>18774110</v>
      </c>
      <c r="K320" s="38">
        <f t="shared" si="74"/>
        <v>0.20067972456136976</v>
      </c>
      <c r="L320" s="33">
        <v>0</v>
      </c>
      <c r="M320" s="38">
        <f t="shared" si="75"/>
        <v>0</v>
      </c>
      <c r="N320" s="33">
        <f t="shared" si="76"/>
        <v>76971391</v>
      </c>
      <c r="O320" s="38">
        <f t="shared" si="77"/>
        <v>0.82276057533409008</v>
      </c>
      <c r="P320" s="33">
        <v>17077061</v>
      </c>
      <c r="Q320" s="33">
        <v>85889570</v>
      </c>
      <c r="R320" s="33">
        <v>91435250</v>
      </c>
      <c r="S320" s="33">
        <v>75684358</v>
      </c>
      <c r="T320" s="38">
        <f t="shared" si="78"/>
        <v>0.82773720200907197</v>
      </c>
      <c r="U320" s="38">
        <f t="shared" si="79"/>
        <v>9.937594062584898E-2</v>
      </c>
    </row>
    <row r="321" spans="1:21" ht="13" x14ac:dyDescent="0.3">
      <c r="A321" s="18" t="s">
        <v>29</v>
      </c>
      <c r="B321" s="12" t="s">
        <v>570</v>
      </c>
      <c r="C321" s="11" t="s">
        <v>571</v>
      </c>
      <c r="D321" s="33">
        <v>61021894</v>
      </c>
      <c r="E321" s="33">
        <v>62786856</v>
      </c>
      <c r="F321" s="33">
        <v>17881041</v>
      </c>
      <c r="G321" s="38">
        <f t="shared" si="72"/>
        <v>0.29302664712439114</v>
      </c>
      <c r="H321" s="33">
        <v>14699249</v>
      </c>
      <c r="I321" s="38">
        <f t="shared" si="73"/>
        <v>0.24088483717008194</v>
      </c>
      <c r="J321" s="33">
        <v>11657355</v>
      </c>
      <c r="K321" s="38">
        <f t="shared" si="74"/>
        <v>0.18566553165203875</v>
      </c>
      <c r="L321" s="33">
        <v>0</v>
      </c>
      <c r="M321" s="38">
        <f t="shared" si="75"/>
        <v>0</v>
      </c>
      <c r="N321" s="33">
        <f t="shared" si="76"/>
        <v>44237645</v>
      </c>
      <c r="O321" s="38">
        <f t="shared" si="77"/>
        <v>0.70456856447789007</v>
      </c>
      <c r="P321" s="33">
        <v>12817544</v>
      </c>
      <c r="Q321" s="33">
        <v>54571142</v>
      </c>
      <c r="R321" s="33">
        <v>57363869</v>
      </c>
      <c r="S321" s="33">
        <v>41210608</v>
      </c>
      <c r="T321" s="38">
        <f t="shared" si="78"/>
        <v>0.71840705165824847</v>
      </c>
      <c r="U321" s="38">
        <f t="shared" si="79"/>
        <v>-9.05157025402058E-2</v>
      </c>
    </row>
    <row r="322" spans="1:21" ht="13" x14ac:dyDescent="0.3">
      <c r="A322" s="18" t="s">
        <v>44</v>
      </c>
      <c r="B322" s="12" t="s">
        <v>572</v>
      </c>
      <c r="C322" s="11" t="s">
        <v>573</v>
      </c>
      <c r="D322" s="33">
        <v>86776004</v>
      </c>
      <c r="E322" s="33">
        <v>90379168</v>
      </c>
      <c r="F322" s="33">
        <v>34833587</v>
      </c>
      <c r="G322" s="38">
        <f t="shared" si="72"/>
        <v>0.40141957908087122</v>
      </c>
      <c r="H322" s="33">
        <v>23159945</v>
      </c>
      <c r="I322" s="38">
        <f t="shared" si="73"/>
        <v>0.26689342597522697</v>
      </c>
      <c r="J322" s="33">
        <v>6059363</v>
      </c>
      <c r="K322" s="38">
        <f t="shared" si="74"/>
        <v>6.7043801509657622E-2</v>
      </c>
      <c r="L322" s="33">
        <v>0</v>
      </c>
      <c r="M322" s="38">
        <f t="shared" si="75"/>
        <v>0</v>
      </c>
      <c r="N322" s="33">
        <f t="shared" si="76"/>
        <v>64052895</v>
      </c>
      <c r="O322" s="38">
        <f t="shared" si="77"/>
        <v>0.70871304104060795</v>
      </c>
      <c r="P322" s="33">
        <v>20266109</v>
      </c>
      <c r="Q322" s="33">
        <v>82260505</v>
      </c>
      <c r="R322" s="33">
        <v>87285348</v>
      </c>
      <c r="S322" s="33">
        <v>80739118</v>
      </c>
      <c r="T322" s="38">
        <f t="shared" si="78"/>
        <v>0.92500196023735848</v>
      </c>
      <c r="U322" s="38">
        <f t="shared" si="79"/>
        <v>-0.70101004588497973</v>
      </c>
    </row>
    <row r="323" spans="1:21" ht="14" x14ac:dyDescent="0.3">
      <c r="A323" s="19" t="s">
        <v>0</v>
      </c>
      <c r="B323" s="14" t="s">
        <v>574</v>
      </c>
      <c r="C323" s="13" t="s">
        <v>0</v>
      </c>
      <c r="D323" s="34">
        <f>SUM(D318:D322)</f>
        <v>805493757</v>
      </c>
      <c r="E323" s="34">
        <f>SUM(E318:E322)</f>
        <v>803505496</v>
      </c>
      <c r="F323" s="34">
        <f>SUM(F318:F322)</f>
        <v>249172895</v>
      </c>
      <c r="G323" s="39">
        <f t="shared" si="72"/>
        <v>0.30934180784718363</v>
      </c>
      <c r="H323" s="34">
        <f>SUM(H318:H322)</f>
        <v>190135195</v>
      </c>
      <c r="I323" s="39">
        <f t="shared" si="73"/>
        <v>0.23604800576995658</v>
      </c>
      <c r="J323" s="34">
        <f>SUM(J318:J322)</f>
        <v>179934572</v>
      </c>
      <c r="K323" s="39">
        <f t="shared" si="74"/>
        <v>0.2239369523864464</v>
      </c>
      <c r="L323" s="34">
        <f>SUM(L318:L322)</f>
        <v>0</v>
      </c>
      <c r="M323" s="39">
        <f t="shared" si="75"/>
        <v>0</v>
      </c>
      <c r="N323" s="34">
        <f t="shared" si="76"/>
        <v>619242662</v>
      </c>
      <c r="O323" s="39">
        <f t="shared" si="77"/>
        <v>0.7706763240359964</v>
      </c>
      <c r="P323" s="34">
        <f>SUM(P318:P322)</f>
        <v>165683465</v>
      </c>
      <c r="Q323" s="34">
        <f>SUM(Q318:Q322)</f>
        <v>771790581</v>
      </c>
      <c r="R323" s="34">
        <f>SUM(R318:R322)</f>
        <v>780228771</v>
      </c>
      <c r="S323" s="34">
        <f>SUM(S318:S322)</f>
        <v>550042960</v>
      </c>
      <c r="T323" s="39">
        <f t="shared" si="78"/>
        <v>0.70497651515083648</v>
      </c>
      <c r="U323" s="39">
        <f t="shared" si="79"/>
        <v>8.6014056985107112E-2</v>
      </c>
    </row>
    <row r="324" spans="1:21" ht="13" x14ac:dyDescent="0.3">
      <c r="A324" s="18" t="s">
        <v>29</v>
      </c>
      <c r="B324" s="12" t="s">
        <v>575</v>
      </c>
      <c r="C324" s="11" t="s">
        <v>576</v>
      </c>
      <c r="D324" s="33">
        <v>34570964</v>
      </c>
      <c r="E324" s="33">
        <v>34867050</v>
      </c>
      <c r="F324" s="33">
        <v>9231376</v>
      </c>
      <c r="G324" s="38">
        <f t="shared" si="72"/>
        <v>0.26702686103864504</v>
      </c>
      <c r="H324" s="33">
        <v>9113392</v>
      </c>
      <c r="I324" s="38">
        <f t="shared" si="73"/>
        <v>0.26361405484672051</v>
      </c>
      <c r="J324" s="33">
        <v>6174599</v>
      </c>
      <c r="K324" s="38">
        <f t="shared" si="74"/>
        <v>0.17708980254997198</v>
      </c>
      <c r="L324" s="33">
        <v>0</v>
      </c>
      <c r="M324" s="38">
        <f t="shared" si="75"/>
        <v>0</v>
      </c>
      <c r="N324" s="33">
        <f t="shared" si="76"/>
        <v>24519367</v>
      </c>
      <c r="O324" s="38">
        <f t="shared" si="77"/>
        <v>0.70322459169903961</v>
      </c>
      <c r="P324" s="33">
        <v>6149350</v>
      </c>
      <c r="Q324" s="33">
        <v>28711920</v>
      </c>
      <c r="R324" s="33">
        <v>33596871</v>
      </c>
      <c r="S324" s="33">
        <v>21843031</v>
      </c>
      <c r="T324" s="38">
        <f t="shared" si="78"/>
        <v>0.65015075362226438</v>
      </c>
      <c r="U324" s="38">
        <f t="shared" si="79"/>
        <v>4.1059624187922417E-3</v>
      </c>
    </row>
    <row r="325" spans="1:21" ht="13" x14ac:dyDescent="0.3">
      <c r="A325" s="18" t="s">
        <v>29</v>
      </c>
      <c r="B325" s="12" t="s">
        <v>577</v>
      </c>
      <c r="C325" s="11" t="s">
        <v>578</v>
      </c>
      <c r="D325" s="33">
        <v>124267681</v>
      </c>
      <c r="E325" s="33">
        <v>124617240</v>
      </c>
      <c r="F325" s="33">
        <v>117999440</v>
      </c>
      <c r="G325" s="38">
        <f t="shared" si="72"/>
        <v>0.9495585581902023</v>
      </c>
      <c r="H325" s="33">
        <v>4950299</v>
      </c>
      <c r="I325" s="38">
        <f t="shared" si="73"/>
        <v>3.983577194137871E-2</v>
      </c>
      <c r="J325" s="33">
        <v>1115598</v>
      </c>
      <c r="K325" s="38">
        <f t="shared" si="74"/>
        <v>8.9521963413729914E-3</v>
      </c>
      <c r="L325" s="33">
        <v>0</v>
      </c>
      <c r="M325" s="38">
        <f t="shared" si="75"/>
        <v>0</v>
      </c>
      <c r="N325" s="33">
        <f t="shared" si="76"/>
        <v>124065337</v>
      </c>
      <c r="O325" s="38">
        <f t="shared" si="77"/>
        <v>0.99557121470512422</v>
      </c>
      <c r="P325" s="33">
        <v>3204429</v>
      </c>
      <c r="Q325" s="33">
        <v>116543132</v>
      </c>
      <c r="R325" s="33">
        <v>116556246</v>
      </c>
      <c r="S325" s="33">
        <v>112112657</v>
      </c>
      <c r="T325" s="38">
        <f t="shared" si="78"/>
        <v>0.96187601134648759</v>
      </c>
      <c r="U325" s="38">
        <f t="shared" si="79"/>
        <v>-0.65185747601210697</v>
      </c>
    </row>
    <row r="326" spans="1:21" ht="13" x14ac:dyDescent="0.3">
      <c r="A326" s="18" t="s">
        <v>29</v>
      </c>
      <c r="B326" s="12" t="s">
        <v>579</v>
      </c>
      <c r="C326" s="11" t="s">
        <v>580</v>
      </c>
      <c r="D326" s="33">
        <v>209795445</v>
      </c>
      <c r="E326" s="33">
        <v>209223999</v>
      </c>
      <c r="F326" s="33">
        <v>59675286</v>
      </c>
      <c r="G326" s="38">
        <f t="shared" si="72"/>
        <v>0.2844450984147916</v>
      </c>
      <c r="H326" s="33">
        <v>53093224</v>
      </c>
      <c r="I326" s="38">
        <f t="shared" si="73"/>
        <v>0.2530713857967698</v>
      </c>
      <c r="J326" s="33">
        <v>54066769</v>
      </c>
      <c r="K326" s="38">
        <f t="shared" si="74"/>
        <v>0.25841571358169096</v>
      </c>
      <c r="L326" s="33">
        <v>0</v>
      </c>
      <c r="M326" s="38">
        <f t="shared" si="75"/>
        <v>0</v>
      </c>
      <c r="N326" s="33">
        <f t="shared" si="76"/>
        <v>166835279</v>
      </c>
      <c r="O326" s="38">
        <f t="shared" si="77"/>
        <v>0.79740029727660444</v>
      </c>
      <c r="P326" s="33">
        <v>52187850</v>
      </c>
      <c r="Q326" s="33">
        <v>207684768</v>
      </c>
      <c r="R326" s="33">
        <v>203007840</v>
      </c>
      <c r="S326" s="33">
        <v>156503555</v>
      </c>
      <c r="T326" s="38">
        <f t="shared" si="78"/>
        <v>0.77092369930146543</v>
      </c>
      <c r="U326" s="38">
        <f t="shared" si="79"/>
        <v>3.6002996866128845E-2</v>
      </c>
    </row>
    <row r="327" spans="1:21" ht="13" x14ac:dyDescent="0.3">
      <c r="A327" s="18" t="s">
        <v>29</v>
      </c>
      <c r="B327" s="12" t="s">
        <v>581</v>
      </c>
      <c r="C327" s="11" t="s">
        <v>582</v>
      </c>
      <c r="D327" s="33">
        <v>421115513</v>
      </c>
      <c r="E327" s="33">
        <v>425045689</v>
      </c>
      <c r="F327" s="33">
        <v>111310629</v>
      </c>
      <c r="G327" s="38">
        <f t="shared" si="72"/>
        <v>0.26432326894592456</v>
      </c>
      <c r="H327" s="33">
        <v>91203380</v>
      </c>
      <c r="I327" s="38">
        <f t="shared" si="73"/>
        <v>0.21657568335650459</v>
      </c>
      <c r="J327" s="33">
        <v>93613013</v>
      </c>
      <c r="K327" s="38">
        <f t="shared" si="74"/>
        <v>0.22024223612346766</v>
      </c>
      <c r="L327" s="33">
        <v>0</v>
      </c>
      <c r="M327" s="38">
        <f t="shared" si="75"/>
        <v>0</v>
      </c>
      <c r="N327" s="33">
        <f t="shared" si="76"/>
        <v>296127022</v>
      </c>
      <c r="O327" s="38">
        <f t="shared" si="77"/>
        <v>0.69669456640460126</v>
      </c>
      <c r="P327" s="33">
        <v>87547849</v>
      </c>
      <c r="Q327" s="33">
        <v>393147081</v>
      </c>
      <c r="R327" s="33">
        <v>403378508</v>
      </c>
      <c r="S327" s="33">
        <v>282664195</v>
      </c>
      <c r="T327" s="38">
        <f t="shared" si="78"/>
        <v>0.70074183278004487</v>
      </c>
      <c r="U327" s="38">
        <f t="shared" si="79"/>
        <v>6.9278275471964967E-2</v>
      </c>
    </row>
    <row r="328" spans="1:21" ht="13" x14ac:dyDescent="0.3">
      <c r="A328" s="18" t="s">
        <v>29</v>
      </c>
      <c r="B328" s="12" t="s">
        <v>583</v>
      </c>
      <c r="C328" s="11" t="s">
        <v>584</v>
      </c>
      <c r="D328" s="33">
        <v>108140600</v>
      </c>
      <c r="E328" s="33">
        <v>109925600</v>
      </c>
      <c r="F328" s="33">
        <v>104844067</v>
      </c>
      <c r="G328" s="38">
        <f t="shared" si="72"/>
        <v>0.96951623164657863</v>
      </c>
      <c r="H328" s="33">
        <v>2168963</v>
      </c>
      <c r="I328" s="38">
        <f t="shared" si="73"/>
        <v>2.0056879654819743E-2</v>
      </c>
      <c r="J328" s="33">
        <v>525097</v>
      </c>
      <c r="K328" s="38">
        <f t="shared" si="74"/>
        <v>4.7768399717627195E-3</v>
      </c>
      <c r="L328" s="33">
        <v>0</v>
      </c>
      <c r="M328" s="38">
        <f t="shared" si="75"/>
        <v>0</v>
      </c>
      <c r="N328" s="33">
        <f t="shared" si="76"/>
        <v>107538127</v>
      </c>
      <c r="O328" s="38">
        <f t="shared" si="77"/>
        <v>0.97828101006498946</v>
      </c>
      <c r="P328" s="33">
        <v>442890</v>
      </c>
      <c r="Q328" s="33">
        <v>101413411</v>
      </c>
      <c r="R328" s="33">
        <v>102405826</v>
      </c>
      <c r="S328" s="33">
        <v>100098673</v>
      </c>
      <c r="T328" s="38">
        <f t="shared" si="78"/>
        <v>0.97747049079024073</v>
      </c>
      <c r="U328" s="38">
        <f t="shared" si="79"/>
        <v>0.18561493824651709</v>
      </c>
    </row>
    <row r="329" spans="1:21" ht="13" x14ac:dyDescent="0.3">
      <c r="A329" s="18" t="s">
        <v>29</v>
      </c>
      <c r="B329" s="12" t="s">
        <v>585</v>
      </c>
      <c r="C329" s="11" t="s">
        <v>586</v>
      </c>
      <c r="D329" s="33">
        <v>185691104</v>
      </c>
      <c r="E329" s="33">
        <v>178374092</v>
      </c>
      <c r="F329" s="33">
        <v>43234290</v>
      </c>
      <c r="G329" s="38">
        <f t="shared" si="72"/>
        <v>0.23282908587801815</v>
      </c>
      <c r="H329" s="33">
        <v>48794708</v>
      </c>
      <c r="I329" s="38">
        <f t="shared" si="73"/>
        <v>0.26277353599017861</v>
      </c>
      <c r="J329" s="33">
        <v>40520651</v>
      </c>
      <c r="K329" s="38">
        <f t="shared" si="74"/>
        <v>0.22716668404960963</v>
      </c>
      <c r="L329" s="33">
        <v>0</v>
      </c>
      <c r="M329" s="38">
        <f t="shared" si="75"/>
        <v>0</v>
      </c>
      <c r="N329" s="33">
        <f t="shared" si="76"/>
        <v>132549649</v>
      </c>
      <c r="O329" s="38">
        <f t="shared" si="77"/>
        <v>0.74309922205518497</v>
      </c>
      <c r="P329" s="33">
        <v>-1860975</v>
      </c>
      <c r="Q329" s="33">
        <v>174557312</v>
      </c>
      <c r="R329" s="33">
        <v>190483666</v>
      </c>
      <c r="S329" s="33">
        <v>131138690</v>
      </c>
      <c r="T329" s="38">
        <f t="shared" si="78"/>
        <v>0.68845110320377811</v>
      </c>
      <c r="U329" s="38">
        <f t="shared" si="79"/>
        <v>-22.773882507825199</v>
      </c>
    </row>
    <row r="330" spans="1:21" ht="13" x14ac:dyDescent="0.3">
      <c r="A330" s="18" t="s">
        <v>29</v>
      </c>
      <c r="B330" s="12" t="s">
        <v>587</v>
      </c>
      <c r="C330" s="11" t="s">
        <v>588</v>
      </c>
      <c r="D330" s="33">
        <v>282864928</v>
      </c>
      <c r="E330" s="33">
        <v>284875711</v>
      </c>
      <c r="F330" s="33">
        <v>127990291</v>
      </c>
      <c r="G330" s="38">
        <f t="shared" si="72"/>
        <v>0.45247847410761366</v>
      </c>
      <c r="H330" s="33">
        <v>50745027</v>
      </c>
      <c r="I330" s="38">
        <f t="shared" si="73"/>
        <v>0.17939667302975079</v>
      </c>
      <c r="J330" s="33">
        <v>49878251</v>
      </c>
      <c r="K330" s="38">
        <f t="shared" si="74"/>
        <v>0.17508776309820251</v>
      </c>
      <c r="L330" s="33">
        <v>0</v>
      </c>
      <c r="M330" s="38">
        <f t="shared" si="75"/>
        <v>0</v>
      </c>
      <c r="N330" s="33">
        <f t="shared" si="76"/>
        <v>228613569</v>
      </c>
      <c r="O330" s="38">
        <f t="shared" si="77"/>
        <v>0.80250284658350535</v>
      </c>
      <c r="P330" s="33">
        <v>5374230</v>
      </c>
      <c r="Q330" s="33">
        <v>273288859</v>
      </c>
      <c r="R330" s="33">
        <v>268400974</v>
      </c>
      <c r="S330" s="33">
        <v>256689961</v>
      </c>
      <c r="T330" s="38">
        <f t="shared" si="78"/>
        <v>0.95636747204948669</v>
      </c>
      <c r="U330" s="38">
        <f t="shared" si="79"/>
        <v>8.2810041624567621</v>
      </c>
    </row>
    <row r="331" spans="1:21" ht="13" x14ac:dyDescent="0.3">
      <c r="A331" s="18" t="s">
        <v>44</v>
      </c>
      <c r="B331" s="12" t="s">
        <v>589</v>
      </c>
      <c r="C331" s="11" t="s">
        <v>590</v>
      </c>
      <c r="D331" s="33">
        <v>1741496</v>
      </c>
      <c r="E331" s="33">
        <v>1741496</v>
      </c>
      <c r="F331" s="33">
        <v>64772</v>
      </c>
      <c r="G331" s="38">
        <f t="shared" si="72"/>
        <v>3.7193309660200194E-2</v>
      </c>
      <c r="H331" s="33">
        <v>178356</v>
      </c>
      <c r="I331" s="38">
        <f t="shared" si="73"/>
        <v>0.10241539458029189</v>
      </c>
      <c r="J331" s="33">
        <v>44997</v>
      </c>
      <c r="K331" s="38">
        <f t="shared" si="74"/>
        <v>2.583812997560718E-2</v>
      </c>
      <c r="L331" s="33">
        <v>0</v>
      </c>
      <c r="M331" s="38">
        <f t="shared" si="75"/>
        <v>0</v>
      </c>
      <c r="N331" s="33">
        <f t="shared" si="76"/>
        <v>288125</v>
      </c>
      <c r="O331" s="38">
        <f t="shared" si="77"/>
        <v>0.16544683421609926</v>
      </c>
      <c r="P331" s="33">
        <v>868528</v>
      </c>
      <c r="Q331" s="33">
        <v>227826</v>
      </c>
      <c r="R331" s="33">
        <v>606108</v>
      </c>
      <c r="S331" s="33">
        <v>898528</v>
      </c>
      <c r="T331" s="38">
        <f t="shared" si="78"/>
        <v>1.4824552719977298</v>
      </c>
      <c r="U331" s="38">
        <f t="shared" si="79"/>
        <v>-0.94819165300370278</v>
      </c>
    </row>
    <row r="332" spans="1:21" ht="14" x14ac:dyDescent="0.3">
      <c r="A332" s="19" t="s">
        <v>0</v>
      </c>
      <c r="B332" s="14" t="s">
        <v>591</v>
      </c>
      <c r="C332" s="13" t="s">
        <v>0</v>
      </c>
      <c r="D332" s="34">
        <f>SUM(D324:D331)</f>
        <v>1368187731</v>
      </c>
      <c r="E332" s="34">
        <f>SUM(E324:E331)</f>
        <v>1368670877</v>
      </c>
      <c r="F332" s="34">
        <f>SUM(F324:F331)</f>
        <v>574350151</v>
      </c>
      <c r="G332" s="39">
        <f t="shared" si="72"/>
        <v>0.41978899385408974</v>
      </c>
      <c r="H332" s="34">
        <f>SUM(H324:H331)</f>
        <v>260247349</v>
      </c>
      <c r="I332" s="39">
        <f t="shared" si="73"/>
        <v>0.19021318719894295</v>
      </c>
      <c r="J332" s="34">
        <f>SUM(J324:J331)</f>
        <v>245938975</v>
      </c>
      <c r="K332" s="39">
        <f t="shared" si="74"/>
        <v>0.17969183032452293</v>
      </c>
      <c r="L332" s="34">
        <f>SUM(L324:L331)</f>
        <v>0</v>
      </c>
      <c r="M332" s="39">
        <f t="shared" si="75"/>
        <v>0</v>
      </c>
      <c r="N332" s="34">
        <f t="shared" si="76"/>
        <v>1080536475</v>
      </c>
      <c r="O332" s="39">
        <f t="shared" si="77"/>
        <v>0.78947867829878582</v>
      </c>
      <c r="P332" s="34">
        <f>SUM(P324:P331)</f>
        <v>153914151</v>
      </c>
      <c r="Q332" s="34">
        <f>SUM(Q324:Q331)</f>
        <v>1295574309</v>
      </c>
      <c r="R332" s="34">
        <f>SUM(R324:R331)</f>
        <v>1318436039</v>
      </c>
      <c r="S332" s="34">
        <f>SUM(S324:S331)</f>
        <v>1061949290</v>
      </c>
      <c r="T332" s="39">
        <f t="shared" si="78"/>
        <v>0.80546136375751787</v>
      </c>
      <c r="U332" s="39">
        <f t="shared" si="79"/>
        <v>0.59789709654442369</v>
      </c>
    </row>
    <row r="333" spans="1:21" ht="13" x14ac:dyDescent="0.3">
      <c r="A333" s="18" t="s">
        <v>29</v>
      </c>
      <c r="B333" s="12" t="s">
        <v>592</v>
      </c>
      <c r="C333" s="11" t="s">
        <v>593</v>
      </c>
      <c r="D333" s="33">
        <v>28993402</v>
      </c>
      <c r="E333" s="33">
        <v>26121722</v>
      </c>
      <c r="F333" s="33">
        <v>13170923</v>
      </c>
      <c r="G333" s="38">
        <f t="shared" si="72"/>
        <v>0.45427311358632561</v>
      </c>
      <c r="H333" s="33">
        <v>1742448</v>
      </c>
      <c r="I333" s="38">
        <f t="shared" si="73"/>
        <v>6.0098087144102648E-2</v>
      </c>
      <c r="J333" s="33">
        <v>8878353</v>
      </c>
      <c r="K333" s="38">
        <f t="shared" si="74"/>
        <v>0.3398839096442417</v>
      </c>
      <c r="L333" s="33">
        <v>0</v>
      </c>
      <c r="M333" s="38">
        <f t="shared" si="75"/>
        <v>0</v>
      </c>
      <c r="N333" s="33">
        <f t="shared" si="76"/>
        <v>23791724</v>
      </c>
      <c r="O333" s="38">
        <f t="shared" si="77"/>
        <v>0.91080228171787447</v>
      </c>
      <c r="P333" s="33">
        <v>5747834</v>
      </c>
      <c r="Q333" s="33">
        <v>27862234</v>
      </c>
      <c r="R333" s="33">
        <v>32934102</v>
      </c>
      <c r="S333" s="33">
        <v>29094974</v>
      </c>
      <c r="T333" s="38">
        <f t="shared" si="78"/>
        <v>0.88343000820244011</v>
      </c>
      <c r="U333" s="38">
        <f t="shared" si="79"/>
        <v>0.54464325170142347</v>
      </c>
    </row>
    <row r="334" spans="1:21" ht="13" x14ac:dyDescent="0.3">
      <c r="A334" s="18" t="s">
        <v>29</v>
      </c>
      <c r="B334" s="12" t="s">
        <v>594</v>
      </c>
      <c r="C334" s="11" t="s">
        <v>595</v>
      </c>
      <c r="D334" s="33">
        <v>37902100</v>
      </c>
      <c r="E334" s="33">
        <v>37902100</v>
      </c>
      <c r="F334" s="33">
        <v>13395411</v>
      </c>
      <c r="G334" s="38">
        <f t="shared" si="72"/>
        <v>0.35342134077003651</v>
      </c>
      <c r="H334" s="33">
        <v>10009366</v>
      </c>
      <c r="I334" s="38">
        <f t="shared" si="73"/>
        <v>0.26408473409125088</v>
      </c>
      <c r="J334" s="33">
        <v>8282435</v>
      </c>
      <c r="K334" s="38">
        <f t="shared" si="74"/>
        <v>0.218521796945288</v>
      </c>
      <c r="L334" s="33">
        <v>0</v>
      </c>
      <c r="M334" s="38">
        <f t="shared" si="75"/>
        <v>0</v>
      </c>
      <c r="N334" s="33">
        <f t="shared" si="76"/>
        <v>31687212</v>
      </c>
      <c r="O334" s="38">
        <f t="shared" si="77"/>
        <v>0.83602787180657534</v>
      </c>
      <c r="P334" s="33">
        <v>2218762</v>
      </c>
      <c r="Q334" s="33">
        <v>12675335</v>
      </c>
      <c r="R334" s="33">
        <v>12104335</v>
      </c>
      <c r="S334" s="33">
        <v>11190768</v>
      </c>
      <c r="T334" s="38">
        <f t="shared" si="78"/>
        <v>0.9245256348242179</v>
      </c>
      <c r="U334" s="38">
        <f t="shared" si="79"/>
        <v>2.7329082614539097</v>
      </c>
    </row>
    <row r="335" spans="1:21" ht="13" x14ac:dyDescent="0.3">
      <c r="A335" s="18" t="s">
        <v>29</v>
      </c>
      <c r="B335" s="12" t="s">
        <v>596</v>
      </c>
      <c r="C335" s="11" t="s">
        <v>597</v>
      </c>
      <c r="D335" s="33">
        <v>60244167</v>
      </c>
      <c r="E335" s="33">
        <v>60444174</v>
      </c>
      <c r="F335" s="33">
        <v>20204804</v>
      </c>
      <c r="G335" s="38">
        <f t="shared" si="72"/>
        <v>0.33538191340582402</v>
      </c>
      <c r="H335" s="33">
        <v>13475992</v>
      </c>
      <c r="I335" s="38">
        <f t="shared" si="73"/>
        <v>0.22368957313327945</v>
      </c>
      <c r="J335" s="33">
        <v>13732261</v>
      </c>
      <c r="K335" s="38">
        <f t="shared" si="74"/>
        <v>0.22718915804854906</v>
      </c>
      <c r="L335" s="33">
        <v>0</v>
      </c>
      <c r="M335" s="38">
        <f t="shared" si="75"/>
        <v>0</v>
      </c>
      <c r="N335" s="33">
        <f t="shared" si="76"/>
        <v>47413057</v>
      </c>
      <c r="O335" s="38">
        <f t="shared" si="77"/>
        <v>0.7844107026758278</v>
      </c>
      <c r="P335" s="33">
        <v>11988976</v>
      </c>
      <c r="Q335" s="33">
        <v>54129948</v>
      </c>
      <c r="R335" s="33">
        <v>55385055</v>
      </c>
      <c r="S335" s="33">
        <v>36203739</v>
      </c>
      <c r="T335" s="38">
        <f t="shared" si="78"/>
        <v>0.65367343230046449</v>
      </c>
      <c r="U335" s="38">
        <f t="shared" si="79"/>
        <v>0.14540733086795732</v>
      </c>
    </row>
    <row r="336" spans="1:21" ht="13" x14ac:dyDescent="0.3">
      <c r="A336" s="18" t="s">
        <v>44</v>
      </c>
      <c r="B336" s="12" t="s">
        <v>598</v>
      </c>
      <c r="C336" s="11" t="s">
        <v>599</v>
      </c>
      <c r="D336" s="33">
        <v>3866600</v>
      </c>
      <c r="E336" s="33">
        <v>5148601</v>
      </c>
      <c r="F336" s="33">
        <v>1098259</v>
      </c>
      <c r="G336" s="38">
        <f t="shared" si="72"/>
        <v>0.28403739719650339</v>
      </c>
      <c r="H336" s="33">
        <v>1185407</v>
      </c>
      <c r="I336" s="38">
        <f t="shared" si="73"/>
        <v>0.30657606165623547</v>
      </c>
      <c r="J336" s="33">
        <v>180649</v>
      </c>
      <c r="K336" s="38">
        <f t="shared" si="74"/>
        <v>3.5087007130674919E-2</v>
      </c>
      <c r="L336" s="33">
        <v>0</v>
      </c>
      <c r="M336" s="38">
        <f t="shared" si="75"/>
        <v>0</v>
      </c>
      <c r="N336" s="33">
        <f t="shared" si="76"/>
        <v>2464315</v>
      </c>
      <c r="O336" s="38">
        <f t="shared" si="77"/>
        <v>0.47863778917806993</v>
      </c>
      <c r="P336" s="33">
        <v>716094</v>
      </c>
      <c r="Q336" s="33">
        <v>6608500</v>
      </c>
      <c r="R336" s="33">
        <v>8491513</v>
      </c>
      <c r="S336" s="33">
        <v>7415894</v>
      </c>
      <c r="T336" s="38">
        <f t="shared" si="78"/>
        <v>0.87333011207778877</v>
      </c>
      <c r="U336" s="38">
        <f t="shared" si="79"/>
        <v>-0.74773004661399201</v>
      </c>
    </row>
    <row r="337" spans="1:21" ht="14" x14ac:dyDescent="0.3">
      <c r="A337" s="19" t="s">
        <v>0</v>
      </c>
      <c r="B337" s="14" t="s">
        <v>600</v>
      </c>
      <c r="C337" s="13" t="s">
        <v>0</v>
      </c>
      <c r="D337" s="34">
        <f>SUM(D333:D336)</f>
        <v>131006269</v>
      </c>
      <c r="E337" s="34">
        <f>SUM(E333:E336)</f>
        <v>129616597</v>
      </c>
      <c r="F337" s="34">
        <f>SUM(F333:F336)</f>
        <v>47869397</v>
      </c>
      <c r="G337" s="39">
        <f t="shared" si="72"/>
        <v>0.36539775817903797</v>
      </c>
      <c r="H337" s="34">
        <f>SUM(H333:H336)</f>
        <v>26413213</v>
      </c>
      <c r="I337" s="39">
        <f t="shared" si="73"/>
        <v>0.20161793173424394</v>
      </c>
      <c r="J337" s="34">
        <f>SUM(J333:J336)</f>
        <v>31073698</v>
      </c>
      <c r="K337" s="39">
        <f t="shared" si="74"/>
        <v>0.23973548696082495</v>
      </c>
      <c r="L337" s="34">
        <f>SUM(L333:L336)</f>
        <v>0</v>
      </c>
      <c r="M337" s="39">
        <f t="shared" si="75"/>
        <v>0</v>
      </c>
      <c r="N337" s="34">
        <f t="shared" si="76"/>
        <v>105356308</v>
      </c>
      <c r="O337" s="39">
        <f t="shared" si="77"/>
        <v>0.81283038159071552</v>
      </c>
      <c r="P337" s="34">
        <f>SUM(P333:P336)</f>
        <v>20671666</v>
      </c>
      <c r="Q337" s="34">
        <f>SUM(Q333:Q336)</f>
        <v>101276017</v>
      </c>
      <c r="R337" s="34">
        <f>SUM(R333:R336)</f>
        <v>108915005</v>
      </c>
      <c r="S337" s="34">
        <f>SUM(S333:S336)</f>
        <v>83905375</v>
      </c>
      <c r="T337" s="39">
        <f t="shared" si="78"/>
        <v>0.77037479821995147</v>
      </c>
      <c r="U337" s="39">
        <f t="shared" si="79"/>
        <v>0.5032024027477997</v>
      </c>
    </row>
    <row r="338" spans="1:21" ht="14" x14ac:dyDescent="0.3">
      <c r="A338" s="19" t="s">
        <v>0</v>
      </c>
      <c r="B338" s="14" t="s">
        <v>601</v>
      </c>
      <c r="C338" s="13" t="s">
        <v>0</v>
      </c>
      <c r="D338" s="34">
        <f>SUM(D302,D304:D309,D311:D316,D318:D322,D324:D331,D333:D336)</f>
        <v>21510985710</v>
      </c>
      <c r="E338" s="34">
        <f>SUM(E302,E304:E309,E311:E316,E318:E322,E324:E331,E333:E336)</f>
        <v>21762845696</v>
      </c>
      <c r="F338" s="34">
        <f>SUM(F302,F304:F309,F311:F316,F318:F322,F324:F331,F333:F336)</f>
        <v>6316776550</v>
      </c>
      <c r="G338" s="39">
        <f t="shared" si="72"/>
        <v>0.29365351430936354</v>
      </c>
      <c r="H338" s="34">
        <f>SUM(H302,H304:H309,H311:H316,H318:H322,H324:H331,H333:H336)</f>
        <v>5437891189</v>
      </c>
      <c r="I338" s="39">
        <f t="shared" si="73"/>
        <v>0.25279600211309888</v>
      </c>
      <c r="J338" s="34">
        <f>SUM(J302,J304:J309,J311:J316,J318:J322,J324:J331,J333:J336)</f>
        <v>5415735181</v>
      </c>
      <c r="K338" s="39">
        <f t="shared" si="74"/>
        <v>0.24885234480136986</v>
      </c>
      <c r="L338" s="34">
        <f>SUM(L302,L304:L309,L311:L316,L318:L322,L324:L331,L333:L336)</f>
        <v>0</v>
      </c>
      <c r="M338" s="39">
        <f t="shared" si="75"/>
        <v>0</v>
      </c>
      <c r="N338" s="34">
        <f t="shared" si="76"/>
        <v>17170402920</v>
      </c>
      <c r="O338" s="39">
        <f t="shared" si="77"/>
        <v>0.78897783680724765</v>
      </c>
      <c r="P338" s="34">
        <f>SUM(P302,P304:P309,P311:P316,P318:P322,P324:P331,P333:P336)</f>
        <v>4954867992</v>
      </c>
      <c r="Q338" s="34">
        <f>SUM(Q302,Q304:Q309,Q311:Q316,Q318:Q322,Q324:Q331,Q333:Q336)</f>
        <v>20736709589</v>
      </c>
      <c r="R338" s="34">
        <f>SUM(R302,R304:R309,R311:R316,R318:R322,R324:R331,R333:R336)</f>
        <v>21236800978</v>
      </c>
      <c r="S338" s="34">
        <f>SUM(S302,S304:S309,S311:S316,S318:S322,S324:S331,S333:S336)</f>
        <v>16850603287</v>
      </c>
      <c r="T338" s="39">
        <f t="shared" si="78"/>
        <v>0.79346241010857388</v>
      </c>
      <c r="U338" s="39">
        <f t="shared" si="79"/>
        <v>9.3013010587588596E-2</v>
      </c>
    </row>
    <row r="339" spans="1:21" ht="14" x14ac:dyDescent="0.3">
      <c r="A339" s="23" t="s">
        <v>0</v>
      </c>
      <c r="B339" s="24" t="s">
        <v>602</v>
      </c>
      <c r="C339" s="25" t="s">
        <v>0</v>
      </c>
      <c r="D339" s="36">
        <f>SUM(D8:D9,D11:D18,D20:D26,D28:D34,D36:D39,D41:D46,D48:D52,D57,D59:D62,D64:D69,D71:D77,D79:D83,D88:D90,D92:D95,D97:D100,D105,D107:D111,D113:D120,D122:D125,D127:D131,D133:D136,D138:D143,D145:D149,D151:D156,D158:D162,D164:D168,D173:D178,D180:D184,D186:D190,D192:D197,D199:D203,D208:D215,D217:D223,D225:D229,D234:D239,D241:D246,D248:D253,D255:D258,D263:D266,D268:D274,D276:D284,D286:D291,D293:D297,D302,D304:D309,D311:D316,D318:D322,D324:D331,D333:D336)</f>
        <v>173669256252</v>
      </c>
      <c r="E339" s="36">
        <f>SUM(E8:E9,E11:E18,E20:E26,E28:E34,E36:E39,E41:E46,E48:E52,E57,E59:E62,E64:E69,E71:E77,E79:E83,E88:E90,E92:E95,E97:E100,E105,E107:E111,E113:E120,E122:E125,E127:E131,E133:E136,E138:E143,E145:E149,E151:E156,E158:E162,E164:E168,E173:E178,E180:E184,E186:E190,E192:E197,E199:E203,E208:E215,E217:E223,E225:E229,E234:E239,E241:E246,E248:E253,E255:E258,E263:E266,E268:E274,E276:E284,E286:E291,E293:E297,E302,E304:E309,E311:E316,E318:E322,E324:E331,E333:E336)</f>
        <v>174172878598</v>
      </c>
      <c r="F339" s="36">
        <f>SUM(F8:F9,F11:F18,F20:F26,F28:F34,F36:F39,F41:F46,F48:F52,F57,F59:F62,F64:F69,F71:F77,F79:F83,F88:F90,F92:F95,F97:F100,F105,F107:F111,F113:F120,F122:F125,F127:F131,F133:F136,F138:F143,F145:F149,F151:F156,F158:F162,F164:F168,F173:F178,F180:F184,F186:F190,F192:F197,F199:F203,F208:F215,F217:F223,F225:F229,F234:F239,F241:F246,F248:F253,F255:F258,F263:F266,F268:F274,F276:F284,F286:F291,F293:F297,F302,F304:F309,F311:F316,F318:F322,F324:F331,F333:F336)</f>
        <v>53796122298</v>
      </c>
      <c r="G339" s="41">
        <f t="shared" si="72"/>
        <v>0.3097619202096426</v>
      </c>
      <c r="H339" s="36">
        <f>SUM(H8:H9,H11:H18,H20:H26,H28:H34,H36:H39,H41:H46,H48:H52,H57,H59:H62,H64:H69,H71:H77,H79:H83,H88:H90,H92:H95,H97:H100,H105,H107:H111,H113:H120,H122:H125,H127:H131,H133:H136,H138:H143,H145:H149,H151:H156,H158:H162,H164:H168,H173:H178,H180:H184,H186:H190,H192:H197,H199:H203,H208:H215,H217:H223,H225:H229,H234:H239,H241:H246,H248:H253,H255:H258,H263:H266,H268:H274,H276:H284,H286:H291,H293:H297,H302,H304:H309,H311:H316,H318:H322,H324:H331,H333:H336)</f>
        <v>46098672113</v>
      </c>
      <c r="I339" s="41">
        <f t="shared" si="73"/>
        <v>0.26543945144850078</v>
      </c>
      <c r="J339" s="36">
        <f>SUM(J8:J9,J11:J18,J20:J26,J28:J34,J36:J39,J41:J46,J48:J52,J57,J59:J62,J64:J69,J71:J77,J79:J83,J88:J90,J92:J95,J97:J100,J105,J107:J111,J113:J120,J122:J125,J127:J131,J133:J136,J138:J143,J145:J149,J151:J156,J158:J162,J164:J168,J173:J178,J180:J184,J186:J190,J192:J197,J199:J203,J208:J215,J217:J223,J225:J229,J234:J239,J241:J246,J248:J253,J255:J258,J263:J266,J268:J274,J276:J284,J286:J291,J293:J297,J302,J304:J309,J311:J316,J318:J322,J324:J331,J333:J336)</f>
        <v>43629750664</v>
      </c>
      <c r="K339" s="41">
        <f t="shared" si="74"/>
        <v>0.25049681107183008</v>
      </c>
      <c r="L339" s="36">
        <f>SUM(L8:L9,L11:L18,L20:L26,L28:L34,L36:L39,L41:L46,L48:L52,L57,L59:L62,L64:L69,L71:L77,L79:L83,L88:L90,L92:L95,L97:L100,L105,L107:L111,L113:L120,L122:L125,L127:L131,L133:L136,L138:L143,L145:L149,L151:L156,L158:L162,L164:L168,L173:L178,L180:L184,L186:L190,L192:L197,L199:L203,L208:L215,L217:L223,L225:L229,L234:L239,L241:L246,L248:L253,L255:L258,L263:L266,L268:L274,L276:L284,L286:L291,L293:L297,L302,L304:L309,L311:L316,L318:L322,L324:L331,L333:L336)</f>
        <v>0</v>
      </c>
      <c r="M339" s="41">
        <f t="shared" si="75"/>
        <v>0</v>
      </c>
      <c r="N339" s="36">
        <f t="shared" si="76"/>
        <v>143524545075</v>
      </c>
      <c r="O339" s="41">
        <f t="shared" si="77"/>
        <v>0.8240349831173317</v>
      </c>
      <c r="P339" s="36">
        <f>SUM(P8:P9,P11:P18,P20:P26,P28:P34,P36:P39,P41:P46,P48:P52,P57,P59:P62,P64:P69,P71:P77,P79:P83,P88:P90,P92:P95,P97:P100,P105,P107:P111,P113:P120,P122:P125,P127:P131,P133:P136,P138:P143,P145:P149,P151:P156,P158:P162,P164:P168,P173:P178,P180:P184,P186:P190,P192:P197,P199:P203,P208:P215,P217:P223,P225:P229,P234:P239,P241:P246,P248:P253,P255:P258,P263:P266,P268:P274,P276:P284,P286:P291,P293:P297,P302,P304:P309,P311:P316,P318:P322,P324:P331,P333:P336)</f>
        <v>42290935564</v>
      </c>
      <c r="Q339" s="36">
        <f>SUM(Q8:Q9,Q11:Q18,Q20:Q26,Q28:Q34,Q36:Q39,Q41:Q46,Q48:Q52,Q57,Q59:Q62,Q64:Q69,Q71:Q77,Q79:Q83,Q88:Q90,Q92:Q95,Q97:Q100,Q105,Q107:Q111,Q113:Q120,Q122:Q125,Q127:Q131,Q133:Q136,Q138:Q143,Q145:Q149,Q151:Q156,Q158:Q162,Q164:Q168,Q173:Q178,Q180:Q184,Q186:Q190,Q192:Q197,Q199:Q203,Q208:Q215,Q217:Q223,Q225:Q229,Q234:Q239,Q241:Q246,Q248:Q253,Q255:Q258,Q263:Q266,Q268:Q274,Q276:Q284,Q286:Q291,Q293:Q297,Q302,Q304:Q309,Q311:Q316,Q318:Q322,Q324:Q331,Q333:Q336)</f>
        <v>167890208192</v>
      </c>
      <c r="R339" s="36">
        <f>SUM(R8:R9,R11:R18,R20:R26,R28:R34,R36:R39,R41:R46,R48:R52,R57,R59:R62,R64:R69,R71:R77,R79:R83,R88:R90,R92:R95,R97:R100,R105,R107:R111,R113:R120,R122:R125,R127:R131,R133:R136,R138:R143,R145:R149,R151:R156,R158:R162,R164:R168,R173:R178,R180:R184,R186:R190,R192:R197,R199:R203,R208:R215,R217:R223,R225:R229,R234:R239,R241:R246,R248:R253,R255:R258,R263:R266,R268:R274,R276:R284,R286:R291,R293:R297,R302,R304:R309,R311:R316,R318:R322,R324:R331,R333:R336)</f>
        <v>166788197445</v>
      </c>
      <c r="S339" s="36">
        <f>SUM(S8:S9,S11:S18,S20:S26,S28:S34,S36:S39,S41:S46,S48:S52,S57,S59:S62,S64:S69,S71:S77,S79:S83,S88:S90,S92:S95,S97:S100,S105,S107:S111,S113:S120,S122:S125,S127:S131,S133:S136,S138:S143,S145:S149,S151:S156,S158:S162,S164:S168,S173:S178,S180:S184,S186:S190,S192:S197,S199:S203,S208:S215,S217:S223,S225:S229,S234:S239,S241:S246,S248:S253,S255:S258,S263:S266,S268:S274,S276:S284,S286:S291,S293:S297,S302,S304:S309,S311:S316,S318:S322,S324:S331,S333:S336)</f>
        <v>143838405073</v>
      </c>
      <c r="T339" s="41">
        <f t="shared" si="78"/>
        <v>0.86240158042616943</v>
      </c>
      <c r="U339" s="41">
        <f t="shared" si="79"/>
        <v>3.1657258988133208E-2</v>
      </c>
    </row>
    <row r="340" spans="1:21" x14ac:dyDescent="0.25">
      <c r="B340" s="1"/>
      <c r="D340" s="37"/>
      <c r="E340" s="37"/>
      <c r="F340" s="37"/>
      <c r="G340" s="42"/>
      <c r="H340" s="37"/>
      <c r="I340" s="42"/>
      <c r="J340" s="37"/>
      <c r="K340" s="42"/>
      <c r="L340" s="37"/>
      <c r="M340" s="42"/>
      <c r="N340" s="37"/>
      <c r="O340" s="42"/>
      <c r="P340" s="37"/>
      <c r="Q340" s="37"/>
      <c r="R340" s="37"/>
      <c r="S340" s="37"/>
      <c r="T340" s="42"/>
      <c r="U340" s="42"/>
    </row>
    <row r="341" spans="1:21" x14ac:dyDescent="0.25">
      <c r="B341" s="1"/>
      <c r="D341" s="37"/>
      <c r="E341" s="37"/>
      <c r="F341" s="37"/>
      <c r="G341" s="42"/>
      <c r="H341" s="37"/>
      <c r="I341" s="42"/>
      <c r="J341" s="37"/>
      <c r="K341" s="42"/>
      <c r="L341" s="37"/>
      <c r="M341" s="42"/>
      <c r="N341" s="37"/>
      <c r="O341" s="42"/>
      <c r="P341" s="37"/>
      <c r="Q341" s="37"/>
      <c r="R341" s="37"/>
      <c r="S341" s="37"/>
      <c r="T341" s="42"/>
      <c r="U341" s="42"/>
    </row>
    <row r="342" spans="1:21" x14ac:dyDescent="0.25">
      <c r="B342" s="1"/>
      <c r="D342" s="37"/>
      <c r="E342" s="37"/>
      <c r="F342" s="37"/>
      <c r="G342" s="42"/>
      <c r="H342" s="37"/>
      <c r="I342" s="42"/>
      <c r="J342" s="37"/>
      <c r="K342" s="42"/>
      <c r="L342" s="37"/>
      <c r="M342" s="42"/>
      <c r="N342" s="37"/>
      <c r="O342" s="42"/>
      <c r="P342" s="37"/>
      <c r="Q342" s="37"/>
      <c r="R342" s="37"/>
      <c r="S342" s="37"/>
      <c r="T342" s="42"/>
      <c r="U342" s="42"/>
    </row>
    <row r="343" spans="1:21" x14ac:dyDescent="0.25">
      <c r="B343" s="1"/>
      <c r="D343" s="37"/>
      <c r="E343" s="37"/>
      <c r="F343" s="37"/>
      <c r="G343" s="42"/>
      <c r="H343" s="37"/>
      <c r="I343" s="42"/>
      <c r="J343" s="37"/>
      <c r="K343" s="42"/>
      <c r="L343" s="37"/>
      <c r="M343" s="42"/>
      <c r="N343" s="37"/>
      <c r="O343" s="42"/>
      <c r="P343" s="37"/>
      <c r="Q343" s="37"/>
      <c r="R343" s="37"/>
      <c r="S343" s="37"/>
      <c r="T343" s="42"/>
      <c r="U343" s="42"/>
    </row>
    <row r="344" spans="1:21" x14ac:dyDescent="0.25">
      <c r="B344" s="1"/>
      <c r="D344" s="37"/>
      <c r="E344" s="37"/>
      <c r="F344" s="37"/>
      <c r="G344" s="42"/>
      <c r="H344" s="37"/>
      <c r="I344" s="42"/>
      <c r="J344" s="37"/>
      <c r="K344" s="42"/>
      <c r="L344" s="37"/>
      <c r="M344" s="42"/>
      <c r="N344" s="37"/>
      <c r="O344" s="42"/>
      <c r="P344" s="37"/>
      <c r="Q344" s="37"/>
      <c r="R344" s="37"/>
      <c r="S344" s="37"/>
      <c r="T344" s="42"/>
      <c r="U344" s="42"/>
    </row>
    <row r="345" spans="1:21" x14ac:dyDescent="0.25">
      <c r="B345" s="1"/>
      <c r="D345" s="37"/>
      <c r="E345" s="37"/>
      <c r="F345" s="37"/>
      <c r="G345" s="42"/>
      <c r="H345" s="37"/>
      <c r="I345" s="42"/>
      <c r="J345" s="37"/>
      <c r="K345" s="42"/>
      <c r="L345" s="37"/>
      <c r="M345" s="42"/>
      <c r="N345" s="37"/>
      <c r="O345" s="42"/>
      <c r="P345" s="37"/>
      <c r="Q345" s="37"/>
      <c r="R345" s="37"/>
      <c r="S345" s="37"/>
      <c r="T345" s="42"/>
      <c r="U345" s="42"/>
    </row>
    <row r="346" spans="1:21" x14ac:dyDescent="0.25">
      <c r="B346" s="1"/>
      <c r="D346" s="37"/>
      <c r="E346" s="37"/>
      <c r="F346" s="37"/>
      <c r="G346" s="42"/>
      <c r="H346" s="37"/>
      <c r="I346" s="42"/>
      <c r="J346" s="37"/>
      <c r="K346" s="42"/>
      <c r="L346" s="37"/>
      <c r="M346" s="42"/>
      <c r="N346" s="37"/>
      <c r="O346" s="42"/>
      <c r="P346" s="37"/>
      <c r="Q346" s="37"/>
      <c r="R346" s="37"/>
      <c r="S346" s="37"/>
      <c r="T346" s="42"/>
      <c r="U346" s="42"/>
    </row>
    <row r="347" spans="1:21" x14ac:dyDescent="0.25">
      <c r="B347" s="1"/>
      <c r="D347" s="37"/>
      <c r="E347" s="37"/>
      <c r="F347" s="37"/>
      <c r="G347" s="42"/>
      <c r="H347" s="37"/>
      <c r="I347" s="42"/>
      <c r="J347" s="37"/>
      <c r="K347" s="42"/>
      <c r="L347" s="37"/>
      <c r="M347" s="42"/>
      <c r="N347" s="37"/>
      <c r="O347" s="42"/>
      <c r="P347" s="37"/>
      <c r="Q347" s="37"/>
      <c r="R347" s="37"/>
      <c r="S347" s="37"/>
      <c r="T347" s="42"/>
      <c r="U347" s="42"/>
    </row>
    <row r="348" spans="1:21" x14ac:dyDescent="0.25">
      <c r="B348" s="1"/>
      <c r="D348" s="37"/>
      <c r="E348" s="37"/>
      <c r="F348" s="37"/>
      <c r="G348" s="42"/>
      <c r="H348" s="37"/>
      <c r="I348" s="42"/>
      <c r="J348" s="37"/>
      <c r="K348" s="42"/>
      <c r="L348" s="37"/>
      <c r="M348" s="42"/>
      <c r="N348" s="37"/>
      <c r="O348" s="42"/>
      <c r="P348" s="37"/>
      <c r="Q348" s="37"/>
      <c r="R348" s="37"/>
      <c r="S348" s="37"/>
      <c r="T348" s="42"/>
      <c r="U348" s="42"/>
    </row>
    <row r="349" spans="1:21" x14ac:dyDescent="0.25">
      <c r="B349" s="1"/>
      <c r="D349" s="37"/>
      <c r="E349" s="37"/>
      <c r="F349" s="37"/>
      <c r="G349" s="42"/>
      <c r="H349" s="37"/>
      <c r="I349" s="42"/>
      <c r="J349" s="37"/>
      <c r="K349" s="42"/>
      <c r="L349" s="37"/>
      <c r="M349" s="42"/>
      <c r="N349" s="37"/>
      <c r="O349" s="42"/>
      <c r="P349" s="37"/>
      <c r="Q349" s="37"/>
      <c r="R349" s="37"/>
      <c r="S349" s="37"/>
      <c r="T349" s="42"/>
      <c r="U349" s="42"/>
    </row>
    <row r="350" spans="1:21" x14ac:dyDescent="0.25">
      <c r="B350" s="1"/>
      <c r="D350" s="37"/>
      <c r="E350" s="37"/>
      <c r="F350" s="37"/>
      <c r="G350" s="42"/>
      <c r="H350" s="37"/>
      <c r="I350" s="42"/>
      <c r="J350" s="37"/>
      <c r="K350" s="42"/>
      <c r="L350" s="37"/>
      <c r="M350" s="42"/>
      <c r="N350" s="37"/>
      <c r="O350" s="42"/>
      <c r="P350" s="37"/>
      <c r="Q350" s="37"/>
      <c r="R350" s="37"/>
      <c r="S350" s="37"/>
      <c r="T350" s="42"/>
      <c r="U350" s="42"/>
    </row>
    <row r="351" spans="1:21" x14ac:dyDescent="0.25">
      <c r="B351" s="1"/>
      <c r="D351" s="37"/>
      <c r="E351" s="37"/>
      <c r="F351" s="37"/>
      <c r="G351" s="42"/>
      <c r="H351" s="37"/>
      <c r="I351" s="42"/>
      <c r="J351" s="37"/>
      <c r="K351" s="42"/>
      <c r="L351" s="37"/>
      <c r="M351" s="42"/>
      <c r="N351" s="37"/>
      <c r="O351" s="42"/>
      <c r="P351" s="37"/>
      <c r="Q351" s="37"/>
      <c r="R351" s="37"/>
      <c r="S351" s="37"/>
      <c r="T351" s="42"/>
      <c r="U351" s="42"/>
    </row>
    <row r="352" spans="1:21" x14ac:dyDescent="0.25">
      <c r="B352" s="1"/>
      <c r="D352" s="37"/>
      <c r="E352" s="37"/>
      <c r="F352" s="37"/>
      <c r="G352" s="42"/>
      <c r="H352" s="37"/>
      <c r="I352" s="42"/>
      <c r="J352" s="37"/>
      <c r="K352" s="42"/>
      <c r="L352" s="37"/>
      <c r="M352" s="42"/>
      <c r="N352" s="37"/>
      <c r="O352" s="42"/>
      <c r="P352" s="37"/>
      <c r="Q352" s="37"/>
      <c r="R352" s="37"/>
      <c r="S352" s="37"/>
      <c r="T352" s="42"/>
      <c r="U352" s="42"/>
    </row>
    <row r="353" spans="2:21" x14ac:dyDescent="0.25">
      <c r="B353" s="1"/>
      <c r="D353" s="37"/>
      <c r="E353" s="37"/>
      <c r="F353" s="37"/>
      <c r="G353" s="42"/>
      <c r="H353" s="37"/>
      <c r="I353" s="42"/>
      <c r="J353" s="37"/>
      <c r="K353" s="42"/>
      <c r="L353" s="37"/>
      <c r="M353" s="42"/>
      <c r="N353" s="37"/>
      <c r="O353" s="42"/>
      <c r="P353" s="37"/>
      <c r="Q353" s="37"/>
      <c r="R353" s="37"/>
      <c r="S353" s="37"/>
      <c r="T353" s="42"/>
      <c r="U353" s="42"/>
    </row>
    <row r="354" spans="2:21" x14ac:dyDescent="0.25">
      <c r="B354" s="1"/>
      <c r="D354" s="37"/>
      <c r="E354" s="37"/>
      <c r="F354" s="37"/>
      <c r="G354" s="42"/>
      <c r="H354" s="37"/>
      <c r="I354" s="42"/>
      <c r="J354" s="37"/>
      <c r="K354" s="42"/>
      <c r="L354" s="37"/>
      <c r="M354" s="42"/>
      <c r="N354" s="37"/>
      <c r="O354" s="42"/>
      <c r="P354" s="37"/>
      <c r="Q354" s="37"/>
      <c r="R354" s="37"/>
      <c r="S354" s="37"/>
      <c r="T354" s="42"/>
      <c r="U354" s="42"/>
    </row>
    <row r="355" spans="2:21" x14ac:dyDescent="0.25">
      <c r="B355" s="1"/>
      <c r="D355" s="37"/>
      <c r="E355" s="37"/>
      <c r="F355" s="37"/>
      <c r="G355" s="42"/>
      <c r="H355" s="37"/>
      <c r="I355" s="42"/>
      <c r="J355" s="37"/>
      <c r="K355" s="42"/>
      <c r="L355" s="37"/>
      <c r="M355" s="42"/>
      <c r="N355" s="37"/>
      <c r="O355" s="42"/>
      <c r="P355" s="37"/>
      <c r="Q355" s="37"/>
      <c r="R355" s="37"/>
      <c r="S355" s="37"/>
      <c r="T355" s="42"/>
      <c r="U355" s="42"/>
    </row>
    <row r="356" spans="2:21" x14ac:dyDescent="0.25">
      <c r="B356" s="1"/>
      <c r="D356" s="37"/>
      <c r="E356" s="37"/>
      <c r="F356" s="37"/>
      <c r="G356" s="42"/>
      <c r="H356" s="37"/>
      <c r="I356" s="42"/>
      <c r="J356" s="37"/>
      <c r="K356" s="42"/>
      <c r="L356" s="37"/>
      <c r="M356" s="42"/>
      <c r="N356" s="37"/>
      <c r="O356" s="42"/>
      <c r="P356" s="37"/>
      <c r="Q356" s="37"/>
      <c r="R356" s="37"/>
      <c r="S356" s="37"/>
      <c r="T356" s="42"/>
      <c r="U356" s="42"/>
    </row>
    <row r="357" spans="2:21" x14ac:dyDescent="0.25">
      <c r="B357" s="1"/>
      <c r="D357" s="37"/>
      <c r="E357" s="37"/>
      <c r="F357" s="37"/>
      <c r="G357" s="42"/>
      <c r="H357" s="37"/>
      <c r="I357" s="42"/>
      <c r="J357" s="37"/>
      <c r="K357" s="42"/>
      <c r="L357" s="37"/>
      <c r="M357" s="42"/>
      <c r="N357" s="37"/>
      <c r="O357" s="42"/>
      <c r="P357" s="37"/>
      <c r="Q357" s="37"/>
      <c r="R357" s="37"/>
      <c r="S357" s="37"/>
      <c r="T357" s="42"/>
      <c r="U357" s="42"/>
    </row>
    <row r="358" spans="2:21" x14ac:dyDescent="0.25">
      <c r="B358" s="1"/>
      <c r="D358" s="37"/>
      <c r="E358" s="37"/>
      <c r="F358" s="37"/>
      <c r="G358" s="42"/>
      <c r="H358" s="37"/>
      <c r="I358" s="42"/>
      <c r="J358" s="37"/>
      <c r="K358" s="42"/>
      <c r="L358" s="37"/>
      <c r="M358" s="42"/>
      <c r="N358" s="37"/>
      <c r="O358" s="42"/>
      <c r="P358" s="37"/>
      <c r="Q358" s="37"/>
      <c r="R358" s="37"/>
      <c r="S358" s="37"/>
      <c r="T358" s="42"/>
      <c r="U358" s="42"/>
    </row>
    <row r="359" spans="2:21" x14ac:dyDescent="0.25">
      <c r="B359" s="1"/>
      <c r="D359" s="37"/>
      <c r="E359" s="37"/>
      <c r="F359" s="37"/>
      <c r="G359" s="42"/>
      <c r="H359" s="37"/>
      <c r="I359" s="42"/>
      <c r="J359" s="37"/>
      <c r="K359" s="42"/>
      <c r="L359" s="37"/>
      <c r="M359" s="42"/>
      <c r="N359" s="37"/>
      <c r="O359" s="42"/>
      <c r="P359" s="37"/>
      <c r="Q359" s="37"/>
      <c r="R359" s="37"/>
      <c r="S359" s="37"/>
      <c r="T359" s="42"/>
      <c r="U359" s="42"/>
    </row>
    <row r="360" spans="2:21" x14ac:dyDescent="0.25">
      <c r="B360" s="1"/>
      <c r="D360" s="37"/>
      <c r="E360" s="37"/>
      <c r="F360" s="37"/>
      <c r="G360" s="42"/>
      <c r="H360" s="37"/>
      <c r="I360" s="42"/>
      <c r="J360" s="37"/>
      <c r="K360" s="42"/>
      <c r="L360" s="37"/>
      <c r="M360" s="42"/>
      <c r="N360" s="37"/>
      <c r="O360" s="42"/>
      <c r="P360" s="37"/>
      <c r="Q360" s="37"/>
      <c r="R360" s="37"/>
      <c r="S360" s="37"/>
      <c r="T360" s="42"/>
      <c r="U360" s="42"/>
    </row>
  </sheetData>
  <mergeCells count="10">
    <mergeCell ref="P4:T4"/>
    <mergeCell ref="B2:T2"/>
    <mergeCell ref="B1:U1"/>
    <mergeCell ref="B3:O3"/>
    <mergeCell ref="D4:E4"/>
    <mergeCell ref="F4:G4"/>
    <mergeCell ref="H4:I4"/>
    <mergeCell ref="J4:K4"/>
    <mergeCell ref="L4:M4"/>
    <mergeCell ref="N4:O4"/>
  </mergeCells>
  <printOptions horizontalCentered="1"/>
  <pageMargins left="0.5" right="0.27559055118110198" top="0.78740157480314998" bottom="0.78740157480314998" header="0.78740157480314998" footer="0.78740157480314998"/>
  <pageSetup paperSize="9" scale="60" orientation="landscape" r:id="rId1"/>
  <rowBreaks count="1" manualBreakCount="1">
    <brk id="339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U360"/>
  <sheetViews>
    <sheetView showGridLines="0" workbookViewId="0">
      <selection activeCell="T8" sqref="T8:U360"/>
    </sheetView>
  </sheetViews>
  <sheetFormatPr defaultRowHeight="12.5" x14ac:dyDescent="0.25"/>
  <cols>
    <col min="1" max="1" width="4" customWidth="1"/>
    <col min="2" max="2" width="23.26953125" customWidth="1"/>
    <col min="3" max="3" width="6.81640625" customWidth="1"/>
    <col min="4" max="11" width="11.7265625" customWidth="1"/>
    <col min="12" max="13" width="11.7265625" hidden="1" customWidth="1"/>
    <col min="14" max="16" width="11.7265625" customWidth="1"/>
    <col min="17" max="19" width="11.7265625" hidden="1" customWidth="1"/>
    <col min="20" max="21" width="11.7265625" customWidth="1"/>
    <col min="22" max="23" width="12.1796875" customWidth="1"/>
  </cols>
  <sheetData>
    <row r="1" spans="1:21" ht="14" x14ac:dyDescent="0.3">
      <c r="A1" s="2" t="s">
        <v>0</v>
      </c>
      <c r="B1" s="46" t="s">
        <v>1</v>
      </c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</row>
    <row r="2" spans="1:21" ht="15.65" customHeight="1" x14ac:dyDescent="0.35">
      <c r="A2" s="4" t="s">
        <v>0</v>
      </c>
      <c r="B2" s="44" t="s">
        <v>2</v>
      </c>
      <c r="C2" s="44"/>
      <c r="D2" s="44"/>
      <c r="E2" s="44"/>
      <c r="F2" s="44"/>
      <c r="G2" s="44"/>
      <c r="H2" s="44"/>
      <c r="I2" s="44"/>
      <c r="J2" s="44"/>
      <c r="K2" s="44"/>
      <c r="L2" s="44"/>
      <c r="M2" s="44"/>
      <c r="N2" s="44"/>
      <c r="O2" s="44"/>
      <c r="P2" s="45"/>
      <c r="Q2" s="45"/>
      <c r="R2" s="45"/>
      <c r="S2" s="45"/>
      <c r="T2" s="45"/>
      <c r="U2" s="3"/>
    </row>
    <row r="3" spans="1:21" ht="15.65" customHeight="1" x14ac:dyDescent="0.35">
      <c r="A3" s="2" t="s">
        <v>0</v>
      </c>
      <c r="B3" s="47" t="s">
        <v>0</v>
      </c>
      <c r="C3" s="47"/>
      <c r="D3" s="47"/>
      <c r="E3" s="47"/>
      <c r="F3" s="47"/>
      <c r="G3" s="47"/>
      <c r="H3" s="47"/>
      <c r="I3" s="47"/>
      <c r="J3" s="47"/>
      <c r="K3" s="47"/>
      <c r="L3" s="47"/>
      <c r="M3" s="47"/>
      <c r="N3" s="47"/>
      <c r="O3" s="47"/>
      <c r="T3" s="3"/>
      <c r="U3" s="3"/>
    </row>
    <row r="4" spans="1:21" ht="28.9" customHeight="1" x14ac:dyDescent="0.3">
      <c r="A4" s="5" t="s">
        <v>0</v>
      </c>
      <c r="B4" s="6" t="s">
        <v>604</v>
      </c>
      <c r="C4" s="6" t="s">
        <v>0</v>
      </c>
      <c r="D4" s="48" t="s">
        <v>4</v>
      </c>
      <c r="E4" s="49"/>
      <c r="F4" s="43" t="s">
        <v>5</v>
      </c>
      <c r="G4" s="43"/>
      <c r="H4" s="43" t="s">
        <v>6</v>
      </c>
      <c r="I4" s="43"/>
      <c r="J4" s="43" t="s">
        <v>7</v>
      </c>
      <c r="K4" s="43"/>
      <c r="L4" s="43" t="s">
        <v>8</v>
      </c>
      <c r="M4" s="43"/>
      <c r="N4" s="43" t="s">
        <v>9</v>
      </c>
      <c r="O4" s="43"/>
      <c r="P4" s="43" t="s">
        <v>10</v>
      </c>
      <c r="Q4" s="43"/>
      <c r="R4" s="43"/>
      <c r="S4" s="43"/>
      <c r="T4" s="43"/>
      <c r="U4" s="7"/>
    </row>
    <row r="5" spans="1:21" ht="43.15" customHeight="1" x14ac:dyDescent="0.3">
      <c r="A5" s="20" t="s">
        <v>0</v>
      </c>
      <c r="B5" s="21" t="s">
        <v>11</v>
      </c>
      <c r="C5" s="22" t="s">
        <v>12</v>
      </c>
      <c r="D5" s="26" t="s">
        <v>13</v>
      </c>
      <c r="E5" s="26" t="s">
        <v>14</v>
      </c>
      <c r="F5" s="26" t="s">
        <v>15</v>
      </c>
      <c r="G5" s="27" t="s">
        <v>16</v>
      </c>
      <c r="H5" s="26" t="s">
        <v>15</v>
      </c>
      <c r="I5" s="27" t="s">
        <v>17</v>
      </c>
      <c r="J5" s="26" t="s">
        <v>15</v>
      </c>
      <c r="K5" s="27" t="s">
        <v>18</v>
      </c>
      <c r="L5" s="26" t="s">
        <v>15</v>
      </c>
      <c r="M5" s="27" t="s">
        <v>19</v>
      </c>
      <c r="N5" s="26" t="s">
        <v>15</v>
      </c>
      <c r="O5" s="27" t="s">
        <v>20</v>
      </c>
      <c r="P5" s="26" t="s">
        <v>15</v>
      </c>
      <c r="Q5" s="26" t="s">
        <v>0</v>
      </c>
      <c r="R5" s="26" t="s">
        <v>0</v>
      </c>
      <c r="S5" s="26" t="s">
        <v>0</v>
      </c>
      <c r="T5" s="28" t="s">
        <v>20</v>
      </c>
      <c r="U5" s="29" t="s">
        <v>21</v>
      </c>
    </row>
    <row r="6" spans="1:21" ht="14.5" customHeight="1" x14ac:dyDescent="0.25">
      <c r="A6" s="16" t="s">
        <v>0</v>
      </c>
      <c r="B6" s="8" t="s">
        <v>618</v>
      </c>
      <c r="C6" s="8"/>
      <c r="D6" s="30"/>
      <c r="E6" s="30"/>
      <c r="F6" s="30"/>
      <c r="G6" s="31"/>
      <c r="H6" s="30"/>
      <c r="I6" s="31"/>
      <c r="J6" s="30"/>
      <c r="K6" s="31"/>
      <c r="L6" s="30"/>
      <c r="M6" s="31"/>
      <c r="N6" s="30"/>
      <c r="O6" s="31"/>
      <c r="P6" s="30"/>
      <c r="Q6" s="30"/>
      <c r="R6" s="30"/>
      <c r="S6" s="30"/>
      <c r="T6" s="31"/>
      <c r="U6" s="31"/>
    </row>
    <row r="7" spans="1:21" ht="14.5" customHeight="1" x14ac:dyDescent="0.3">
      <c r="A7" s="17" t="s">
        <v>0</v>
      </c>
      <c r="B7" s="9" t="s">
        <v>22</v>
      </c>
      <c r="C7" s="10"/>
      <c r="D7" s="32"/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</row>
    <row r="8" spans="1:21" ht="13" x14ac:dyDescent="0.3">
      <c r="A8" s="18" t="s">
        <v>23</v>
      </c>
      <c r="B8" s="12" t="s">
        <v>24</v>
      </c>
      <c r="C8" s="11" t="s">
        <v>25</v>
      </c>
      <c r="D8" s="33">
        <v>0</v>
      </c>
      <c r="E8" s="33">
        <v>0</v>
      </c>
      <c r="F8" s="33">
        <v>0</v>
      </c>
      <c r="G8" s="38">
        <f>IF(($D8       =0),0,($F8       /$D8       ))</f>
        <v>0</v>
      </c>
      <c r="H8" s="33">
        <v>0</v>
      </c>
      <c r="I8" s="38">
        <f>IF(($D8       =0),0,($H8       /$D8       ))</f>
        <v>0</v>
      </c>
      <c r="J8" s="33">
        <v>0</v>
      </c>
      <c r="K8" s="38">
        <f>IF(($E8       =0),0,($J8       /$E8       ))</f>
        <v>0</v>
      </c>
      <c r="L8" s="33">
        <v>0</v>
      </c>
      <c r="M8" s="38">
        <f>IF(($E8       =0),0,($L8       /$E8       ))</f>
        <v>0</v>
      </c>
      <c r="N8" s="33">
        <f>$F8       +$H8       +$J8</f>
        <v>0</v>
      </c>
      <c r="O8" s="38">
        <f>IF(($E8       =0),0,($N8       /$E8       ))</f>
        <v>0</v>
      </c>
      <c r="P8" s="33">
        <v>0</v>
      </c>
      <c r="Q8" s="33">
        <v>0</v>
      </c>
      <c r="R8" s="33">
        <v>0</v>
      </c>
      <c r="S8" s="33">
        <v>0</v>
      </c>
      <c r="T8" s="38">
        <f>IF(($R8       =0),0,($S8       /$R8       ))</f>
        <v>0</v>
      </c>
      <c r="U8" s="38">
        <f>IF(($P8       =0),0,(($J8       /$P8       )-1))</f>
        <v>0</v>
      </c>
    </row>
    <row r="9" spans="1:21" ht="13" x14ac:dyDescent="0.3">
      <c r="A9" s="18" t="s">
        <v>23</v>
      </c>
      <c r="B9" s="12" t="s">
        <v>26</v>
      </c>
      <c r="C9" s="11" t="s">
        <v>27</v>
      </c>
      <c r="D9" s="33">
        <v>0</v>
      </c>
      <c r="E9" s="33">
        <v>0</v>
      </c>
      <c r="F9" s="33">
        <v>0</v>
      </c>
      <c r="G9" s="38">
        <f>IF(($D9       =0),0,($F9       /$D9       ))</f>
        <v>0</v>
      </c>
      <c r="H9" s="33">
        <v>2821</v>
      </c>
      <c r="I9" s="38">
        <f>IF(($D9       =0),0,($H9       /$D9       ))</f>
        <v>0</v>
      </c>
      <c r="J9" s="33">
        <v>0</v>
      </c>
      <c r="K9" s="38">
        <f>IF(($E9       =0),0,($J9       /$E9       ))</f>
        <v>0</v>
      </c>
      <c r="L9" s="33">
        <v>0</v>
      </c>
      <c r="M9" s="38">
        <f>IF(($E9       =0),0,($L9       /$E9       ))</f>
        <v>0</v>
      </c>
      <c r="N9" s="33">
        <f>$F9       +$H9       +$J9</f>
        <v>2821</v>
      </c>
      <c r="O9" s="38">
        <f>IF(($E9       =0),0,($N9       /$E9       ))</f>
        <v>0</v>
      </c>
      <c r="P9" s="33">
        <v>0</v>
      </c>
      <c r="Q9" s="33">
        <v>0</v>
      </c>
      <c r="R9" s="33">
        <v>0</v>
      </c>
      <c r="S9" s="33">
        <v>0</v>
      </c>
      <c r="T9" s="38">
        <f>IF(($R9       =0),0,($S9       /$R9       ))</f>
        <v>0</v>
      </c>
      <c r="U9" s="38">
        <f>IF(($P9       =0),0,(($J9       /$P9       )-1))</f>
        <v>0</v>
      </c>
    </row>
    <row r="10" spans="1:21" ht="14" x14ac:dyDescent="0.3">
      <c r="A10" s="19" t="s">
        <v>0</v>
      </c>
      <c r="B10" s="14" t="s">
        <v>28</v>
      </c>
      <c r="C10" s="13" t="s">
        <v>0</v>
      </c>
      <c r="D10" s="34">
        <f>SUM(D8:D9)</f>
        <v>0</v>
      </c>
      <c r="E10" s="34">
        <f>SUM(E8:E9)</f>
        <v>0</v>
      </c>
      <c r="F10" s="34">
        <f>SUM(F8:F9)</f>
        <v>0</v>
      </c>
      <c r="G10" s="39">
        <f t="shared" ref="G10:G54" si="0">IF(($D10      =0),0,($F10      /$D10      ))</f>
        <v>0</v>
      </c>
      <c r="H10" s="34">
        <f>SUM(H8:H9)</f>
        <v>2821</v>
      </c>
      <c r="I10" s="39">
        <f t="shared" ref="I10:I54" si="1">IF(($D10      =0),0,($H10      /$D10      ))</f>
        <v>0</v>
      </c>
      <c r="J10" s="34">
        <f>SUM(J8:J9)</f>
        <v>0</v>
      </c>
      <c r="K10" s="39">
        <f t="shared" ref="K10:K54" si="2">IF(($E10      =0),0,($J10      /$E10      ))</f>
        <v>0</v>
      </c>
      <c r="L10" s="34">
        <f>SUM(L8:L9)</f>
        <v>0</v>
      </c>
      <c r="M10" s="39">
        <f t="shared" ref="M10:M54" si="3">IF(($E10      =0),0,($L10      /$E10      ))</f>
        <v>0</v>
      </c>
      <c r="N10" s="34">
        <f t="shared" ref="N10:N54" si="4">$F10      +$H10      +$J10</f>
        <v>2821</v>
      </c>
      <c r="O10" s="39">
        <f t="shared" ref="O10:O54" si="5">IF(($E10      =0),0,($N10      /$E10      ))</f>
        <v>0</v>
      </c>
      <c r="P10" s="34">
        <f>SUM(P8:P9)</f>
        <v>0</v>
      </c>
      <c r="Q10" s="34">
        <f>SUM(Q8:Q9)</f>
        <v>0</v>
      </c>
      <c r="R10" s="34">
        <f>SUM(R8:R9)</f>
        <v>0</v>
      </c>
      <c r="S10" s="34">
        <f>SUM(S8:S9)</f>
        <v>0</v>
      </c>
      <c r="T10" s="39">
        <f t="shared" ref="T10:T54" si="6">IF(($R10      =0),0,($S10      /$R10      ))</f>
        <v>0</v>
      </c>
      <c r="U10" s="39">
        <f t="shared" ref="U10:U54" si="7">IF(($P10      =0),0,(($J10      /$P10      )-1))</f>
        <v>0</v>
      </c>
    </row>
    <row r="11" spans="1:21" ht="13" x14ac:dyDescent="0.3">
      <c r="A11" s="18" t="s">
        <v>29</v>
      </c>
      <c r="B11" s="12" t="s">
        <v>30</v>
      </c>
      <c r="C11" s="11" t="s">
        <v>31</v>
      </c>
      <c r="D11" s="33">
        <v>0</v>
      </c>
      <c r="E11" s="33">
        <v>0</v>
      </c>
      <c r="F11" s="33">
        <v>0</v>
      </c>
      <c r="G11" s="38">
        <f t="shared" si="0"/>
        <v>0</v>
      </c>
      <c r="H11" s="33">
        <v>0</v>
      </c>
      <c r="I11" s="38">
        <f t="shared" si="1"/>
        <v>0</v>
      </c>
      <c r="J11" s="33">
        <v>0</v>
      </c>
      <c r="K11" s="38">
        <f t="shared" si="2"/>
        <v>0</v>
      </c>
      <c r="L11" s="33">
        <v>0</v>
      </c>
      <c r="M11" s="38">
        <f t="shared" si="3"/>
        <v>0</v>
      </c>
      <c r="N11" s="33">
        <f t="shared" si="4"/>
        <v>0</v>
      </c>
      <c r="O11" s="38">
        <f t="shared" si="5"/>
        <v>0</v>
      </c>
      <c r="P11" s="33">
        <v>0</v>
      </c>
      <c r="Q11" s="33">
        <v>0</v>
      </c>
      <c r="R11" s="33">
        <v>0</v>
      </c>
      <c r="S11" s="33">
        <v>0</v>
      </c>
      <c r="T11" s="38">
        <f t="shared" si="6"/>
        <v>0</v>
      </c>
      <c r="U11" s="38">
        <f t="shared" si="7"/>
        <v>0</v>
      </c>
    </row>
    <row r="12" spans="1:21" ht="13" x14ac:dyDescent="0.3">
      <c r="A12" s="18" t="s">
        <v>29</v>
      </c>
      <c r="B12" s="12" t="s">
        <v>32</v>
      </c>
      <c r="C12" s="11" t="s">
        <v>33</v>
      </c>
      <c r="D12" s="33">
        <v>0</v>
      </c>
      <c r="E12" s="33">
        <v>0</v>
      </c>
      <c r="F12" s="33">
        <v>0</v>
      </c>
      <c r="G12" s="38">
        <f t="shared" si="0"/>
        <v>0</v>
      </c>
      <c r="H12" s="33">
        <v>0</v>
      </c>
      <c r="I12" s="38">
        <f t="shared" si="1"/>
        <v>0</v>
      </c>
      <c r="J12" s="33">
        <v>0</v>
      </c>
      <c r="K12" s="38">
        <f t="shared" si="2"/>
        <v>0</v>
      </c>
      <c r="L12" s="33">
        <v>0</v>
      </c>
      <c r="M12" s="38">
        <f t="shared" si="3"/>
        <v>0</v>
      </c>
      <c r="N12" s="33">
        <f t="shared" si="4"/>
        <v>0</v>
      </c>
      <c r="O12" s="38">
        <f t="shared" si="5"/>
        <v>0</v>
      </c>
      <c r="P12" s="33">
        <v>0</v>
      </c>
      <c r="Q12" s="33">
        <v>0</v>
      </c>
      <c r="R12" s="33">
        <v>0</v>
      </c>
      <c r="S12" s="33">
        <v>0</v>
      </c>
      <c r="T12" s="38">
        <f t="shared" si="6"/>
        <v>0</v>
      </c>
      <c r="U12" s="38">
        <f t="shared" si="7"/>
        <v>0</v>
      </c>
    </row>
    <row r="13" spans="1:21" ht="13" x14ac:dyDescent="0.3">
      <c r="A13" s="18" t="s">
        <v>29</v>
      </c>
      <c r="B13" s="12" t="s">
        <v>34</v>
      </c>
      <c r="C13" s="11" t="s">
        <v>35</v>
      </c>
      <c r="D13" s="33">
        <v>0</v>
      </c>
      <c r="E13" s="33">
        <v>0</v>
      </c>
      <c r="F13" s="33">
        <v>0</v>
      </c>
      <c r="G13" s="38">
        <f t="shared" si="0"/>
        <v>0</v>
      </c>
      <c r="H13" s="33">
        <v>0</v>
      </c>
      <c r="I13" s="38">
        <f t="shared" si="1"/>
        <v>0</v>
      </c>
      <c r="J13" s="33">
        <v>11346000</v>
      </c>
      <c r="K13" s="38">
        <f t="shared" si="2"/>
        <v>0</v>
      </c>
      <c r="L13" s="33">
        <v>0</v>
      </c>
      <c r="M13" s="38">
        <f t="shared" si="3"/>
        <v>0</v>
      </c>
      <c r="N13" s="33">
        <f t="shared" si="4"/>
        <v>11346000</v>
      </c>
      <c r="O13" s="38">
        <f t="shared" si="5"/>
        <v>0</v>
      </c>
      <c r="P13" s="33">
        <v>182</v>
      </c>
      <c r="Q13" s="33">
        <v>0</v>
      </c>
      <c r="R13" s="33">
        <v>0</v>
      </c>
      <c r="S13" s="33">
        <v>182</v>
      </c>
      <c r="T13" s="38">
        <f t="shared" si="6"/>
        <v>0</v>
      </c>
      <c r="U13" s="38">
        <f t="shared" si="7"/>
        <v>62339.659340659338</v>
      </c>
    </row>
    <row r="14" spans="1:21" ht="13" x14ac:dyDescent="0.3">
      <c r="A14" s="18" t="s">
        <v>29</v>
      </c>
      <c r="B14" s="12" t="s">
        <v>36</v>
      </c>
      <c r="C14" s="11" t="s">
        <v>37</v>
      </c>
      <c r="D14" s="33">
        <v>0</v>
      </c>
      <c r="E14" s="33">
        <v>0</v>
      </c>
      <c r="F14" s="33">
        <v>0</v>
      </c>
      <c r="G14" s="38">
        <f t="shared" si="0"/>
        <v>0</v>
      </c>
      <c r="H14" s="33">
        <v>0</v>
      </c>
      <c r="I14" s="38">
        <f t="shared" si="1"/>
        <v>0</v>
      </c>
      <c r="J14" s="33">
        <v>0</v>
      </c>
      <c r="K14" s="38">
        <f t="shared" si="2"/>
        <v>0</v>
      </c>
      <c r="L14" s="33">
        <v>0</v>
      </c>
      <c r="M14" s="38">
        <f t="shared" si="3"/>
        <v>0</v>
      </c>
      <c r="N14" s="33">
        <f t="shared" si="4"/>
        <v>0</v>
      </c>
      <c r="O14" s="38">
        <f t="shared" si="5"/>
        <v>0</v>
      </c>
      <c r="P14" s="33">
        <v>0</v>
      </c>
      <c r="Q14" s="33">
        <v>0</v>
      </c>
      <c r="R14" s="33">
        <v>0</v>
      </c>
      <c r="S14" s="33">
        <v>0</v>
      </c>
      <c r="T14" s="38">
        <f t="shared" si="6"/>
        <v>0</v>
      </c>
      <c r="U14" s="38">
        <f t="shared" si="7"/>
        <v>0</v>
      </c>
    </row>
    <row r="15" spans="1:21" ht="13" x14ac:dyDescent="0.3">
      <c r="A15" s="18" t="s">
        <v>29</v>
      </c>
      <c r="B15" s="12" t="s">
        <v>38</v>
      </c>
      <c r="C15" s="11" t="s">
        <v>39</v>
      </c>
      <c r="D15" s="33">
        <v>0</v>
      </c>
      <c r="E15" s="33">
        <v>0</v>
      </c>
      <c r="F15" s="33">
        <v>0</v>
      </c>
      <c r="G15" s="38">
        <f t="shared" si="0"/>
        <v>0</v>
      </c>
      <c r="H15" s="33">
        <v>0</v>
      </c>
      <c r="I15" s="38">
        <f t="shared" si="1"/>
        <v>0</v>
      </c>
      <c r="J15" s="33">
        <v>0</v>
      </c>
      <c r="K15" s="38">
        <f t="shared" si="2"/>
        <v>0</v>
      </c>
      <c r="L15" s="33">
        <v>0</v>
      </c>
      <c r="M15" s="38">
        <f t="shared" si="3"/>
        <v>0</v>
      </c>
      <c r="N15" s="33">
        <f t="shared" si="4"/>
        <v>0</v>
      </c>
      <c r="O15" s="38">
        <f t="shared" si="5"/>
        <v>0</v>
      </c>
      <c r="P15" s="33">
        <v>0</v>
      </c>
      <c r="Q15" s="33">
        <v>0</v>
      </c>
      <c r="R15" s="33">
        <v>0</v>
      </c>
      <c r="S15" s="33">
        <v>0</v>
      </c>
      <c r="T15" s="38">
        <f t="shared" si="6"/>
        <v>0</v>
      </c>
      <c r="U15" s="38">
        <f t="shared" si="7"/>
        <v>0</v>
      </c>
    </row>
    <row r="16" spans="1:21" ht="13" x14ac:dyDescent="0.3">
      <c r="A16" s="18" t="s">
        <v>29</v>
      </c>
      <c r="B16" s="12" t="s">
        <v>40</v>
      </c>
      <c r="C16" s="11" t="s">
        <v>41</v>
      </c>
      <c r="D16" s="33">
        <v>0</v>
      </c>
      <c r="E16" s="33">
        <v>0</v>
      </c>
      <c r="F16" s="33">
        <v>0</v>
      </c>
      <c r="G16" s="38">
        <f t="shared" si="0"/>
        <v>0</v>
      </c>
      <c r="H16" s="33">
        <v>0</v>
      </c>
      <c r="I16" s="38">
        <f t="shared" si="1"/>
        <v>0</v>
      </c>
      <c r="J16" s="33">
        <v>0</v>
      </c>
      <c r="K16" s="38">
        <f t="shared" si="2"/>
        <v>0</v>
      </c>
      <c r="L16" s="33">
        <v>0</v>
      </c>
      <c r="M16" s="38">
        <f t="shared" si="3"/>
        <v>0</v>
      </c>
      <c r="N16" s="33">
        <f t="shared" si="4"/>
        <v>0</v>
      </c>
      <c r="O16" s="38">
        <f t="shared" si="5"/>
        <v>0</v>
      </c>
      <c r="P16" s="33">
        <v>0</v>
      </c>
      <c r="Q16" s="33">
        <v>0</v>
      </c>
      <c r="R16" s="33">
        <v>0</v>
      </c>
      <c r="S16" s="33">
        <v>0</v>
      </c>
      <c r="T16" s="38">
        <f t="shared" si="6"/>
        <v>0</v>
      </c>
      <c r="U16" s="38">
        <f t="shared" si="7"/>
        <v>0</v>
      </c>
    </row>
    <row r="17" spans="1:21" ht="13" x14ac:dyDescent="0.3">
      <c r="A17" s="18" t="s">
        <v>29</v>
      </c>
      <c r="B17" s="12" t="s">
        <v>42</v>
      </c>
      <c r="C17" s="11" t="s">
        <v>43</v>
      </c>
      <c r="D17" s="33">
        <v>0</v>
      </c>
      <c r="E17" s="33">
        <v>0</v>
      </c>
      <c r="F17" s="33">
        <v>0</v>
      </c>
      <c r="G17" s="38">
        <f t="shared" si="0"/>
        <v>0</v>
      </c>
      <c r="H17" s="33">
        <v>0</v>
      </c>
      <c r="I17" s="38">
        <f t="shared" si="1"/>
        <v>0</v>
      </c>
      <c r="J17" s="33">
        <v>0</v>
      </c>
      <c r="K17" s="38">
        <f t="shared" si="2"/>
        <v>0</v>
      </c>
      <c r="L17" s="33">
        <v>0</v>
      </c>
      <c r="M17" s="38">
        <f t="shared" si="3"/>
        <v>0</v>
      </c>
      <c r="N17" s="33">
        <f t="shared" si="4"/>
        <v>0</v>
      </c>
      <c r="O17" s="38">
        <f t="shared" si="5"/>
        <v>0</v>
      </c>
      <c r="P17" s="33">
        <v>0</v>
      </c>
      <c r="Q17" s="33">
        <v>0</v>
      </c>
      <c r="R17" s="33">
        <v>0</v>
      </c>
      <c r="S17" s="33">
        <v>0</v>
      </c>
      <c r="T17" s="38">
        <f t="shared" si="6"/>
        <v>0</v>
      </c>
      <c r="U17" s="38">
        <f t="shared" si="7"/>
        <v>0</v>
      </c>
    </row>
    <row r="18" spans="1:21" ht="13" x14ac:dyDescent="0.3">
      <c r="A18" s="18" t="s">
        <v>44</v>
      </c>
      <c r="B18" s="12" t="s">
        <v>45</v>
      </c>
      <c r="C18" s="11" t="s">
        <v>46</v>
      </c>
      <c r="D18" s="33">
        <v>0</v>
      </c>
      <c r="E18" s="33">
        <v>0</v>
      </c>
      <c r="F18" s="33">
        <v>0</v>
      </c>
      <c r="G18" s="38">
        <f t="shared" si="0"/>
        <v>0</v>
      </c>
      <c r="H18" s="33">
        <v>0</v>
      </c>
      <c r="I18" s="38">
        <f t="shared" si="1"/>
        <v>0</v>
      </c>
      <c r="J18" s="33">
        <v>0</v>
      </c>
      <c r="K18" s="38">
        <f t="shared" si="2"/>
        <v>0</v>
      </c>
      <c r="L18" s="33">
        <v>0</v>
      </c>
      <c r="M18" s="38">
        <f t="shared" si="3"/>
        <v>0</v>
      </c>
      <c r="N18" s="33">
        <f t="shared" si="4"/>
        <v>0</v>
      </c>
      <c r="O18" s="38">
        <f t="shared" si="5"/>
        <v>0</v>
      </c>
      <c r="P18" s="33">
        <v>0</v>
      </c>
      <c r="Q18" s="33">
        <v>0</v>
      </c>
      <c r="R18" s="33">
        <v>0</v>
      </c>
      <c r="S18" s="33">
        <v>0</v>
      </c>
      <c r="T18" s="38">
        <f t="shared" si="6"/>
        <v>0</v>
      </c>
      <c r="U18" s="38">
        <f t="shared" si="7"/>
        <v>0</v>
      </c>
    </row>
    <row r="19" spans="1:21" ht="14" x14ac:dyDescent="0.3">
      <c r="A19" s="19" t="s">
        <v>0</v>
      </c>
      <c r="B19" s="14" t="s">
        <v>47</v>
      </c>
      <c r="C19" s="13" t="s">
        <v>0</v>
      </c>
      <c r="D19" s="34">
        <f>SUM(D11:D18)</f>
        <v>0</v>
      </c>
      <c r="E19" s="34">
        <f>SUM(E11:E18)</f>
        <v>0</v>
      </c>
      <c r="F19" s="34">
        <f>SUM(F11:F18)</f>
        <v>0</v>
      </c>
      <c r="G19" s="39">
        <f t="shared" si="0"/>
        <v>0</v>
      </c>
      <c r="H19" s="34">
        <f>SUM(H11:H18)</f>
        <v>0</v>
      </c>
      <c r="I19" s="39">
        <f t="shared" si="1"/>
        <v>0</v>
      </c>
      <c r="J19" s="34">
        <f>SUM(J11:J18)</f>
        <v>11346000</v>
      </c>
      <c r="K19" s="39">
        <f t="shared" si="2"/>
        <v>0</v>
      </c>
      <c r="L19" s="34">
        <f>SUM(L11:L18)</f>
        <v>0</v>
      </c>
      <c r="M19" s="39">
        <f t="shared" si="3"/>
        <v>0</v>
      </c>
      <c r="N19" s="34">
        <f t="shared" si="4"/>
        <v>11346000</v>
      </c>
      <c r="O19" s="39">
        <f t="shared" si="5"/>
        <v>0</v>
      </c>
      <c r="P19" s="34">
        <f>SUM(P11:P18)</f>
        <v>182</v>
      </c>
      <c r="Q19" s="34">
        <f>SUM(Q11:Q18)</f>
        <v>0</v>
      </c>
      <c r="R19" s="34">
        <f>SUM(R11:R18)</f>
        <v>0</v>
      </c>
      <c r="S19" s="34">
        <f>SUM(S11:S18)</f>
        <v>182</v>
      </c>
      <c r="T19" s="39">
        <f t="shared" si="6"/>
        <v>0</v>
      </c>
      <c r="U19" s="39">
        <f t="shared" si="7"/>
        <v>62339.659340659338</v>
      </c>
    </row>
    <row r="20" spans="1:21" ht="13" x14ac:dyDescent="0.3">
      <c r="A20" s="18" t="s">
        <v>29</v>
      </c>
      <c r="B20" s="12" t="s">
        <v>48</v>
      </c>
      <c r="C20" s="11" t="s">
        <v>49</v>
      </c>
      <c r="D20" s="33">
        <v>0</v>
      </c>
      <c r="E20" s="33">
        <v>0</v>
      </c>
      <c r="F20" s="33">
        <v>0</v>
      </c>
      <c r="G20" s="38">
        <f t="shared" si="0"/>
        <v>0</v>
      </c>
      <c r="H20" s="33">
        <v>0</v>
      </c>
      <c r="I20" s="38">
        <f t="shared" si="1"/>
        <v>0</v>
      </c>
      <c r="J20" s="33">
        <v>0</v>
      </c>
      <c r="K20" s="38">
        <f t="shared" si="2"/>
        <v>0</v>
      </c>
      <c r="L20" s="33">
        <v>0</v>
      </c>
      <c r="M20" s="38">
        <f t="shared" si="3"/>
        <v>0</v>
      </c>
      <c r="N20" s="33">
        <f t="shared" si="4"/>
        <v>0</v>
      </c>
      <c r="O20" s="38">
        <f t="shared" si="5"/>
        <v>0</v>
      </c>
      <c r="P20" s="33">
        <v>0</v>
      </c>
      <c r="Q20" s="33">
        <v>0</v>
      </c>
      <c r="R20" s="33">
        <v>0</v>
      </c>
      <c r="S20" s="33">
        <v>0</v>
      </c>
      <c r="T20" s="38">
        <f t="shared" si="6"/>
        <v>0</v>
      </c>
      <c r="U20" s="38">
        <f t="shared" si="7"/>
        <v>0</v>
      </c>
    </row>
    <row r="21" spans="1:21" ht="13" x14ac:dyDescent="0.3">
      <c r="A21" s="18" t="s">
        <v>29</v>
      </c>
      <c r="B21" s="12" t="s">
        <v>50</v>
      </c>
      <c r="C21" s="11" t="s">
        <v>51</v>
      </c>
      <c r="D21" s="33">
        <v>0</v>
      </c>
      <c r="E21" s="33">
        <v>0</v>
      </c>
      <c r="F21" s="33">
        <v>0</v>
      </c>
      <c r="G21" s="38">
        <f t="shared" si="0"/>
        <v>0</v>
      </c>
      <c r="H21" s="33">
        <v>0</v>
      </c>
      <c r="I21" s="38">
        <f t="shared" si="1"/>
        <v>0</v>
      </c>
      <c r="J21" s="33">
        <v>0</v>
      </c>
      <c r="K21" s="38">
        <f t="shared" si="2"/>
        <v>0</v>
      </c>
      <c r="L21" s="33">
        <v>0</v>
      </c>
      <c r="M21" s="38">
        <f t="shared" si="3"/>
        <v>0</v>
      </c>
      <c r="N21" s="33">
        <f t="shared" si="4"/>
        <v>0</v>
      </c>
      <c r="O21" s="38">
        <f t="shared" si="5"/>
        <v>0</v>
      </c>
      <c r="P21" s="33">
        <v>0</v>
      </c>
      <c r="Q21" s="33">
        <v>0</v>
      </c>
      <c r="R21" s="33">
        <v>0</v>
      </c>
      <c r="S21" s="33">
        <v>0</v>
      </c>
      <c r="T21" s="38">
        <f t="shared" si="6"/>
        <v>0</v>
      </c>
      <c r="U21" s="38">
        <f t="shared" si="7"/>
        <v>0</v>
      </c>
    </row>
    <row r="22" spans="1:21" ht="13" x14ac:dyDescent="0.3">
      <c r="A22" s="18" t="s">
        <v>29</v>
      </c>
      <c r="B22" s="12" t="s">
        <v>52</v>
      </c>
      <c r="C22" s="11" t="s">
        <v>53</v>
      </c>
      <c r="D22" s="33">
        <v>0</v>
      </c>
      <c r="E22" s="33">
        <v>0</v>
      </c>
      <c r="F22" s="33">
        <v>0</v>
      </c>
      <c r="G22" s="38">
        <f t="shared" si="0"/>
        <v>0</v>
      </c>
      <c r="H22" s="33">
        <v>0</v>
      </c>
      <c r="I22" s="38">
        <f t="shared" si="1"/>
        <v>0</v>
      </c>
      <c r="J22" s="33">
        <v>0</v>
      </c>
      <c r="K22" s="38">
        <f t="shared" si="2"/>
        <v>0</v>
      </c>
      <c r="L22" s="33">
        <v>0</v>
      </c>
      <c r="M22" s="38">
        <f t="shared" si="3"/>
        <v>0</v>
      </c>
      <c r="N22" s="33">
        <f t="shared" si="4"/>
        <v>0</v>
      </c>
      <c r="O22" s="38">
        <f t="shared" si="5"/>
        <v>0</v>
      </c>
      <c r="P22" s="33">
        <v>0</v>
      </c>
      <c r="Q22" s="33">
        <v>0</v>
      </c>
      <c r="R22" s="33">
        <v>0</v>
      </c>
      <c r="S22" s="33">
        <v>0</v>
      </c>
      <c r="T22" s="38">
        <f t="shared" si="6"/>
        <v>0</v>
      </c>
      <c r="U22" s="38">
        <f t="shared" si="7"/>
        <v>0</v>
      </c>
    </row>
    <row r="23" spans="1:21" ht="13" x14ac:dyDescent="0.3">
      <c r="A23" s="18" t="s">
        <v>29</v>
      </c>
      <c r="B23" s="12" t="s">
        <v>54</v>
      </c>
      <c r="C23" s="11" t="s">
        <v>55</v>
      </c>
      <c r="D23" s="33">
        <v>0</v>
      </c>
      <c r="E23" s="33">
        <v>0</v>
      </c>
      <c r="F23" s="33">
        <v>0</v>
      </c>
      <c r="G23" s="38">
        <f t="shared" si="0"/>
        <v>0</v>
      </c>
      <c r="H23" s="33">
        <v>0</v>
      </c>
      <c r="I23" s="38">
        <f t="shared" si="1"/>
        <v>0</v>
      </c>
      <c r="J23" s="33">
        <v>0</v>
      </c>
      <c r="K23" s="38">
        <f t="shared" si="2"/>
        <v>0</v>
      </c>
      <c r="L23" s="33">
        <v>0</v>
      </c>
      <c r="M23" s="38">
        <f t="shared" si="3"/>
        <v>0</v>
      </c>
      <c r="N23" s="33">
        <f t="shared" si="4"/>
        <v>0</v>
      </c>
      <c r="O23" s="38">
        <f t="shared" si="5"/>
        <v>0</v>
      </c>
      <c r="P23" s="33">
        <v>0</v>
      </c>
      <c r="Q23" s="33">
        <v>0</v>
      </c>
      <c r="R23" s="33">
        <v>0</v>
      </c>
      <c r="S23" s="33">
        <v>0</v>
      </c>
      <c r="T23" s="38">
        <f t="shared" si="6"/>
        <v>0</v>
      </c>
      <c r="U23" s="38">
        <f t="shared" si="7"/>
        <v>0</v>
      </c>
    </row>
    <row r="24" spans="1:21" ht="13" x14ac:dyDescent="0.3">
      <c r="A24" s="18" t="s">
        <v>29</v>
      </c>
      <c r="B24" s="12" t="s">
        <v>56</v>
      </c>
      <c r="C24" s="11" t="s">
        <v>57</v>
      </c>
      <c r="D24" s="33">
        <v>0</v>
      </c>
      <c r="E24" s="33">
        <v>0</v>
      </c>
      <c r="F24" s="33">
        <v>0</v>
      </c>
      <c r="G24" s="38">
        <f t="shared" si="0"/>
        <v>0</v>
      </c>
      <c r="H24" s="33">
        <v>0</v>
      </c>
      <c r="I24" s="38">
        <f t="shared" si="1"/>
        <v>0</v>
      </c>
      <c r="J24" s="33">
        <v>0</v>
      </c>
      <c r="K24" s="38">
        <f t="shared" si="2"/>
        <v>0</v>
      </c>
      <c r="L24" s="33">
        <v>0</v>
      </c>
      <c r="M24" s="38">
        <f t="shared" si="3"/>
        <v>0</v>
      </c>
      <c r="N24" s="33">
        <f t="shared" si="4"/>
        <v>0</v>
      </c>
      <c r="O24" s="38">
        <f t="shared" si="5"/>
        <v>0</v>
      </c>
      <c r="P24" s="33">
        <v>0</v>
      </c>
      <c r="Q24" s="33">
        <v>0</v>
      </c>
      <c r="R24" s="33">
        <v>0</v>
      </c>
      <c r="S24" s="33">
        <v>0</v>
      </c>
      <c r="T24" s="38">
        <f t="shared" si="6"/>
        <v>0</v>
      </c>
      <c r="U24" s="38">
        <f t="shared" si="7"/>
        <v>0</v>
      </c>
    </row>
    <row r="25" spans="1:21" ht="13" x14ac:dyDescent="0.3">
      <c r="A25" s="18" t="s">
        <v>29</v>
      </c>
      <c r="B25" s="12" t="s">
        <v>58</v>
      </c>
      <c r="C25" s="11" t="s">
        <v>59</v>
      </c>
      <c r="D25" s="33">
        <v>225000</v>
      </c>
      <c r="E25" s="33">
        <v>225000</v>
      </c>
      <c r="F25" s="33">
        <v>0</v>
      </c>
      <c r="G25" s="38">
        <f t="shared" si="0"/>
        <v>0</v>
      </c>
      <c r="H25" s="33">
        <v>0</v>
      </c>
      <c r="I25" s="38">
        <f t="shared" si="1"/>
        <v>0</v>
      </c>
      <c r="J25" s="33">
        <v>0</v>
      </c>
      <c r="K25" s="38">
        <f t="shared" si="2"/>
        <v>0</v>
      </c>
      <c r="L25" s="33">
        <v>0</v>
      </c>
      <c r="M25" s="38">
        <f t="shared" si="3"/>
        <v>0</v>
      </c>
      <c r="N25" s="33">
        <f t="shared" si="4"/>
        <v>0</v>
      </c>
      <c r="O25" s="38">
        <f t="shared" si="5"/>
        <v>0</v>
      </c>
      <c r="P25" s="33">
        <v>1330651</v>
      </c>
      <c r="Q25" s="33">
        <v>2956991</v>
      </c>
      <c r="R25" s="33">
        <v>2956991</v>
      </c>
      <c r="S25" s="33">
        <v>1330651</v>
      </c>
      <c r="T25" s="38">
        <f t="shared" si="6"/>
        <v>0.45000170781716953</v>
      </c>
      <c r="U25" s="38">
        <f t="shared" si="7"/>
        <v>-1</v>
      </c>
    </row>
    <row r="26" spans="1:21" ht="13" x14ac:dyDescent="0.3">
      <c r="A26" s="18" t="s">
        <v>44</v>
      </c>
      <c r="B26" s="12" t="s">
        <v>60</v>
      </c>
      <c r="C26" s="11" t="s">
        <v>61</v>
      </c>
      <c r="D26" s="33">
        <v>0</v>
      </c>
      <c r="E26" s="33">
        <v>0</v>
      </c>
      <c r="F26" s="33">
        <v>0</v>
      </c>
      <c r="G26" s="38">
        <f t="shared" si="0"/>
        <v>0</v>
      </c>
      <c r="H26" s="33">
        <v>0</v>
      </c>
      <c r="I26" s="38">
        <f t="shared" si="1"/>
        <v>0</v>
      </c>
      <c r="J26" s="33">
        <v>0</v>
      </c>
      <c r="K26" s="38">
        <f t="shared" si="2"/>
        <v>0</v>
      </c>
      <c r="L26" s="33">
        <v>0</v>
      </c>
      <c r="M26" s="38">
        <f t="shared" si="3"/>
        <v>0</v>
      </c>
      <c r="N26" s="33">
        <f t="shared" si="4"/>
        <v>0</v>
      </c>
      <c r="O26" s="38">
        <f t="shared" si="5"/>
        <v>0</v>
      </c>
      <c r="P26" s="33">
        <v>0</v>
      </c>
      <c r="Q26" s="33">
        <v>0</v>
      </c>
      <c r="R26" s="33">
        <v>0</v>
      </c>
      <c r="S26" s="33">
        <v>0</v>
      </c>
      <c r="T26" s="38">
        <f t="shared" si="6"/>
        <v>0</v>
      </c>
      <c r="U26" s="38">
        <f t="shared" si="7"/>
        <v>0</v>
      </c>
    </row>
    <row r="27" spans="1:21" ht="14" x14ac:dyDescent="0.3">
      <c r="A27" s="19" t="s">
        <v>0</v>
      </c>
      <c r="B27" s="14" t="s">
        <v>62</v>
      </c>
      <c r="C27" s="13" t="s">
        <v>0</v>
      </c>
      <c r="D27" s="34">
        <f>SUM(D20:D26)</f>
        <v>225000</v>
      </c>
      <c r="E27" s="34">
        <f>SUM(E20:E26)</f>
        <v>225000</v>
      </c>
      <c r="F27" s="34">
        <f>SUM(F20:F26)</f>
        <v>0</v>
      </c>
      <c r="G27" s="39">
        <f t="shared" si="0"/>
        <v>0</v>
      </c>
      <c r="H27" s="34">
        <f>SUM(H20:H26)</f>
        <v>0</v>
      </c>
      <c r="I27" s="39">
        <f t="shared" si="1"/>
        <v>0</v>
      </c>
      <c r="J27" s="34">
        <f>SUM(J20:J26)</f>
        <v>0</v>
      </c>
      <c r="K27" s="39">
        <f t="shared" si="2"/>
        <v>0</v>
      </c>
      <c r="L27" s="34">
        <f>SUM(L20:L26)</f>
        <v>0</v>
      </c>
      <c r="M27" s="39">
        <f t="shared" si="3"/>
        <v>0</v>
      </c>
      <c r="N27" s="34">
        <f t="shared" si="4"/>
        <v>0</v>
      </c>
      <c r="O27" s="39">
        <f t="shared" si="5"/>
        <v>0</v>
      </c>
      <c r="P27" s="34">
        <f>SUM(P20:P26)</f>
        <v>1330651</v>
      </c>
      <c r="Q27" s="34">
        <f>SUM(Q20:Q26)</f>
        <v>2956991</v>
      </c>
      <c r="R27" s="34">
        <f>SUM(R20:R26)</f>
        <v>2956991</v>
      </c>
      <c r="S27" s="34">
        <f>SUM(S20:S26)</f>
        <v>1330651</v>
      </c>
      <c r="T27" s="39">
        <f t="shared" si="6"/>
        <v>0.45000170781716953</v>
      </c>
      <c r="U27" s="39">
        <f t="shared" si="7"/>
        <v>-1</v>
      </c>
    </row>
    <row r="28" spans="1:21" ht="13" x14ac:dyDescent="0.3">
      <c r="A28" s="18" t="s">
        <v>29</v>
      </c>
      <c r="B28" s="12" t="s">
        <v>63</v>
      </c>
      <c r="C28" s="11" t="s">
        <v>64</v>
      </c>
      <c r="D28" s="33">
        <v>0</v>
      </c>
      <c r="E28" s="33">
        <v>0</v>
      </c>
      <c r="F28" s="33">
        <v>0</v>
      </c>
      <c r="G28" s="38">
        <f t="shared" si="0"/>
        <v>0</v>
      </c>
      <c r="H28" s="33">
        <v>0</v>
      </c>
      <c r="I28" s="38">
        <f t="shared" si="1"/>
        <v>0</v>
      </c>
      <c r="J28" s="33">
        <v>0</v>
      </c>
      <c r="K28" s="38">
        <f t="shared" si="2"/>
        <v>0</v>
      </c>
      <c r="L28" s="33">
        <v>0</v>
      </c>
      <c r="M28" s="38">
        <f t="shared" si="3"/>
        <v>0</v>
      </c>
      <c r="N28" s="33">
        <f t="shared" si="4"/>
        <v>0</v>
      </c>
      <c r="O28" s="38">
        <f t="shared" si="5"/>
        <v>0</v>
      </c>
      <c r="P28" s="33">
        <v>0</v>
      </c>
      <c r="Q28" s="33">
        <v>0</v>
      </c>
      <c r="R28" s="33">
        <v>0</v>
      </c>
      <c r="S28" s="33">
        <v>0</v>
      </c>
      <c r="T28" s="38">
        <f t="shared" si="6"/>
        <v>0</v>
      </c>
      <c r="U28" s="38">
        <f t="shared" si="7"/>
        <v>0</v>
      </c>
    </row>
    <row r="29" spans="1:21" ht="13" x14ac:dyDescent="0.3">
      <c r="A29" s="18" t="s">
        <v>29</v>
      </c>
      <c r="B29" s="12" t="s">
        <v>65</v>
      </c>
      <c r="C29" s="11" t="s">
        <v>66</v>
      </c>
      <c r="D29" s="33">
        <v>0</v>
      </c>
      <c r="E29" s="33">
        <v>0</v>
      </c>
      <c r="F29" s="33">
        <v>0</v>
      </c>
      <c r="G29" s="38">
        <f t="shared" si="0"/>
        <v>0</v>
      </c>
      <c r="H29" s="33">
        <v>0</v>
      </c>
      <c r="I29" s="38">
        <f t="shared" si="1"/>
        <v>0</v>
      </c>
      <c r="J29" s="33">
        <v>0</v>
      </c>
      <c r="K29" s="38">
        <f t="shared" si="2"/>
        <v>0</v>
      </c>
      <c r="L29" s="33">
        <v>0</v>
      </c>
      <c r="M29" s="38">
        <f t="shared" si="3"/>
        <v>0</v>
      </c>
      <c r="N29" s="33">
        <f t="shared" si="4"/>
        <v>0</v>
      </c>
      <c r="O29" s="38">
        <f t="shared" si="5"/>
        <v>0</v>
      </c>
      <c r="P29" s="33">
        <v>0</v>
      </c>
      <c r="Q29" s="33">
        <v>0</v>
      </c>
      <c r="R29" s="33">
        <v>0</v>
      </c>
      <c r="S29" s="33">
        <v>0</v>
      </c>
      <c r="T29" s="38">
        <f t="shared" si="6"/>
        <v>0</v>
      </c>
      <c r="U29" s="38">
        <f t="shared" si="7"/>
        <v>0</v>
      </c>
    </row>
    <row r="30" spans="1:21" ht="13" x14ac:dyDescent="0.3">
      <c r="A30" s="18" t="s">
        <v>29</v>
      </c>
      <c r="B30" s="12" t="s">
        <v>67</v>
      </c>
      <c r="C30" s="11" t="s">
        <v>68</v>
      </c>
      <c r="D30" s="33">
        <v>0</v>
      </c>
      <c r="E30" s="33">
        <v>0</v>
      </c>
      <c r="F30" s="33">
        <v>0</v>
      </c>
      <c r="G30" s="38">
        <f t="shared" si="0"/>
        <v>0</v>
      </c>
      <c r="H30" s="33">
        <v>0</v>
      </c>
      <c r="I30" s="38">
        <f t="shared" si="1"/>
        <v>0</v>
      </c>
      <c r="J30" s="33">
        <v>0</v>
      </c>
      <c r="K30" s="38">
        <f t="shared" si="2"/>
        <v>0</v>
      </c>
      <c r="L30" s="33">
        <v>0</v>
      </c>
      <c r="M30" s="38">
        <f t="shared" si="3"/>
        <v>0</v>
      </c>
      <c r="N30" s="33">
        <f t="shared" si="4"/>
        <v>0</v>
      </c>
      <c r="O30" s="38">
        <f t="shared" si="5"/>
        <v>0</v>
      </c>
      <c r="P30" s="33">
        <v>0</v>
      </c>
      <c r="Q30" s="33">
        <v>0</v>
      </c>
      <c r="R30" s="33">
        <v>0</v>
      </c>
      <c r="S30" s="33">
        <v>0</v>
      </c>
      <c r="T30" s="38">
        <f t="shared" si="6"/>
        <v>0</v>
      </c>
      <c r="U30" s="38">
        <f t="shared" si="7"/>
        <v>0</v>
      </c>
    </row>
    <row r="31" spans="1:21" ht="13" x14ac:dyDescent="0.3">
      <c r="A31" s="18" t="s">
        <v>29</v>
      </c>
      <c r="B31" s="12" t="s">
        <v>69</v>
      </c>
      <c r="C31" s="11" t="s">
        <v>70</v>
      </c>
      <c r="D31" s="33">
        <v>0</v>
      </c>
      <c r="E31" s="33">
        <v>0</v>
      </c>
      <c r="F31" s="33">
        <v>0</v>
      </c>
      <c r="G31" s="38">
        <f t="shared" si="0"/>
        <v>0</v>
      </c>
      <c r="H31" s="33">
        <v>0</v>
      </c>
      <c r="I31" s="38">
        <f t="shared" si="1"/>
        <v>0</v>
      </c>
      <c r="J31" s="33">
        <v>0</v>
      </c>
      <c r="K31" s="38">
        <f t="shared" si="2"/>
        <v>0</v>
      </c>
      <c r="L31" s="33">
        <v>0</v>
      </c>
      <c r="M31" s="38">
        <f t="shared" si="3"/>
        <v>0</v>
      </c>
      <c r="N31" s="33">
        <f t="shared" si="4"/>
        <v>0</v>
      </c>
      <c r="O31" s="38">
        <f t="shared" si="5"/>
        <v>0</v>
      </c>
      <c r="P31" s="33">
        <v>0</v>
      </c>
      <c r="Q31" s="33">
        <v>0</v>
      </c>
      <c r="R31" s="33">
        <v>0</v>
      </c>
      <c r="S31" s="33">
        <v>0</v>
      </c>
      <c r="T31" s="38">
        <f t="shared" si="6"/>
        <v>0</v>
      </c>
      <c r="U31" s="38">
        <f t="shared" si="7"/>
        <v>0</v>
      </c>
    </row>
    <row r="32" spans="1:21" ht="13" x14ac:dyDescent="0.3">
      <c r="A32" s="18" t="s">
        <v>29</v>
      </c>
      <c r="B32" s="12" t="s">
        <v>71</v>
      </c>
      <c r="C32" s="11" t="s">
        <v>72</v>
      </c>
      <c r="D32" s="33">
        <v>0</v>
      </c>
      <c r="E32" s="33">
        <v>0</v>
      </c>
      <c r="F32" s="33">
        <v>0</v>
      </c>
      <c r="G32" s="38">
        <f t="shared" si="0"/>
        <v>0</v>
      </c>
      <c r="H32" s="33">
        <v>0</v>
      </c>
      <c r="I32" s="38">
        <f t="shared" si="1"/>
        <v>0</v>
      </c>
      <c r="J32" s="33">
        <v>0</v>
      </c>
      <c r="K32" s="38">
        <f t="shared" si="2"/>
        <v>0</v>
      </c>
      <c r="L32" s="33">
        <v>0</v>
      </c>
      <c r="M32" s="38">
        <f t="shared" si="3"/>
        <v>0</v>
      </c>
      <c r="N32" s="33">
        <f t="shared" si="4"/>
        <v>0</v>
      </c>
      <c r="O32" s="38">
        <f t="shared" si="5"/>
        <v>0</v>
      </c>
      <c r="P32" s="33">
        <v>0</v>
      </c>
      <c r="Q32" s="33">
        <v>0</v>
      </c>
      <c r="R32" s="33">
        <v>0</v>
      </c>
      <c r="S32" s="33">
        <v>0</v>
      </c>
      <c r="T32" s="38">
        <f t="shared" si="6"/>
        <v>0</v>
      </c>
      <c r="U32" s="38">
        <f t="shared" si="7"/>
        <v>0</v>
      </c>
    </row>
    <row r="33" spans="1:21" ht="13" x14ac:dyDescent="0.3">
      <c r="A33" s="18" t="s">
        <v>29</v>
      </c>
      <c r="B33" s="12" t="s">
        <v>73</v>
      </c>
      <c r="C33" s="11" t="s">
        <v>74</v>
      </c>
      <c r="D33" s="33">
        <v>0</v>
      </c>
      <c r="E33" s="33">
        <v>0</v>
      </c>
      <c r="F33" s="33">
        <v>0</v>
      </c>
      <c r="G33" s="38">
        <f t="shared" si="0"/>
        <v>0</v>
      </c>
      <c r="H33" s="33">
        <v>0</v>
      </c>
      <c r="I33" s="38">
        <f t="shared" si="1"/>
        <v>0</v>
      </c>
      <c r="J33" s="33">
        <v>0</v>
      </c>
      <c r="K33" s="38">
        <f t="shared" si="2"/>
        <v>0</v>
      </c>
      <c r="L33" s="33">
        <v>0</v>
      </c>
      <c r="M33" s="38">
        <f t="shared" si="3"/>
        <v>0</v>
      </c>
      <c r="N33" s="33">
        <f t="shared" si="4"/>
        <v>0</v>
      </c>
      <c r="O33" s="38">
        <f t="shared" si="5"/>
        <v>0</v>
      </c>
      <c r="P33" s="33">
        <v>0</v>
      </c>
      <c r="Q33" s="33">
        <v>0</v>
      </c>
      <c r="R33" s="33">
        <v>0</v>
      </c>
      <c r="S33" s="33">
        <v>0</v>
      </c>
      <c r="T33" s="38">
        <f t="shared" si="6"/>
        <v>0</v>
      </c>
      <c r="U33" s="38">
        <f t="shared" si="7"/>
        <v>0</v>
      </c>
    </row>
    <row r="34" spans="1:21" ht="13" x14ac:dyDescent="0.3">
      <c r="A34" s="18" t="s">
        <v>44</v>
      </c>
      <c r="B34" s="12" t="s">
        <v>75</v>
      </c>
      <c r="C34" s="11" t="s">
        <v>76</v>
      </c>
      <c r="D34" s="33">
        <v>0</v>
      </c>
      <c r="E34" s="33">
        <v>0</v>
      </c>
      <c r="F34" s="33">
        <v>0</v>
      </c>
      <c r="G34" s="38">
        <f t="shared" si="0"/>
        <v>0</v>
      </c>
      <c r="H34" s="33">
        <v>0</v>
      </c>
      <c r="I34" s="38">
        <f t="shared" si="1"/>
        <v>0</v>
      </c>
      <c r="J34" s="33">
        <v>0</v>
      </c>
      <c r="K34" s="38">
        <f t="shared" si="2"/>
        <v>0</v>
      </c>
      <c r="L34" s="33">
        <v>0</v>
      </c>
      <c r="M34" s="38">
        <f t="shared" si="3"/>
        <v>0</v>
      </c>
      <c r="N34" s="33">
        <f t="shared" si="4"/>
        <v>0</v>
      </c>
      <c r="O34" s="38">
        <f t="shared" si="5"/>
        <v>0</v>
      </c>
      <c r="P34" s="33">
        <v>0</v>
      </c>
      <c r="Q34" s="33">
        <v>0</v>
      </c>
      <c r="R34" s="33">
        <v>0</v>
      </c>
      <c r="S34" s="33">
        <v>0</v>
      </c>
      <c r="T34" s="38">
        <f t="shared" si="6"/>
        <v>0</v>
      </c>
      <c r="U34" s="38">
        <f t="shared" si="7"/>
        <v>0</v>
      </c>
    </row>
    <row r="35" spans="1:21" ht="14" x14ac:dyDescent="0.3">
      <c r="A35" s="19" t="s">
        <v>0</v>
      </c>
      <c r="B35" s="14" t="s">
        <v>77</v>
      </c>
      <c r="C35" s="13" t="s">
        <v>0</v>
      </c>
      <c r="D35" s="34">
        <f>SUM(D28:D34)</f>
        <v>0</v>
      </c>
      <c r="E35" s="34">
        <f>SUM(E28:E34)</f>
        <v>0</v>
      </c>
      <c r="F35" s="34">
        <f>SUM(F28:F34)</f>
        <v>0</v>
      </c>
      <c r="G35" s="39">
        <f t="shared" si="0"/>
        <v>0</v>
      </c>
      <c r="H35" s="34">
        <f>SUM(H28:H34)</f>
        <v>0</v>
      </c>
      <c r="I35" s="39">
        <f t="shared" si="1"/>
        <v>0</v>
      </c>
      <c r="J35" s="34">
        <f>SUM(J28:J34)</f>
        <v>0</v>
      </c>
      <c r="K35" s="39">
        <f t="shared" si="2"/>
        <v>0</v>
      </c>
      <c r="L35" s="34">
        <f>SUM(L28:L34)</f>
        <v>0</v>
      </c>
      <c r="M35" s="39">
        <f t="shared" si="3"/>
        <v>0</v>
      </c>
      <c r="N35" s="34">
        <f t="shared" si="4"/>
        <v>0</v>
      </c>
      <c r="O35" s="39">
        <f t="shared" si="5"/>
        <v>0</v>
      </c>
      <c r="P35" s="34">
        <f>SUM(P28:P34)</f>
        <v>0</v>
      </c>
      <c r="Q35" s="34">
        <f>SUM(Q28:Q34)</f>
        <v>0</v>
      </c>
      <c r="R35" s="34">
        <f>SUM(R28:R34)</f>
        <v>0</v>
      </c>
      <c r="S35" s="34">
        <f>SUM(S28:S34)</f>
        <v>0</v>
      </c>
      <c r="T35" s="39">
        <f t="shared" si="6"/>
        <v>0</v>
      </c>
      <c r="U35" s="39">
        <f t="shared" si="7"/>
        <v>0</v>
      </c>
    </row>
    <row r="36" spans="1:21" ht="13" x14ac:dyDescent="0.3">
      <c r="A36" s="18" t="s">
        <v>29</v>
      </c>
      <c r="B36" s="12" t="s">
        <v>78</v>
      </c>
      <c r="C36" s="11" t="s">
        <v>79</v>
      </c>
      <c r="D36" s="33">
        <v>0</v>
      </c>
      <c r="E36" s="33">
        <v>0</v>
      </c>
      <c r="F36" s="33">
        <v>0</v>
      </c>
      <c r="G36" s="38">
        <f t="shared" si="0"/>
        <v>0</v>
      </c>
      <c r="H36" s="33">
        <v>0</v>
      </c>
      <c r="I36" s="38">
        <f t="shared" si="1"/>
        <v>0</v>
      </c>
      <c r="J36" s="33">
        <v>0</v>
      </c>
      <c r="K36" s="38">
        <f t="shared" si="2"/>
        <v>0</v>
      </c>
      <c r="L36" s="33">
        <v>0</v>
      </c>
      <c r="M36" s="38">
        <f t="shared" si="3"/>
        <v>0</v>
      </c>
      <c r="N36" s="33">
        <f t="shared" si="4"/>
        <v>0</v>
      </c>
      <c r="O36" s="38">
        <f t="shared" si="5"/>
        <v>0</v>
      </c>
      <c r="P36" s="33">
        <v>0</v>
      </c>
      <c r="Q36" s="33">
        <v>0</v>
      </c>
      <c r="R36" s="33">
        <v>0</v>
      </c>
      <c r="S36" s="33">
        <v>0</v>
      </c>
      <c r="T36" s="38">
        <f t="shared" si="6"/>
        <v>0</v>
      </c>
      <c r="U36" s="38">
        <f t="shared" si="7"/>
        <v>0</v>
      </c>
    </row>
    <row r="37" spans="1:21" ht="13" x14ac:dyDescent="0.3">
      <c r="A37" s="18" t="s">
        <v>29</v>
      </c>
      <c r="B37" s="12" t="s">
        <v>80</v>
      </c>
      <c r="C37" s="11" t="s">
        <v>81</v>
      </c>
      <c r="D37" s="33">
        <v>0</v>
      </c>
      <c r="E37" s="33">
        <v>0</v>
      </c>
      <c r="F37" s="33">
        <v>0</v>
      </c>
      <c r="G37" s="38">
        <f t="shared" si="0"/>
        <v>0</v>
      </c>
      <c r="H37" s="33">
        <v>0</v>
      </c>
      <c r="I37" s="38">
        <f t="shared" si="1"/>
        <v>0</v>
      </c>
      <c r="J37" s="33">
        <v>0</v>
      </c>
      <c r="K37" s="38">
        <f t="shared" si="2"/>
        <v>0</v>
      </c>
      <c r="L37" s="33">
        <v>0</v>
      </c>
      <c r="M37" s="38">
        <f t="shared" si="3"/>
        <v>0</v>
      </c>
      <c r="N37" s="33">
        <f t="shared" si="4"/>
        <v>0</v>
      </c>
      <c r="O37" s="38">
        <f t="shared" si="5"/>
        <v>0</v>
      </c>
      <c r="P37" s="33">
        <v>0</v>
      </c>
      <c r="Q37" s="33">
        <v>0</v>
      </c>
      <c r="R37" s="33">
        <v>0</v>
      </c>
      <c r="S37" s="33">
        <v>0</v>
      </c>
      <c r="T37" s="38">
        <f t="shared" si="6"/>
        <v>0</v>
      </c>
      <c r="U37" s="38">
        <f t="shared" si="7"/>
        <v>0</v>
      </c>
    </row>
    <row r="38" spans="1:21" ht="13" x14ac:dyDescent="0.3">
      <c r="A38" s="18" t="s">
        <v>29</v>
      </c>
      <c r="B38" s="12" t="s">
        <v>82</v>
      </c>
      <c r="C38" s="11" t="s">
        <v>83</v>
      </c>
      <c r="D38" s="33">
        <v>0</v>
      </c>
      <c r="E38" s="33">
        <v>0</v>
      </c>
      <c r="F38" s="33">
        <v>0</v>
      </c>
      <c r="G38" s="38">
        <f t="shared" si="0"/>
        <v>0</v>
      </c>
      <c r="H38" s="33">
        <v>0</v>
      </c>
      <c r="I38" s="38">
        <f t="shared" si="1"/>
        <v>0</v>
      </c>
      <c r="J38" s="33">
        <v>0</v>
      </c>
      <c r="K38" s="38">
        <f t="shared" si="2"/>
        <v>0</v>
      </c>
      <c r="L38" s="33">
        <v>0</v>
      </c>
      <c r="M38" s="38">
        <f t="shared" si="3"/>
        <v>0</v>
      </c>
      <c r="N38" s="33">
        <f t="shared" si="4"/>
        <v>0</v>
      </c>
      <c r="O38" s="38">
        <f t="shared" si="5"/>
        <v>0</v>
      </c>
      <c r="P38" s="33">
        <v>0</v>
      </c>
      <c r="Q38" s="33">
        <v>0</v>
      </c>
      <c r="R38" s="33">
        <v>0</v>
      </c>
      <c r="S38" s="33">
        <v>0</v>
      </c>
      <c r="T38" s="38">
        <f t="shared" si="6"/>
        <v>0</v>
      </c>
      <c r="U38" s="38">
        <f t="shared" si="7"/>
        <v>0</v>
      </c>
    </row>
    <row r="39" spans="1:21" ht="13" x14ac:dyDescent="0.3">
      <c r="A39" s="18" t="s">
        <v>44</v>
      </c>
      <c r="B39" s="12" t="s">
        <v>84</v>
      </c>
      <c r="C39" s="11" t="s">
        <v>85</v>
      </c>
      <c r="D39" s="33">
        <v>0</v>
      </c>
      <c r="E39" s="33">
        <v>0</v>
      </c>
      <c r="F39" s="33">
        <v>0</v>
      </c>
      <c r="G39" s="38">
        <f t="shared" si="0"/>
        <v>0</v>
      </c>
      <c r="H39" s="33">
        <v>0</v>
      </c>
      <c r="I39" s="38">
        <f t="shared" si="1"/>
        <v>0</v>
      </c>
      <c r="J39" s="33">
        <v>0</v>
      </c>
      <c r="K39" s="38">
        <f t="shared" si="2"/>
        <v>0</v>
      </c>
      <c r="L39" s="33">
        <v>0</v>
      </c>
      <c r="M39" s="38">
        <f t="shared" si="3"/>
        <v>0</v>
      </c>
      <c r="N39" s="33">
        <f t="shared" si="4"/>
        <v>0</v>
      </c>
      <c r="O39" s="38">
        <f t="shared" si="5"/>
        <v>0</v>
      </c>
      <c r="P39" s="33">
        <v>0</v>
      </c>
      <c r="Q39" s="33">
        <v>0</v>
      </c>
      <c r="R39" s="33">
        <v>0</v>
      </c>
      <c r="S39" s="33">
        <v>0</v>
      </c>
      <c r="T39" s="38">
        <f t="shared" si="6"/>
        <v>0</v>
      </c>
      <c r="U39" s="38">
        <f t="shared" si="7"/>
        <v>0</v>
      </c>
    </row>
    <row r="40" spans="1:21" ht="14" x14ac:dyDescent="0.3">
      <c r="A40" s="19" t="s">
        <v>0</v>
      </c>
      <c r="B40" s="14" t="s">
        <v>86</v>
      </c>
      <c r="C40" s="13" t="s">
        <v>0</v>
      </c>
      <c r="D40" s="34">
        <f>SUM(D36:D39)</f>
        <v>0</v>
      </c>
      <c r="E40" s="34">
        <f>SUM(E36:E39)</f>
        <v>0</v>
      </c>
      <c r="F40" s="34">
        <f>SUM(F36:F39)</f>
        <v>0</v>
      </c>
      <c r="G40" s="39">
        <f t="shared" si="0"/>
        <v>0</v>
      </c>
      <c r="H40" s="34">
        <f>SUM(H36:H39)</f>
        <v>0</v>
      </c>
      <c r="I40" s="39">
        <f t="shared" si="1"/>
        <v>0</v>
      </c>
      <c r="J40" s="34">
        <f>SUM(J36:J39)</f>
        <v>0</v>
      </c>
      <c r="K40" s="39">
        <f t="shared" si="2"/>
        <v>0</v>
      </c>
      <c r="L40" s="34">
        <f>SUM(L36:L39)</f>
        <v>0</v>
      </c>
      <c r="M40" s="39">
        <f t="shared" si="3"/>
        <v>0</v>
      </c>
      <c r="N40" s="34">
        <f t="shared" si="4"/>
        <v>0</v>
      </c>
      <c r="O40" s="39">
        <f t="shared" si="5"/>
        <v>0</v>
      </c>
      <c r="P40" s="34">
        <f>SUM(P36:P39)</f>
        <v>0</v>
      </c>
      <c r="Q40" s="34">
        <f>SUM(Q36:Q39)</f>
        <v>0</v>
      </c>
      <c r="R40" s="34">
        <f>SUM(R36:R39)</f>
        <v>0</v>
      </c>
      <c r="S40" s="34">
        <f>SUM(S36:S39)</f>
        <v>0</v>
      </c>
      <c r="T40" s="39">
        <f t="shared" si="6"/>
        <v>0</v>
      </c>
      <c r="U40" s="39">
        <f t="shared" si="7"/>
        <v>0</v>
      </c>
    </row>
    <row r="41" spans="1:21" ht="13" x14ac:dyDescent="0.3">
      <c r="A41" s="18" t="s">
        <v>29</v>
      </c>
      <c r="B41" s="12" t="s">
        <v>87</v>
      </c>
      <c r="C41" s="11" t="s">
        <v>88</v>
      </c>
      <c r="D41" s="33">
        <v>0</v>
      </c>
      <c r="E41" s="33">
        <v>0</v>
      </c>
      <c r="F41" s="33">
        <v>0</v>
      </c>
      <c r="G41" s="38">
        <f t="shared" si="0"/>
        <v>0</v>
      </c>
      <c r="H41" s="33">
        <v>0</v>
      </c>
      <c r="I41" s="38">
        <f t="shared" si="1"/>
        <v>0</v>
      </c>
      <c r="J41" s="33">
        <v>0</v>
      </c>
      <c r="K41" s="38">
        <f t="shared" si="2"/>
        <v>0</v>
      </c>
      <c r="L41" s="33">
        <v>0</v>
      </c>
      <c r="M41" s="38">
        <f t="shared" si="3"/>
        <v>0</v>
      </c>
      <c r="N41" s="33">
        <f t="shared" si="4"/>
        <v>0</v>
      </c>
      <c r="O41" s="38">
        <f t="shared" si="5"/>
        <v>0</v>
      </c>
      <c r="P41" s="33">
        <v>0</v>
      </c>
      <c r="Q41" s="33">
        <v>0</v>
      </c>
      <c r="R41" s="33">
        <v>0</v>
      </c>
      <c r="S41" s="33">
        <v>0</v>
      </c>
      <c r="T41" s="38">
        <f t="shared" si="6"/>
        <v>0</v>
      </c>
      <c r="U41" s="38">
        <f t="shared" si="7"/>
        <v>0</v>
      </c>
    </row>
    <row r="42" spans="1:21" ht="13" x14ac:dyDescent="0.3">
      <c r="A42" s="18" t="s">
        <v>29</v>
      </c>
      <c r="B42" s="12" t="s">
        <v>89</v>
      </c>
      <c r="C42" s="11" t="s">
        <v>90</v>
      </c>
      <c r="D42" s="33">
        <v>0</v>
      </c>
      <c r="E42" s="33">
        <v>0</v>
      </c>
      <c r="F42" s="33">
        <v>0</v>
      </c>
      <c r="G42" s="38">
        <f t="shared" si="0"/>
        <v>0</v>
      </c>
      <c r="H42" s="33">
        <v>0</v>
      </c>
      <c r="I42" s="38">
        <f t="shared" si="1"/>
        <v>0</v>
      </c>
      <c r="J42" s="33">
        <v>0</v>
      </c>
      <c r="K42" s="38">
        <f t="shared" si="2"/>
        <v>0</v>
      </c>
      <c r="L42" s="33">
        <v>0</v>
      </c>
      <c r="M42" s="38">
        <f t="shared" si="3"/>
        <v>0</v>
      </c>
      <c r="N42" s="33">
        <f t="shared" si="4"/>
        <v>0</v>
      </c>
      <c r="O42" s="38">
        <f t="shared" si="5"/>
        <v>0</v>
      </c>
      <c r="P42" s="33">
        <v>0</v>
      </c>
      <c r="Q42" s="33">
        <v>0</v>
      </c>
      <c r="R42" s="33">
        <v>0</v>
      </c>
      <c r="S42" s="33">
        <v>0</v>
      </c>
      <c r="T42" s="38">
        <f t="shared" si="6"/>
        <v>0</v>
      </c>
      <c r="U42" s="38">
        <f t="shared" si="7"/>
        <v>0</v>
      </c>
    </row>
    <row r="43" spans="1:21" ht="13" x14ac:dyDescent="0.3">
      <c r="A43" s="18" t="s">
        <v>29</v>
      </c>
      <c r="B43" s="12" t="s">
        <v>91</v>
      </c>
      <c r="C43" s="11" t="s">
        <v>92</v>
      </c>
      <c r="D43" s="33">
        <v>0</v>
      </c>
      <c r="E43" s="33">
        <v>0</v>
      </c>
      <c r="F43" s="33">
        <v>0</v>
      </c>
      <c r="G43" s="38">
        <f t="shared" si="0"/>
        <v>0</v>
      </c>
      <c r="H43" s="33">
        <v>0</v>
      </c>
      <c r="I43" s="38">
        <f t="shared" si="1"/>
        <v>0</v>
      </c>
      <c r="J43" s="33">
        <v>0</v>
      </c>
      <c r="K43" s="38">
        <f t="shared" si="2"/>
        <v>0</v>
      </c>
      <c r="L43" s="33">
        <v>0</v>
      </c>
      <c r="M43" s="38">
        <f t="shared" si="3"/>
        <v>0</v>
      </c>
      <c r="N43" s="33">
        <f t="shared" si="4"/>
        <v>0</v>
      </c>
      <c r="O43" s="38">
        <f t="shared" si="5"/>
        <v>0</v>
      </c>
      <c r="P43" s="33">
        <v>0</v>
      </c>
      <c r="Q43" s="33">
        <v>0</v>
      </c>
      <c r="R43" s="33">
        <v>0</v>
      </c>
      <c r="S43" s="33">
        <v>0</v>
      </c>
      <c r="T43" s="38">
        <f t="shared" si="6"/>
        <v>0</v>
      </c>
      <c r="U43" s="38">
        <f t="shared" si="7"/>
        <v>0</v>
      </c>
    </row>
    <row r="44" spans="1:21" ht="13" x14ac:dyDescent="0.3">
      <c r="A44" s="18" t="s">
        <v>29</v>
      </c>
      <c r="B44" s="12" t="s">
        <v>93</v>
      </c>
      <c r="C44" s="11" t="s">
        <v>94</v>
      </c>
      <c r="D44" s="33">
        <v>0</v>
      </c>
      <c r="E44" s="33">
        <v>0</v>
      </c>
      <c r="F44" s="33">
        <v>0</v>
      </c>
      <c r="G44" s="38">
        <f t="shared" si="0"/>
        <v>0</v>
      </c>
      <c r="H44" s="33">
        <v>0</v>
      </c>
      <c r="I44" s="38">
        <f t="shared" si="1"/>
        <v>0</v>
      </c>
      <c r="J44" s="33">
        <v>0</v>
      </c>
      <c r="K44" s="38">
        <f t="shared" si="2"/>
        <v>0</v>
      </c>
      <c r="L44" s="33">
        <v>0</v>
      </c>
      <c r="M44" s="38">
        <f t="shared" si="3"/>
        <v>0</v>
      </c>
      <c r="N44" s="33">
        <f t="shared" si="4"/>
        <v>0</v>
      </c>
      <c r="O44" s="38">
        <f t="shared" si="5"/>
        <v>0</v>
      </c>
      <c r="P44" s="33">
        <v>0</v>
      </c>
      <c r="Q44" s="33">
        <v>0</v>
      </c>
      <c r="R44" s="33">
        <v>0</v>
      </c>
      <c r="S44" s="33">
        <v>0</v>
      </c>
      <c r="T44" s="38">
        <f t="shared" si="6"/>
        <v>0</v>
      </c>
      <c r="U44" s="38">
        <f t="shared" si="7"/>
        <v>0</v>
      </c>
    </row>
    <row r="45" spans="1:21" ht="13" x14ac:dyDescent="0.3">
      <c r="A45" s="18" t="s">
        <v>29</v>
      </c>
      <c r="B45" s="12" t="s">
        <v>95</v>
      </c>
      <c r="C45" s="11" t="s">
        <v>96</v>
      </c>
      <c r="D45" s="33">
        <v>0</v>
      </c>
      <c r="E45" s="33">
        <v>0</v>
      </c>
      <c r="F45" s="33">
        <v>0</v>
      </c>
      <c r="G45" s="38">
        <f t="shared" si="0"/>
        <v>0</v>
      </c>
      <c r="H45" s="33">
        <v>0</v>
      </c>
      <c r="I45" s="38">
        <f t="shared" si="1"/>
        <v>0</v>
      </c>
      <c r="J45" s="33">
        <v>0</v>
      </c>
      <c r="K45" s="38">
        <f t="shared" si="2"/>
        <v>0</v>
      </c>
      <c r="L45" s="33">
        <v>0</v>
      </c>
      <c r="M45" s="38">
        <f t="shared" si="3"/>
        <v>0</v>
      </c>
      <c r="N45" s="33">
        <f t="shared" si="4"/>
        <v>0</v>
      </c>
      <c r="O45" s="38">
        <f t="shared" si="5"/>
        <v>0</v>
      </c>
      <c r="P45" s="33">
        <v>0</v>
      </c>
      <c r="Q45" s="33">
        <v>0</v>
      </c>
      <c r="R45" s="33">
        <v>0</v>
      </c>
      <c r="S45" s="33">
        <v>0</v>
      </c>
      <c r="T45" s="38">
        <f t="shared" si="6"/>
        <v>0</v>
      </c>
      <c r="U45" s="38">
        <f t="shared" si="7"/>
        <v>0</v>
      </c>
    </row>
    <row r="46" spans="1:21" ht="13" x14ac:dyDescent="0.3">
      <c r="A46" s="18" t="s">
        <v>44</v>
      </c>
      <c r="B46" s="12" t="s">
        <v>97</v>
      </c>
      <c r="C46" s="11" t="s">
        <v>98</v>
      </c>
      <c r="D46" s="33">
        <v>8604786</v>
      </c>
      <c r="E46" s="33">
        <v>8011847</v>
      </c>
      <c r="F46" s="33">
        <v>0</v>
      </c>
      <c r="G46" s="38">
        <f t="shared" si="0"/>
        <v>0</v>
      </c>
      <c r="H46" s="33">
        <v>0</v>
      </c>
      <c r="I46" s="38">
        <f t="shared" si="1"/>
        <v>0</v>
      </c>
      <c r="J46" s="33">
        <v>0</v>
      </c>
      <c r="K46" s="38">
        <f t="shared" si="2"/>
        <v>0</v>
      </c>
      <c r="L46" s="33">
        <v>0</v>
      </c>
      <c r="M46" s="38">
        <f t="shared" si="3"/>
        <v>0</v>
      </c>
      <c r="N46" s="33">
        <f t="shared" si="4"/>
        <v>0</v>
      </c>
      <c r="O46" s="38">
        <f t="shared" si="5"/>
        <v>0</v>
      </c>
      <c r="P46" s="33">
        <v>0</v>
      </c>
      <c r="Q46" s="33">
        <v>8409220</v>
      </c>
      <c r="R46" s="33">
        <v>8394220</v>
      </c>
      <c r="S46" s="33">
        <v>0</v>
      </c>
      <c r="T46" s="38">
        <f t="shared" si="6"/>
        <v>0</v>
      </c>
      <c r="U46" s="38">
        <f t="shared" si="7"/>
        <v>0</v>
      </c>
    </row>
    <row r="47" spans="1:21" ht="14" x14ac:dyDescent="0.3">
      <c r="A47" s="19" t="s">
        <v>0</v>
      </c>
      <c r="B47" s="14" t="s">
        <v>99</v>
      </c>
      <c r="C47" s="13" t="s">
        <v>0</v>
      </c>
      <c r="D47" s="34">
        <f>SUM(D41:D46)</f>
        <v>8604786</v>
      </c>
      <c r="E47" s="34">
        <f>SUM(E41:E46)</f>
        <v>8011847</v>
      </c>
      <c r="F47" s="34">
        <f>SUM(F41:F46)</f>
        <v>0</v>
      </c>
      <c r="G47" s="39">
        <f t="shared" si="0"/>
        <v>0</v>
      </c>
      <c r="H47" s="34">
        <f>SUM(H41:H46)</f>
        <v>0</v>
      </c>
      <c r="I47" s="39">
        <f t="shared" si="1"/>
        <v>0</v>
      </c>
      <c r="J47" s="34">
        <f>SUM(J41:J46)</f>
        <v>0</v>
      </c>
      <c r="K47" s="39">
        <f t="shared" si="2"/>
        <v>0</v>
      </c>
      <c r="L47" s="34">
        <f>SUM(L41:L46)</f>
        <v>0</v>
      </c>
      <c r="M47" s="39">
        <f t="shared" si="3"/>
        <v>0</v>
      </c>
      <c r="N47" s="34">
        <f t="shared" si="4"/>
        <v>0</v>
      </c>
      <c r="O47" s="39">
        <f t="shared" si="5"/>
        <v>0</v>
      </c>
      <c r="P47" s="34">
        <f>SUM(P41:P46)</f>
        <v>0</v>
      </c>
      <c r="Q47" s="34">
        <f>SUM(Q41:Q46)</f>
        <v>8409220</v>
      </c>
      <c r="R47" s="34">
        <f>SUM(R41:R46)</f>
        <v>8394220</v>
      </c>
      <c r="S47" s="34">
        <f>SUM(S41:S46)</f>
        <v>0</v>
      </c>
      <c r="T47" s="39">
        <f t="shared" si="6"/>
        <v>0</v>
      </c>
      <c r="U47" s="39">
        <f t="shared" si="7"/>
        <v>0</v>
      </c>
    </row>
    <row r="48" spans="1:21" ht="13" x14ac:dyDescent="0.3">
      <c r="A48" s="18" t="s">
        <v>29</v>
      </c>
      <c r="B48" s="12" t="s">
        <v>100</v>
      </c>
      <c r="C48" s="11" t="s">
        <v>101</v>
      </c>
      <c r="D48" s="33">
        <v>0</v>
      </c>
      <c r="E48" s="33">
        <v>0</v>
      </c>
      <c r="F48" s="33">
        <v>0</v>
      </c>
      <c r="G48" s="38">
        <f t="shared" si="0"/>
        <v>0</v>
      </c>
      <c r="H48" s="33">
        <v>0</v>
      </c>
      <c r="I48" s="38">
        <f t="shared" si="1"/>
        <v>0</v>
      </c>
      <c r="J48" s="33">
        <v>0</v>
      </c>
      <c r="K48" s="38">
        <f t="shared" si="2"/>
        <v>0</v>
      </c>
      <c r="L48" s="33">
        <v>0</v>
      </c>
      <c r="M48" s="38">
        <f t="shared" si="3"/>
        <v>0</v>
      </c>
      <c r="N48" s="33">
        <f t="shared" si="4"/>
        <v>0</v>
      </c>
      <c r="O48" s="38">
        <f t="shared" si="5"/>
        <v>0</v>
      </c>
      <c r="P48" s="33">
        <v>0</v>
      </c>
      <c r="Q48" s="33">
        <v>0</v>
      </c>
      <c r="R48" s="33">
        <v>0</v>
      </c>
      <c r="S48" s="33">
        <v>0</v>
      </c>
      <c r="T48" s="38">
        <f t="shared" si="6"/>
        <v>0</v>
      </c>
      <c r="U48" s="38">
        <f t="shared" si="7"/>
        <v>0</v>
      </c>
    </row>
    <row r="49" spans="1:21" ht="13" x14ac:dyDescent="0.3">
      <c r="A49" s="18" t="s">
        <v>29</v>
      </c>
      <c r="B49" s="12" t="s">
        <v>102</v>
      </c>
      <c r="C49" s="11" t="s">
        <v>103</v>
      </c>
      <c r="D49" s="33">
        <v>0</v>
      </c>
      <c r="E49" s="33">
        <v>0</v>
      </c>
      <c r="F49" s="33">
        <v>0</v>
      </c>
      <c r="G49" s="38">
        <f t="shared" si="0"/>
        <v>0</v>
      </c>
      <c r="H49" s="33">
        <v>0</v>
      </c>
      <c r="I49" s="38">
        <f t="shared" si="1"/>
        <v>0</v>
      </c>
      <c r="J49" s="33">
        <v>0</v>
      </c>
      <c r="K49" s="38">
        <f t="shared" si="2"/>
        <v>0</v>
      </c>
      <c r="L49" s="33">
        <v>0</v>
      </c>
      <c r="M49" s="38">
        <f t="shared" si="3"/>
        <v>0</v>
      </c>
      <c r="N49" s="33">
        <f t="shared" si="4"/>
        <v>0</v>
      </c>
      <c r="O49" s="38">
        <f t="shared" si="5"/>
        <v>0</v>
      </c>
      <c r="P49" s="33">
        <v>0</v>
      </c>
      <c r="Q49" s="33">
        <v>0</v>
      </c>
      <c r="R49" s="33">
        <v>0</v>
      </c>
      <c r="S49" s="33">
        <v>0</v>
      </c>
      <c r="T49" s="38">
        <f t="shared" si="6"/>
        <v>0</v>
      </c>
      <c r="U49" s="38">
        <f t="shared" si="7"/>
        <v>0</v>
      </c>
    </row>
    <row r="50" spans="1:21" ht="13" x14ac:dyDescent="0.3">
      <c r="A50" s="18" t="s">
        <v>29</v>
      </c>
      <c r="B50" s="12" t="s">
        <v>104</v>
      </c>
      <c r="C50" s="11" t="s">
        <v>105</v>
      </c>
      <c r="D50" s="33">
        <v>0</v>
      </c>
      <c r="E50" s="33">
        <v>0</v>
      </c>
      <c r="F50" s="33">
        <v>0</v>
      </c>
      <c r="G50" s="38">
        <f t="shared" si="0"/>
        <v>0</v>
      </c>
      <c r="H50" s="33">
        <v>535000</v>
      </c>
      <c r="I50" s="38">
        <f t="shared" si="1"/>
        <v>0</v>
      </c>
      <c r="J50" s="33">
        <v>-84052</v>
      </c>
      <c r="K50" s="38">
        <f t="shared" si="2"/>
        <v>0</v>
      </c>
      <c r="L50" s="33">
        <v>0</v>
      </c>
      <c r="M50" s="38">
        <f t="shared" si="3"/>
        <v>0</v>
      </c>
      <c r="N50" s="33">
        <f t="shared" si="4"/>
        <v>450948</v>
      </c>
      <c r="O50" s="38">
        <f t="shared" si="5"/>
        <v>0</v>
      </c>
      <c r="P50" s="33">
        <v>0</v>
      </c>
      <c r="Q50" s="33">
        <v>0</v>
      </c>
      <c r="R50" s="33">
        <v>0</v>
      </c>
      <c r="S50" s="33">
        <v>0</v>
      </c>
      <c r="T50" s="38">
        <f t="shared" si="6"/>
        <v>0</v>
      </c>
      <c r="U50" s="38">
        <f t="shared" si="7"/>
        <v>0</v>
      </c>
    </row>
    <row r="51" spans="1:21" ht="13" x14ac:dyDescent="0.3">
      <c r="A51" s="18" t="s">
        <v>29</v>
      </c>
      <c r="B51" s="12" t="s">
        <v>106</v>
      </c>
      <c r="C51" s="11" t="s">
        <v>107</v>
      </c>
      <c r="D51" s="33">
        <v>0</v>
      </c>
      <c r="E51" s="33">
        <v>0</v>
      </c>
      <c r="F51" s="33">
        <v>0</v>
      </c>
      <c r="G51" s="38">
        <f t="shared" si="0"/>
        <v>0</v>
      </c>
      <c r="H51" s="33">
        <v>0</v>
      </c>
      <c r="I51" s="38">
        <f t="shared" si="1"/>
        <v>0</v>
      </c>
      <c r="J51" s="33">
        <v>0</v>
      </c>
      <c r="K51" s="38">
        <f t="shared" si="2"/>
        <v>0</v>
      </c>
      <c r="L51" s="33">
        <v>0</v>
      </c>
      <c r="M51" s="38">
        <f t="shared" si="3"/>
        <v>0</v>
      </c>
      <c r="N51" s="33">
        <f t="shared" si="4"/>
        <v>0</v>
      </c>
      <c r="O51" s="38">
        <f t="shared" si="5"/>
        <v>0</v>
      </c>
      <c r="P51" s="33">
        <v>0</v>
      </c>
      <c r="Q51" s="33">
        <v>0</v>
      </c>
      <c r="R51" s="33">
        <v>0</v>
      </c>
      <c r="S51" s="33">
        <v>0</v>
      </c>
      <c r="T51" s="38">
        <f t="shared" si="6"/>
        <v>0</v>
      </c>
      <c r="U51" s="38">
        <f t="shared" si="7"/>
        <v>0</v>
      </c>
    </row>
    <row r="52" spans="1:21" ht="13" x14ac:dyDescent="0.3">
      <c r="A52" s="18" t="s">
        <v>44</v>
      </c>
      <c r="B52" s="12" t="s">
        <v>108</v>
      </c>
      <c r="C52" s="11" t="s">
        <v>109</v>
      </c>
      <c r="D52" s="33">
        <v>0</v>
      </c>
      <c r="E52" s="33">
        <v>0</v>
      </c>
      <c r="F52" s="33">
        <v>0</v>
      </c>
      <c r="G52" s="38">
        <f t="shared" si="0"/>
        <v>0</v>
      </c>
      <c r="H52" s="33">
        <v>0</v>
      </c>
      <c r="I52" s="38">
        <f t="shared" si="1"/>
        <v>0</v>
      </c>
      <c r="J52" s="33">
        <v>0</v>
      </c>
      <c r="K52" s="38">
        <f t="shared" si="2"/>
        <v>0</v>
      </c>
      <c r="L52" s="33">
        <v>0</v>
      </c>
      <c r="M52" s="38">
        <f t="shared" si="3"/>
        <v>0</v>
      </c>
      <c r="N52" s="33">
        <f t="shared" si="4"/>
        <v>0</v>
      </c>
      <c r="O52" s="38">
        <f t="shared" si="5"/>
        <v>0</v>
      </c>
      <c r="P52" s="33">
        <v>0</v>
      </c>
      <c r="Q52" s="33">
        <v>0</v>
      </c>
      <c r="R52" s="33">
        <v>0</v>
      </c>
      <c r="S52" s="33">
        <v>0</v>
      </c>
      <c r="T52" s="38">
        <f t="shared" si="6"/>
        <v>0</v>
      </c>
      <c r="U52" s="38">
        <f t="shared" si="7"/>
        <v>0</v>
      </c>
    </row>
    <row r="53" spans="1:21" ht="14" x14ac:dyDescent="0.3">
      <c r="A53" s="19" t="s">
        <v>0</v>
      </c>
      <c r="B53" s="14" t="s">
        <v>110</v>
      </c>
      <c r="C53" s="13" t="s">
        <v>0</v>
      </c>
      <c r="D53" s="34">
        <f>SUM(D48:D52)</f>
        <v>0</v>
      </c>
      <c r="E53" s="34">
        <f>SUM(E48:E52)</f>
        <v>0</v>
      </c>
      <c r="F53" s="34">
        <f>SUM(F48:F52)</f>
        <v>0</v>
      </c>
      <c r="G53" s="39">
        <f t="shared" si="0"/>
        <v>0</v>
      </c>
      <c r="H53" s="34">
        <f>SUM(H48:H52)</f>
        <v>535000</v>
      </c>
      <c r="I53" s="39">
        <f t="shared" si="1"/>
        <v>0</v>
      </c>
      <c r="J53" s="34">
        <f>SUM(J48:J52)</f>
        <v>-84052</v>
      </c>
      <c r="K53" s="39">
        <f t="shared" si="2"/>
        <v>0</v>
      </c>
      <c r="L53" s="34">
        <f>SUM(L48:L52)</f>
        <v>0</v>
      </c>
      <c r="M53" s="39">
        <f t="shared" si="3"/>
        <v>0</v>
      </c>
      <c r="N53" s="34">
        <f t="shared" si="4"/>
        <v>450948</v>
      </c>
      <c r="O53" s="39">
        <f t="shared" si="5"/>
        <v>0</v>
      </c>
      <c r="P53" s="34">
        <f>SUM(P48:P52)</f>
        <v>0</v>
      </c>
      <c r="Q53" s="34">
        <f>SUM(Q48:Q52)</f>
        <v>0</v>
      </c>
      <c r="R53" s="34">
        <f>SUM(R48:R52)</f>
        <v>0</v>
      </c>
      <c r="S53" s="34">
        <f>SUM(S48:S52)</f>
        <v>0</v>
      </c>
      <c r="T53" s="39">
        <f t="shared" si="6"/>
        <v>0</v>
      </c>
      <c r="U53" s="39">
        <f t="shared" si="7"/>
        <v>0</v>
      </c>
    </row>
    <row r="54" spans="1:21" ht="14" x14ac:dyDescent="0.3">
      <c r="A54" s="19" t="s">
        <v>0</v>
      </c>
      <c r="B54" s="14" t="s">
        <v>111</v>
      </c>
      <c r="C54" s="13" t="s">
        <v>0</v>
      </c>
      <c r="D54" s="34">
        <f>SUM(D8:D9,D11:D18,D20:D26,D28:D34,D36:D39,D41:D46,D48:D52)</f>
        <v>8829786</v>
      </c>
      <c r="E54" s="34">
        <f>SUM(E8:E9,E11:E18,E20:E26,E28:E34,E36:E39,E41:E46,E48:E52)</f>
        <v>8236847</v>
      </c>
      <c r="F54" s="34">
        <f>SUM(F8:F9,F11:F18,F20:F26,F28:F34,F36:F39,F41:F46,F48:F52)</f>
        <v>0</v>
      </c>
      <c r="G54" s="39">
        <f t="shared" si="0"/>
        <v>0</v>
      </c>
      <c r="H54" s="34">
        <f>SUM(H8:H9,H11:H18,H20:H26,H28:H34,H36:H39,H41:H46,H48:H52)</f>
        <v>537821</v>
      </c>
      <c r="I54" s="39">
        <f t="shared" si="1"/>
        <v>6.0909856705473948E-2</v>
      </c>
      <c r="J54" s="34">
        <f>SUM(J8:J9,J11:J18,J20:J26,J28:J34,J36:J39,J41:J46,J48:J52)</f>
        <v>11261948</v>
      </c>
      <c r="K54" s="39">
        <f t="shared" si="2"/>
        <v>1.3672644399003648</v>
      </c>
      <c r="L54" s="34">
        <f>SUM(L8:L9,L11:L18,L20:L26,L28:L34,L36:L39,L41:L46,L48:L52)</f>
        <v>0</v>
      </c>
      <c r="M54" s="39">
        <f t="shared" si="3"/>
        <v>0</v>
      </c>
      <c r="N54" s="34">
        <f t="shared" si="4"/>
        <v>11799769</v>
      </c>
      <c r="O54" s="39">
        <f t="shared" si="5"/>
        <v>1.4325589633994658</v>
      </c>
      <c r="P54" s="34">
        <f>SUM(P8:P9,P11:P18,P20:P26,P28:P34,P36:P39,P41:P46,P48:P52)</f>
        <v>1330833</v>
      </c>
      <c r="Q54" s="34">
        <f>SUM(Q8:Q9,Q11:Q18,Q20:Q26,Q28:Q34,Q36:Q39,Q41:Q46,Q48:Q52)</f>
        <v>11366211</v>
      </c>
      <c r="R54" s="34">
        <f>SUM(R8:R9,R11:R18,R20:R26,R28:R34,R36:R39,R41:R46,R48:R52)</f>
        <v>11351211</v>
      </c>
      <c r="S54" s="34">
        <f>SUM(S8:S9,S11:S18,S20:S26,S28:S34,S36:S39,S41:S46,S48:S52)</f>
        <v>1330833</v>
      </c>
      <c r="T54" s="39">
        <f t="shared" si="6"/>
        <v>0.11724149960739871</v>
      </c>
      <c r="U54" s="39">
        <f t="shared" si="7"/>
        <v>7.4623299843030644</v>
      </c>
    </row>
    <row r="55" spans="1:21" ht="14.5" customHeight="1" x14ac:dyDescent="0.3">
      <c r="A55" s="17" t="s">
        <v>0</v>
      </c>
      <c r="B55" s="15" t="s">
        <v>618</v>
      </c>
      <c r="C55" s="10"/>
      <c r="D55" s="35"/>
      <c r="E55" s="35"/>
      <c r="F55" s="35"/>
      <c r="G55" s="40"/>
      <c r="H55" s="35"/>
      <c r="I55" s="40"/>
      <c r="J55" s="35"/>
      <c r="K55" s="40"/>
      <c r="L55" s="35"/>
      <c r="M55" s="40"/>
      <c r="N55" s="35"/>
      <c r="O55" s="40"/>
      <c r="P55" s="35"/>
      <c r="Q55" s="35"/>
      <c r="R55" s="35"/>
      <c r="S55" s="35"/>
      <c r="T55" s="40"/>
      <c r="U55" s="40"/>
    </row>
    <row r="56" spans="1:21" ht="14.5" customHeight="1" x14ac:dyDescent="0.3">
      <c r="A56" s="17" t="s">
        <v>0</v>
      </c>
      <c r="B56" s="9" t="s">
        <v>112</v>
      </c>
      <c r="C56" s="10"/>
      <c r="D56" s="35"/>
      <c r="E56" s="35"/>
      <c r="F56" s="35"/>
      <c r="G56" s="40"/>
      <c r="H56" s="35"/>
      <c r="I56" s="40"/>
      <c r="J56" s="35"/>
      <c r="K56" s="40"/>
      <c r="L56" s="35"/>
      <c r="M56" s="40"/>
      <c r="N56" s="35"/>
      <c r="O56" s="40"/>
      <c r="P56" s="35"/>
      <c r="Q56" s="35"/>
      <c r="R56" s="35"/>
      <c r="S56" s="35"/>
      <c r="T56" s="40"/>
      <c r="U56" s="40"/>
    </row>
    <row r="57" spans="1:21" ht="13" x14ac:dyDescent="0.3">
      <c r="A57" s="18" t="s">
        <v>23</v>
      </c>
      <c r="B57" s="12" t="s">
        <v>113</v>
      </c>
      <c r="C57" s="11" t="s">
        <v>114</v>
      </c>
      <c r="D57" s="33">
        <v>0</v>
      </c>
      <c r="E57" s="33">
        <v>0</v>
      </c>
      <c r="F57" s="33">
        <v>0</v>
      </c>
      <c r="G57" s="38">
        <f t="shared" ref="G57:G85" si="8">IF(($D57      =0),0,($F57      /$D57      ))</f>
        <v>0</v>
      </c>
      <c r="H57" s="33">
        <v>0</v>
      </c>
      <c r="I57" s="38">
        <f t="shared" ref="I57:I85" si="9">IF(($D57      =0),0,($H57      /$D57      ))</f>
        <v>0</v>
      </c>
      <c r="J57" s="33">
        <v>0</v>
      </c>
      <c r="K57" s="38">
        <f t="shared" ref="K57:K85" si="10">IF(($E57      =0),0,($J57      /$E57      ))</f>
        <v>0</v>
      </c>
      <c r="L57" s="33">
        <v>0</v>
      </c>
      <c r="M57" s="38">
        <f t="shared" ref="M57:M85" si="11">IF(($E57      =0),0,($L57      /$E57      ))</f>
        <v>0</v>
      </c>
      <c r="N57" s="33">
        <f t="shared" ref="N57:N85" si="12">$F57      +$H57      +$J57</f>
        <v>0</v>
      </c>
      <c r="O57" s="38">
        <f t="shared" ref="O57:O85" si="13">IF(($E57      =0),0,($N57      /$E57      ))</f>
        <v>0</v>
      </c>
      <c r="P57" s="33">
        <v>0</v>
      </c>
      <c r="Q57" s="33">
        <v>0</v>
      </c>
      <c r="R57" s="33">
        <v>0</v>
      </c>
      <c r="S57" s="33">
        <v>0</v>
      </c>
      <c r="T57" s="38">
        <f t="shared" ref="T57:T85" si="14">IF(($R57      =0),0,($S57      /$R57      ))</f>
        <v>0</v>
      </c>
      <c r="U57" s="38">
        <f t="shared" ref="U57:U85" si="15">IF(($P57      =0),0,(($J57      /$P57      )-1))</f>
        <v>0</v>
      </c>
    </row>
    <row r="58" spans="1:21" ht="14" x14ac:dyDescent="0.3">
      <c r="A58" s="19" t="s">
        <v>0</v>
      </c>
      <c r="B58" s="14" t="s">
        <v>28</v>
      </c>
      <c r="C58" s="13" t="s">
        <v>0</v>
      </c>
      <c r="D58" s="34">
        <f>D57</f>
        <v>0</v>
      </c>
      <c r="E58" s="34">
        <f>E57</f>
        <v>0</v>
      </c>
      <c r="F58" s="34">
        <f>F57</f>
        <v>0</v>
      </c>
      <c r="G58" s="39">
        <f t="shared" si="8"/>
        <v>0</v>
      </c>
      <c r="H58" s="34">
        <f>H57</f>
        <v>0</v>
      </c>
      <c r="I58" s="39">
        <f t="shared" si="9"/>
        <v>0</v>
      </c>
      <c r="J58" s="34">
        <f>J57</f>
        <v>0</v>
      </c>
      <c r="K58" s="39">
        <f t="shared" si="10"/>
        <v>0</v>
      </c>
      <c r="L58" s="34">
        <f>L57</f>
        <v>0</v>
      </c>
      <c r="M58" s="39">
        <f t="shared" si="11"/>
        <v>0</v>
      </c>
      <c r="N58" s="34">
        <f t="shared" si="12"/>
        <v>0</v>
      </c>
      <c r="O58" s="39">
        <f t="shared" si="13"/>
        <v>0</v>
      </c>
      <c r="P58" s="34">
        <f>P57</f>
        <v>0</v>
      </c>
      <c r="Q58" s="34">
        <f>Q57</f>
        <v>0</v>
      </c>
      <c r="R58" s="34">
        <f>R57</f>
        <v>0</v>
      </c>
      <c r="S58" s="34">
        <f>S57</f>
        <v>0</v>
      </c>
      <c r="T58" s="39">
        <f t="shared" si="14"/>
        <v>0</v>
      </c>
      <c r="U58" s="39">
        <f t="shared" si="15"/>
        <v>0</v>
      </c>
    </row>
    <row r="59" spans="1:21" ht="13" x14ac:dyDescent="0.3">
      <c r="A59" s="18" t="s">
        <v>29</v>
      </c>
      <c r="B59" s="12" t="s">
        <v>115</v>
      </c>
      <c r="C59" s="11" t="s">
        <v>116</v>
      </c>
      <c r="D59" s="33">
        <v>0</v>
      </c>
      <c r="E59" s="33">
        <v>0</v>
      </c>
      <c r="F59" s="33">
        <v>0</v>
      </c>
      <c r="G59" s="38">
        <f t="shared" si="8"/>
        <v>0</v>
      </c>
      <c r="H59" s="33">
        <v>0</v>
      </c>
      <c r="I59" s="38">
        <f t="shared" si="9"/>
        <v>0</v>
      </c>
      <c r="J59" s="33">
        <v>0</v>
      </c>
      <c r="K59" s="38">
        <f t="shared" si="10"/>
        <v>0</v>
      </c>
      <c r="L59" s="33">
        <v>0</v>
      </c>
      <c r="M59" s="38">
        <f t="shared" si="11"/>
        <v>0</v>
      </c>
      <c r="N59" s="33">
        <f t="shared" si="12"/>
        <v>0</v>
      </c>
      <c r="O59" s="38">
        <f t="shared" si="13"/>
        <v>0</v>
      </c>
      <c r="P59" s="33">
        <v>0</v>
      </c>
      <c r="Q59" s="33">
        <v>0</v>
      </c>
      <c r="R59" s="33">
        <v>0</v>
      </c>
      <c r="S59" s="33">
        <v>0</v>
      </c>
      <c r="T59" s="38">
        <f t="shared" si="14"/>
        <v>0</v>
      </c>
      <c r="U59" s="38">
        <f t="shared" si="15"/>
        <v>0</v>
      </c>
    </row>
    <row r="60" spans="1:21" ht="13" x14ac:dyDescent="0.3">
      <c r="A60" s="18" t="s">
        <v>29</v>
      </c>
      <c r="B60" s="12" t="s">
        <v>117</v>
      </c>
      <c r="C60" s="11" t="s">
        <v>118</v>
      </c>
      <c r="D60" s="33">
        <v>0</v>
      </c>
      <c r="E60" s="33">
        <v>0</v>
      </c>
      <c r="F60" s="33">
        <v>0</v>
      </c>
      <c r="G60" s="38">
        <f t="shared" si="8"/>
        <v>0</v>
      </c>
      <c r="H60" s="33">
        <v>0</v>
      </c>
      <c r="I60" s="38">
        <f t="shared" si="9"/>
        <v>0</v>
      </c>
      <c r="J60" s="33">
        <v>0</v>
      </c>
      <c r="K60" s="38">
        <f t="shared" si="10"/>
        <v>0</v>
      </c>
      <c r="L60" s="33">
        <v>0</v>
      </c>
      <c r="M60" s="38">
        <f t="shared" si="11"/>
        <v>0</v>
      </c>
      <c r="N60" s="33">
        <f t="shared" si="12"/>
        <v>0</v>
      </c>
      <c r="O60" s="38">
        <f t="shared" si="13"/>
        <v>0</v>
      </c>
      <c r="P60" s="33">
        <v>0</v>
      </c>
      <c r="Q60" s="33">
        <v>0</v>
      </c>
      <c r="R60" s="33">
        <v>0</v>
      </c>
      <c r="S60" s="33">
        <v>0</v>
      </c>
      <c r="T60" s="38">
        <f t="shared" si="14"/>
        <v>0</v>
      </c>
      <c r="U60" s="38">
        <f t="shared" si="15"/>
        <v>0</v>
      </c>
    </row>
    <row r="61" spans="1:21" ht="13" x14ac:dyDescent="0.3">
      <c r="A61" s="18" t="s">
        <v>29</v>
      </c>
      <c r="B61" s="12" t="s">
        <v>119</v>
      </c>
      <c r="C61" s="11" t="s">
        <v>120</v>
      </c>
      <c r="D61" s="33">
        <v>0</v>
      </c>
      <c r="E61" s="33">
        <v>0</v>
      </c>
      <c r="F61" s="33">
        <v>0</v>
      </c>
      <c r="G61" s="38">
        <f t="shared" si="8"/>
        <v>0</v>
      </c>
      <c r="H61" s="33">
        <v>0</v>
      </c>
      <c r="I61" s="38">
        <f t="shared" si="9"/>
        <v>0</v>
      </c>
      <c r="J61" s="33">
        <v>0</v>
      </c>
      <c r="K61" s="38">
        <f t="shared" si="10"/>
        <v>0</v>
      </c>
      <c r="L61" s="33">
        <v>0</v>
      </c>
      <c r="M61" s="38">
        <f t="shared" si="11"/>
        <v>0</v>
      </c>
      <c r="N61" s="33">
        <f t="shared" si="12"/>
        <v>0</v>
      </c>
      <c r="O61" s="38">
        <f t="shared" si="13"/>
        <v>0</v>
      </c>
      <c r="P61" s="33">
        <v>0</v>
      </c>
      <c r="Q61" s="33">
        <v>0</v>
      </c>
      <c r="R61" s="33">
        <v>0</v>
      </c>
      <c r="S61" s="33">
        <v>0</v>
      </c>
      <c r="T61" s="38">
        <f t="shared" si="14"/>
        <v>0</v>
      </c>
      <c r="U61" s="38">
        <f t="shared" si="15"/>
        <v>0</v>
      </c>
    </row>
    <row r="62" spans="1:21" ht="13" x14ac:dyDescent="0.3">
      <c r="A62" s="18" t="s">
        <v>44</v>
      </c>
      <c r="B62" s="12" t="s">
        <v>121</v>
      </c>
      <c r="C62" s="11" t="s">
        <v>122</v>
      </c>
      <c r="D62" s="33">
        <v>0</v>
      </c>
      <c r="E62" s="33">
        <v>0</v>
      </c>
      <c r="F62" s="33">
        <v>0</v>
      </c>
      <c r="G62" s="38">
        <f t="shared" si="8"/>
        <v>0</v>
      </c>
      <c r="H62" s="33">
        <v>0</v>
      </c>
      <c r="I62" s="38">
        <f t="shared" si="9"/>
        <v>0</v>
      </c>
      <c r="J62" s="33">
        <v>0</v>
      </c>
      <c r="K62" s="38">
        <f t="shared" si="10"/>
        <v>0</v>
      </c>
      <c r="L62" s="33">
        <v>0</v>
      </c>
      <c r="M62" s="38">
        <f t="shared" si="11"/>
        <v>0</v>
      </c>
      <c r="N62" s="33">
        <f t="shared" si="12"/>
        <v>0</v>
      </c>
      <c r="O62" s="38">
        <f t="shared" si="13"/>
        <v>0</v>
      </c>
      <c r="P62" s="33">
        <v>0</v>
      </c>
      <c r="Q62" s="33">
        <v>0</v>
      </c>
      <c r="R62" s="33">
        <v>0</v>
      </c>
      <c r="S62" s="33">
        <v>0</v>
      </c>
      <c r="T62" s="38">
        <f t="shared" si="14"/>
        <v>0</v>
      </c>
      <c r="U62" s="38">
        <f t="shared" si="15"/>
        <v>0</v>
      </c>
    </row>
    <row r="63" spans="1:21" ht="14" x14ac:dyDescent="0.3">
      <c r="A63" s="19" t="s">
        <v>0</v>
      </c>
      <c r="B63" s="14" t="s">
        <v>123</v>
      </c>
      <c r="C63" s="13" t="s">
        <v>0</v>
      </c>
      <c r="D63" s="34">
        <f>SUM(D59:D62)</f>
        <v>0</v>
      </c>
      <c r="E63" s="34">
        <f>SUM(E59:E62)</f>
        <v>0</v>
      </c>
      <c r="F63" s="34">
        <f>SUM(F59:F62)</f>
        <v>0</v>
      </c>
      <c r="G63" s="39">
        <f t="shared" si="8"/>
        <v>0</v>
      </c>
      <c r="H63" s="34">
        <f>SUM(H59:H62)</f>
        <v>0</v>
      </c>
      <c r="I63" s="39">
        <f t="shared" si="9"/>
        <v>0</v>
      </c>
      <c r="J63" s="34">
        <f>SUM(J59:J62)</f>
        <v>0</v>
      </c>
      <c r="K63" s="39">
        <f t="shared" si="10"/>
        <v>0</v>
      </c>
      <c r="L63" s="34">
        <f>SUM(L59:L62)</f>
        <v>0</v>
      </c>
      <c r="M63" s="39">
        <f t="shared" si="11"/>
        <v>0</v>
      </c>
      <c r="N63" s="34">
        <f t="shared" si="12"/>
        <v>0</v>
      </c>
      <c r="O63" s="39">
        <f t="shared" si="13"/>
        <v>0</v>
      </c>
      <c r="P63" s="34">
        <f>SUM(P59:P62)</f>
        <v>0</v>
      </c>
      <c r="Q63" s="34">
        <f>SUM(Q59:Q62)</f>
        <v>0</v>
      </c>
      <c r="R63" s="34">
        <f>SUM(R59:R62)</f>
        <v>0</v>
      </c>
      <c r="S63" s="34">
        <f>SUM(S59:S62)</f>
        <v>0</v>
      </c>
      <c r="T63" s="39">
        <f t="shared" si="14"/>
        <v>0</v>
      </c>
      <c r="U63" s="39">
        <f t="shared" si="15"/>
        <v>0</v>
      </c>
    </row>
    <row r="64" spans="1:21" ht="13" x14ac:dyDescent="0.3">
      <c r="A64" s="18" t="s">
        <v>29</v>
      </c>
      <c r="B64" s="12" t="s">
        <v>124</v>
      </c>
      <c r="C64" s="11" t="s">
        <v>125</v>
      </c>
      <c r="D64" s="33">
        <v>0</v>
      </c>
      <c r="E64" s="33">
        <v>0</v>
      </c>
      <c r="F64" s="33">
        <v>0</v>
      </c>
      <c r="G64" s="38">
        <f t="shared" si="8"/>
        <v>0</v>
      </c>
      <c r="H64" s="33">
        <v>0</v>
      </c>
      <c r="I64" s="38">
        <f t="shared" si="9"/>
        <v>0</v>
      </c>
      <c r="J64" s="33">
        <v>0</v>
      </c>
      <c r="K64" s="38">
        <f t="shared" si="10"/>
        <v>0</v>
      </c>
      <c r="L64" s="33">
        <v>0</v>
      </c>
      <c r="M64" s="38">
        <f t="shared" si="11"/>
        <v>0</v>
      </c>
      <c r="N64" s="33">
        <f t="shared" si="12"/>
        <v>0</v>
      </c>
      <c r="O64" s="38">
        <f t="shared" si="13"/>
        <v>0</v>
      </c>
      <c r="P64" s="33">
        <v>0</v>
      </c>
      <c r="Q64" s="33">
        <v>0</v>
      </c>
      <c r="R64" s="33">
        <v>0</v>
      </c>
      <c r="S64" s="33">
        <v>0</v>
      </c>
      <c r="T64" s="38">
        <f t="shared" si="14"/>
        <v>0</v>
      </c>
      <c r="U64" s="38">
        <f t="shared" si="15"/>
        <v>0</v>
      </c>
    </row>
    <row r="65" spans="1:21" ht="13" x14ac:dyDescent="0.3">
      <c r="A65" s="18" t="s">
        <v>29</v>
      </c>
      <c r="B65" s="12" t="s">
        <v>126</v>
      </c>
      <c r="C65" s="11" t="s">
        <v>127</v>
      </c>
      <c r="D65" s="33">
        <v>1572212</v>
      </c>
      <c r="E65" s="33">
        <v>1572212</v>
      </c>
      <c r="F65" s="33">
        <v>0</v>
      </c>
      <c r="G65" s="38">
        <f t="shared" si="8"/>
        <v>0</v>
      </c>
      <c r="H65" s="33">
        <v>0</v>
      </c>
      <c r="I65" s="38">
        <f t="shared" si="9"/>
        <v>0</v>
      </c>
      <c r="J65" s="33">
        <v>0</v>
      </c>
      <c r="K65" s="38">
        <f t="shared" si="10"/>
        <v>0</v>
      </c>
      <c r="L65" s="33">
        <v>0</v>
      </c>
      <c r="M65" s="38">
        <f t="shared" si="11"/>
        <v>0</v>
      </c>
      <c r="N65" s="33">
        <f t="shared" si="12"/>
        <v>0</v>
      </c>
      <c r="O65" s="38">
        <f t="shared" si="13"/>
        <v>0</v>
      </c>
      <c r="P65" s="33">
        <v>707500</v>
      </c>
      <c r="Q65" s="33">
        <v>1572212</v>
      </c>
      <c r="R65" s="33">
        <v>1822753</v>
      </c>
      <c r="S65" s="33">
        <v>1415000</v>
      </c>
      <c r="T65" s="38">
        <f t="shared" si="14"/>
        <v>0.77629826970522064</v>
      </c>
      <c r="U65" s="38">
        <f t="shared" si="15"/>
        <v>-1</v>
      </c>
    </row>
    <row r="66" spans="1:21" ht="13" x14ac:dyDescent="0.3">
      <c r="A66" s="18" t="s">
        <v>29</v>
      </c>
      <c r="B66" s="12" t="s">
        <v>128</v>
      </c>
      <c r="C66" s="11" t="s">
        <v>129</v>
      </c>
      <c r="D66" s="33">
        <v>0</v>
      </c>
      <c r="E66" s="33">
        <v>0</v>
      </c>
      <c r="F66" s="33">
        <v>0</v>
      </c>
      <c r="G66" s="38">
        <f t="shared" si="8"/>
        <v>0</v>
      </c>
      <c r="H66" s="33">
        <v>0</v>
      </c>
      <c r="I66" s="38">
        <f t="shared" si="9"/>
        <v>0</v>
      </c>
      <c r="J66" s="33">
        <v>0</v>
      </c>
      <c r="K66" s="38">
        <f t="shared" si="10"/>
        <v>0</v>
      </c>
      <c r="L66" s="33">
        <v>0</v>
      </c>
      <c r="M66" s="38">
        <f t="shared" si="11"/>
        <v>0</v>
      </c>
      <c r="N66" s="33">
        <f t="shared" si="12"/>
        <v>0</v>
      </c>
      <c r="O66" s="38">
        <f t="shared" si="13"/>
        <v>0</v>
      </c>
      <c r="P66" s="33">
        <v>0</v>
      </c>
      <c r="Q66" s="33">
        <v>0</v>
      </c>
      <c r="R66" s="33">
        <v>0</v>
      </c>
      <c r="S66" s="33">
        <v>0</v>
      </c>
      <c r="T66" s="38">
        <f t="shared" si="14"/>
        <v>0</v>
      </c>
      <c r="U66" s="38">
        <f t="shared" si="15"/>
        <v>0</v>
      </c>
    </row>
    <row r="67" spans="1:21" ht="13" x14ac:dyDescent="0.3">
      <c r="A67" s="18" t="s">
        <v>29</v>
      </c>
      <c r="B67" s="12" t="s">
        <v>130</v>
      </c>
      <c r="C67" s="11" t="s">
        <v>131</v>
      </c>
      <c r="D67" s="33">
        <v>0</v>
      </c>
      <c r="E67" s="33">
        <v>0</v>
      </c>
      <c r="F67" s="33">
        <v>0</v>
      </c>
      <c r="G67" s="38">
        <f t="shared" si="8"/>
        <v>0</v>
      </c>
      <c r="H67" s="33">
        <v>0</v>
      </c>
      <c r="I67" s="38">
        <f t="shared" si="9"/>
        <v>0</v>
      </c>
      <c r="J67" s="33">
        <v>0</v>
      </c>
      <c r="K67" s="38">
        <f t="shared" si="10"/>
        <v>0</v>
      </c>
      <c r="L67" s="33">
        <v>0</v>
      </c>
      <c r="M67" s="38">
        <f t="shared" si="11"/>
        <v>0</v>
      </c>
      <c r="N67" s="33">
        <f t="shared" si="12"/>
        <v>0</v>
      </c>
      <c r="O67" s="38">
        <f t="shared" si="13"/>
        <v>0</v>
      </c>
      <c r="P67" s="33">
        <v>0</v>
      </c>
      <c r="Q67" s="33">
        <v>0</v>
      </c>
      <c r="R67" s="33">
        <v>0</v>
      </c>
      <c r="S67" s="33">
        <v>0</v>
      </c>
      <c r="T67" s="38">
        <f t="shared" si="14"/>
        <v>0</v>
      </c>
      <c r="U67" s="38">
        <f t="shared" si="15"/>
        <v>0</v>
      </c>
    </row>
    <row r="68" spans="1:21" ht="13" x14ac:dyDescent="0.3">
      <c r="A68" s="18" t="s">
        <v>29</v>
      </c>
      <c r="B68" s="12" t="s">
        <v>132</v>
      </c>
      <c r="C68" s="11" t="s">
        <v>133</v>
      </c>
      <c r="D68" s="33">
        <v>0</v>
      </c>
      <c r="E68" s="33">
        <v>0</v>
      </c>
      <c r="F68" s="33">
        <v>0</v>
      </c>
      <c r="G68" s="38">
        <f t="shared" si="8"/>
        <v>0</v>
      </c>
      <c r="H68" s="33">
        <v>0</v>
      </c>
      <c r="I68" s="38">
        <f t="shared" si="9"/>
        <v>0</v>
      </c>
      <c r="J68" s="33">
        <v>0</v>
      </c>
      <c r="K68" s="38">
        <f t="shared" si="10"/>
        <v>0</v>
      </c>
      <c r="L68" s="33">
        <v>0</v>
      </c>
      <c r="M68" s="38">
        <f t="shared" si="11"/>
        <v>0</v>
      </c>
      <c r="N68" s="33">
        <f t="shared" si="12"/>
        <v>0</v>
      </c>
      <c r="O68" s="38">
        <f t="shared" si="13"/>
        <v>0</v>
      </c>
      <c r="P68" s="33">
        <v>0</v>
      </c>
      <c r="Q68" s="33">
        <v>0</v>
      </c>
      <c r="R68" s="33">
        <v>0</v>
      </c>
      <c r="S68" s="33">
        <v>0</v>
      </c>
      <c r="T68" s="38">
        <f t="shared" si="14"/>
        <v>0</v>
      </c>
      <c r="U68" s="38">
        <f t="shared" si="15"/>
        <v>0</v>
      </c>
    </row>
    <row r="69" spans="1:21" ht="13" x14ac:dyDescent="0.3">
      <c r="A69" s="18" t="s">
        <v>44</v>
      </c>
      <c r="B69" s="12" t="s">
        <v>134</v>
      </c>
      <c r="C69" s="11" t="s">
        <v>135</v>
      </c>
      <c r="D69" s="33">
        <v>0</v>
      </c>
      <c r="E69" s="33">
        <v>0</v>
      </c>
      <c r="F69" s="33">
        <v>0</v>
      </c>
      <c r="G69" s="38">
        <f t="shared" si="8"/>
        <v>0</v>
      </c>
      <c r="H69" s="33">
        <v>0</v>
      </c>
      <c r="I69" s="38">
        <f t="shared" si="9"/>
        <v>0</v>
      </c>
      <c r="J69" s="33">
        <v>0</v>
      </c>
      <c r="K69" s="38">
        <f t="shared" si="10"/>
        <v>0</v>
      </c>
      <c r="L69" s="33">
        <v>0</v>
      </c>
      <c r="M69" s="38">
        <f t="shared" si="11"/>
        <v>0</v>
      </c>
      <c r="N69" s="33">
        <f t="shared" si="12"/>
        <v>0</v>
      </c>
      <c r="O69" s="38">
        <f t="shared" si="13"/>
        <v>0</v>
      </c>
      <c r="P69" s="33">
        <v>0</v>
      </c>
      <c r="Q69" s="33">
        <v>0</v>
      </c>
      <c r="R69" s="33">
        <v>0</v>
      </c>
      <c r="S69" s="33">
        <v>0</v>
      </c>
      <c r="T69" s="38">
        <f t="shared" si="14"/>
        <v>0</v>
      </c>
      <c r="U69" s="38">
        <f t="shared" si="15"/>
        <v>0</v>
      </c>
    </row>
    <row r="70" spans="1:21" ht="14" x14ac:dyDescent="0.3">
      <c r="A70" s="19" t="s">
        <v>0</v>
      </c>
      <c r="B70" s="14" t="s">
        <v>136</v>
      </c>
      <c r="C70" s="13" t="s">
        <v>0</v>
      </c>
      <c r="D70" s="34">
        <f>SUM(D64:D69)</f>
        <v>1572212</v>
      </c>
      <c r="E70" s="34">
        <f>SUM(E64:E69)</f>
        <v>1572212</v>
      </c>
      <c r="F70" s="34">
        <f>SUM(F64:F69)</f>
        <v>0</v>
      </c>
      <c r="G70" s="39">
        <f t="shared" si="8"/>
        <v>0</v>
      </c>
      <c r="H70" s="34">
        <f>SUM(H64:H69)</f>
        <v>0</v>
      </c>
      <c r="I70" s="39">
        <f t="shared" si="9"/>
        <v>0</v>
      </c>
      <c r="J70" s="34">
        <f>SUM(J64:J69)</f>
        <v>0</v>
      </c>
      <c r="K70" s="39">
        <f t="shared" si="10"/>
        <v>0</v>
      </c>
      <c r="L70" s="34">
        <f>SUM(L64:L69)</f>
        <v>0</v>
      </c>
      <c r="M70" s="39">
        <f t="shared" si="11"/>
        <v>0</v>
      </c>
      <c r="N70" s="34">
        <f t="shared" si="12"/>
        <v>0</v>
      </c>
      <c r="O70" s="39">
        <f t="shared" si="13"/>
        <v>0</v>
      </c>
      <c r="P70" s="34">
        <f>SUM(P64:P69)</f>
        <v>707500</v>
      </c>
      <c r="Q70" s="34">
        <f>SUM(Q64:Q69)</f>
        <v>1572212</v>
      </c>
      <c r="R70" s="34">
        <f>SUM(R64:R69)</f>
        <v>1822753</v>
      </c>
      <c r="S70" s="34">
        <f>SUM(S64:S69)</f>
        <v>1415000</v>
      </c>
      <c r="T70" s="39">
        <f t="shared" si="14"/>
        <v>0.77629826970522064</v>
      </c>
      <c r="U70" s="39">
        <f t="shared" si="15"/>
        <v>-1</v>
      </c>
    </row>
    <row r="71" spans="1:21" ht="13" x14ac:dyDescent="0.3">
      <c r="A71" s="18" t="s">
        <v>29</v>
      </c>
      <c r="B71" s="12" t="s">
        <v>137</v>
      </c>
      <c r="C71" s="11" t="s">
        <v>138</v>
      </c>
      <c r="D71" s="33">
        <v>0</v>
      </c>
      <c r="E71" s="33">
        <v>0</v>
      </c>
      <c r="F71" s="33">
        <v>0</v>
      </c>
      <c r="G71" s="38">
        <f t="shared" si="8"/>
        <v>0</v>
      </c>
      <c r="H71" s="33">
        <v>0</v>
      </c>
      <c r="I71" s="38">
        <f t="shared" si="9"/>
        <v>0</v>
      </c>
      <c r="J71" s="33">
        <v>0</v>
      </c>
      <c r="K71" s="38">
        <f t="shared" si="10"/>
        <v>0</v>
      </c>
      <c r="L71" s="33">
        <v>0</v>
      </c>
      <c r="M71" s="38">
        <f t="shared" si="11"/>
        <v>0</v>
      </c>
      <c r="N71" s="33">
        <f t="shared" si="12"/>
        <v>0</v>
      </c>
      <c r="O71" s="38">
        <f t="shared" si="13"/>
        <v>0</v>
      </c>
      <c r="P71" s="33">
        <v>0</v>
      </c>
      <c r="Q71" s="33">
        <v>0</v>
      </c>
      <c r="R71" s="33">
        <v>0</v>
      </c>
      <c r="S71" s="33">
        <v>0</v>
      </c>
      <c r="T71" s="38">
        <f t="shared" si="14"/>
        <v>0</v>
      </c>
      <c r="U71" s="38">
        <f t="shared" si="15"/>
        <v>0</v>
      </c>
    </row>
    <row r="72" spans="1:21" ht="13" x14ac:dyDescent="0.3">
      <c r="A72" s="18" t="s">
        <v>29</v>
      </c>
      <c r="B72" s="12" t="s">
        <v>139</v>
      </c>
      <c r="C72" s="11" t="s">
        <v>140</v>
      </c>
      <c r="D72" s="33">
        <v>0</v>
      </c>
      <c r="E72" s="33">
        <v>0</v>
      </c>
      <c r="F72" s="33">
        <v>0</v>
      </c>
      <c r="G72" s="38">
        <f t="shared" si="8"/>
        <v>0</v>
      </c>
      <c r="H72" s="33">
        <v>0</v>
      </c>
      <c r="I72" s="38">
        <f t="shared" si="9"/>
        <v>0</v>
      </c>
      <c r="J72" s="33">
        <v>0</v>
      </c>
      <c r="K72" s="38">
        <f t="shared" si="10"/>
        <v>0</v>
      </c>
      <c r="L72" s="33">
        <v>0</v>
      </c>
      <c r="M72" s="38">
        <f t="shared" si="11"/>
        <v>0</v>
      </c>
      <c r="N72" s="33">
        <f t="shared" si="12"/>
        <v>0</v>
      </c>
      <c r="O72" s="38">
        <f t="shared" si="13"/>
        <v>0</v>
      </c>
      <c r="P72" s="33">
        <v>0</v>
      </c>
      <c r="Q72" s="33">
        <v>0</v>
      </c>
      <c r="R72" s="33">
        <v>0</v>
      </c>
      <c r="S72" s="33">
        <v>0</v>
      </c>
      <c r="T72" s="38">
        <f t="shared" si="14"/>
        <v>0</v>
      </c>
      <c r="U72" s="38">
        <f t="shared" si="15"/>
        <v>0</v>
      </c>
    </row>
    <row r="73" spans="1:21" ht="13" x14ac:dyDescent="0.3">
      <c r="A73" s="18" t="s">
        <v>29</v>
      </c>
      <c r="B73" s="12" t="s">
        <v>141</v>
      </c>
      <c r="C73" s="11" t="s">
        <v>142</v>
      </c>
      <c r="D73" s="33">
        <v>0</v>
      </c>
      <c r="E73" s="33">
        <v>0</v>
      </c>
      <c r="F73" s="33">
        <v>0</v>
      </c>
      <c r="G73" s="38">
        <f t="shared" si="8"/>
        <v>0</v>
      </c>
      <c r="H73" s="33">
        <v>0</v>
      </c>
      <c r="I73" s="38">
        <f t="shared" si="9"/>
        <v>0</v>
      </c>
      <c r="J73" s="33">
        <v>0</v>
      </c>
      <c r="K73" s="38">
        <f t="shared" si="10"/>
        <v>0</v>
      </c>
      <c r="L73" s="33">
        <v>0</v>
      </c>
      <c r="M73" s="38">
        <f t="shared" si="11"/>
        <v>0</v>
      </c>
      <c r="N73" s="33">
        <f t="shared" si="12"/>
        <v>0</v>
      </c>
      <c r="O73" s="38">
        <f t="shared" si="13"/>
        <v>0</v>
      </c>
      <c r="P73" s="33">
        <v>0</v>
      </c>
      <c r="Q73" s="33">
        <v>0</v>
      </c>
      <c r="R73" s="33">
        <v>0</v>
      </c>
      <c r="S73" s="33">
        <v>0</v>
      </c>
      <c r="T73" s="38">
        <f t="shared" si="14"/>
        <v>0</v>
      </c>
      <c r="U73" s="38">
        <f t="shared" si="15"/>
        <v>0</v>
      </c>
    </row>
    <row r="74" spans="1:21" ht="13" x14ac:dyDescent="0.3">
      <c r="A74" s="18" t="s">
        <v>29</v>
      </c>
      <c r="B74" s="12" t="s">
        <v>143</v>
      </c>
      <c r="C74" s="11" t="s">
        <v>144</v>
      </c>
      <c r="D74" s="33">
        <v>0</v>
      </c>
      <c r="E74" s="33">
        <v>0</v>
      </c>
      <c r="F74" s="33">
        <v>0</v>
      </c>
      <c r="G74" s="38">
        <f t="shared" si="8"/>
        <v>0</v>
      </c>
      <c r="H74" s="33">
        <v>0</v>
      </c>
      <c r="I74" s="38">
        <f t="shared" si="9"/>
        <v>0</v>
      </c>
      <c r="J74" s="33">
        <v>0</v>
      </c>
      <c r="K74" s="38">
        <f t="shared" si="10"/>
        <v>0</v>
      </c>
      <c r="L74" s="33">
        <v>0</v>
      </c>
      <c r="M74" s="38">
        <f t="shared" si="11"/>
        <v>0</v>
      </c>
      <c r="N74" s="33">
        <f t="shared" si="12"/>
        <v>0</v>
      </c>
      <c r="O74" s="38">
        <f t="shared" si="13"/>
        <v>0</v>
      </c>
      <c r="P74" s="33">
        <v>0</v>
      </c>
      <c r="Q74" s="33">
        <v>0</v>
      </c>
      <c r="R74" s="33">
        <v>0</v>
      </c>
      <c r="S74" s="33">
        <v>0</v>
      </c>
      <c r="T74" s="38">
        <f t="shared" si="14"/>
        <v>0</v>
      </c>
      <c r="U74" s="38">
        <f t="shared" si="15"/>
        <v>0</v>
      </c>
    </row>
    <row r="75" spans="1:21" ht="13" x14ac:dyDescent="0.3">
      <c r="A75" s="18" t="s">
        <v>29</v>
      </c>
      <c r="B75" s="12" t="s">
        <v>145</v>
      </c>
      <c r="C75" s="11" t="s">
        <v>146</v>
      </c>
      <c r="D75" s="33">
        <v>0</v>
      </c>
      <c r="E75" s="33">
        <v>0</v>
      </c>
      <c r="F75" s="33">
        <v>0</v>
      </c>
      <c r="G75" s="38">
        <f t="shared" si="8"/>
        <v>0</v>
      </c>
      <c r="H75" s="33">
        <v>0</v>
      </c>
      <c r="I75" s="38">
        <f t="shared" si="9"/>
        <v>0</v>
      </c>
      <c r="J75" s="33">
        <v>0</v>
      </c>
      <c r="K75" s="38">
        <f t="shared" si="10"/>
        <v>0</v>
      </c>
      <c r="L75" s="33">
        <v>0</v>
      </c>
      <c r="M75" s="38">
        <f t="shared" si="11"/>
        <v>0</v>
      </c>
      <c r="N75" s="33">
        <f t="shared" si="12"/>
        <v>0</v>
      </c>
      <c r="O75" s="38">
        <f t="shared" si="13"/>
        <v>0</v>
      </c>
      <c r="P75" s="33">
        <v>0</v>
      </c>
      <c r="Q75" s="33">
        <v>0</v>
      </c>
      <c r="R75" s="33">
        <v>0</v>
      </c>
      <c r="S75" s="33">
        <v>0</v>
      </c>
      <c r="T75" s="38">
        <f t="shared" si="14"/>
        <v>0</v>
      </c>
      <c r="U75" s="38">
        <f t="shared" si="15"/>
        <v>0</v>
      </c>
    </row>
    <row r="76" spans="1:21" ht="13" x14ac:dyDescent="0.3">
      <c r="A76" s="18" t="s">
        <v>29</v>
      </c>
      <c r="B76" s="12" t="s">
        <v>147</v>
      </c>
      <c r="C76" s="11" t="s">
        <v>148</v>
      </c>
      <c r="D76" s="33">
        <v>1503109</v>
      </c>
      <c r="E76" s="33">
        <v>1503109</v>
      </c>
      <c r="F76" s="33">
        <v>0</v>
      </c>
      <c r="G76" s="38">
        <f t="shared" si="8"/>
        <v>0</v>
      </c>
      <c r="H76" s="33">
        <v>0</v>
      </c>
      <c r="I76" s="38">
        <f t="shared" si="9"/>
        <v>0</v>
      </c>
      <c r="J76" s="33">
        <v>0</v>
      </c>
      <c r="K76" s="38">
        <f t="shared" si="10"/>
        <v>0</v>
      </c>
      <c r="L76" s="33">
        <v>0</v>
      </c>
      <c r="M76" s="38">
        <f t="shared" si="11"/>
        <v>0</v>
      </c>
      <c r="N76" s="33">
        <f t="shared" si="12"/>
        <v>0</v>
      </c>
      <c r="O76" s="38">
        <f t="shared" si="13"/>
        <v>0</v>
      </c>
      <c r="P76" s="33">
        <v>0</v>
      </c>
      <c r="Q76" s="33">
        <v>1877821</v>
      </c>
      <c r="R76" s="33">
        <v>1877821</v>
      </c>
      <c r="S76" s="33">
        <v>0</v>
      </c>
      <c r="T76" s="38">
        <f t="shared" si="14"/>
        <v>0</v>
      </c>
      <c r="U76" s="38">
        <f t="shared" si="15"/>
        <v>0</v>
      </c>
    </row>
    <row r="77" spans="1:21" ht="13" x14ac:dyDescent="0.3">
      <c r="A77" s="18" t="s">
        <v>44</v>
      </c>
      <c r="B77" s="12" t="s">
        <v>149</v>
      </c>
      <c r="C77" s="11" t="s">
        <v>150</v>
      </c>
      <c r="D77" s="33">
        <v>0</v>
      </c>
      <c r="E77" s="33">
        <v>0</v>
      </c>
      <c r="F77" s="33">
        <v>0</v>
      </c>
      <c r="G77" s="38">
        <f t="shared" si="8"/>
        <v>0</v>
      </c>
      <c r="H77" s="33">
        <v>0</v>
      </c>
      <c r="I77" s="38">
        <f t="shared" si="9"/>
        <v>0</v>
      </c>
      <c r="J77" s="33">
        <v>0</v>
      </c>
      <c r="K77" s="38">
        <f t="shared" si="10"/>
        <v>0</v>
      </c>
      <c r="L77" s="33">
        <v>0</v>
      </c>
      <c r="M77" s="38">
        <f t="shared" si="11"/>
        <v>0</v>
      </c>
      <c r="N77" s="33">
        <f t="shared" si="12"/>
        <v>0</v>
      </c>
      <c r="O77" s="38">
        <f t="shared" si="13"/>
        <v>0</v>
      </c>
      <c r="P77" s="33">
        <v>0</v>
      </c>
      <c r="Q77" s="33">
        <v>0</v>
      </c>
      <c r="R77" s="33">
        <v>0</v>
      </c>
      <c r="S77" s="33">
        <v>0</v>
      </c>
      <c r="T77" s="38">
        <f t="shared" si="14"/>
        <v>0</v>
      </c>
      <c r="U77" s="38">
        <f t="shared" si="15"/>
        <v>0</v>
      </c>
    </row>
    <row r="78" spans="1:21" ht="14" x14ac:dyDescent="0.3">
      <c r="A78" s="19" t="s">
        <v>0</v>
      </c>
      <c r="B78" s="14" t="s">
        <v>151</v>
      </c>
      <c r="C78" s="13" t="s">
        <v>0</v>
      </c>
      <c r="D78" s="34">
        <f>SUM(D71:D77)</f>
        <v>1503109</v>
      </c>
      <c r="E78" s="34">
        <f>SUM(E71:E77)</f>
        <v>1503109</v>
      </c>
      <c r="F78" s="34">
        <f>SUM(F71:F77)</f>
        <v>0</v>
      </c>
      <c r="G78" s="39">
        <f t="shared" si="8"/>
        <v>0</v>
      </c>
      <c r="H78" s="34">
        <f>SUM(H71:H77)</f>
        <v>0</v>
      </c>
      <c r="I78" s="39">
        <f t="shared" si="9"/>
        <v>0</v>
      </c>
      <c r="J78" s="34">
        <f>SUM(J71:J77)</f>
        <v>0</v>
      </c>
      <c r="K78" s="39">
        <f t="shared" si="10"/>
        <v>0</v>
      </c>
      <c r="L78" s="34">
        <f>SUM(L71:L77)</f>
        <v>0</v>
      </c>
      <c r="M78" s="39">
        <f t="shared" si="11"/>
        <v>0</v>
      </c>
      <c r="N78" s="34">
        <f t="shared" si="12"/>
        <v>0</v>
      </c>
      <c r="O78" s="39">
        <f t="shared" si="13"/>
        <v>0</v>
      </c>
      <c r="P78" s="34">
        <f>SUM(P71:P77)</f>
        <v>0</v>
      </c>
      <c r="Q78" s="34">
        <f>SUM(Q71:Q77)</f>
        <v>1877821</v>
      </c>
      <c r="R78" s="34">
        <f>SUM(R71:R77)</f>
        <v>1877821</v>
      </c>
      <c r="S78" s="34">
        <f>SUM(S71:S77)</f>
        <v>0</v>
      </c>
      <c r="T78" s="39">
        <f t="shared" si="14"/>
        <v>0</v>
      </c>
      <c r="U78" s="39">
        <f t="shared" si="15"/>
        <v>0</v>
      </c>
    </row>
    <row r="79" spans="1:21" ht="13" x14ac:dyDescent="0.3">
      <c r="A79" s="18" t="s">
        <v>29</v>
      </c>
      <c r="B79" s="12" t="s">
        <v>152</v>
      </c>
      <c r="C79" s="11" t="s">
        <v>153</v>
      </c>
      <c r="D79" s="33">
        <v>0</v>
      </c>
      <c r="E79" s="33">
        <v>0</v>
      </c>
      <c r="F79" s="33">
        <v>0</v>
      </c>
      <c r="G79" s="38">
        <f t="shared" si="8"/>
        <v>0</v>
      </c>
      <c r="H79" s="33">
        <v>0</v>
      </c>
      <c r="I79" s="38">
        <f t="shared" si="9"/>
        <v>0</v>
      </c>
      <c r="J79" s="33">
        <v>0</v>
      </c>
      <c r="K79" s="38">
        <f t="shared" si="10"/>
        <v>0</v>
      </c>
      <c r="L79" s="33">
        <v>0</v>
      </c>
      <c r="M79" s="38">
        <f t="shared" si="11"/>
        <v>0</v>
      </c>
      <c r="N79" s="33">
        <f t="shared" si="12"/>
        <v>0</v>
      </c>
      <c r="O79" s="38">
        <f t="shared" si="13"/>
        <v>0</v>
      </c>
      <c r="P79" s="33">
        <v>0</v>
      </c>
      <c r="Q79" s="33">
        <v>0</v>
      </c>
      <c r="R79" s="33">
        <v>0</v>
      </c>
      <c r="S79" s="33">
        <v>0</v>
      </c>
      <c r="T79" s="38">
        <f t="shared" si="14"/>
        <v>0</v>
      </c>
      <c r="U79" s="38">
        <f t="shared" si="15"/>
        <v>0</v>
      </c>
    </row>
    <row r="80" spans="1:21" ht="13" x14ac:dyDescent="0.3">
      <c r="A80" s="18" t="s">
        <v>29</v>
      </c>
      <c r="B80" s="12" t="s">
        <v>154</v>
      </c>
      <c r="C80" s="11" t="s">
        <v>155</v>
      </c>
      <c r="D80" s="33">
        <v>0</v>
      </c>
      <c r="E80" s="33">
        <v>0</v>
      </c>
      <c r="F80" s="33">
        <v>0</v>
      </c>
      <c r="G80" s="38">
        <f t="shared" si="8"/>
        <v>0</v>
      </c>
      <c r="H80" s="33">
        <v>0</v>
      </c>
      <c r="I80" s="38">
        <f t="shared" si="9"/>
        <v>0</v>
      </c>
      <c r="J80" s="33">
        <v>0</v>
      </c>
      <c r="K80" s="38">
        <f t="shared" si="10"/>
        <v>0</v>
      </c>
      <c r="L80" s="33">
        <v>0</v>
      </c>
      <c r="M80" s="38">
        <f t="shared" si="11"/>
        <v>0</v>
      </c>
      <c r="N80" s="33">
        <f t="shared" si="12"/>
        <v>0</v>
      </c>
      <c r="O80" s="38">
        <f t="shared" si="13"/>
        <v>0</v>
      </c>
      <c r="P80" s="33">
        <v>0</v>
      </c>
      <c r="Q80" s="33">
        <v>0</v>
      </c>
      <c r="R80" s="33">
        <v>0</v>
      </c>
      <c r="S80" s="33">
        <v>0</v>
      </c>
      <c r="T80" s="38">
        <f t="shared" si="14"/>
        <v>0</v>
      </c>
      <c r="U80" s="38">
        <f t="shared" si="15"/>
        <v>0</v>
      </c>
    </row>
    <row r="81" spans="1:21" ht="13" x14ac:dyDescent="0.3">
      <c r="A81" s="18" t="s">
        <v>29</v>
      </c>
      <c r="B81" s="12" t="s">
        <v>156</v>
      </c>
      <c r="C81" s="11" t="s">
        <v>157</v>
      </c>
      <c r="D81" s="33">
        <v>0</v>
      </c>
      <c r="E81" s="33">
        <v>0</v>
      </c>
      <c r="F81" s="33">
        <v>0</v>
      </c>
      <c r="G81" s="38">
        <f t="shared" si="8"/>
        <v>0</v>
      </c>
      <c r="H81" s="33">
        <v>0</v>
      </c>
      <c r="I81" s="38">
        <f t="shared" si="9"/>
        <v>0</v>
      </c>
      <c r="J81" s="33">
        <v>0</v>
      </c>
      <c r="K81" s="38">
        <f t="shared" si="10"/>
        <v>0</v>
      </c>
      <c r="L81" s="33">
        <v>0</v>
      </c>
      <c r="M81" s="38">
        <f t="shared" si="11"/>
        <v>0</v>
      </c>
      <c r="N81" s="33">
        <f t="shared" si="12"/>
        <v>0</v>
      </c>
      <c r="O81" s="38">
        <f t="shared" si="13"/>
        <v>0</v>
      </c>
      <c r="P81" s="33">
        <v>0</v>
      </c>
      <c r="Q81" s="33">
        <v>0</v>
      </c>
      <c r="R81" s="33">
        <v>0</v>
      </c>
      <c r="S81" s="33">
        <v>0</v>
      </c>
      <c r="T81" s="38">
        <f t="shared" si="14"/>
        <v>0</v>
      </c>
      <c r="U81" s="38">
        <f t="shared" si="15"/>
        <v>0</v>
      </c>
    </row>
    <row r="82" spans="1:21" ht="13" x14ac:dyDescent="0.3">
      <c r="A82" s="18" t="s">
        <v>29</v>
      </c>
      <c r="B82" s="12" t="s">
        <v>158</v>
      </c>
      <c r="C82" s="11" t="s">
        <v>159</v>
      </c>
      <c r="D82" s="33">
        <v>0</v>
      </c>
      <c r="E82" s="33">
        <v>0</v>
      </c>
      <c r="F82" s="33">
        <v>0</v>
      </c>
      <c r="G82" s="38">
        <f t="shared" si="8"/>
        <v>0</v>
      </c>
      <c r="H82" s="33">
        <v>0</v>
      </c>
      <c r="I82" s="38">
        <f t="shared" si="9"/>
        <v>0</v>
      </c>
      <c r="J82" s="33">
        <v>0</v>
      </c>
      <c r="K82" s="38">
        <f t="shared" si="10"/>
        <v>0</v>
      </c>
      <c r="L82" s="33">
        <v>0</v>
      </c>
      <c r="M82" s="38">
        <f t="shared" si="11"/>
        <v>0</v>
      </c>
      <c r="N82" s="33">
        <f t="shared" si="12"/>
        <v>0</v>
      </c>
      <c r="O82" s="38">
        <f t="shared" si="13"/>
        <v>0</v>
      </c>
      <c r="P82" s="33">
        <v>0</v>
      </c>
      <c r="Q82" s="33">
        <v>0</v>
      </c>
      <c r="R82" s="33">
        <v>0</v>
      </c>
      <c r="S82" s="33">
        <v>0</v>
      </c>
      <c r="T82" s="38">
        <f t="shared" si="14"/>
        <v>0</v>
      </c>
      <c r="U82" s="38">
        <f t="shared" si="15"/>
        <v>0</v>
      </c>
    </row>
    <row r="83" spans="1:21" ht="13" x14ac:dyDescent="0.3">
      <c r="A83" s="18" t="s">
        <v>44</v>
      </c>
      <c r="B83" s="12" t="s">
        <v>160</v>
      </c>
      <c r="C83" s="11" t="s">
        <v>161</v>
      </c>
      <c r="D83" s="33">
        <v>0</v>
      </c>
      <c r="E83" s="33">
        <v>0</v>
      </c>
      <c r="F83" s="33">
        <v>0</v>
      </c>
      <c r="G83" s="38">
        <f t="shared" si="8"/>
        <v>0</v>
      </c>
      <c r="H83" s="33">
        <v>0</v>
      </c>
      <c r="I83" s="38">
        <f t="shared" si="9"/>
        <v>0</v>
      </c>
      <c r="J83" s="33">
        <v>0</v>
      </c>
      <c r="K83" s="38">
        <f t="shared" si="10"/>
        <v>0</v>
      </c>
      <c r="L83" s="33">
        <v>0</v>
      </c>
      <c r="M83" s="38">
        <f t="shared" si="11"/>
        <v>0</v>
      </c>
      <c r="N83" s="33">
        <f t="shared" si="12"/>
        <v>0</v>
      </c>
      <c r="O83" s="38">
        <f t="shared" si="13"/>
        <v>0</v>
      </c>
      <c r="P83" s="33">
        <v>0</v>
      </c>
      <c r="Q83" s="33">
        <v>0</v>
      </c>
      <c r="R83" s="33">
        <v>0</v>
      </c>
      <c r="S83" s="33">
        <v>0</v>
      </c>
      <c r="T83" s="38">
        <f t="shared" si="14"/>
        <v>0</v>
      </c>
      <c r="U83" s="38">
        <f t="shared" si="15"/>
        <v>0</v>
      </c>
    </row>
    <row r="84" spans="1:21" ht="14" x14ac:dyDescent="0.3">
      <c r="A84" s="19" t="s">
        <v>0</v>
      </c>
      <c r="B84" s="14" t="s">
        <v>162</v>
      </c>
      <c r="C84" s="13" t="s">
        <v>0</v>
      </c>
      <c r="D84" s="34">
        <f>SUM(D79:D83)</f>
        <v>0</v>
      </c>
      <c r="E84" s="34">
        <f>SUM(E79:E83)</f>
        <v>0</v>
      </c>
      <c r="F84" s="34">
        <f>SUM(F79:F83)</f>
        <v>0</v>
      </c>
      <c r="G84" s="39">
        <f t="shared" si="8"/>
        <v>0</v>
      </c>
      <c r="H84" s="34">
        <f>SUM(H79:H83)</f>
        <v>0</v>
      </c>
      <c r="I84" s="39">
        <f t="shared" si="9"/>
        <v>0</v>
      </c>
      <c r="J84" s="34">
        <f>SUM(J79:J83)</f>
        <v>0</v>
      </c>
      <c r="K84" s="39">
        <f t="shared" si="10"/>
        <v>0</v>
      </c>
      <c r="L84" s="34">
        <f>SUM(L79:L83)</f>
        <v>0</v>
      </c>
      <c r="M84" s="39">
        <f t="shared" si="11"/>
        <v>0</v>
      </c>
      <c r="N84" s="34">
        <f t="shared" si="12"/>
        <v>0</v>
      </c>
      <c r="O84" s="39">
        <f t="shared" si="13"/>
        <v>0</v>
      </c>
      <c r="P84" s="34">
        <f>SUM(P79:P83)</f>
        <v>0</v>
      </c>
      <c r="Q84" s="34">
        <f>SUM(Q79:Q83)</f>
        <v>0</v>
      </c>
      <c r="R84" s="34">
        <f>SUM(R79:R83)</f>
        <v>0</v>
      </c>
      <c r="S84" s="34">
        <f>SUM(S79:S83)</f>
        <v>0</v>
      </c>
      <c r="T84" s="39">
        <f t="shared" si="14"/>
        <v>0</v>
      </c>
      <c r="U84" s="39">
        <f t="shared" si="15"/>
        <v>0</v>
      </c>
    </row>
    <row r="85" spans="1:21" ht="14" x14ac:dyDescent="0.3">
      <c r="A85" s="19" t="s">
        <v>0</v>
      </c>
      <c r="B85" s="14" t="s">
        <v>163</v>
      </c>
      <c r="C85" s="13" t="s">
        <v>0</v>
      </c>
      <c r="D85" s="34">
        <f>SUM(D57,D59:D62,D64:D69,D71:D77,D79:D83)</f>
        <v>3075321</v>
      </c>
      <c r="E85" s="34">
        <f>SUM(E57,E59:E62,E64:E69,E71:E77,E79:E83)</f>
        <v>3075321</v>
      </c>
      <c r="F85" s="34">
        <f>SUM(F57,F59:F62,F64:F69,F71:F77,F79:F83)</f>
        <v>0</v>
      </c>
      <c r="G85" s="39">
        <f t="shared" si="8"/>
        <v>0</v>
      </c>
      <c r="H85" s="34">
        <f>SUM(H57,H59:H62,H64:H69,H71:H77,H79:H83)</f>
        <v>0</v>
      </c>
      <c r="I85" s="39">
        <f t="shared" si="9"/>
        <v>0</v>
      </c>
      <c r="J85" s="34">
        <f>SUM(J57,J59:J62,J64:J69,J71:J77,J79:J83)</f>
        <v>0</v>
      </c>
      <c r="K85" s="39">
        <f t="shared" si="10"/>
        <v>0</v>
      </c>
      <c r="L85" s="34">
        <f>SUM(L57,L59:L62,L64:L69,L71:L77,L79:L83)</f>
        <v>0</v>
      </c>
      <c r="M85" s="39">
        <f t="shared" si="11"/>
        <v>0</v>
      </c>
      <c r="N85" s="34">
        <f t="shared" si="12"/>
        <v>0</v>
      </c>
      <c r="O85" s="39">
        <f t="shared" si="13"/>
        <v>0</v>
      </c>
      <c r="P85" s="34">
        <f>SUM(P57,P59:P62,P64:P69,P71:P77,P79:P83)</f>
        <v>707500</v>
      </c>
      <c r="Q85" s="34">
        <f>SUM(Q57,Q59:Q62,Q64:Q69,Q71:Q77,Q79:Q83)</f>
        <v>3450033</v>
      </c>
      <c r="R85" s="34">
        <f>SUM(R57,R59:R62,R64:R69,R71:R77,R79:R83)</f>
        <v>3700574</v>
      </c>
      <c r="S85" s="34">
        <f>SUM(S57,S59:S62,S64:S69,S71:S77,S79:S83)</f>
        <v>1415000</v>
      </c>
      <c r="T85" s="39">
        <f t="shared" si="14"/>
        <v>0.38237311292788634</v>
      </c>
      <c r="U85" s="39">
        <f t="shared" si="15"/>
        <v>-1</v>
      </c>
    </row>
    <row r="86" spans="1:21" ht="14.5" customHeight="1" x14ac:dyDescent="0.3">
      <c r="A86" s="17" t="s">
        <v>0</v>
      </c>
      <c r="B86" s="15" t="s">
        <v>618</v>
      </c>
      <c r="C86" s="10"/>
      <c r="D86" s="35"/>
      <c r="E86" s="35"/>
      <c r="F86" s="35"/>
      <c r="G86" s="40"/>
      <c r="H86" s="35"/>
      <c r="I86" s="40"/>
      <c r="J86" s="35"/>
      <c r="K86" s="40"/>
      <c r="L86" s="35"/>
      <c r="M86" s="40"/>
      <c r="N86" s="35"/>
      <c r="O86" s="40"/>
      <c r="P86" s="35"/>
      <c r="Q86" s="35"/>
      <c r="R86" s="35"/>
      <c r="S86" s="35"/>
      <c r="T86" s="40"/>
      <c r="U86" s="40"/>
    </row>
    <row r="87" spans="1:21" ht="14.5" customHeight="1" x14ac:dyDescent="0.3">
      <c r="A87" s="17" t="s">
        <v>0</v>
      </c>
      <c r="B87" s="9" t="s">
        <v>164</v>
      </c>
      <c r="C87" s="10"/>
      <c r="D87" s="35"/>
      <c r="E87" s="35"/>
      <c r="F87" s="35"/>
      <c r="G87" s="40"/>
      <c r="H87" s="35"/>
      <c r="I87" s="40"/>
      <c r="J87" s="35"/>
      <c r="K87" s="40"/>
      <c r="L87" s="35"/>
      <c r="M87" s="40"/>
      <c r="N87" s="35"/>
      <c r="O87" s="40"/>
      <c r="P87" s="35"/>
      <c r="Q87" s="35"/>
      <c r="R87" s="35"/>
      <c r="S87" s="35"/>
      <c r="T87" s="40"/>
      <c r="U87" s="40"/>
    </row>
    <row r="88" spans="1:21" ht="13" x14ac:dyDescent="0.3">
      <c r="A88" s="18" t="s">
        <v>23</v>
      </c>
      <c r="B88" s="12" t="s">
        <v>165</v>
      </c>
      <c r="C88" s="11" t="s">
        <v>166</v>
      </c>
      <c r="D88" s="33">
        <v>0</v>
      </c>
      <c r="E88" s="33">
        <v>0</v>
      </c>
      <c r="F88" s="33">
        <v>0</v>
      </c>
      <c r="G88" s="38">
        <f t="shared" ref="G88:G99" si="16">IF(($D88      =0),0,($F88      /$D88      ))</f>
        <v>0</v>
      </c>
      <c r="H88" s="33">
        <v>0</v>
      </c>
      <c r="I88" s="38">
        <f t="shared" ref="I88:I99" si="17">IF(($D88      =0),0,($H88      /$D88      ))</f>
        <v>0</v>
      </c>
      <c r="J88" s="33">
        <v>0</v>
      </c>
      <c r="K88" s="38">
        <f t="shared" ref="K88:K99" si="18">IF(($E88      =0),0,($J88      /$E88      ))</f>
        <v>0</v>
      </c>
      <c r="L88" s="33">
        <v>0</v>
      </c>
      <c r="M88" s="38">
        <f t="shared" ref="M88:M99" si="19">IF(($E88      =0),0,($L88      /$E88      ))</f>
        <v>0</v>
      </c>
      <c r="N88" s="33">
        <f t="shared" ref="N88:N99" si="20">$F88      +$H88      +$J88</f>
        <v>0</v>
      </c>
      <c r="O88" s="38">
        <f t="shared" ref="O88:O99" si="21">IF(($E88      =0),0,($N88      /$E88      ))</f>
        <v>0</v>
      </c>
      <c r="P88" s="33">
        <v>0</v>
      </c>
      <c r="Q88" s="33">
        <v>0</v>
      </c>
      <c r="R88" s="33">
        <v>0</v>
      </c>
      <c r="S88" s="33">
        <v>0</v>
      </c>
      <c r="T88" s="38">
        <f t="shared" ref="T88:T99" si="22">IF(($R88      =0),0,($S88      /$R88      ))</f>
        <v>0</v>
      </c>
      <c r="U88" s="38">
        <f t="shared" ref="U88:U99" si="23">IF(($P88      =0),0,(($J88      /$P88      )-1))</f>
        <v>0</v>
      </c>
    </row>
    <row r="89" spans="1:21" ht="13" x14ac:dyDescent="0.3">
      <c r="A89" s="18" t="s">
        <v>23</v>
      </c>
      <c r="B89" s="12" t="s">
        <v>167</v>
      </c>
      <c r="C89" s="11" t="s">
        <v>168</v>
      </c>
      <c r="D89" s="33">
        <v>0</v>
      </c>
      <c r="E89" s="33">
        <v>0</v>
      </c>
      <c r="F89" s="33">
        <v>90</v>
      </c>
      <c r="G89" s="38">
        <f t="shared" si="16"/>
        <v>0</v>
      </c>
      <c r="H89" s="33">
        <v>0</v>
      </c>
      <c r="I89" s="38">
        <f t="shared" si="17"/>
        <v>0</v>
      </c>
      <c r="J89" s="33">
        <v>0</v>
      </c>
      <c r="K89" s="38">
        <f t="shared" si="18"/>
        <v>0</v>
      </c>
      <c r="L89" s="33">
        <v>0</v>
      </c>
      <c r="M89" s="38">
        <f t="shared" si="19"/>
        <v>0</v>
      </c>
      <c r="N89" s="33">
        <f t="shared" si="20"/>
        <v>90</v>
      </c>
      <c r="O89" s="38">
        <f t="shared" si="21"/>
        <v>0</v>
      </c>
      <c r="P89" s="33">
        <v>0</v>
      </c>
      <c r="Q89" s="33">
        <v>0</v>
      </c>
      <c r="R89" s="33">
        <v>0</v>
      </c>
      <c r="S89" s="33">
        <v>0</v>
      </c>
      <c r="T89" s="38">
        <f t="shared" si="22"/>
        <v>0</v>
      </c>
      <c r="U89" s="38">
        <f t="shared" si="23"/>
        <v>0</v>
      </c>
    </row>
    <row r="90" spans="1:21" ht="13" x14ac:dyDescent="0.3">
      <c r="A90" s="18" t="s">
        <v>23</v>
      </c>
      <c r="B90" s="12" t="s">
        <v>169</v>
      </c>
      <c r="C90" s="11" t="s">
        <v>170</v>
      </c>
      <c r="D90" s="33">
        <v>219631</v>
      </c>
      <c r="E90" s="33">
        <v>219631</v>
      </c>
      <c r="F90" s="33">
        <v>2872</v>
      </c>
      <c r="G90" s="38">
        <f t="shared" si="16"/>
        <v>1.3076478274924761E-2</v>
      </c>
      <c r="H90" s="33">
        <v>905</v>
      </c>
      <c r="I90" s="38">
        <f t="shared" si="17"/>
        <v>4.1205476458241325E-3</v>
      </c>
      <c r="J90" s="33">
        <v>10447092</v>
      </c>
      <c r="K90" s="38">
        <f t="shared" si="18"/>
        <v>47.566563918572513</v>
      </c>
      <c r="L90" s="33">
        <v>0</v>
      </c>
      <c r="M90" s="38">
        <f t="shared" si="19"/>
        <v>0</v>
      </c>
      <c r="N90" s="33">
        <f t="shared" si="20"/>
        <v>10450869</v>
      </c>
      <c r="O90" s="38">
        <f t="shared" si="21"/>
        <v>47.583760944493264</v>
      </c>
      <c r="P90" s="33">
        <v>27723232</v>
      </c>
      <c r="Q90" s="33">
        <v>79247988</v>
      </c>
      <c r="R90" s="33">
        <v>219743</v>
      </c>
      <c r="S90" s="33">
        <v>76366519</v>
      </c>
      <c r="T90" s="38">
        <f t="shared" si="22"/>
        <v>347.52651506532629</v>
      </c>
      <c r="U90" s="38">
        <f t="shared" si="23"/>
        <v>-0.62316471614853564</v>
      </c>
    </row>
    <row r="91" spans="1:21" ht="14" x14ac:dyDescent="0.3">
      <c r="A91" s="19" t="s">
        <v>0</v>
      </c>
      <c r="B91" s="14" t="s">
        <v>28</v>
      </c>
      <c r="C91" s="13" t="s">
        <v>0</v>
      </c>
      <c r="D91" s="34">
        <f>SUM(D88:D90)</f>
        <v>219631</v>
      </c>
      <c r="E91" s="34">
        <f>SUM(E88:E90)</f>
        <v>219631</v>
      </c>
      <c r="F91" s="34">
        <f>SUM(F88:F90)</f>
        <v>2962</v>
      </c>
      <c r="G91" s="39">
        <f t="shared" si="16"/>
        <v>1.3486256493846497E-2</v>
      </c>
      <c r="H91" s="34">
        <f>SUM(H88:H90)</f>
        <v>905</v>
      </c>
      <c r="I91" s="39">
        <f t="shared" si="17"/>
        <v>4.1205476458241325E-3</v>
      </c>
      <c r="J91" s="34">
        <f>SUM(J88:J90)</f>
        <v>10447092</v>
      </c>
      <c r="K91" s="39">
        <f t="shared" si="18"/>
        <v>47.566563918572513</v>
      </c>
      <c r="L91" s="34">
        <f>SUM(L88:L90)</f>
        <v>0</v>
      </c>
      <c r="M91" s="39">
        <f t="shared" si="19"/>
        <v>0</v>
      </c>
      <c r="N91" s="34">
        <f t="shared" si="20"/>
        <v>10450959</v>
      </c>
      <c r="O91" s="39">
        <f t="shared" si="21"/>
        <v>47.584170722712187</v>
      </c>
      <c r="P91" s="34">
        <f>SUM(P88:P90)</f>
        <v>27723232</v>
      </c>
      <c r="Q91" s="34">
        <f>SUM(Q88:Q90)</f>
        <v>79247988</v>
      </c>
      <c r="R91" s="34">
        <f>SUM(R88:R90)</f>
        <v>219743</v>
      </c>
      <c r="S91" s="34">
        <f>SUM(S88:S90)</f>
        <v>76366519</v>
      </c>
      <c r="T91" s="39">
        <f t="shared" si="22"/>
        <v>347.52651506532629</v>
      </c>
      <c r="U91" s="39">
        <f t="shared" si="23"/>
        <v>-0.62316471614853564</v>
      </c>
    </row>
    <row r="92" spans="1:21" ht="13" x14ac:dyDescent="0.3">
      <c r="A92" s="18" t="s">
        <v>29</v>
      </c>
      <c r="B92" s="12" t="s">
        <v>171</v>
      </c>
      <c r="C92" s="11" t="s">
        <v>172</v>
      </c>
      <c r="D92" s="33">
        <v>0</v>
      </c>
      <c r="E92" s="33">
        <v>0</v>
      </c>
      <c r="F92" s="33">
        <v>0</v>
      </c>
      <c r="G92" s="38">
        <f t="shared" si="16"/>
        <v>0</v>
      </c>
      <c r="H92" s="33">
        <v>0</v>
      </c>
      <c r="I92" s="38">
        <f t="shared" si="17"/>
        <v>0</v>
      </c>
      <c r="J92" s="33">
        <v>0</v>
      </c>
      <c r="K92" s="38">
        <f t="shared" si="18"/>
        <v>0</v>
      </c>
      <c r="L92" s="33">
        <v>0</v>
      </c>
      <c r="M92" s="38">
        <f t="shared" si="19"/>
        <v>0</v>
      </c>
      <c r="N92" s="33">
        <f t="shared" si="20"/>
        <v>0</v>
      </c>
      <c r="O92" s="38">
        <f t="shared" si="21"/>
        <v>0</v>
      </c>
      <c r="P92" s="33">
        <v>0</v>
      </c>
      <c r="Q92" s="33">
        <v>0</v>
      </c>
      <c r="R92" s="33">
        <v>0</v>
      </c>
      <c r="S92" s="33">
        <v>0</v>
      </c>
      <c r="T92" s="38">
        <f t="shared" si="22"/>
        <v>0</v>
      </c>
      <c r="U92" s="38">
        <f t="shared" si="23"/>
        <v>0</v>
      </c>
    </row>
    <row r="93" spans="1:21" ht="13" x14ac:dyDescent="0.3">
      <c r="A93" s="18" t="s">
        <v>29</v>
      </c>
      <c r="B93" s="12" t="s">
        <v>173</v>
      </c>
      <c r="C93" s="11" t="s">
        <v>174</v>
      </c>
      <c r="D93" s="33">
        <v>0</v>
      </c>
      <c r="E93" s="33">
        <v>0</v>
      </c>
      <c r="F93" s="33">
        <v>0</v>
      </c>
      <c r="G93" s="38">
        <f t="shared" si="16"/>
        <v>0</v>
      </c>
      <c r="H93" s="33">
        <v>0</v>
      </c>
      <c r="I93" s="38">
        <f t="shared" si="17"/>
        <v>0</v>
      </c>
      <c r="J93" s="33">
        <v>0</v>
      </c>
      <c r="K93" s="38">
        <f t="shared" si="18"/>
        <v>0</v>
      </c>
      <c r="L93" s="33">
        <v>0</v>
      </c>
      <c r="M93" s="38">
        <f t="shared" si="19"/>
        <v>0</v>
      </c>
      <c r="N93" s="33">
        <f t="shared" si="20"/>
        <v>0</v>
      </c>
      <c r="O93" s="38">
        <f t="shared" si="21"/>
        <v>0</v>
      </c>
      <c r="P93" s="33">
        <v>0</v>
      </c>
      <c r="Q93" s="33">
        <v>0</v>
      </c>
      <c r="R93" s="33">
        <v>0</v>
      </c>
      <c r="S93" s="33">
        <v>0</v>
      </c>
      <c r="T93" s="38">
        <f t="shared" si="22"/>
        <v>0</v>
      </c>
      <c r="U93" s="38">
        <f t="shared" si="23"/>
        <v>0</v>
      </c>
    </row>
    <row r="94" spans="1:21" ht="13" x14ac:dyDescent="0.3">
      <c r="A94" s="18" t="s">
        <v>29</v>
      </c>
      <c r="B94" s="12" t="s">
        <v>175</v>
      </c>
      <c r="C94" s="11" t="s">
        <v>176</v>
      </c>
      <c r="D94" s="33">
        <v>0</v>
      </c>
      <c r="E94" s="33">
        <v>0</v>
      </c>
      <c r="F94" s="33">
        <v>0</v>
      </c>
      <c r="G94" s="38">
        <f t="shared" si="16"/>
        <v>0</v>
      </c>
      <c r="H94" s="33">
        <v>0</v>
      </c>
      <c r="I94" s="38">
        <f t="shared" si="17"/>
        <v>0</v>
      </c>
      <c r="J94" s="33">
        <v>0</v>
      </c>
      <c r="K94" s="38">
        <f t="shared" si="18"/>
        <v>0</v>
      </c>
      <c r="L94" s="33">
        <v>0</v>
      </c>
      <c r="M94" s="38">
        <f t="shared" si="19"/>
        <v>0</v>
      </c>
      <c r="N94" s="33">
        <f t="shared" si="20"/>
        <v>0</v>
      </c>
      <c r="O94" s="38">
        <f t="shared" si="21"/>
        <v>0</v>
      </c>
      <c r="P94" s="33">
        <v>0</v>
      </c>
      <c r="Q94" s="33">
        <v>0</v>
      </c>
      <c r="R94" s="33">
        <v>0</v>
      </c>
      <c r="S94" s="33">
        <v>0</v>
      </c>
      <c r="T94" s="38">
        <f t="shared" si="22"/>
        <v>0</v>
      </c>
      <c r="U94" s="38">
        <f t="shared" si="23"/>
        <v>0</v>
      </c>
    </row>
    <row r="95" spans="1:21" ht="13" x14ac:dyDescent="0.3">
      <c r="A95" s="18" t="s">
        <v>44</v>
      </c>
      <c r="B95" s="12" t="s">
        <v>177</v>
      </c>
      <c r="C95" s="11" t="s">
        <v>178</v>
      </c>
      <c r="D95" s="33">
        <v>0</v>
      </c>
      <c r="E95" s="33">
        <v>0</v>
      </c>
      <c r="F95" s="33">
        <v>0</v>
      </c>
      <c r="G95" s="38">
        <f t="shared" si="16"/>
        <v>0</v>
      </c>
      <c r="H95" s="33">
        <v>0</v>
      </c>
      <c r="I95" s="38">
        <f t="shared" si="17"/>
        <v>0</v>
      </c>
      <c r="J95" s="33">
        <v>0</v>
      </c>
      <c r="K95" s="38">
        <f t="shared" si="18"/>
        <v>0</v>
      </c>
      <c r="L95" s="33">
        <v>0</v>
      </c>
      <c r="M95" s="38">
        <f t="shared" si="19"/>
        <v>0</v>
      </c>
      <c r="N95" s="33">
        <f t="shared" si="20"/>
        <v>0</v>
      </c>
      <c r="O95" s="38">
        <f t="shared" si="21"/>
        <v>0</v>
      </c>
      <c r="P95" s="33">
        <v>0</v>
      </c>
      <c r="Q95" s="33">
        <v>0</v>
      </c>
      <c r="R95" s="33">
        <v>0</v>
      </c>
      <c r="S95" s="33">
        <v>0</v>
      </c>
      <c r="T95" s="38">
        <f t="shared" si="22"/>
        <v>0</v>
      </c>
      <c r="U95" s="38">
        <f t="shared" si="23"/>
        <v>0</v>
      </c>
    </row>
    <row r="96" spans="1:21" ht="14" x14ac:dyDescent="0.3">
      <c r="A96" s="19" t="s">
        <v>0</v>
      </c>
      <c r="B96" s="14" t="s">
        <v>179</v>
      </c>
      <c r="C96" s="13" t="s">
        <v>0</v>
      </c>
      <c r="D96" s="34">
        <f>SUM(D92:D95)</f>
        <v>0</v>
      </c>
      <c r="E96" s="34">
        <f>SUM(E92:E95)</f>
        <v>0</v>
      </c>
      <c r="F96" s="34">
        <f>SUM(F92:F95)</f>
        <v>0</v>
      </c>
      <c r="G96" s="39">
        <f t="shared" si="16"/>
        <v>0</v>
      </c>
      <c r="H96" s="34">
        <f>SUM(H92:H95)</f>
        <v>0</v>
      </c>
      <c r="I96" s="39">
        <f t="shared" si="17"/>
        <v>0</v>
      </c>
      <c r="J96" s="34">
        <f>SUM(J92:J95)</f>
        <v>0</v>
      </c>
      <c r="K96" s="39">
        <f t="shared" si="18"/>
        <v>0</v>
      </c>
      <c r="L96" s="34">
        <f>SUM(L92:L95)</f>
        <v>0</v>
      </c>
      <c r="M96" s="39">
        <f t="shared" si="19"/>
        <v>0</v>
      </c>
      <c r="N96" s="34">
        <f t="shared" si="20"/>
        <v>0</v>
      </c>
      <c r="O96" s="39">
        <f t="shared" si="21"/>
        <v>0</v>
      </c>
      <c r="P96" s="34">
        <f>SUM(P92:P95)</f>
        <v>0</v>
      </c>
      <c r="Q96" s="34">
        <f>SUM(Q92:Q95)</f>
        <v>0</v>
      </c>
      <c r="R96" s="34">
        <f>SUM(R92:R95)</f>
        <v>0</v>
      </c>
      <c r="S96" s="34">
        <f>SUM(S92:S95)</f>
        <v>0</v>
      </c>
      <c r="T96" s="39">
        <f t="shared" si="22"/>
        <v>0</v>
      </c>
      <c r="U96" s="39">
        <f t="shared" si="23"/>
        <v>0</v>
      </c>
    </row>
    <row r="97" spans="1:21" ht="13" x14ac:dyDescent="0.3">
      <c r="A97" s="18" t="s">
        <v>29</v>
      </c>
      <c r="B97" s="12" t="s">
        <v>180</v>
      </c>
      <c r="C97" s="11" t="s">
        <v>181</v>
      </c>
      <c r="D97" s="33">
        <v>0</v>
      </c>
      <c r="E97" s="33">
        <v>0</v>
      </c>
      <c r="F97" s="33">
        <v>0</v>
      </c>
      <c r="G97" s="38">
        <f t="shared" si="16"/>
        <v>0</v>
      </c>
      <c r="H97" s="33">
        <v>0</v>
      </c>
      <c r="I97" s="38">
        <f t="shared" si="17"/>
        <v>0</v>
      </c>
      <c r="J97" s="33">
        <v>21772</v>
      </c>
      <c r="K97" s="38">
        <f t="shared" si="18"/>
        <v>0</v>
      </c>
      <c r="L97" s="33">
        <v>0</v>
      </c>
      <c r="M97" s="38">
        <f t="shared" si="19"/>
        <v>0</v>
      </c>
      <c r="N97" s="33">
        <f t="shared" si="20"/>
        <v>21772</v>
      </c>
      <c r="O97" s="38">
        <f t="shared" si="21"/>
        <v>0</v>
      </c>
      <c r="P97" s="33">
        <v>0</v>
      </c>
      <c r="Q97" s="33">
        <v>0</v>
      </c>
      <c r="R97" s="33">
        <v>0</v>
      </c>
      <c r="S97" s="33">
        <v>0</v>
      </c>
      <c r="T97" s="38">
        <f t="shared" si="22"/>
        <v>0</v>
      </c>
      <c r="U97" s="38">
        <f t="shared" si="23"/>
        <v>0</v>
      </c>
    </row>
    <row r="98" spans="1:21" ht="13" x14ac:dyDescent="0.3">
      <c r="A98" s="18" t="s">
        <v>29</v>
      </c>
      <c r="B98" s="12" t="s">
        <v>182</v>
      </c>
      <c r="C98" s="11" t="s">
        <v>183</v>
      </c>
      <c r="D98" s="33">
        <v>0</v>
      </c>
      <c r="E98" s="33">
        <v>0</v>
      </c>
      <c r="F98" s="33">
        <v>0</v>
      </c>
      <c r="G98" s="38">
        <f t="shared" si="16"/>
        <v>0</v>
      </c>
      <c r="H98" s="33">
        <v>0</v>
      </c>
      <c r="I98" s="38">
        <f t="shared" si="17"/>
        <v>0</v>
      </c>
      <c r="J98" s="33">
        <v>0</v>
      </c>
      <c r="K98" s="38">
        <f t="shared" si="18"/>
        <v>0</v>
      </c>
      <c r="L98" s="33">
        <v>0</v>
      </c>
      <c r="M98" s="38">
        <f t="shared" si="19"/>
        <v>0</v>
      </c>
      <c r="N98" s="33">
        <f t="shared" si="20"/>
        <v>0</v>
      </c>
      <c r="O98" s="38">
        <f t="shared" si="21"/>
        <v>0</v>
      </c>
      <c r="P98" s="33">
        <v>0</v>
      </c>
      <c r="Q98" s="33">
        <v>0</v>
      </c>
      <c r="R98" s="33">
        <v>0</v>
      </c>
      <c r="S98" s="33">
        <v>0</v>
      </c>
      <c r="T98" s="38">
        <f t="shared" si="22"/>
        <v>0</v>
      </c>
      <c r="U98" s="38">
        <f t="shared" si="23"/>
        <v>0</v>
      </c>
    </row>
    <row r="99" spans="1:21" ht="13" x14ac:dyDescent="0.3">
      <c r="A99" s="18" t="s">
        <v>29</v>
      </c>
      <c r="B99" s="12" t="s">
        <v>184</v>
      </c>
      <c r="C99" s="11" t="s">
        <v>185</v>
      </c>
      <c r="D99" s="33">
        <v>7897223</v>
      </c>
      <c r="E99" s="33">
        <v>7897223</v>
      </c>
      <c r="F99" s="33">
        <v>3290511</v>
      </c>
      <c r="G99" s="38">
        <f t="shared" si="16"/>
        <v>0.41666684605461946</v>
      </c>
      <c r="H99" s="33">
        <v>2550384</v>
      </c>
      <c r="I99" s="38">
        <f t="shared" si="17"/>
        <v>0.32294693970272842</v>
      </c>
      <c r="J99" s="33">
        <v>1974311</v>
      </c>
      <c r="K99" s="38">
        <f t="shared" si="18"/>
        <v>0.25000066479064859</v>
      </c>
      <c r="L99" s="33">
        <v>0</v>
      </c>
      <c r="M99" s="38">
        <f t="shared" si="19"/>
        <v>0</v>
      </c>
      <c r="N99" s="33">
        <f t="shared" si="20"/>
        <v>7815206</v>
      </c>
      <c r="O99" s="38">
        <f t="shared" si="21"/>
        <v>0.98961445054799646</v>
      </c>
      <c r="P99" s="33">
        <v>5509275</v>
      </c>
      <c r="Q99" s="33">
        <v>9202364</v>
      </c>
      <c r="R99" s="33">
        <v>9202364</v>
      </c>
      <c r="S99" s="33">
        <v>9117111</v>
      </c>
      <c r="T99" s="38">
        <f t="shared" si="22"/>
        <v>0.99073575007465475</v>
      </c>
      <c r="U99" s="38">
        <f t="shared" si="23"/>
        <v>-0.64163869111634475</v>
      </c>
    </row>
    <row r="100" spans="1:21" ht="13" x14ac:dyDescent="0.3">
      <c r="A100" s="18" t="s">
        <v>44</v>
      </c>
      <c r="B100" s="12" t="s">
        <v>186</v>
      </c>
      <c r="C100" s="11" t="s">
        <v>187</v>
      </c>
      <c r="D100" s="33">
        <v>13759817</v>
      </c>
      <c r="E100" s="33">
        <v>9651330</v>
      </c>
      <c r="F100" s="33">
        <v>3871400</v>
      </c>
      <c r="G100" s="38">
        <f>IF(($D100     =0),0,($F100     /$D100     ))</f>
        <v>0.2813554860504322</v>
      </c>
      <c r="H100" s="33">
        <v>0</v>
      </c>
      <c r="I100" s="38">
        <f>IF(($D100     =0),0,($H100     /$D100     ))</f>
        <v>0</v>
      </c>
      <c r="J100" s="33">
        <v>5303233</v>
      </c>
      <c r="K100" s="38">
        <f>IF(($E100     =0),0,($J100     /$E100     ))</f>
        <v>0.54948209210544041</v>
      </c>
      <c r="L100" s="33">
        <v>0</v>
      </c>
      <c r="M100" s="38">
        <f>IF(($E100     =0),0,($L100     /$E100     ))</f>
        <v>0</v>
      </c>
      <c r="N100" s="33">
        <f>$F100     +$H100     +$J100</f>
        <v>9174633</v>
      </c>
      <c r="O100" s="38">
        <f>IF(($E100     =0),0,($N100     /$E100     ))</f>
        <v>0.95060815452378067</v>
      </c>
      <c r="P100" s="33">
        <v>2150760</v>
      </c>
      <c r="Q100" s="33">
        <v>9749840</v>
      </c>
      <c r="R100" s="33">
        <v>9749840</v>
      </c>
      <c r="S100" s="33">
        <v>8949840</v>
      </c>
      <c r="T100" s="38">
        <f>IF(($R100     =0),0,($S100     /$R100     ))</f>
        <v>0.91794737144404426</v>
      </c>
      <c r="U100" s="38">
        <f>IF(($P100     =0),0,(($J100     /$P100     )-1))</f>
        <v>1.4657483866168239</v>
      </c>
    </row>
    <row r="101" spans="1:21" ht="14" x14ac:dyDescent="0.3">
      <c r="A101" s="19" t="s">
        <v>0</v>
      </c>
      <c r="B101" s="14" t="s">
        <v>188</v>
      </c>
      <c r="C101" s="13" t="s">
        <v>0</v>
      </c>
      <c r="D101" s="34">
        <f>SUM(D97:D100)</f>
        <v>21657040</v>
      </c>
      <c r="E101" s="34">
        <f>SUM(E97:E100)</f>
        <v>17548553</v>
      </c>
      <c r="F101" s="34">
        <f>SUM(F97:F100)</f>
        <v>7161911</v>
      </c>
      <c r="G101" s="39">
        <f>IF(($D101     =0),0,($F101     /$D101     ))</f>
        <v>0.3306966695356337</v>
      </c>
      <c r="H101" s="34">
        <f>SUM(H97:H100)</f>
        <v>2550384</v>
      </c>
      <c r="I101" s="39">
        <f>IF(($D101     =0),0,($H101     /$D101     ))</f>
        <v>0.11776235348875008</v>
      </c>
      <c r="J101" s="34">
        <f>SUM(J97:J100)</f>
        <v>7299316</v>
      </c>
      <c r="K101" s="39">
        <f>IF(($E101     =0),0,($J101     /$E101     ))</f>
        <v>0.41594973671048546</v>
      </c>
      <c r="L101" s="34">
        <f>SUM(L97:L100)</f>
        <v>0</v>
      </c>
      <c r="M101" s="39">
        <f>IF(($E101     =0),0,($L101     /$E101     ))</f>
        <v>0</v>
      </c>
      <c r="N101" s="34">
        <f>$F101     +$H101     +$J101</f>
        <v>17011611</v>
      </c>
      <c r="O101" s="39">
        <f>IF(($E101     =0),0,($N101     /$E101     ))</f>
        <v>0.96940249147607782</v>
      </c>
      <c r="P101" s="34">
        <f>SUM(P97:P100)</f>
        <v>7660035</v>
      </c>
      <c r="Q101" s="34">
        <f>SUM(Q97:Q100)</f>
        <v>18952204</v>
      </c>
      <c r="R101" s="34">
        <f>SUM(R97:R100)</f>
        <v>18952204</v>
      </c>
      <c r="S101" s="34">
        <f>SUM(S97:S100)</f>
        <v>18066951</v>
      </c>
      <c r="T101" s="39">
        <f>IF(($R101     =0),0,($S101     /$R101     ))</f>
        <v>0.95329023473998065</v>
      </c>
      <c r="U101" s="39">
        <f>IF(($P101     =0),0,(($J101     /$P101     )-1))</f>
        <v>-4.709103809577897E-2</v>
      </c>
    </row>
    <row r="102" spans="1:21" ht="14" x14ac:dyDescent="0.3">
      <c r="A102" s="19" t="s">
        <v>0</v>
      </c>
      <c r="B102" s="14" t="s">
        <v>189</v>
      </c>
      <c r="C102" s="13" t="s">
        <v>0</v>
      </c>
      <c r="D102" s="34">
        <f>SUM(D88:D90,D92:D95,D97:D100)</f>
        <v>21876671</v>
      </c>
      <c r="E102" s="34">
        <f>SUM(E88:E90,E92:E95,E97:E100)</f>
        <v>17768184</v>
      </c>
      <c r="F102" s="34">
        <f>SUM(F88:F90,F92:F95,F97:F100)</f>
        <v>7164873</v>
      </c>
      <c r="G102" s="39">
        <f>IF(($D102     =0),0,($F102     /$D102     ))</f>
        <v>0.32751203325222561</v>
      </c>
      <c r="H102" s="34">
        <f>SUM(H88:H90,H92:H95,H97:H100)</f>
        <v>2551289</v>
      </c>
      <c r="I102" s="39">
        <f>IF(($D102     =0),0,($H102     /$D102     ))</f>
        <v>0.11662144574007627</v>
      </c>
      <c r="J102" s="34">
        <f>SUM(J88:J90,J92:J95,J97:J100)</f>
        <v>17746408</v>
      </c>
      <c r="K102" s="39">
        <f>IF(($E102     =0),0,($J102     /$E102     ))</f>
        <v>0.99877443862580439</v>
      </c>
      <c r="L102" s="34">
        <f>SUM(L88:L90,L92:L95,L97:L100)</f>
        <v>0</v>
      </c>
      <c r="M102" s="39">
        <f>IF(($E102     =0),0,($L102     /$E102     ))</f>
        <v>0</v>
      </c>
      <c r="N102" s="34">
        <f>$F102     +$H102     +$J102</f>
        <v>27462570</v>
      </c>
      <c r="O102" s="39">
        <f>IF(($E102     =0),0,($N102     /$E102     ))</f>
        <v>1.5456036475083779</v>
      </c>
      <c r="P102" s="34">
        <f>SUM(P88:P90,P92:P95,P97:P100)</f>
        <v>35383267</v>
      </c>
      <c r="Q102" s="34">
        <f>SUM(Q88:Q90,Q92:Q95,Q97:Q100)</f>
        <v>98200192</v>
      </c>
      <c r="R102" s="34">
        <f>SUM(R88:R90,R92:R95,R97:R100)</f>
        <v>19171947</v>
      </c>
      <c r="S102" s="34">
        <f>SUM(S88:S90,S92:S95,S97:S100)</f>
        <v>94433470</v>
      </c>
      <c r="T102" s="39">
        <f>IF(($R102     =0),0,($S102     /$R102     ))</f>
        <v>4.9256066689522982</v>
      </c>
      <c r="U102" s="39">
        <f>IF(($P102     =0),0,(($J102     /$P102     )-1))</f>
        <v>-0.49845196600980912</v>
      </c>
    </row>
    <row r="103" spans="1:21" ht="14.5" customHeight="1" x14ac:dyDescent="0.3">
      <c r="A103" s="17" t="s">
        <v>0</v>
      </c>
      <c r="B103" s="15" t="s">
        <v>618</v>
      </c>
      <c r="C103" s="10"/>
      <c r="D103" s="35"/>
      <c r="E103" s="35"/>
      <c r="F103" s="35"/>
      <c r="G103" s="40"/>
      <c r="H103" s="35"/>
      <c r="I103" s="40"/>
      <c r="J103" s="35"/>
      <c r="K103" s="40"/>
      <c r="L103" s="35"/>
      <c r="M103" s="40"/>
      <c r="N103" s="35"/>
      <c r="O103" s="40"/>
      <c r="P103" s="35"/>
      <c r="Q103" s="35"/>
      <c r="R103" s="35"/>
      <c r="S103" s="35"/>
      <c r="T103" s="40"/>
      <c r="U103" s="40"/>
    </row>
    <row r="104" spans="1:21" ht="28.9" customHeight="1" x14ac:dyDescent="0.3">
      <c r="A104" s="17" t="s">
        <v>0</v>
      </c>
      <c r="B104" s="9" t="s">
        <v>190</v>
      </c>
      <c r="C104" s="10"/>
      <c r="D104" s="35"/>
      <c r="E104" s="35"/>
      <c r="F104" s="35"/>
      <c r="G104" s="40"/>
      <c r="H104" s="35"/>
      <c r="I104" s="40"/>
      <c r="J104" s="35"/>
      <c r="K104" s="40"/>
      <c r="L104" s="35"/>
      <c r="M104" s="40"/>
      <c r="N104" s="35"/>
      <c r="O104" s="40"/>
      <c r="P104" s="35"/>
      <c r="Q104" s="35"/>
      <c r="R104" s="35"/>
      <c r="S104" s="35"/>
      <c r="T104" s="40"/>
      <c r="U104" s="40"/>
    </row>
    <row r="105" spans="1:21" ht="13" x14ac:dyDescent="0.3">
      <c r="A105" s="18" t="s">
        <v>23</v>
      </c>
      <c r="B105" s="12" t="s">
        <v>191</v>
      </c>
      <c r="C105" s="11" t="s">
        <v>192</v>
      </c>
      <c r="D105" s="33">
        <v>0</v>
      </c>
      <c r="E105" s="33">
        <v>0</v>
      </c>
      <c r="F105" s="33">
        <v>23601</v>
      </c>
      <c r="G105" s="38">
        <f t="shared" ref="G105:G136" si="24">IF(($D105     =0),0,($F105     /$D105     ))</f>
        <v>0</v>
      </c>
      <c r="H105" s="33">
        <v>7951</v>
      </c>
      <c r="I105" s="38">
        <f t="shared" ref="I105:I136" si="25">IF(($D105     =0),0,($H105     /$D105     ))</f>
        <v>0</v>
      </c>
      <c r="J105" s="33">
        <v>0</v>
      </c>
      <c r="K105" s="38">
        <f t="shared" ref="K105:K136" si="26">IF(($E105     =0),0,($J105     /$E105     ))</f>
        <v>0</v>
      </c>
      <c r="L105" s="33">
        <v>0</v>
      </c>
      <c r="M105" s="38">
        <f t="shared" ref="M105:M136" si="27">IF(($E105     =0),0,($L105     /$E105     ))</f>
        <v>0</v>
      </c>
      <c r="N105" s="33">
        <f t="shared" ref="N105:N136" si="28">$F105     +$H105     +$J105</f>
        <v>31552</v>
      </c>
      <c r="O105" s="38">
        <f t="shared" ref="O105:O136" si="29">IF(($E105     =0),0,($N105     /$E105     ))</f>
        <v>0</v>
      </c>
      <c r="P105" s="33">
        <v>228</v>
      </c>
      <c r="Q105" s="33">
        <v>0</v>
      </c>
      <c r="R105" s="33">
        <v>0</v>
      </c>
      <c r="S105" s="33">
        <v>18870</v>
      </c>
      <c r="T105" s="38">
        <f t="shared" ref="T105:T136" si="30">IF(($R105     =0),0,($S105     /$R105     ))</f>
        <v>0</v>
      </c>
      <c r="U105" s="38">
        <f t="shared" ref="U105:U136" si="31">IF(($P105     =0),0,(($J105     /$P105     )-1))</f>
        <v>-1</v>
      </c>
    </row>
    <row r="106" spans="1:21" ht="14" x14ac:dyDescent="0.3">
      <c r="A106" s="19" t="s">
        <v>0</v>
      </c>
      <c r="B106" s="14" t="s">
        <v>28</v>
      </c>
      <c r="C106" s="13" t="s">
        <v>0</v>
      </c>
      <c r="D106" s="34">
        <f>D105</f>
        <v>0</v>
      </c>
      <c r="E106" s="34">
        <f>E105</f>
        <v>0</v>
      </c>
      <c r="F106" s="34">
        <f>F105</f>
        <v>23601</v>
      </c>
      <c r="G106" s="39">
        <f t="shared" si="24"/>
        <v>0</v>
      </c>
      <c r="H106" s="34">
        <f>H105</f>
        <v>7951</v>
      </c>
      <c r="I106" s="39">
        <f t="shared" si="25"/>
        <v>0</v>
      </c>
      <c r="J106" s="34">
        <f>J105</f>
        <v>0</v>
      </c>
      <c r="K106" s="39">
        <f t="shared" si="26"/>
        <v>0</v>
      </c>
      <c r="L106" s="34">
        <f>L105</f>
        <v>0</v>
      </c>
      <c r="M106" s="39">
        <f t="shared" si="27"/>
        <v>0</v>
      </c>
      <c r="N106" s="34">
        <f t="shared" si="28"/>
        <v>31552</v>
      </c>
      <c r="O106" s="39">
        <f t="shared" si="29"/>
        <v>0</v>
      </c>
      <c r="P106" s="34">
        <f>P105</f>
        <v>228</v>
      </c>
      <c r="Q106" s="34">
        <f>Q105</f>
        <v>0</v>
      </c>
      <c r="R106" s="34">
        <f>R105</f>
        <v>0</v>
      </c>
      <c r="S106" s="34">
        <f>S105</f>
        <v>18870</v>
      </c>
      <c r="T106" s="39">
        <f t="shared" si="30"/>
        <v>0</v>
      </c>
      <c r="U106" s="39">
        <f t="shared" si="31"/>
        <v>-1</v>
      </c>
    </row>
    <row r="107" spans="1:21" ht="13" x14ac:dyDescent="0.3">
      <c r="A107" s="18" t="s">
        <v>29</v>
      </c>
      <c r="B107" s="12" t="s">
        <v>193</v>
      </c>
      <c r="C107" s="11" t="s">
        <v>194</v>
      </c>
      <c r="D107" s="33">
        <v>0</v>
      </c>
      <c r="E107" s="33">
        <v>0</v>
      </c>
      <c r="F107" s="33">
        <v>0</v>
      </c>
      <c r="G107" s="38">
        <f t="shared" si="24"/>
        <v>0</v>
      </c>
      <c r="H107" s="33">
        <v>0</v>
      </c>
      <c r="I107" s="38">
        <f t="shared" si="25"/>
        <v>0</v>
      </c>
      <c r="J107" s="33">
        <v>0</v>
      </c>
      <c r="K107" s="38">
        <f t="shared" si="26"/>
        <v>0</v>
      </c>
      <c r="L107" s="33">
        <v>0</v>
      </c>
      <c r="M107" s="38">
        <f t="shared" si="27"/>
        <v>0</v>
      </c>
      <c r="N107" s="33">
        <f t="shared" si="28"/>
        <v>0</v>
      </c>
      <c r="O107" s="38">
        <f t="shared" si="29"/>
        <v>0</v>
      </c>
      <c r="P107" s="33">
        <v>0</v>
      </c>
      <c r="Q107" s="33">
        <v>0</v>
      </c>
      <c r="R107" s="33">
        <v>0</v>
      </c>
      <c r="S107" s="33">
        <v>0</v>
      </c>
      <c r="T107" s="38">
        <f t="shared" si="30"/>
        <v>0</v>
      </c>
      <c r="U107" s="38">
        <f t="shared" si="31"/>
        <v>0</v>
      </c>
    </row>
    <row r="108" spans="1:21" ht="13" x14ac:dyDescent="0.3">
      <c r="A108" s="18" t="s">
        <v>29</v>
      </c>
      <c r="B108" s="12" t="s">
        <v>195</v>
      </c>
      <c r="C108" s="11" t="s">
        <v>196</v>
      </c>
      <c r="D108" s="33">
        <v>0</v>
      </c>
      <c r="E108" s="33">
        <v>0</v>
      </c>
      <c r="F108" s="33">
        <v>0</v>
      </c>
      <c r="G108" s="38">
        <f t="shared" si="24"/>
        <v>0</v>
      </c>
      <c r="H108" s="33">
        <v>0</v>
      </c>
      <c r="I108" s="38">
        <f t="shared" si="25"/>
        <v>0</v>
      </c>
      <c r="J108" s="33">
        <v>0</v>
      </c>
      <c r="K108" s="38">
        <f t="shared" si="26"/>
        <v>0</v>
      </c>
      <c r="L108" s="33">
        <v>0</v>
      </c>
      <c r="M108" s="38">
        <f t="shared" si="27"/>
        <v>0</v>
      </c>
      <c r="N108" s="33">
        <f t="shared" si="28"/>
        <v>0</v>
      </c>
      <c r="O108" s="38">
        <f t="shared" si="29"/>
        <v>0</v>
      </c>
      <c r="P108" s="33">
        <v>0</v>
      </c>
      <c r="Q108" s="33">
        <v>0</v>
      </c>
      <c r="R108" s="33">
        <v>0</v>
      </c>
      <c r="S108" s="33">
        <v>0</v>
      </c>
      <c r="T108" s="38">
        <f t="shared" si="30"/>
        <v>0</v>
      </c>
      <c r="U108" s="38">
        <f t="shared" si="31"/>
        <v>0</v>
      </c>
    </row>
    <row r="109" spans="1:21" ht="13" x14ac:dyDescent="0.3">
      <c r="A109" s="18" t="s">
        <v>29</v>
      </c>
      <c r="B109" s="12" t="s">
        <v>197</v>
      </c>
      <c r="C109" s="11" t="s">
        <v>198</v>
      </c>
      <c r="D109" s="33">
        <v>0</v>
      </c>
      <c r="E109" s="33">
        <v>0</v>
      </c>
      <c r="F109" s="33">
        <v>0</v>
      </c>
      <c r="G109" s="38">
        <f t="shared" si="24"/>
        <v>0</v>
      </c>
      <c r="H109" s="33">
        <v>0</v>
      </c>
      <c r="I109" s="38">
        <f t="shared" si="25"/>
        <v>0</v>
      </c>
      <c r="J109" s="33">
        <v>0</v>
      </c>
      <c r="K109" s="38">
        <f t="shared" si="26"/>
        <v>0</v>
      </c>
      <c r="L109" s="33">
        <v>0</v>
      </c>
      <c r="M109" s="38">
        <f t="shared" si="27"/>
        <v>0</v>
      </c>
      <c r="N109" s="33">
        <f t="shared" si="28"/>
        <v>0</v>
      </c>
      <c r="O109" s="38">
        <f t="shared" si="29"/>
        <v>0</v>
      </c>
      <c r="P109" s="33">
        <v>0</v>
      </c>
      <c r="Q109" s="33">
        <v>0</v>
      </c>
      <c r="R109" s="33">
        <v>0</v>
      </c>
      <c r="S109" s="33">
        <v>0</v>
      </c>
      <c r="T109" s="38">
        <f t="shared" si="30"/>
        <v>0</v>
      </c>
      <c r="U109" s="38">
        <f t="shared" si="31"/>
        <v>0</v>
      </c>
    </row>
    <row r="110" spans="1:21" ht="13" x14ac:dyDescent="0.3">
      <c r="A110" s="18" t="s">
        <v>29</v>
      </c>
      <c r="B110" s="12" t="s">
        <v>199</v>
      </c>
      <c r="C110" s="11" t="s">
        <v>200</v>
      </c>
      <c r="D110" s="33">
        <v>0</v>
      </c>
      <c r="E110" s="33">
        <v>0</v>
      </c>
      <c r="F110" s="33">
        <v>0</v>
      </c>
      <c r="G110" s="38">
        <f t="shared" si="24"/>
        <v>0</v>
      </c>
      <c r="H110" s="33">
        <v>0</v>
      </c>
      <c r="I110" s="38">
        <f t="shared" si="25"/>
        <v>0</v>
      </c>
      <c r="J110" s="33">
        <v>0</v>
      </c>
      <c r="K110" s="38">
        <f t="shared" si="26"/>
        <v>0</v>
      </c>
      <c r="L110" s="33">
        <v>0</v>
      </c>
      <c r="M110" s="38">
        <f t="shared" si="27"/>
        <v>0</v>
      </c>
      <c r="N110" s="33">
        <f t="shared" si="28"/>
        <v>0</v>
      </c>
      <c r="O110" s="38">
        <f t="shared" si="29"/>
        <v>0</v>
      </c>
      <c r="P110" s="33">
        <v>0</v>
      </c>
      <c r="Q110" s="33">
        <v>0</v>
      </c>
      <c r="R110" s="33">
        <v>0</v>
      </c>
      <c r="S110" s="33">
        <v>0</v>
      </c>
      <c r="T110" s="38">
        <f t="shared" si="30"/>
        <v>0</v>
      </c>
      <c r="U110" s="38">
        <f t="shared" si="31"/>
        <v>0</v>
      </c>
    </row>
    <row r="111" spans="1:21" ht="13" x14ac:dyDescent="0.3">
      <c r="A111" s="18" t="s">
        <v>44</v>
      </c>
      <c r="B111" s="12" t="s">
        <v>201</v>
      </c>
      <c r="C111" s="11" t="s">
        <v>202</v>
      </c>
      <c r="D111" s="33">
        <v>0</v>
      </c>
      <c r="E111" s="33">
        <v>0</v>
      </c>
      <c r="F111" s="33">
        <v>0</v>
      </c>
      <c r="G111" s="38">
        <f t="shared" si="24"/>
        <v>0</v>
      </c>
      <c r="H111" s="33">
        <v>0</v>
      </c>
      <c r="I111" s="38">
        <f t="shared" si="25"/>
        <v>0</v>
      </c>
      <c r="J111" s="33">
        <v>0</v>
      </c>
      <c r="K111" s="38">
        <f t="shared" si="26"/>
        <v>0</v>
      </c>
      <c r="L111" s="33">
        <v>0</v>
      </c>
      <c r="M111" s="38">
        <f t="shared" si="27"/>
        <v>0</v>
      </c>
      <c r="N111" s="33">
        <f t="shared" si="28"/>
        <v>0</v>
      </c>
      <c r="O111" s="38">
        <f t="shared" si="29"/>
        <v>0</v>
      </c>
      <c r="P111" s="33">
        <v>0</v>
      </c>
      <c r="Q111" s="33">
        <v>0</v>
      </c>
      <c r="R111" s="33">
        <v>0</v>
      </c>
      <c r="S111" s="33">
        <v>0</v>
      </c>
      <c r="T111" s="38">
        <f t="shared" si="30"/>
        <v>0</v>
      </c>
      <c r="U111" s="38">
        <f t="shared" si="31"/>
        <v>0</v>
      </c>
    </row>
    <row r="112" spans="1:21" ht="14" x14ac:dyDescent="0.3">
      <c r="A112" s="19" t="s">
        <v>0</v>
      </c>
      <c r="B112" s="14" t="s">
        <v>203</v>
      </c>
      <c r="C112" s="13" t="s">
        <v>0</v>
      </c>
      <c r="D112" s="34">
        <f>SUM(D107:D111)</f>
        <v>0</v>
      </c>
      <c r="E112" s="34">
        <f>SUM(E107:E111)</f>
        <v>0</v>
      </c>
      <c r="F112" s="34">
        <f>SUM(F107:F111)</f>
        <v>0</v>
      </c>
      <c r="G112" s="39">
        <f t="shared" si="24"/>
        <v>0</v>
      </c>
      <c r="H112" s="34">
        <f>SUM(H107:H111)</f>
        <v>0</v>
      </c>
      <c r="I112" s="39">
        <f t="shared" si="25"/>
        <v>0</v>
      </c>
      <c r="J112" s="34">
        <f>SUM(J107:J111)</f>
        <v>0</v>
      </c>
      <c r="K112" s="39">
        <f t="shared" si="26"/>
        <v>0</v>
      </c>
      <c r="L112" s="34">
        <f>SUM(L107:L111)</f>
        <v>0</v>
      </c>
      <c r="M112" s="39">
        <f t="shared" si="27"/>
        <v>0</v>
      </c>
      <c r="N112" s="34">
        <f t="shared" si="28"/>
        <v>0</v>
      </c>
      <c r="O112" s="39">
        <f t="shared" si="29"/>
        <v>0</v>
      </c>
      <c r="P112" s="34">
        <f>SUM(P107:P111)</f>
        <v>0</v>
      </c>
      <c r="Q112" s="34">
        <f>SUM(Q107:Q111)</f>
        <v>0</v>
      </c>
      <c r="R112" s="34">
        <f>SUM(R107:R111)</f>
        <v>0</v>
      </c>
      <c r="S112" s="34">
        <f>SUM(S107:S111)</f>
        <v>0</v>
      </c>
      <c r="T112" s="39">
        <f t="shared" si="30"/>
        <v>0</v>
      </c>
      <c r="U112" s="39">
        <f t="shared" si="31"/>
        <v>0</v>
      </c>
    </row>
    <row r="113" spans="1:21" ht="13" x14ac:dyDescent="0.3">
      <c r="A113" s="18" t="s">
        <v>29</v>
      </c>
      <c r="B113" s="12" t="s">
        <v>204</v>
      </c>
      <c r="C113" s="11" t="s">
        <v>205</v>
      </c>
      <c r="D113" s="33">
        <v>0</v>
      </c>
      <c r="E113" s="33">
        <v>0</v>
      </c>
      <c r="F113" s="33">
        <v>0</v>
      </c>
      <c r="G113" s="38">
        <f t="shared" si="24"/>
        <v>0</v>
      </c>
      <c r="H113" s="33">
        <v>0</v>
      </c>
      <c r="I113" s="38">
        <f t="shared" si="25"/>
        <v>0</v>
      </c>
      <c r="J113" s="33">
        <v>0</v>
      </c>
      <c r="K113" s="38">
        <f t="shared" si="26"/>
        <v>0</v>
      </c>
      <c r="L113" s="33">
        <v>0</v>
      </c>
      <c r="M113" s="38">
        <f t="shared" si="27"/>
        <v>0</v>
      </c>
      <c r="N113" s="33">
        <f t="shared" si="28"/>
        <v>0</v>
      </c>
      <c r="O113" s="38">
        <f t="shared" si="29"/>
        <v>0</v>
      </c>
      <c r="P113" s="33">
        <v>0</v>
      </c>
      <c r="Q113" s="33">
        <v>0</v>
      </c>
      <c r="R113" s="33">
        <v>0</v>
      </c>
      <c r="S113" s="33">
        <v>0</v>
      </c>
      <c r="T113" s="38">
        <f t="shared" si="30"/>
        <v>0</v>
      </c>
      <c r="U113" s="38">
        <f t="shared" si="31"/>
        <v>0</v>
      </c>
    </row>
    <row r="114" spans="1:21" ht="13" x14ac:dyDescent="0.3">
      <c r="A114" s="18" t="s">
        <v>29</v>
      </c>
      <c r="B114" s="12" t="s">
        <v>206</v>
      </c>
      <c r="C114" s="11" t="s">
        <v>207</v>
      </c>
      <c r="D114" s="33">
        <v>0</v>
      </c>
      <c r="E114" s="33">
        <v>0</v>
      </c>
      <c r="F114" s="33">
        <v>0</v>
      </c>
      <c r="G114" s="38">
        <f t="shared" si="24"/>
        <v>0</v>
      </c>
      <c r="H114" s="33">
        <v>0</v>
      </c>
      <c r="I114" s="38">
        <f t="shared" si="25"/>
        <v>0</v>
      </c>
      <c r="J114" s="33">
        <v>0</v>
      </c>
      <c r="K114" s="38">
        <f t="shared" si="26"/>
        <v>0</v>
      </c>
      <c r="L114" s="33">
        <v>0</v>
      </c>
      <c r="M114" s="38">
        <f t="shared" si="27"/>
        <v>0</v>
      </c>
      <c r="N114" s="33">
        <f t="shared" si="28"/>
        <v>0</v>
      </c>
      <c r="O114" s="38">
        <f t="shared" si="29"/>
        <v>0</v>
      </c>
      <c r="P114" s="33">
        <v>0</v>
      </c>
      <c r="Q114" s="33">
        <v>0</v>
      </c>
      <c r="R114" s="33">
        <v>0</v>
      </c>
      <c r="S114" s="33">
        <v>0</v>
      </c>
      <c r="T114" s="38">
        <f t="shared" si="30"/>
        <v>0</v>
      </c>
      <c r="U114" s="38">
        <f t="shared" si="31"/>
        <v>0</v>
      </c>
    </row>
    <row r="115" spans="1:21" ht="13" x14ac:dyDescent="0.3">
      <c r="A115" s="18" t="s">
        <v>29</v>
      </c>
      <c r="B115" s="12" t="s">
        <v>208</v>
      </c>
      <c r="C115" s="11" t="s">
        <v>209</v>
      </c>
      <c r="D115" s="33">
        <v>0</v>
      </c>
      <c r="E115" s="33">
        <v>0</v>
      </c>
      <c r="F115" s="33">
        <v>0</v>
      </c>
      <c r="G115" s="38">
        <f t="shared" si="24"/>
        <v>0</v>
      </c>
      <c r="H115" s="33">
        <v>0</v>
      </c>
      <c r="I115" s="38">
        <f t="shared" si="25"/>
        <v>0</v>
      </c>
      <c r="J115" s="33">
        <v>0</v>
      </c>
      <c r="K115" s="38">
        <f t="shared" si="26"/>
        <v>0</v>
      </c>
      <c r="L115" s="33">
        <v>0</v>
      </c>
      <c r="M115" s="38">
        <f t="shared" si="27"/>
        <v>0</v>
      </c>
      <c r="N115" s="33">
        <f t="shared" si="28"/>
        <v>0</v>
      </c>
      <c r="O115" s="38">
        <f t="shared" si="29"/>
        <v>0</v>
      </c>
      <c r="P115" s="33">
        <v>0</v>
      </c>
      <c r="Q115" s="33">
        <v>0</v>
      </c>
      <c r="R115" s="33">
        <v>0</v>
      </c>
      <c r="S115" s="33">
        <v>0</v>
      </c>
      <c r="T115" s="38">
        <f t="shared" si="30"/>
        <v>0</v>
      </c>
      <c r="U115" s="38">
        <f t="shared" si="31"/>
        <v>0</v>
      </c>
    </row>
    <row r="116" spans="1:21" ht="13" x14ac:dyDescent="0.3">
      <c r="A116" s="18" t="s">
        <v>29</v>
      </c>
      <c r="B116" s="12" t="s">
        <v>210</v>
      </c>
      <c r="C116" s="11" t="s">
        <v>211</v>
      </c>
      <c r="D116" s="33">
        <v>0</v>
      </c>
      <c r="E116" s="33">
        <v>0</v>
      </c>
      <c r="F116" s="33">
        <v>0</v>
      </c>
      <c r="G116" s="38">
        <f t="shared" si="24"/>
        <v>0</v>
      </c>
      <c r="H116" s="33">
        <v>0</v>
      </c>
      <c r="I116" s="38">
        <f t="shared" si="25"/>
        <v>0</v>
      </c>
      <c r="J116" s="33">
        <v>0</v>
      </c>
      <c r="K116" s="38">
        <f t="shared" si="26"/>
        <v>0</v>
      </c>
      <c r="L116" s="33">
        <v>0</v>
      </c>
      <c r="M116" s="38">
        <f t="shared" si="27"/>
        <v>0</v>
      </c>
      <c r="N116" s="33">
        <f t="shared" si="28"/>
        <v>0</v>
      </c>
      <c r="O116" s="38">
        <f t="shared" si="29"/>
        <v>0</v>
      </c>
      <c r="P116" s="33">
        <v>0</v>
      </c>
      <c r="Q116" s="33">
        <v>0</v>
      </c>
      <c r="R116" s="33">
        <v>0</v>
      </c>
      <c r="S116" s="33">
        <v>0</v>
      </c>
      <c r="T116" s="38">
        <f t="shared" si="30"/>
        <v>0</v>
      </c>
      <c r="U116" s="38">
        <f t="shared" si="31"/>
        <v>0</v>
      </c>
    </row>
    <row r="117" spans="1:21" ht="13" x14ac:dyDescent="0.3">
      <c r="A117" s="18" t="s">
        <v>29</v>
      </c>
      <c r="B117" s="12" t="s">
        <v>212</v>
      </c>
      <c r="C117" s="11" t="s">
        <v>213</v>
      </c>
      <c r="D117" s="33">
        <v>0</v>
      </c>
      <c r="E117" s="33">
        <v>0</v>
      </c>
      <c r="F117" s="33">
        <v>0</v>
      </c>
      <c r="G117" s="38">
        <f t="shared" si="24"/>
        <v>0</v>
      </c>
      <c r="H117" s="33">
        <v>0</v>
      </c>
      <c r="I117" s="38">
        <f t="shared" si="25"/>
        <v>0</v>
      </c>
      <c r="J117" s="33">
        <v>0</v>
      </c>
      <c r="K117" s="38">
        <f t="shared" si="26"/>
        <v>0</v>
      </c>
      <c r="L117" s="33">
        <v>0</v>
      </c>
      <c r="M117" s="38">
        <f t="shared" si="27"/>
        <v>0</v>
      </c>
      <c r="N117" s="33">
        <f t="shared" si="28"/>
        <v>0</v>
      </c>
      <c r="O117" s="38">
        <f t="shared" si="29"/>
        <v>0</v>
      </c>
      <c r="P117" s="33">
        <v>0</v>
      </c>
      <c r="Q117" s="33">
        <v>0</v>
      </c>
      <c r="R117" s="33">
        <v>0</v>
      </c>
      <c r="S117" s="33">
        <v>0</v>
      </c>
      <c r="T117" s="38">
        <f t="shared" si="30"/>
        <v>0</v>
      </c>
      <c r="U117" s="38">
        <f t="shared" si="31"/>
        <v>0</v>
      </c>
    </row>
    <row r="118" spans="1:21" ht="13" x14ac:dyDescent="0.3">
      <c r="A118" s="18" t="s">
        <v>29</v>
      </c>
      <c r="B118" s="12" t="s">
        <v>214</v>
      </c>
      <c r="C118" s="11" t="s">
        <v>215</v>
      </c>
      <c r="D118" s="33">
        <v>0</v>
      </c>
      <c r="E118" s="33">
        <v>0</v>
      </c>
      <c r="F118" s="33">
        <v>0</v>
      </c>
      <c r="G118" s="38">
        <f t="shared" si="24"/>
        <v>0</v>
      </c>
      <c r="H118" s="33">
        <v>0</v>
      </c>
      <c r="I118" s="38">
        <f t="shared" si="25"/>
        <v>0</v>
      </c>
      <c r="J118" s="33">
        <v>0</v>
      </c>
      <c r="K118" s="38">
        <f t="shared" si="26"/>
        <v>0</v>
      </c>
      <c r="L118" s="33">
        <v>0</v>
      </c>
      <c r="M118" s="38">
        <f t="shared" si="27"/>
        <v>0</v>
      </c>
      <c r="N118" s="33">
        <f t="shared" si="28"/>
        <v>0</v>
      </c>
      <c r="O118" s="38">
        <f t="shared" si="29"/>
        <v>0</v>
      </c>
      <c r="P118" s="33">
        <v>0</v>
      </c>
      <c r="Q118" s="33">
        <v>0</v>
      </c>
      <c r="R118" s="33">
        <v>0</v>
      </c>
      <c r="S118" s="33">
        <v>0</v>
      </c>
      <c r="T118" s="38">
        <f t="shared" si="30"/>
        <v>0</v>
      </c>
      <c r="U118" s="38">
        <f t="shared" si="31"/>
        <v>0</v>
      </c>
    </row>
    <row r="119" spans="1:21" ht="13" x14ac:dyDescent="0.3">
      <c r="A119" s="18" t="s">
        <v>29</v>
      </c>
      <c r="B119" s="12" t="s">
        <v>216</v>
      </c>
      <c r="C119" s="11" t="s">
        <v>217</v>
      </c>
      <c r="D119" s="33">
        <v>0</v>
      </c>
      <c r="E119" s="33">
        <v>0</v>
      </c>
      <c r="F119" s="33">
        <v>0</v>
      </c>
      <c r="G119" s="38">
        <f t="shared" si="24"/>
        <v>0</v>
      </c>
      <c r="H119" s="33">
        <v>0</v>
      </c>
      <c r="I119" s="38">
        <f t="shared" si="25"/>
        <v>0</v>
      </c>
      <c r="J119" s="33">
        <v>0</v>
      </c>
      <c r="K119" s="38">
        <f t="shared" si="26"/>
        <v>0</v>
      </c>
      <c r="L119" s="33">
        <v>0</v>
      </c>
      <c r="M119" s="38">
        <f t="shared" si="27"/>
        <v>0</v>
      </c>
      <c r="N119" s="33">
        <f t="shared" si="28"/>
        <v>0</v>
      </c>
      <c r="O119" s="38">
        <f t="shared" si="29"/>
        <v>0</v>
      </c>
      <c r="P119" s="33">
        <v>0</v>
      </c>
      <c r="Q119" s="33">
        <v>0</v>
      </c>
      <c r="R119" s="33">
        <v>0</v>
      </c>
      <c r="S119" s="33">
        <v>0</v>
      </c>
      <c r="T119" s="38">
        <f t="shared" si="30"/>
        <v>0</v>
      </c>
      <c r="U119" s="38">
        <f t="shared" si="31"/>
        <v>0</v>
      </c>
    </row>
    <row r="120" spans="1:21" ht="13" x14ac:dyDescent="0.3">
      <c r="A120" s="18" t="s">
        <v>44</v>
      </c>
      <c r="B120" s="12" t="s">
        <v>218</v>
      </c>
      <c r="C120" s="11" t="s">
        <v>219</v>
      </c>
      <c r="D120" s="33">
        <v>0</v>
      </c>
      <c r="E120" s="33">
        <v>0</v>
      </c>
      <c r="F120" s="33">
        <v>0</v>
      </c>
      <c r="G120" s="38">
        <f t="shared" si="24"/>
        <v>0</v>
      </c>
      <c r="H120" s="33">
        <v>0</v>
      </c>
      <c r="I120" s="38">
        <f t="shared" si="25"/>
        <v>0</v>
      </c>
      <c r="J120" s="33">
        <v>0</v>
      </c>
      <c r="K120" s="38">
        <f t="shared" si="26"/>
        <v>0</v>
      </c>
      <c r="L120" s="33">
        <v>0</v>
      </c>
      <c r="M120" s="38">
        <f t="shared" si="27"/>
        <v>0</v>
      </c>
      <c r="N120" s="33">
        <f t="shared" si="28"/>
        <v>0</v>
      </c>
      <c r="O120" s="38">
        <f t="shared" si="29"/>
        <v>0</v>
      </c>
      <c r="P120" s="33">
        <v>0</v>
      </c>
      <c r="Q120" s="33">
        <v>0</v>
      </c>
      <c r="R120" s="33">
        <v>0</v>
      </c>
      <c r="S120" s="33">
        <v>0</v>
      </c>
      <c r="T120" s="38">
        <f t="shared" si="30"/>
        <v>0</v>
      </c>
      <c r="U120" s="38">
        <f t="shared" si="31"/>
        <v>0</v>
      </c>
    </row>
    <row r="121" spans="1:21" ht="14" x14ac:dyDescent="0.3">
      <c r="A121" s="19" t="s">
        <v>0</v>
      </c>
      <c r="B121" s="14" t="s">
        <v>220</v>
      </c>
      <c r="C121" s="13" t="s">
        <v>0</v>
      </c>
      <c r="D121" s="34">
        <f>SUM(D113:D120)</f>
        <v>0</v>
      </c>
      <c r="E121" s="34">
        <f>SUM(E113:E120)</f>
        <v>0</v>
      </c>
      <c r="F121" s="34">
        <f>SUM(F113:F120)</f>
        <v>0</v>
      </c>
      <c r="G121" s="39">
        <f t="shared" si="24"/>
        <v>0</v>
      </c>
      <c r="H121" s="34">
        <f>SUM(H113:H120)</f>
        <v>0</v>
      </c>
      <c r="I121" s="39">
        <f t="shared" si="25"/>
        <v>0</v>
      </c>
      <c r="J121" s="34">
        <f>SUM(J113:J120)</f>
        <v>0</v>
      </c>
      <c r="K121" s="39">
        <f t="shared" si="26"/>
        <v>0</v>
      </c>
      <c r="L121" s="34">
        <f>SUM(L113:L120)</f>
        <v>0</v>
      </c>
      <c r="M121" s="39">
        <f t="shared" si="27"/>
        <v>0</v>
      </c>
      <c r="N121" s="34">
        <f t="shared" si="28"/>
        <v>0</v>
      </c>
      <c r="O121" s="39">
        <f t="shared" si="29"/>
        <v>0</v>
      </c>
      <c r="P121" s="34">
        <f>SUM(P113:P120)</f>
        <v>0</v>
      </c>
      <c r="Q121" s="34">
        <f>SUM(Q113:Q120)</f>
        <v>0</v>
      </c>
      <c r="R121" s="34">
        <f>SUM(R113:R120)</f>
        <v>0</v>
      </c>
      <c r="S121" s="34">
        <f>SUM(S113:S120)</f>
        <v>0</v>
      </c>
      <c r="T121" s="39">
        <f t="shared" si="30"/>
        <v>0</v>
      </c>
      <c r="U121" s="39">
        <f t="shared" si="31"/>
        <v>0</v>
      </c>
    </row>
    <row r="122" spans="1:21" ht="13" x14ac:dyDescent="0.3">
      <c r="A122" s="18" t="s">
        <v>29</v>
      </c>
      <c r="B122" s="12" t="s">
        <v>221</v>
      </c>
      <c r="C122" s="11" t="s">
        <v>222</v>
      </c>
      <c r="D122" s="33">
        <v>0</v>
      </c>
      <c r="E122" s="33">
        <v>0</v>
      </c>
      <c r="F122" s="33">
        <v>0</v>
      </c>
      <c r="G122" s="38">
        <f t="shared" si="24"/>
        <v>0</v>
      </c>
      <c r="H122" s="33">
        <v>0</v>
      </c>
      <c r="I122" s="38">
        <f t="shared" si="25"/>
        <v>0</v>
      </c>
      <c r="J122" s="33">
        <v>0</v>
      </c>
      <c r="K122" s="38">
        <f t="shared" si="26"/>
        <v>0</v>
      </c>
      <c r="L122" s="33">
        <v>0</v>
      </c>
      <c r="M122" s="38">
        <f t="shared" si="27"/>
        <v>0</v>
      </c>
      <c r="N122" s="33">
        <f t="shared" si="28"/>
        <v>0</v>
      </c>
      <c r="O122" s="38">
        <f t="shared" si="29"/>
        <v>0</v>
      </c>
      <c r="P122" s="33">
        <v>0</v>
      </c>
      <c r="Q122" s="33">
        <v>0</v>
      </c>
      <c r="R122" s="33">
        <v>0</v>
      </c>
      <c r="S122" s="33">
        <v>0</v>
      </c>
      <c r="T122" s="38">
        <f t="shared" si="30"/>
        <v>0</v>
      </c>
      <c r="U122" s="38">
        <f t="shared" si="31"/>
        <v>0</v>
      </c>
    </row>
    <row r="123" spans="1:21" ht="13" x14ac:dyDescent="0.3">
      <c r="A123" s="18" t="s">
        <v>29</v>
      </c>
      <c r="B123" s="12" t="s">
        <v>223</v>
      </c>
      <c r="C123" s="11" t="s">
        <v>224</v>
      </c>
      <c r="D123" s="33">
        <v>0</v>
      </c>
      <c r="E123" s="33">
        <v>0</v>
      </c>
      <c r="F123" s="33">
        <v>0</v>
      </c>
      <c r="G123" s="38">
        <f t="shared" si="24"/>
        <v>0</v>
      </c>
      <c r="H123" s="33">
        <v>0</v>
      </c>
      <c r="I123" s="38">
        <f t="shared" si="25"/>
        <v>0</v>
      </c>
      <c r="J123" s="33">
        <v>0</v>
      </c>
      <c r="K123" s="38">
        <f t="shared" si="26"/>
        <v>0</v>
      </c>
      <c r="L123" s="33">
        <v>0</v>
      </c>
      <c r="M123" s="38">
        <f t="shared" si="27"/>
        <v>0</v>
      </c>
      <c r="N123" s="33">
        <f t="shared" si="28"/>
        <v>0</v>
      </c>
      <c r="O123" s="38">
        <f t="shared" si="29"/>
        <v>0</v>
      </c>
      <c r="P123" s="33">
        <v>0</v>
      </c>
      <c r="Q123" s="33">
        <v>0</v>
      </c>
      <c r="R123" s="33">
        <v>0</v>
      </c>
      <c r="S123" s="33">
        <v>0</v>
      </c>
      <c r="T123" s="38">
        <f t="shared" si="30"/>
        <v>0</v>
      </c>
      <c r="U123" s="38">
        <f t="shared" si="31"/>
        <v>0</v>
      </c>
    </row>
    <row r="124" spans="1:21" ht="13" x14ac:dyDescent="0.3">
      <c r="A124" s="18" t="s">
        <v>29</v>
      </c>
      <c r="B124" s="12" t="s">
        <v>225</v>
      </c>
      <c r="C124" s="11" t="s">
        <v>226</v>
      </c>
      <c r="D124" s="33">
        <v>0</v>
      </c>
      <c r="E124" s="33">
        <v>0</v>
      </c>
      <c r="F124" s="33">
        <v>0</v>
      </c>
      <c r="G124" s="38">
        <f t="shared" si="24"/>
        <v>0</v>
      </c>
      <c r="H124" s="33">
        <v>0</v>
      </c>
      <c r="I124" s="38">
        <f t="shared" si="25"/>
        <v>0</v>
      </c>
      <c r="J124" s="33">
        <v>0</v>
      </c>
      <c r="K124" s="38">
        <f t="shared" si="26"/>
        <v>0</v>
      </c>
      <c r="L124" s="33">
        <v>0</v>
      </c>
      <c r="M124" s="38">
        <f t="shared" si="27"/>
        <v>0</v>
      </c>
      <c r="N124" s="33">
        <f t="shared" si="28"/>
        <v>0</v>
      </c>
      <c r="O124" s="38">
        <f t="shared" si="29"/>
        <v>0</v>
      </c>
      <c r="P124" s="33">
        <v>0</v>
      </c>
      <c r="Q124" s="33">
        <v>0</v>
      </c>
      <c r="R124" s="33">
        <v>0</v>
      </c>
      <c r="S124" s="33">
        <v>0</v>
      </c>
      <c r="T124" s="38">
        <f t="shared" si="30"/>
        <v>0</v>
      </c>
      <c r="U124" s="38">
        <f t="shared" si="31"/>
        <v>0</v>
      </c>
    </row>
    <row r="125" spans="1:21" ht="13" x14ac:dyDescent="0.3">
      <c r="A125" s="18" t="s">
        <v>44</v>
      </c>
      <c r="B125" s="12" t="s">
        <v>227</v>
      </c>
      <c r="C125" s="11" t="s">
        <v>228</v>
      </c>
      <c r="D125" s="33">
        <v>0</v>
      </c>
      <c r="E125" s="33">
        <v>0</v>
      </c>
      <c r="F125" s="33">
        <v>0</v>
      </c>
      <c r="G125" s="38">
        <f t="shared" si="24"/>
        <v>0</v>
      </c>
      <c r="H125" s="33">
        <v>0</v>
      </c>
      <c r="I125" s="38">
        <f t="shared" si="25"/>
        <v>0</v>
      </c>
      <c r="J125" s="33">
        <v>0</v>
      </c>
      <c r="K125" s="38">
        <f t="shared" si="26"/>
        <v>0</v>
      </c>
      <c r="L125" s="33">
        <v>0</v>
      </c>
      <c r="M125" s="38">
        <f t="shared" si="27"/>
        <v>0</v>
      </c>
      <c r="N125" s="33">
        <f t="shared" si="28"/>
        <v>0</v>
      </c>
      <c r="O125" s="38">
        <f t="shared" si="29"/>
        <v>0</v>
      </c>
      <c r="P125" s="33">
        <v>0</v>
      </c>
      <c r="Q125" s="33">
        <v>0</v>
      </c>
      <c r="R125" s="33">
        <v>0</v>
      </c>
      <c r="S125" s="33">
        <v>0</v>
      </c>
      <c r="T125" s="38">
        <f t="shared" si="30"/>
        <v>0</v>
      </c>
      <c r="U125" s="38">
        <f t="shared" si="31"/>
        <v>0</v>
      </c>
    </row>
    <row r="126" spans="1:21" ht="14" x14ac:dyDescent="0.3">
      <c r="A126" s="19" t="s">
        <v>0</v>
      </c>
      <c r="B126" s="14" t="s">
        <v>229</v>
      </c>
      <c r="C126" s="13" t="s">
        <v>0</v>
      </c>
      <c r="D126" s="34">
        <f>SUM(D122:D125)</f>
        <v>0</v>
      </c>
      <c r="E126" s="34">
        <f>SUM(E122:E125)</f>
        <v>0</v>
      </c>
      <c r="F126" s="34">
        <f>SUM(F122:F125)</f>
        <v>0</v>
      </c>
      <c r="G126" s="39">
        <f t="shared" si="24"/>
        <v>0</v>
      </c>
      <c r="H126" s="34">
        <f>SUM(H122:H125)</f>
        <v>0</v>
      </c>
      <c r="I126" s="39">
        <f t="shared" si="25"/>
        <v>0</v>
      </c>
      <c r="J126" s="34">
        <f>SUM(J122:J125)</f>
        <v>0</v>
      </c>
      <c r="K126" s="39">
        <f t="shared" si="26"/>
        <v>0</v>
      </c>
      <c r="L126" s="34">
        <f>SUM(L122:L125)</f>
        <v>0</v>
      </c>
      <c r="M126" s="39">
        <f t="shared" si="27"/>
        <v>0</v>
      </c>
      <c r="N126" s="34">
        <f t="shared" si="28"/>
        <v>0</v>
      </c>
      <c r="O126" s="39">
        <f t="shared" si="29"/>
        <v>0</v>
      </c>
      <c r="P126" s="34">
        <f>SUM(P122:P125)</f>
        <v>0</v>
      </c>
      <c r="Q126" s="34">
        <f>SUM(Q122:Q125)</f>
        <v>0</v>
      </c>
      <c r="R126" s="34">
        <f>SUM(R122:R125)</f>
        <v>0</v>
      </c>
      <c r="S126" s="34">
        <f>SUM(S122:S125)</f>
        <v>0</v>
      </c>
      <c r="T126" s="39">
        <f t="shared" si="30"/>
        <v>0</v>
      </c>
      <c r="U126" s="39">
        <f t="shared" si="31"/>
        <v>0</v>
      </c>
    </row>
    <row r="127" spans="1:21" ht="13" x14ac:dyDescent="0.3">
      <c r="A127" s="18" t="s">
        <v>29</v>
      </c>
      <c r="B127" s="12" t="s">
        <v>230</v>
      </c>
      <c r="C127" s="11" t="s">
        <v>231</v>
      </c>
      <c r="D127" s="33">
        <v>0</v>
      </c>
      <c r="E127" s="33">
        <v>0</v>
      </c>
      <c r="F127" s="33">
        <v>0</v>
      </c>
      <c r="G127" s="38">
        <f t="shared" si="24"/>
        <v>0</v>
      </c>
      <c r="H127" s="33">
        <v>0</v>
      </c>
      <c r="I127" s="38">
        <f t="shared" si="25"/>
        <v>0</v>
      </c>
      <c r="J127" s="33">
        <v>0</v>
      </c>
      <c r="K127" s="38">
        <f t="shared" si="26"/>
        <v>0</v>
      </c>
      <c r="L127" s="33">
        <v>0</v>
      </c>
      <c r="M127" s="38">
        <f t="shared" si="27"/>
        <v>0</v>
      </c>
      <c r="N127" s="33">
        <f t="shared" si="28"/>
        <v>0</v>
      </c>
      <c r="O127" s="38">
        <f t="shared" si="29"/>
        <v>0</v>
      </c>
      <c r="P127" s="33">
        <v>0</v>
      </c>
      <c r="Q127" s="33">
        <v>0</v>
      </c>
      <c r="R127" s="33">
        <v>0</v>
      </c>
      <c r="S127" s="33">
        <v>0</v>
      </c>
      <c r="T127" s="38">
        <f t="shared" si="30"/>
        <v>0</v>
      </c>
      <c r="U127" s="38">
        <f t="shared" si="31"/>
        <v>0</v>
      </c>
    </row>
    <row r="128" spans="1:21" ht="13" x14ac:dyDescent="0.3">
      <c r="A128" s="18" t="s">
        <v>29</v>
      </c>
      <c r="B128" s="12" t="s">
        <v>232</v>
      </c>
      <c r="C128" s="11" t="s">
        <v>233</v>
      </c>
      <c r="D128" s="33">
        <v>0</v>
      </c>
      <c r="E128" s="33">
        <v>0</v>
      </c>
      <c r="F128" s="33">
        <v>0</v>
      </c>
      <c r="G128" s="38">
        <f t="shared" si="24"/>
        <v>0</v>
      </c>
      <c r="H128" s="33">
        <v>0</v>
      </c>
      <c r="I128" s="38">
        <f t="shared" si="25"/>
        <v>0</v>
      </c>
      <c r="J128" s="33">
        <v>0</v>
      </c>
      <c r="K128" s="38">
        <f t="shared" si="26"/>
        <v>0</v>
      </c>
      <c r="L128" s="33">
        <v>0</v>
      </c>
      <c r="M128" s="38">
        <f t="shared" si="27"/>
        <v>0</v>
      </c>
      <c r="N128" s="33">
        <f t="shared" si="28"/>
        <v>0</v>
      </c>
      <c r="O128" s="38">
        <f t="shared" si="29"/>
        <v>0</v>
      </c>
      <c r="P128" s="33">
        <v>0</v>
      </c>
      <c r="Q128" s="33">
        <v>0</v>
      </c>
      <c r="R128" s="33">
        <v>0</v>
      </c>
      <c r="S128" s="33">
        <v>0</v>
      </c>
      <c r="T128" s="38">
        <f t="shared" si="30"/>
        <v>0</v>
      </c>
      <c r="U128" s="38">
        <f t="shared" si="31"/>
        <v>0</v>
      </c>
    </row>
    <row r="129" spans="1:21" ht="13" x14ac:dyDescent="0.3">
      <c r="A129" s="18" t="s">
        <v>29</v>
      </c>
      <c r="B129" s="12" t="s">
        <v>234</v>
      </c>
      <c r="C129" s="11" t="s">
        <v>235</v>
      </c>
      <c r="D129" s="33">
        <v>0</v>
      </c>
      <c r="E129" s="33">
        <v>0</v>
      </c>
      <c r="F129" s="33">
        <v>0</v>
      </c>
      <c r="G129" s="38">
        <f t="shared" si="24"/>
        <v>0</v>
      </c>
      <c r="H129" s="33">
        <v>0</v>
      </c>
      <c r="I129" s="38">
        <f t="shared" si="25"/>
        <v>0</v>
      </c>
      <c r="J129" s="33">
        <v>0</v>
      </c>
      <c r="K129" s="38">
        <f t="shared" si="26"/>
        <v>0</v>
      </c>
      <c r="L129" s="33">
        <v>0</v>
      </c>
      <c r="M129" s="38">
        <f t="shared" si="27"/>
        <v>0</v>
      </c>
      <c r="N129" s="33">
        <f t="shared" si="28"/>
        <v>0</v>
      </c>
      <c r="O129" s="38">
        <f t="shared" si="29"/>
        <v>0</v>
      </c>
      <c r="P129" s="33">
        <v>0</v>
      </c>
      <c r="Q129" s="33">
        <v>0</v>
      </c>
      <c r="R129" s="33">
        <v>0</v>
      </c>
      <c r="S129" s="33">
        <v>0</v>
      </c>
      <c r="T129" s="38">
        <f t="shared" si="30"/>
        <v>0</v>
      </c>
      <c r="U129" s="38">
        <f t="shared" si="31"/>
        <v>0</v>
      </c>
    </row>
    <row r="130" spans="1:21" ht="13" x14ac:dyDescent="0.3">
      <c r="A130" s="18" t="s">
        <v>29</v>
      </c>
      <c r="B130" s="12" t="s">
        <v>236</v>
      </c>
      <c r="C130" s="11" t="s">
        <v>237</v>
      </c>
      <c r="D130" s="33">
        <v>0</v>
      </c>
      <c r="E130" s="33">
        <v>0</v>
      </c>
      <c r="F130" s="33">
        <v>0</v>
      </c>
      <c r="G130" s="38">
        <f t="shared" si="24"/>
        <v>0</v>
      </c>
      <c r="H130" s="33">
        <v>0</v>
      </c>
      <c r="I130" s="38">
        <f t="shared" si="25"/>
        <v>0</v>
      </c>
      <c r="J130" s="33">
        <v>0</v>
      </c>
      <c r="K130" s="38">
        <f t="shared" si="26"/>
        <v>0</v>
      </c>
      <c r="L130" s="33">
        <v>0</v>
      </c>
      <c r="M130" s="38">
        <f t="shared" si="27"/>
        <v>0</v>
      </c>
      <c r="N130" s="33">
        <f t="shared" si="28"/>
        <v>0</v>
      </c>
      <c r="O130" s="38">
        <f t="shared" si="29"/>
        <v>0</v>
      </c>
      <c r="P130" s="33">
        <v>0</v>
      </c>
      <c r="Q130" s="33">
        <v>0</v>
      </c>
      <c r="R130" s="33">
        <v>0</v>
      </c>
      <c r="S130" s="33">
        <v>0</v>
      </c>
      <c r="T130" s="38">
        <f t="shared" si="30"/>
        <v>0</v>
      </c>
      <c r="U130" s="38">
        <f t="shared" si="31"/>
        <v>0</v>
      </c>
    </row>
    <row r="131" spans="1:21" ht="13" x14ac:dyDescent="0.3">
      <c r="A131" s="18" t="s">
        <v>44</v>
      </c>
      <c r="B131" s="12" t="s">
        <v>238</v>
      </c>
      <c r="C131" s="11" t="s">
        <v>239</v>
      </c>
      <c r="D131" s="33">
        <v>0</v>
      </c>
      <c r="E131" s="33">
        <v>0</v>
      </c>
      <c r="F131" s="33">
        <v>0</v>
      </c>
      <c r="G131" s="38">
        <f t="shared" si="24"/>
        <v>0</v>
      </c>
      <c r="H131" s="33">
        <v>0</v>
      </c>
      <c r="I131" s="38">
        <f t="shared" si="25"/>
        <v>0</v>
      </c>
      <c r="J131" s="33">
        <v>0</v>
      </c>
      <c r="K131" s="38">
        <f t="shared" si="26"/>
        <v>0</v>
      </c>
      <c r="L131" s="33">
        <v>0</v>
      </c>
      <c r="M131" s="38">
        <f t="shared" si="27"/>
        <v>0</v>
      </c>
      <c r="N131" s="33">
        <f t="shared" si="28"/>
        <v>0</v>
      </c>
      <c r="O131" s="38">
        <f t="shared" si="29"/>
        <v>0</v>
      </c>
      <c r="P131" s="33">
        <v>0</v>
      </c>
      <c r="Q131" s="33">
        <v>0</v>
      </c>
      <c r="R131" s="33">
        <v>0</v>
      </c>
      <c r="S131" s="33">
        <v>0</v>
      </c>
      <c r="T131" s="38">
        <f t="shared" si="30"/>
        <v>0</v>
      </c>
      <c r="U131" s="38">
        <f t="shared" si="31"/>
        <v>0</v>
      </c>
    </row>
    <row r="132" spans="1:21" ht="14" x14ac:dyDescent="0.3">
      <c r="A132" s="19" t="s">
        <v>0</v>
      </c>
      <c r="B132" s="14" t="s">
        <v>240</v>
      </c>
      <c r="C132" s="13" t="s">
        <v>0</v>
      </c>
      <c r="D132" s="34">
        <f>SUM(D127:D131)</f>
        <v>0</v>
      </c>
      <c r="E132" s="34">
        <f>SUM(E127:E131)</f>
        <v>0</v>
      </c>
      <c r="F132" s="34">
        <f>SUM(F127:F131)</f>
        <v>0</v>
      </c>
      <c r="G132" s="39">
        <f t="shared" si="24"/>
        <v>0</v>
      </c>
      <c r="H132" s="34">
        <f>SUM(H127:H131)</f>
        <v>0</v>
      </c>
      <c r="I132" s="39">
        <f t="shared" si="25"/>
        <v>0</v>
      </c>
      <c r="J132" s="34">
        <f>SUM(J127:J131)</f>
        <v>0</v>
      </c>
      <c r="K132" s="39">
        <f t="shared" si="26"/>
        <v>0</v>
      </c>
      <c r="L132" s="34">
        <f>SUM(L127:L131)</f>
        <v>0</v>
      </c>
      <c r="M132" s="39">
        <f t="shared" si="27"/>
        <v>0</v>
      </c>
      <c r="N132" s="34">
        <f t="shared" si="28"/>
        <v>0</v>
      </c>
      <c r="O132" s="39">
        <f t="shared" si="29"/>
        <v>0</v>
      </c>
      <c r="P132" s="34">
        <f>SUM(P127:P131)</f>
        <v>0</v>
      </c>
      <c r="Q132" s="34">
        <f>SUM(Q127:Q131)</f>
        <v>0</v>
      </c>
      <c r="R132" s="34">
        <f>SUM(R127:R131)</f>
        <v>0</v>
      </c>
      <c r="S132" s="34">
        <f>SUM(S127:S131)</f>
        <v>0</v>
      </c>
      <c r="T132" s="39">
        <f t="shared" si="30"/>
        <v>0</v>
      </c>
      <c r="U132" s="39">
        <f t="shared" si="31"/>
        <v>0</v>
      </c>
    </row>
    <row r="133" spans="1:21" ht="13" x14ac:dyDescent="0.3">
      <c r="A133" s="18" t="s">
        <v>29</v>
      </c>
      <c r="B133" s="12" t="s">
        <v>241</v>
      </c>
      <c r="C133" s="11" t="s">
        <v>242</v>
      </c>
      <c r="D133" s="33">
        <v>0</v>
      </c>
      <c r="E133" s="33">
        <v>0</v>
      </c>
      <c r="F133" s="33">
        <v>0</v>
      </c>
      <c r="G133" s="38">
        <f t="shared" si="24"/>
        <v>0</v>
      </c>
      <c r="H133" s="33">
        <v>0</v>
      </c>
      <c r="I133" s="38">
        <f t="shared" si="25"/>
        <v>0</v>
      </c>
      <c r="J133" s="33">
        <v>0</v>
      </c>
      <c r="K133" s="38">
        <f t="shared" si="26"/>
        <v>0</v>
      </c>
      <c r="L133" s="33">
        <v>0</v>
      </c>
      <c r="M133" s="38">
        <f t="shared" si="27"/>
        <v>0</v>
      </c>
      <c r="N133" s="33">
        <f t="shared" si="28"/>
        <v>0</v>
      </c>
      <c r="O133" s="38">
        <f t="shared" si="29"/>
        <v>0</v>
      </c>
      <c r="P133" s="33">
        <v>0</v>
      </c>
      <c r="Q133" s="33">
        <v>0</v>
      </c>
      <c r="R133" s="33">
        <v>0</v>
      </c>
      <c r="S133" s="33">
        <v>0</v>
      </c>
      <c r="T133" s="38">
        <f t="shared" si="30"/>
        <v>0</v>
      </c>
      <c r="U133" s="38">
        <f t="shared" si="31"/>
        <v>0</v>
      </c>
    </row>
    <row r="134" spans="1:21" ht="13" x14ac:dyDescent="0.3">
      <c r="A134" s="18" t="s">
        <v>29</v>
      </c>
      <c r="B134" s="12" t="s">
        <v>243</v>
      </c>
      <c r="C134" s="11" t="s">
        <v>244</v>
      </c>
      <c r="D134" s="33">
        <v>0</v>
      </c>
      <c r="E134" s="33">
        <v>0</v>
      </c>
      <c r="F134" s="33">
        <v>0</v>
      </c>
      <c r="G134" s="38">
        <f t="shared" si="24"/>
        <v>0</v>
      </c>
      <c r="H134" s="33">
        <v>0</v>
      </c>
      <c r="I134" s="38">
        <f t="shared" si="25"/>
        <v>0</v>
      </c>
      <c r="J134" s="33">
        <v>0</v>
      </c>
      <c r="K134" s="38">
        <f t="shared" si="26"/>
        <v>0</v>
      </c>
      <c r="L134" s="33">
        <v>0</v>
      </c>
      <c r="M134" s="38">
        <f t="shared" si="27"/>
        <v>0</v>
      </c>
      <c r="N134" s="33">
        <f t="shared" si="28"/>
        <v>0</v>
      </c>
      <c r="O134" s="38">
        <f t="shared" si="29"/>
        <v>0</v>
      </c>
      <c r="P134" s="33">
        <v>0</v>
      </c>
      <c r="Q134" s="33">
        <v>0</v>
      </c>
      <c r="R134" s="33">
        <v>0</v>
      </c>
      <c r="S134" s="33">
        <v>0</v>
      </c>
      <c r="T134" s="38">
        <f t="shared" si="30"/>
        <v>0</v>
      </c>
      <c r="U134" s="38">
        <f t="shared" si="31"/>
        <v>0</v>
      </c>
    </row>
    <row r="135" spans="1:21" ht="13" x14ac:dyDescent="0.3">
      <c r="A135" s="18" t="s">
        <v>29</v>
      </c>
      <c r="B135" s="12" t="s">
        <v>245</v>
      </c>
      <c r="C135" s="11" t="s">
        <v>246</v>
      </c>
      <c r="D135" s="33">
        <v>0</v>
      </c>
      <c r="E135" s="33">
        <v>0</v>
      </c>
      <c r="F135" s="33">
        <v>0</v>
      </c>
      <c r="G135" s="38">
        <f t="shared" si="24"/>
        <v>0</v>
      </c>
      <c r="H135" s="33">
        <v>0</v>
      </c>
      <c r="I135" s="38">
        <f t="shared" si="25"/>
        <v>0</v>
      </c>
      <c r="J135" s="33">
        <v>0</v>
      </c>
      <c r="K135" s="38">
        <f t="shared" si="26"/>
        <v>0</v>
      </c>
      <c r="L135" s="33">
        <v>0</v>
      </c>
      <c r="M135" s="38">
        <f t="shared" si="27"/>
        <v>0</v>
      </c>
      <c r="N135" s="33">
        <f t="shared" si="28"/>
        <v>0</v>
      </c>
      <c r="O135" s="38">
        <f t="shared" si="29"/>
        <v>0</v>
      </c>
      <c r="P135" s="33">
        <v>0</v>
      </c>
      <c r="Q135" s="33">
        <v>0</v>
      </c>
      <c r="R135" s="33">
        <v>0</v>
      </c>
      <c r="S135" s="33">
        <v>0</v>
      </c>
      <c r="T135" s="38">
        <f t="shared" si="30"/>
        <v>0</v>
      </c>
      <c r="U135" s="38">
        <f t="shared" si="31"/>
        <v>0</v>
      </c>
    </row>
    <row r="136" spans="1:21" ht="13" x14ac:dyDescent="0.3">
      <c r="A136" s="18" t="s">
        <v>44</v>
      </c>
      <c r="B136" s="12" t="s">
        <v>247</v>
      </c>
      <c r="C136" s="11" t="s">
        <v>248</v>
      </c>
      <c r="D136" s="33">
        <v>0</v>
      </c>
      <c r="E136" s="33">
        <v>0</v>
      </c>
      <c r="F136" s="33">
        <v>0</v>
      </c>
      <c r="G136" s="38">
        <f t="shared" si="24"/>
        <v>0</v>
      </c>
      <c r="H136" s="33">
        <v>0</v>
      </c>
      <c r="I136" s="38">
        <f t="shared" si="25"/>
        <v>0</v>
      </c>
      <c r="J136" s="33">
        <v>0</v>
      </c>
      <c r="K136" s="38">
        <f t="shared" si="26"/>
        <v>0</v>
      </c>
      <c r="L136" s="33">
        <v>0</v>
      </c>
      <c r="M136" s="38">
        <f t="shared" si="27"/>
        <v>0</v>
      </c>
      <c r="N136" s="33">
        <f t="shared" si="28"/>
        <v>0</v>
      </c>
      <c r="O136" s="38">
        <f t="shared" si="29"/>
        <v>0</v>
      </c>
      <c r="P136" s="33">
        <v>0</v>
      </c>
      <c r="Q136" s="33">
        <v>0</v>
      </c>
      <c r="R136" s="33">
        <v>0</v>
      </c>
      <c r="S136" s="33">
        <v>0</v>
      </c>
      <c r="T136" s="38">
        <f t="shared" si="30"/>
        <v>0</v>
      </c>
      <c r="U136" s="38">
        <f t="shared" si="31"/>
        <v>0</v>
      </c>
    </row>
    <row r="137" spans="1:21" ht="14" x14ac:dyDescent="0.3">
      <c r="A137" s="19" t="s">
        <v>0</v>
      </c>
      <c r="B137" s="14" t="s">
        <v>249</v>
      </c>
      <c r="C137" s="13" t="s">
        <v>0</v>
      </c>
      <c r="D137" s="34">
        <f>SUM(D133:D136)</f>
        <v>0</v>
      </c>
      <c r="E137" s="34">
        <f>SUM(E133:E136)</f>
        <v>0</v>
      </c>
      <c r="F137" s="34">
        <f>SUM(F133:F136)</f>
        <v>0</v>
      </c>
      <c r="G137" s="39">
        <f t="shared" ref="G137:G170" si="32">IF(($D137     =0),0,($F137     /$D137     ))</f>
        <v>0</v>
      </c>
      <c r="H137" s="34">
        <f>SUM(H133:H136)</f>
        <v>0</v>
      </c>
      <c r="I137" s="39">
        <f t="shared" ref="I137:I170" si="33">IF(($D137     =0),0,($H137     /$D137     ))</f>
        <v>0</v>
      </c>
      <c r="J137" s="34">
        <f>SUM(J133:J136)</f>
        <v>0</v>
      </c>
      <c r="K137" s="39">
        <f t="shared" ref="K137:K170" si="34">IF(($E137     =0),0,($J137     /$E137     ))</f>
        <v>0</v>
      </c>
      <c r="L137" s="34">
        <f>SUM(L133:L136)</f>
        <v>0</v>
      </c>
      <c r="M137" s="39">
        <f t="shared" ref="M137:M170" si="35">IF(($E137     =0),0,($L137     /$E137     ))</f>
        <v>0</v>
      </c>
      <c r="N137" s="34">
        <f t="shared" ref="N137:N170" si="36">$F137     +$H137     +$J137</f>
        <v>0</v>
      </c>
      <c r="O137" s="39">
        <f t="shared" ref="O137:O170" si="37">IF(($E137     =0),0,($N137     /$E137     ))</f>
        <v>0</v>
      </c>
      <c r="P137" s="34">
        <f>SUM(P133:P136)</f>
        <v>0</v>
      </c>
      <c r="Q137" s="34">
        <f>SUM(Q133:Q136)</f>
        <v>0</v>
      </c>
      <c r="R137" s="34">
        <f>SUM(R133:R136)</f>
        <v>0</v>
      </c>
      <c r="S137" s="34">
        <f>SUM(S133:S136)</f>
        <v>0</v>
      </c>
      <c r="T137" s="39">
        <f t="shared" ref="T137:T170" si="38">IF(($R137     =0),0,($S137     /$R137     ))</f>
        <v>0</v>
      </c>
      <c r="U137" s="39">
        <f t="shared" ref="U137:U170" si="39">IF(($P137     =0),0,(($J137     /$P137     )-1))</f>
        <v>0</v>
      </c>
    </row>
    <row r="138" spans="1:21" ht="13" x14ac:dyDescent="0.3">
      <c r="A138" s="18" t="s">
        <v>29</v>
      </c>
      <c r="B138" s="12" t="s">
        <v>250</v>
      </c>
      <c r="C138" s="11" t="s">
        <v>251</v>
      </c>
      <c r="D138" s="33">
        <v>0</v>
      </c>
      <c r="E138" s="33">
        <v>0</v>
      </c>
      <c r="F138" s="33">
        <v>0</v>
      </c>
      <c r="G138" s="38">
        <f t="shared" si="32"/>
        <v>0</v>
      </c>
      <c r="H138" s="33">
        <v>0</v>
      </c>
      <c r="I138" s="38">
        <f t="shared" si="33"/>
        <v>0</v>
      </c>
      <c r="J138" s="33">
        <v>0</v>
      </c>
      <c r="K138" s="38">
        <f t="shared" si="34"/>
        <v>0</v>
      </c>
      <c r="L138" s="33">
        <v>0</v>
      </c>
      <c r="M138" s="38">
        <f t="shared" si="35"/>
        <v>0</v>
      </c>
      <c r="N138" s="33">
        <f t="shared" si="36"/>
        <v>0</v>
      </c>
      <c r="O138" s="38">
        <f t="shared" si="37"/>
        <v>0</v>
      </c>
      <c r="P138" s="33">
        <v>0</v>
      </c>
      <c r="Q138" s="33">
        <v>0</v>
      </c>
      <c r="R138" s="33">
        <v>0</v>
      </c>
      <c r="S138" s="33">
        <v>0</v>
      </c>
      <c r="T138" s="38">
        <f t="shared" si="38"/>
        <v>0</v>
      </c>
      <c r="U138" s="38">
        <f t="shared" si="39"/>
        <v>0</v>
      </c>
    </row>
    <row r="139" spans="1:21" ht="13" x14ac:dyDescent="0.3">
      <c r="A139" s="18" t="s">
        <v>29</v>
      </c>
      <c r="B139" s="12" t="s">
        <v>252</v>
      </c>
      <c r="C139" s="11" t="s">
        <v>253</v>
      </c>
      <c r="D139" s="33">
        <v>0</v>
      </c>
      <c r="E139" s="33">
        <v>0</v>
      </c>
      <c r="F139" s="33">
        <v>0</v>
      </c>
      <c r="G139" s="38">
        <f t="shared" si="32"/>
        <v>0</v>
      </c>
      <c r="H139" s="33">
        <v>0</v>
      </c>
      <c r="I139" s="38">
        <f t="shared" si="33"/>
        <v>0</v>
      </c>
      <c r="J139" s="33">
        <v>0</v>
      </c>
      <c r="K139" s="38">
        <f t="shared" si="34"/>
        <v>0</v>
      </c>
      <c r="L139" s="33">
        <v>0</v>
      </c>
      <c r="M139" s="38">
        <f t="shared" si="35"/>
        <v>0</v>
      </c>
      <c r="N139" s="33">
        <f t="shared" si="36"/>
        <v>0</v>
      </c>
      <c r="O139" s="38">
        <f t="shared" si="37"/>
        <v>0</v>
      </c>
      <c r="P139" s="33">
        <v>0</v>
      </c>
      <c r="Q139" s="33">
        <v>0</v>
      </c>
      <c r="R139" s="33">
        <v>0</v>
      </c>
      <c r="S139" s="33">
        <v>0</v>
      </c>
      <c r="T139" s="38">
        <f t="shared" si="38"/>
        <v>0</v>
      </c>
      <c r="U139" s="38">
        <f t="shared" si="39"/>
        <v>0</v>
      </c>
    </row>
    <row r="140" spans="1:21" ht="13" x14ac:dyDescent="0.3">
      <c r="A140" s="18" t="s">
        <v>29</v>
      </c>
      <c r="B140" s="12" t="s">
        <v>254</v>
      </c>
      <c r="C140" s="11" t="s">
        <v>255</v>
      </c>
      <c r="D140" s="33">
        <v>0</v>
      </c>
      <c r="E140" s="33">
        <v>0</v>
      </c>
      <c r="F140" s="33">
        <v>0</v>
      </c>
      <c r="G140" s="38">
        <f t="shared" si="32"/>
        <v>0</v>
      </c>
      <c r="H140" s="33">
        <v>0</v>
      </c>
      <c r="I140" s="38">
        <f t="shared" si="33"/>
        <v>0</v>
      </c>
      <c r="J140" s="33">
        <v>0</v>
      </c>
      <c r="K140" s="38">
        <f t="shared" si="34"/>
        <v>0</v>
      </c>
      <c r="L140" s="33">
        <v>0</v>
      </c>
      <c r="M140" s="38">
        <f t="shared" si="35"/>
        <v>0</v>
      </c>
      <c r="N140" s="33">
        <f t="shared" si="36"/>
        <v>0</v>
      </c>
      <c r="O140" s="38">
        <f t="shared" si="37"/>
        <v>0</v>
      </c>
      <c r="P140" s="33">
        <v>0</v>
      </c>
      <c r="Q140" s="33">
        <v>0</v>
      </c>
      <c r="R140" s="33">
        <v>0</v>
      </c>
      <c r="S140" s="33">
        <v>0</v>
      </c>
      <c r="T140" s="38">
        <f t="shared" si="38"/>
        <v>0</v>
      </c>
      <c r="U140" s="38">
        <f t="shared" si="39"/>
        <v>0</v>
      </c>
    </row>
    <row r="141" spans="1:21" ht="13" x14ac:dyDescent="0.3">
      <c r="A141" s="18" t="s">
        <v>29</v>
      </c>
      <c r="B141" s="12" t="s">
        <v>256</v>
      </c>
      <c r="C141" s="11" t="s">
        <v>257</v>
      </c>
      <c r="D141" s="33">
        <v>0</v>
      </c>
      <c r="E141" s="33">
        <v>0</v>
      </c>
      <c r="F141" s="33">
        <v>0</v>
      </c>
      <c r="G141" s="38">
        <f t="shared" si="32"/>
        <v>0</v>
      </c>
      <c r="H141" s="33">
        <v>0</v>
      </c>
      <c r="I141" s="38">
        <f t="shared" si="33"/>
        <v>0</v>
      </c>
      <c r="J141" s="33">
        <v>0</v>
      </c>
      <c r="K141" s="38">
        <f t="shared" si="34"/>
        <v>0</v>
      </c>
      <c r="L141" s="33">
        <v>0</v>
      </c>
      <c r="M141" s="38">
        <f t="shared" si="35"/>
        <v>0</v>
      </c>
      <c r="N141" s="33">
        <f t="shared" si="36"/>
        <v>0</v>
      </c>
      <c r="O141" s="38">
        <f t="shared" si="37"/>
        <v>0</v>
      </c>
      <c r="P141" s="33">
        <v>0</v>
      </c>
      <c r="Q141" s="33">
        <v>0</v>
      </c>
      <c r="R141" s="33">
        <v>0</v>
      </c>
      <c r="S141" s="33">
        <v>0</v>
      </c>
      <c r="T141" s="38">
        <f t="shared" si="38"/>
        <v>0</v>
      </c>
      <c r="U141" s="38">
        <f t="shared" si="39"/>
        <v>0</v>
      </c>
    </row>
    <row r="142" spans="1:21" ht="13" x14ac:dyDescent="0.3">
      <c r="A142" s="18" t="s">
        <v>29</v>
      </c>
      <c r="B142" s="12" t="s">
        <v>258</v>
      </c>
      <c r="C142" s="11" t="s">
        <v>259</v>
      </c>
      <c r="D142" s="33">
        <v>0</v>
      </c>
      <c r="E142" s="33">
        <v>0</v>
      </c>
      <c r="F142" s="33">
        <v>0</v>
      </c>
      <c r="G142" s="38">
        <f t="shared" si="32"/>
        <v>0</v>
      </c>
      <c r="H142" s="33">
        <v>0</v>
      </c>
      <c r="I142" s="38">
        <f t="shared" si="33"/>
        <v>0</v>
      </c>
      <c r="J142" s="33">
        <v>0</v>
      </c>
      <c r="K142" s="38">
        <f t="shared" si="34"/>
        <v>0</v>
      </c>
      <c r="L142" s="33">
        <v>0</v>
      </c>
      <c r="M142" s="38">
        <f t="shared" si="35"/>
        <v>0</v>
      </c>
      <c r="N142" s="33">
        <f t="shared" si="36"/>
        <v>0</v>
      </c>
      <c r="O142" s="38">
        <f t="shared" si="37"/>
        <v>0</v>
      </c>
      <c r="P142" s="33">
        <v>0</v>
      </c>
      <c r="Q142" s="33">
        <v>0</v>
      </c>
      <c r="R142" s="33">
        <v>0</v>
      </c>
      <c r="S142" s="33">
        <v>0</v>
      </c>
      <c r="T142" s="38">
        <f t="shared" si="38"/>
        <v>0</v>
      </c>
      <c r="U142" s="38">
        <f t="shared" si="39"/>
        <v>0</v>
      </c>
    </row>
    <row r="143" spans="1:21" ht="13" x14ac:dyDescent="0.3">
      <c r="A143" s="18" t="s">
        <v>44</v>
      </c>
      <c r="B143" s="12" t="s">
        <v>260</v>
      </c>
      <c r="C143" s="11" t="s">
        <v>261</v>
      </c>
      <c r="D143" s="33">
        <v>0</v>
      </c>
      <c r="E143" s="33">
        <v>0</v>
      </c>
      <c r="F143" s="33">
        <v>0</v>
      </c>
      <c r="G143" s="38">
        <f t="shared" si="32"/>
        <v>0</v>
      </c>
      <c r="H143" s="33">
        <v>0</v>
      </c>
      <c r="I143" s="38">
        <f t="shared" si="33"/>
        <v>0</v>
      </c>
      <c r="J143" s="33">
        <v>0</v>
      </c>
      <c r="K143" s="38">
        <f t="shared" si="34"/>
        <v>0</v>
      </c>
      <c r="L143" s="33">
        <v>0</v>
      </c>
      <c r="M143" s="38">
        <f t="shared" si="35"/>
        <v>0</v>
      </c>
      <c r="N143" s="33">
        <f t="shared" si="36"/>
        <v>0</v>
      </c>
      <c r="O143" s="38">
        <f t="shared" si="37"/>
        <v>0</v>
      </c>
      <c r="P143" s="33">
        <v>0</v>
      </c>
      <c r="Q143" s="33">
        <v>0</v>
      </c>
      <c r="R143" s="33">
        <v>0</v>
      </c>
      <c r="S143" s="33">
        <v>0</v>
      </c>
      <c r="T143" s="38">
        <f t="shared" si="38"/>
        <v>0</v>
      </c>
      <c r="U143" s="38">
        <f t="shared" si="39"/>
        <v>0</v>
      </c>
    </row>
    <row r="144" spans="1:21" ht="14" x14ac:dyDescent="0.3">
      <c r="A144" s="19" t="s">
        <v>0</v>
      </c>
      <c r="B144" s="14" t="s">
        <v>262</v>
      </c>
      <c r="C144" s="13" t="s">
        <v>0</v>
      </c>
      <c r="D144" s="34">
        <f>SUM(D138:D143)</f>
        <v>0</v>
      </c>
      <c r="E144" s="34">
        <f>SUM(E138:E143)</f>
        <v>0</v>
      </c>
      <c r="F144" s="34">
        <f>SUM(F138:F143)</f>
        <v>0</v>
      </c>
      <c r="G144" s="39">
        <f t="shared" si="32"/>
        <v>0</v>
      </c>
      <c r="H144" s="34">
        <f>SUM(H138:H143)</f>
        <v>0</v>
      </c>
      <c r="I144" s="39">
        <f t="shared" si="33"/>
        <v>0</v>
      </c>
      <c r="J144" s="34">
        <f>SUM(J138:J143)</f>
        <v>0</v>
      </c>
      <c r="K144" s="39">
        <f t="shared" si="34"/>
        <v>0</v>
      </c>
      <c r="L144" s="34">
        <f>SUM(L138:L143)</f>
        <v>0</v>
      </c>
      <c r="M144" s="39">
        <f t="shared" si="35"/>
        <v>0</v>
      </c>
      <c r="N144" s="34">
        <f t="shared" si="36"/>
        <v>0</v>
      </c>
      <c r="O144" s="39">
        <f t="shared" si="37"/>
        <v>0</v>
      </c>
      <c r="P144" s="34">
        <f>SUM(P138:P143)</f>
        <v>0</v>
      </c>
      <c r="Q144" s="34">
        <f>SUM(Q138:Q143)</f>
        <v>0</v>
      </c>
      <c r="R144" s="34">
        <f>SUM(R138:R143)</f>
        <v>0</v>
      </c>
      <c r="S144" s="34">
        <f>SUM(S138:S143)</f>
        <v>0</v>
      </c>
      <c r="T144" s="39">
        <f t="shared" si="38"/>
        <v>0</v>
      </c>
      <c r="U144" s="39">
        <f t="shared" si="39"/>
        <v>0</v>
      </c>
    </row>
    <row r="145" spans="1:21" ht="13" x14ac:dyDescent="0.3">
      <c r="A145" s="18" t="s">
        <v>29</v>
      </c>
      <c r="B145" s="12" t="s">
        <v>263</v>
      </c>
      <c r="C145" s="11" t="s">
        <v>264</v>
      </c>
      <c r="D145" s="33">
        <v>0</v>
      </c>
      <c r="E145" s="33">
        <v>0</v>
      </c>
      <c r="F145" s="33">
        <v>0</v>
      </c>
      <c r="G145" s="38">
        <f t="shared" si="32"/>
        <v>0</v>
      </c>
      <c r="H145" s="33">
        <v>0</v>
      </c>
      <c r="I145" s="38">
        <f t="shared" si="33"/>
        <v>0</v>
      </c>
      <c r="J145" s="33">
        <v>0</v>
      </c>
      <c r="K145" s="38">
        <f t="shared" si="34"/>
        <v>0</v>
      </c>
      <c r="L145" s="33">
        <v>0</v>
      </c>
      <c r="M145" s="38">
        <f t="shared" si="35"/>
        <v>0</v>
      </c>
      <c r="N145" s="33">
        <f t="shared" si="36"/>
        <v>0</v>
      </c>
      <c r="O145" s="38">
        <f t="shared" si="37"/>
        <v>0</v>
      </c>
      <c r="P145" s="33">
        <v>0</v>
      </c>
      <c r="Q145" s="33">
        <v>0</v>
      </c>
      <c r="R145" s="33">
        <v>0</v>
      </c>
      <c r="S145" s="33">
        <v>0</v>
      </c>
      <c r="T145" s="38">
        <f t="shared" si="38"/>
        <v>0</v>
      </c>
      <c r="U145" s="38">
        <f t="shared" si="39"/>
        <v>0</v>
      </c>
    </row>
    <row r="146" spans="1:21" ht="13" x14ac:dyDescent="0.3">
      <c r="A146" s="18" t="s">
        <v>29</v>
      </c>
      <c r="B146" s="12" t="s">
        <v>265</v>
      </c>
      <c r="C146" s="11" t="s">
        <v>266</v>
      </c>
      <c r="D146" s="33">
        <v>0</v>
      </c>
      <c r="E146" s="33">
        <v>0</v>
      </c>
      <c r="F146" s="33">
        <v>0</v>
      </c>
      <c r="G146" s="38">
        <f t="shared" si="32"/>
        <v>0</v>
      </c>
      <c r="H146" s="33">
        <v>0</v>
      </c>
      <c r="I146" s="38">
        <f t="shared" si="33"/>
        <v>0</v>
      </c>
      <c r="J146" s="33">
        <v>0</v>
      </c>
      <c r="K146" s="38">
        <f t="shared" si="34"/>
        <v>0</v>
      </c>
      <c r="L146" s="33">
        <v>0</v>
      </c>
      <c r="M146" s="38">
        <f t="shared" si="35"/>
        <v>0</v>
      </c>
      <c r="N146" s="33">
        <f t="shared" si="36"/>
        <v>0</v>
      </c>
      <c r="O146" s="38">
        <f t="shared" si="37"/>
        <v>0</v>
      </c>
      <c r="P146" s="33">
        <v>0</v>
      </c>
      <c r="Q146" s="33">
        <v>0</v>
      </c>
      <c r="R146" s="33">
        <v>0</v>
      </c>
      <c r="S146" s="33">
        <v>0</v>
      </c>
      <c r="T146" s="38">
        <f t="shared" si="38"/>
        <v>0</v>
      </c>
      <c r="U146" s="38">
        <f t="shared" si="39"/>
        <v>0</v>
      </c>
    </row>
    <row r="147" spans="1:21" ht="13" x14ac:dyDescent="0.3">
      <c r="A147" s="18" t="s">
        <v>29</v>
      </c>
      <c r="B147" s="12" t="s">
        <v>267</v>
      </c>
      <c r="C147" s="11" t="s">
        <v>268</v>
      </c>
      <c r="D147" s="33">
        <v>0</v>
      </c>
      <c r="E147" s="33">
        <v>0</v>
      </c>
      <c r="F147" s="33">
        <v>0</v>
      </c>
      <c r="G147" s="38">
        <f t="shared" si="32"/>
        <v>0</v>
      </c>
      <c r="H147" s="33">
        <v>0</v>
      </c>
      <c r="I147" s="38">
        <f t="shared" si="33"/>
        <v>0</v>
      </c>
      <c r="J147" s="33">
        <v>0</v>
      </c>
      <c r="K147" s="38">
        <f t="shared" si="34"/>
        <v>0</v>
      </c>
      <c r="L147" s="33">
        <v>0</v>
      </c>
      <c r="M147" s="38">
        <f t="shared" si="35"/>
        <v>0</v>
      </c>
      <c r="N147" s="33">
        <f t="shared" si="36"/>
        <v>0</v>
      </c>
      <c r="O147" s="38">
        <f t="shared" si="37"/>
        <v>0</v>
      </c>
      <c r="P147" s="33">
        <v>0</v>
      </c>
      <c r="Q147" s="33">
        <v>0</v>
      </c>
      <c r="R147" s="33">
        <v>0</v>
      </c>
      <c r="S147" s="33">
        <v>0</v>
      </c>
      <c r="T147" s="38">
        <f t="shared" si="38"/>
        <v>0</v>
      </c>
      <c r="U147" s="38">
        <f t="shared" si="39"/>
        <v>0</v>
      </c>
    </row>
    <row r="148" spans="1:21" ht="13" x14ac:dyDescent="0.3">
      <c r="A148" s="18" t="s">
        <v>29</v>
      </c>
      <c r="B148" s="12" t="s">
        <v>269</v>
      </c>
      <c r="C148" s="11" t="s">
        <v>270</v>
      </c>
      <c r="D148" s="33">
        <v>0</v>
      </c>
      <c r="E148" s="33">
        <v>0</v>
      </c>
      <c r="F148" s="33">
        <v>0</v>
      </c>
      <c r="G148" s="38">
        <f t="shared" si="32"/>
        <v>0</v>
      </c>
      <c r="H148" s="33">
        <v>0</v>
      </c>
      <c r="I148" s="38">
        <f t="shared" si="33"/>
        <v>0</v>
      </c>
      <c r="J148" s="33">
        <v>0</v>
      </c>
      <c r="K148" s="38">
        <f t="shared" si="34"/>
        <v>0</v>
      </c>
      <c r="L148" s="33">
        <v>0</v>
      </c>
      <c r="M148" s="38">
        <f t="shared" si="35"/>
        <v>0</v>
      </c>
      <c r="N148" s="33">
        <f t="shared" si="36"/>
        <v>0</v>
      </c>
      <c r="O148" s="38">
        <f t="shared" si="37"/>
        <v>0</v>
      </c>
      <c r="P148" s="33">
        <v>0</v>
      </c>
      <c r="Q148" s="33">
        <v>0</v>
      </c>
      <c r="R148" s="33">
        <v>0</v>
      </c>
      <c r="S148" s="33">
        <v>0</v>
      </c>
      <c r="T148" s="38">
        <f t="shared" si="38"/>
        <v>0</v>
      </c>
      <c r="U148" s="38">
        <f t="shared" si="39"/>
        <v>0</v>
      </c>
    </row>
    <row r="149" spans="1:21" ht="13" x14ac:dyDescent="0.3">
      <c r="A149" s="18" t="s">
        <v>44</v>
      </c>
      <c r="B149" s="12" t="s">
        <v>271</v>
      </c>
      <c r="C149" s="11" t="s">
        <v>272</v>
      </c>
      <c r="D149" s="33">
        <v>0</v>
      </c>
      <c r="E149" s="33">
        <v>0</v>
      </c>
      <c r="F149" s="33">
        <v>0</v>
      </c>
      <c r="G149" s="38">
        <f t="shared" si="32"/>
        <v>0</v>
      </c>
      <c r="H149" s="33">
        <v>0</v>
      </c>
      <c r="I149" s="38">
        <f t="shared" si="33"/>
        <v>0</v>
      </c>
      <c r="J149" s="33">
        <v>0</v>
      </c>
      <c r="K149" s="38">
        <f t="shared" si="34"/>
        <v>0</v>
      </c>
      <c r="L149" s="33">
        <v>0</v>
      </c>
      <c r="M149" s="38">
        <f t="shared" si="35"/>
        <v>0</v>
      </c>
      <c r="N149" s="33">
        <f t="shared" si="36"/>
        <v>0</v>
      </c>
      <c r="O149" s="38">
        <f t="shared" si="37"/>
        <v>0</v>
      </c>
      <c r="P149" s="33">
        <v>0</v>
      </c>
      <c r="Q149" s="33">
        <v>0</v>
      </c>
      <c r="R149" s="33">
        <v>0</v>
      </c>
      <c r="S149" s="33">
        <v>0</v>
      </c>
      <c r="T149" s="38">
        <f t="shared" si="38"/>
        <v>0</v>
      </c>
      <c r="U149" s="38">
        <f t="shared" si="39"/>
        <v>0</v>
      </c>
    </row>
    <row r="150" spans="1:21" ht="14" x14ac:dyDescent="0.3">
      <c r="A150" s="19" t="s">
        <v>0</v>
      </c>
      <c r="B150" s="14" t="s">
        <v>273</v>
      </c>
      <c r="C150" s="13" t="s">
        <v>0</v>
      </c>
      <c r="D150" s="34">
        <f>SUM(D145:D149)</f>
        <v>0</v>
      </c>
      <c r="E150" s="34">
        <f>SUM(E145:E149)</f>
        <v>0</v>
      </c>
      <c r="F150" s="34">
        <f>SUM(F145:F149)</f>
        <v>0</v>
      </c>
      <c r="G150" s="39">
        <f t="shared" si="32"/>
        <v>0</v>
      </c>
      <c r="H150" s="34">
        <f>SUM(H145:H149)</f>
        <v>0</v>
      </c>
      <c r="I150" s="39">
        <f t="shared" si="33"/>
        <v>0</v>
      </c>
      <c r="J150" s="34">
        <f>SUM(J145:J149)</f>
        <v>0</v>
      </c>
      <c r="K150" s="39">
        <f t="shared" si="34"/>
        <v>0</v>
      </c>
      <c r="L150" s="34">
        <f>SUM(L145:L149)</f>
        <v>0</v>
      </c>
      <c r="M150" s="39">
        <f t="shared" si="35"/>
        <v>0</v>
      </c>
      <c r="N150" s="34">
        <f t="shared" si="36"/>
        <v>0</v>
      </c>
      <c r="O150" s="39">
        <f t="shared" si="37"/>
        <v>0</v>
      </c>
      <c r="P150" s="34">
        <f>SUM(P145:P149)</f>
        <v>0</v>
      </c>
      <c r="Q150" s="34">
        <f>SUM(Q145:Q149)</f>
        <v>0</v>
      </c>
      <c r="R150" s="34">
        <f>SUM(R145:R149)</f>
        <v>0</v>
      </c>
      <c r="S150" s="34">
        <f>SUM(S145:S149)</f>
        <v>0</v>
      </c>
      <c r="T150" s="39">
        <f t="shared" si="38"/>
        <v>0</v>
      </c>
      <c r="U150" s="39">
        <f t="shared" si="39"/>
        <v>0</v>
      </c>
    </row>
    <row r="151" spans="1:21" ht="13" x14ac:dyDescent="0.3">
      <c r="A151" s="18" t="s">
        <v>29</v>
      </c>
      <c r="B151" s="12" t="s">
        <v>274</v>
      </c>
      <c r="C151" s="11" t="s">
        <v>275</v>
      </c>
      <c r="D151" s="33">
        <v>0</v>
      </c>
      <c r="E151" s="33">
        <v>0</v>
      </c>
      <c r="F151" s="33">
        <v>0</v>
      </c>
      <c r="G151" s="38">
        <f t="shared" si="32"/>
        <v>0</v>
      </c>
      <c r="H151" s="33">
        <v>0</v>
      </c>
      <c r="I151" s="38">
        <f t="shared" si="33"/>
        <v>0</v>
      </c>
      <c r="J151" s="33">
        <v>0</v>
      </c>
      <c r="K151" s="38">
        <f t="shared" si="34"/>
        <v>0</v>
      </c>
      <c r="L151" s="33">
        <v>0</v>
      </c>
      <c r="M151" s="38">
        <f t="shared" si="35"/>
        <v>0</v>
      </c>
      <c r="N151" s="33">
        <f t="shared" si="36"/>
        <v>0</v>
      </c>
      <c r="O151" s="38">
        <f t="shared" si="37"/>
        <v>0</v>
      </c>
      <c r="P151" s="33">
        <v>0</v>
      </c>
      <c r="Q151" s="33">
        <v>0</v>
      </c>
      <c r="R151" s="33">
        <v>0</v>
      </c>
      <c r="S151" s="33">
        <v>0</v>
      </c>
      <c r="T151" s="38">
        <f t="shared" si="38"/>
        <v>0</v>
      </c>
      <c r="U151" s="38">
        <f t="shared" si="39"/>
        <v>0</v>
      </c>
    </row>
    <row r="152" spans="1:21" ht="13" x14ac:dyDescent="0.3">
      <c r="A152" s="18" t="s">
        <v>29</v>
      </c>
      <c r="B152" s="12" t="s">
        <v>276</v>
      </c>
      <c r="C152" s="11" t="s">
        <v>277</v>
      </c>
      <c r="D152" s="33">
        <v>530500</v>
      </c>
      <c r="E152" s="33">
        <v>0</v>
      </c>
      <c r="F152" s="33">
        <v>0</v>
      </c>
      <c r="G152" s="38">
        <f t="shared" si="32"/>
        <v>0</v>
      </c>
      <c r="H152" s="33">
        <v>0</v>
      </c>
      <c r="I152" s="38">
        <f t="shared" si="33"/>
        <v>0</v>
      </c>
      <c r="J152" s="33">
        <v>0</v>
      </c>
      <c r="K152" s="38">
        <f t="shared" si="34"/>
        <v>0</v>
      </c>
      <c r="L152" s="33">
        <v>0</v>
      </c>
      <c r="M152" s="38">
        <f t="shared" si="35"/>
        <v>0</v>
      </c>
      <c r="N152" s="33">
        <f t="shared" si="36"/>
        <v>0</v>
      </c>
      <c r="O152" s="38">
        <f t="shared" si="37"/>
        <v>0</v>
      </c>
      <c r="P152" s="33">
        <v>0</v>
      </c>
      <c r="Q152" s="33">
        <v>40200</v>
      </c>
      <c r="R152" s="33">
        <v>0</v>
      </c>
      <c r="S152" s="33">
        <v>0</v>
      </c>
      <c r="T152" s="38">
        <f t="shared" si="38"/>
        <v>0</v>
      </c>
      <c r="U152" s="38">
        <f t="shared" si="39"/>
        <v>0</v>
      </c>
    </row>
    <row r="153" spans="1:21" ht="13" x14ac:dyDescent="0.3">
      <c r="A153" s="18" t="s">
        <v>29</v>
      </c>
      <c r="B153" s="12" t="s">
        <v>278</v>
      </c>
      <c r="C153" s="11" t="s">
        <v>279</v>
      </c>
      <c r="D153" s="33">
        <v>0</v>
      </c>
      <c r="E153" s="33">
        <v>0</v>
      </c>
      <c r="F153" s="33">
        <v>0</v>
      </c>
      <c r="G153" s="38">
        <f t="shared" si="32"/>
        <v>0</v>
      </c>
      <c r="H153" s="33">
        <v>0</v>
      </c>
      <c r="I153" s="38">
        <f t="shared" si="33"/>
        <v>0</v>
      </c>
      <c r="J153" s="33">
        <v>0</v>
      </c>
      <c r="K153" s="38">
        <f t="shared" si="34"/>
        <v>0</v>
      </c>
      <c r="L153" s="33">
        <v>0</v>
      </c>
      <c r="M153" s="38">
        <f t="shared" si="35"/>
        <v>0</v>
      </c>
      <c r="N153" s="33">
        <f t="shared" si="36"/>
        <v>0</v>
      </c>
      <c r="O153" s="38">
        <f t="shared" si="37"/>
        <v>0</v>
      </c>
      <c r="P153" s="33">
        <v>0</v>
      </c>
      <c r="Q153" s="33">
        <v>0</v>
      </c>
      <c r="R153" s="33">
        <v>0</v>
      </c>
      <c r="S153" s="33">
        <v>0</v>
      </c>
      <c r="T153" s="38">
        <f t="shared" si="38"/>
        <v>0</v>
      </c>
      <c r="U153" s="38">
        <f t="shared" si="39"/>
        <v>0</v>
      </c>
    </row>
    <row r="154" spans="1:21" ht="13" x14ac:dyDescent="0.3">
      <c r="A154" s="18" t="s">
        <v>29</v>
      </c>
      <c r="B154" s="12" t="s">
        <v>280</v>
      </c>
      <c r="C154" s="11" t="s">
        <v>281</v>
      </c>
      <c r="D154" s="33">
        <v>0</v>
      </c>
      <c r="E154" s="33">
        <v>0</v>
      </c>
      <c r="F154" s="33">
        <v>0</v>
      </c>
      <c r="G154" s="38">
        <f t="shared" si="32"/>
        <v>0</v>
      </c>
      <c r="H154" s="33">
        <v>0</v>
      </c>
      <c r="I154" s="38">
        <f t="shared" si="33"/>
        <v>0</v>
      </c>
      <c r="J154" s="33">
        <v>0</v>
      </c>
      <c r="K154" s="38">
        <f t="shared" si="34"/>
        <v>0</v>
      </c>
      <c r="L154" s="33">
        <v>0</v>
      </c>
      <c r="M154" s="38">
        <f t="shared" si="35"/>
        <v>0</v>
      </c>
      <c r="N154" s="33">
        <f t="shared" si="36"/>
        <v>0</v>
      </c>
      <c r="O154" s="38">
        <f t="shared" si="37"/>
        <v>0</v>
      </c>
      <c r="P154" s="33">
        <v>0</v>
      </c>
      <c r="Q154" s="33">
        <v>0</v>
      </c>
      <c r="R154" s="33">
        <v>0</v>
      </c>
      <c r="S154" s="33">
        <v>0</v>
      </c>
      <c r="T154" s="38">
        <f t="shared" si="38"/>
        <v>0</v>
      </c>
      <c r="U154" s="38">
        <f t="shared" si="39"/>
        <v>0</v>
      </c>
    </row>
    <row r="155" spans="1:21" ht="13" x14ac:dyDescent="0.3">
      <c r="A155" s="18" t="s">
        <v>29</v>
      </c>
      <c r="B155" s="12" t="s">
        <v>282</v>
      </c>
      <c r="C155" s="11" t="s">
        <v>283</v>
      </c>
      <c r="D155" s="33">
        <v>0</v>
      </c>
      <c r="E155" s="33">
        <v>0</v>
      </c>
      <c r="F155" s="33">
        <v>0</v>
      </c>
      <c r="G155" s="38">
        <f t="shared" si="32"/>
        <v>0</v>
      </c>
      <c r="H155" s="33">
        <v>0</v>
      </c>
      <c r="I155" s="38">
        <f t="shared" si="33"/>
        <v>0</v>
      </c>
      <c r="J155" s="33">
        <v>0</v>
      </c>
      <c r="K155" s="38">
        <f t="shared" si="34"/>
        <v>0</v>
      </c>
      <c r="L155" s="33">
        <v>0</v>
      </c>
      <c r="M155" s="38">
        <f t="shared" si="35"/>
        <v>0</v>
      </c>
      <c r="N155" s="33">
        <f t="shared" si="36"/>
        <v>0</v>
      </c>
      <c r="O155" s="38">
        <f t="shared" si="37"/>
        <v>0</v>
      </c>
      <c r="P155" s="33">
        <v>0</v>
      </c>
      <c r="Q155" s="33">
        <v>0</v>
      </c>
      <c r="R155" s="33">
        <v>0</v>
      </c>
      <c r="S155" s="33">
        <v>0</v>
      </c>
      <c r="T155" s="38">
        <f t="shared" si="38"/>
        <v>0</v>
      </c>
      <c r="U155" s="38">
        <f t="shared" si="39"/>
        <v>0</v>
      </c>
    </row>
    <row r="156" spans="1:21" ht="13" x14ac:dyDescent="0.3">
      <c r="A156" s="18" t="s">
        <v>44</v>
      </c>
      <c r="B156" s="12" t="s">
        <v>284</v>
      </c>
      <c r="C156" s="11" t="s">
        <v>285</v>
      </c>
      <c r="D156" s="33">
        <v>0</v>
      </c>
      <c r="E156" s="33">
        <v>0</v>
      </c>
      <c r="F156" s="33">
        <v>0</v>
      </c>
      <c r="G156" s="38">
        <f t="shared" si="32"/>
        <v>0</v>
      </c>
      <c r="H156" s="33">
        <v>0</v>
      </c>
      <c r="I156" s="38">
        <f t="shared" si="33"/>
        <v>0</v>
      </c>
      <c r="J156" s="33">
        <v>0</v>
      </c>
      <c r="K156" s="38">
        <f t="shared" si="34"/>
        <v>0</v>
      </c>
      <c r="L156" s="33">
        <v>0</v>
      </c>
      <c r="M156" s="38">
        <f t="shared" si="35"/>
        <v>0</v>
      </c>
      <c r="N156" s="33">
        <f t="shared" si="36"/>
        <v>0</v>
      </c>
      <c r="O156" s="38">
        <f t="shared" si="37"/>
        <v>0</v>
      </c>
      <c r="P156" s="33">
        <v>0</v>
      </c>
      <c r="Q156" s="33">
        <v>0</v>
      </c>
      <c r="R156" s="33">
        <v>0</v>
      </c>
      <c r="S156" s="33">
        <v>0</v>
      </c>
      <c r="T156" s="38">
        <f t="shared" si="38"/>
        <v>0</v>
      </c>
      <c r="U156" s="38">
        <f t="shared" si="39"/>
        <v>0</v>
      </c>
    </row>
    <row r="157" spans="1:21" ht="14" x14ac:dyDescent="0.3">
      <c r="A157" s="19" t="s">
        <v>0</v>
      </c>
      <c r="B157" s="14" t="s">
        <v>286</v>
      </c>
      <c r="C157" s="13" t="s">
        <v>0</v>
      </c>
      <c r="D157" s="34">
        <f>SUM(D151:D156)</f>
        <v>530500</v>
      </c>
      <c r="E157" s="34">
        <f>SUM(E151:E156)</f>
        <v>0</v>
      </c>
      <c r="F157" s="34">
        <f>SUM(F151:F156)</f>
        <v>0</v>
      </c>
      <c r="G157" s="39">
        <f t="shared" si="32"/>
        <v>0</v>
      </c>
      <c r="H157" s="34">
        <f>SUM(H151:H156)</f>
        <v>0</v>
      </c>
      <c r="I157" s="39">
        <f t="shared" si="33"/>
        <v>0</v>
      </c>
      <c r="J157" s="34">
        <f>SUM(J151:J156)</f>
        <v>0</v>
      </c>
      <c r="K157" s="39">
        <f t="shared" si="34"/>
        <v>0</v>
      </c>
      <c r="L157" s="34">
        <f>SUM(L151:L156)</f>
        <v>0</v>
      </c>
      <c r="M157" s="39">
        <f t="shared" si="35"/>
        <v>0</v>
      </c>
      <c r="N157" s="34">
        <f t="shared" si="36"/>
        <v>0</v>
      </c>
      <c r="O157" s="39">
        <f t="shared" si="37"/>
        <v>0</v>
      </c>
      <c r="P157" s="34">
        <f>SUM(P151:P156)</f>
        <v>0</v>
      </c>
      <c r="Q157" s="34">
        <f>SUM(Q151:Q156)</f>
        <v>40200</v>
      </c>
      <c r="R157" s="34">
        <f>SUM(R151:R156)</f>
        <v>0</v>
      </c>
      <c r="S157" s="34">
        <f>SUM(S151:S156)</f>
        <v>0</v>
      </c>
      <c r="T157" s="39">
        <f t="shared" si="38"/>
        <v>0</v>
      </c>
      <c r="U157" s="39">
        <f t="shared" si="39"/>
        <v>0</v>
      </c>
    </row>
    <row r="158" spans="1:21" ht="13" x14ac:dyDescent="0.3">
      <c r="A158" s="18" t="s">
        <v>29</v>
      </c>
      <c r="B158" s="12" t="s">
        <v>287</v>
      </c>
      <c r="C158" s="11" t="s">
        <v>288</v>
      </c>
      <c r="D158" s="33">
        <v>0</v>
      </c>
      <c r="E158" s="33">
        <v>0</v>
      </c>
      <c r="F158" s="33">
        <v>0</v>
      </c>
      <c r="G158" s="38">
        <f t="shared" si="32"/>
        <v>0</v>
      </c>
      <c r="H158" s="33">
        <v>0</v>
      </c>
      <c r="I158" s="38">
        <f t="shared" si="33"/>
        <v>0</v>
      </c>
      <c r="J158" s="33">
        <v>0</v>
      </c>
      <c r="K158" s="38">
        <f t="shared" si="34"/>
        <v>0</v>
      </c>
      <c r="L158" s="33">
        <v>0</v>
      </c>
      <c r="M158" s="38">
        <f t="shared" si="35"/>
        <v>0</v>
      </c>
      <c r="N158" s="33">
        <f t="shared" si="36"/>
        <v>0</v>
      </c>
      <c r="O158" s="38">
        <f t="shared" si="37"/>
        <v>0</v>
      </c>
      <c r="P158" s="33">
        <v>0</v>
      </c>
      <c r="Q158" s="33">
        <v>0</v>
      </c>
      <c r="R158" s="33">
        <v>0</v>
      </c>
      <c r="S158" s="33">
        <v>0</v>
      </c>
      <c r="T158" s="38">
        <f t="shared" si="38"/>
        <v>0</v>
      </c>
      <c r="U158" s="38">
        <f t="shared" si="39"/>
        <v>0</v>
      </c>
    </row>
    <row r="159" spans="1:21" ht="13" x14ac:dyDescent="0.3">
      <c r="A159" s="18" t="s">
        <v>29</v>
      </c>
      <c r="B159" s="12" t="s">
        <v>289</v>
      </c>
      <c r="C159" s="11" t="s">
        <v>290</v>
      </c>
      <c r="D159" s="33">
        <v>741984</v>
      </c>
      <c r="E159" s="33">
        <v>741984</v>
      </c>
      <c r="F159" s="33">
        <v>0</v>
      </c>
      <c r="G159" s="38">
        <f t="shared" si="32"/>
        <v>0</v>
      </c>
      <c r="H159" s="33">
        <v>0</v>
      </c>
      <c r="I159" s="38">
        <f t="shared" si="33"/>
        <v>0</v>
      </c>
      <c r="J159" s="33">
        <v>741984</v>
      </c>
      <c r="K159" s="38">
        <f t="shared" si="34"/>
        <v>1</v>
      </c>
      <c r="L159" s="33">
        <v>0</v>
      </c>
      <c r="M159" s="38">
        <f t="shared" si="35"/>
        <v>0</v>
      </c>
      <c r="N159" s="33">
        <f t="shared" si="36"/>
        <v>741984</v>
      </c>
      <c r="O159" s="38">
        <f t="shared" si="37"/>
        <v>1</v>
      </c>
      <c r="P159" s="33">
        <v>741984</v>
      </c>
      <c r="Q159" s="33">
        <v>741984</v>
      </c>
      <c r="R159" s="33">
        <v>741984</v>
      </c>
      <c r="S159" s="33">
        <v>741984</v>
      </c>
      <c r="T159" s="38">
        <f t="shared" si="38"/>
        <v>1</v>
      </c>
      <c r="U159" s="38">
        <f t="shared" si="39"/>
        <v>0</v>
      </c>
    </row>
    <row r="160" spans="1:21" ht="13" x14ac:dyDescent="0.3">
      <c r="A160" s="18" t="s">
        <v>29</v>
      </c>
      <c r="B160" s="12" t="s">
        <v>291</v>
      </c>
      <c r="C160" s="11" t="s">
        <v>292</v>
      </c>
      <c r="D160" s="33">
        <v>0</v>
      </c>
      <c r="E160" s="33">
        <v>0</v>
      </c>
      <c r="F160" s="33">
        <v>0</v>
      </c>
      <c r="G160" s="38">
        <f t="shared" si="32"/>
        <v>0</v>
      </c>
      <c r="H160" s="33">
        <v>0</v>
      </c>
      <c r="I160" s="38">
        <f t="shared" si="33"/>
        <v>0</v>
      </c>
      <c r="J160" s="33">
        <v>0</v>
      </c>
      <c r="K160" s="38">
        <f t="shared" si="34"/>
        <v>0</v>
      </c>
      <c r="L160" s="33">
        <v>0</v>
      </c>
      <c r="M160" s="38">
        <f t="shared" si="35"/>
        <v>0</v>
      </c>
      <c r="N160" s="33">
        <f t="shared" si="36"/>
        <v>0</v>
      </c>
      <c r="O160" s="38">
        <f t="shared" si="37"/>
        <v>0</v>
      </c>
      <c r="P160" s="33">
        <v>0</v>
      </c>
      <c r="Q160" s="33">
        <v>0</v>
      </c>
      <c r="R160" s="33">
        <v>0</v>
      </c>
      <c r="S160" s="33">
        <v>0</v>
      </c>
      <c r="T160" s="38">
        <f t="shared" si="38"/>
        <v>0</v>
      </c>
      <c r="U160" s="38">
        <f t="shared" si="39"/>
        <v>0</v>
      </c>
    </row>
    <row r="161" spans="1:21" ht="13" x14ac:dyDescent="0.3">
      <c r="A161" s="18" t="s">
        <v>29</v>
      </c>
      <c r="B161" s="12" t="s">
        <v>293</v>
      </c>
      <c r="C161" s="11" t="s">
        <v>294</v>
      </c>
      <c r="D161" s="33">
        <v>0</v>
      </c>
      <c r="E161" s="33">
        <v>0</v>
      </c>
      <c r="F161" s="33">
        <v>0</v>
      </c>
      <c r="G161" s="38">
        <f t="shared" si="32"/>
        <v>0</v>
      </c>
      <c r="H161" s="33">
        <v>0</v>
      </c>
      <c r="I161" s="38">
        <f t="shared" si="33"/>
        <v>0</v>
      </c>
      <c r="J161" s="33">
        <v>0</v>
      </c>
      <c r="K161" s="38">
        <f t="shared" si="34"/>
        <v>0</v>
      </c>
      <c r="L161" s="33">
        <v>0</v>
      </c>
      <c r="M161" s="38">
        <f t="shared" si="35"/>
        <v>0</v>
      </c>
      <c r="N161" s="33">
        <f t="shared" si="36"/>
        <v>0</v>
      </c>
      <c r="O161" s="38">
        <f t="shared" si="37"/>
        <v>0</v>
      </c>
      <c r="P161" s="33">
        <v>0</v>
      </c>
      <c r="Q161" s="33">
        <v>0</v>
      </c>
      <c r="R161" s="33">
        <v>0</v>
      </c>
      <c r="S161" s="33">
        <v>0</v>
      </c>
      <c r="T161" s="38">
        <f t="shared" si="38"/>
        <v>0</v>
      </c>
      <c r="U161" s="38">
        <f t="shared" si="39"/>
        <v>0</v>
      </c>
    </row>
    <row r="162" spans="1:21" ht="13" x14ac:dyDescent="0.3">
      <c r="A162" s="18" t="s">
        <v>44</v>
      </c>
      <c r="B162" s="12" t="s">
        <v>295</v>
      </c>
      <c r="C162" s="11" t="s">
        <v>296</v>
      </c>
      <c r="D162" s="33">
        <v>0</v>
      </c>
      <c r="E162" s="33">
        <v>0</v>
      </c>
      <c r="F162" s="33">
        <v>0</v>
      </c>
      <c r="G162" s="38">
        <f t="shared" si="32"/>
        <v>0</v>
      </c>
      <c r="H162" s="33">
        <v>0</v>
      </c>
      <c r="I162" s="38">
        <f t="shared" si="33"/>
        <v>0</v>
      </c>
      <c r="J162" s="33">
        <v>0</v>
      </c>
      <c r="K162" s="38">
        <f t="shared" si="34"/>
        <v>0</v>
      </c>
      <c r="L162" s="33">
        <v>0</v>
      </c>
      <c r="M162" s="38">
        <f t="shared" si="35"/>
        <v>0</v>
      </c>
      <c r="N162" s="33">
        <f t="shared" si="36"/>
        <v>0</v>
      </c>
      <c r="O162" s="38">
        <f t="shared" si="37"/>
        <v>0</v>
      </c>
      <c r="P162" s="33">
        <v>0</v>
      </c>
      <c r="Q162" s="33">
        <v>0</v>
      </c>
      <c r="R162" s="33">
        <v>0</v>
      </c>
      <c r="S162" s="33">
        <v>0</v>
      </c>
      <c r="T162" s="38">
        <f t="shared" si="38"/>
        <v>0</v>
      </c>
      <c r="U162" s="38">
        <f t="shared" si="39"/>
        <v>0</v>
      </c>
    </row>
    <row r="163" spans="1:21" ht="14" x14ac:dyDescent="0.3">
      <c r="A163" s="19" t="s">
        <v>0</v>
      </c>
      <c r="B163" s="14" t="s">
        <v>297</v>
      </c>
      <c r="C163" s="13" t="s">
        <v>0</v>
      </c>
      <c r="D163" s="34">
        <f>SUM(D158:D162)</f>
        <v>741984</v>
      </c>
      <c r="E163" s="34">
        <f>SUM(E158:E162)</f>
        <v>741984</v>
      </c>
      <c r="F163" s="34">
        <f>SUM(F158:F162)</f>
        <v>0</v>
      </c>
      <c r="G163" s="39">
        <f t="shared" si="32"/>
        <v>0</v>
      </c>
      <c r="H163" s="34">
        <f>SUM(H158:H162)</f>
        <v>0</v>
      </c>
      <c r="I163" s="39">
        <f t="shared" si="33"/>
        <v>0</v>
      </c>
      <c r="J163" s="34">
        <f>SUM(J158:J162)</f>
        <v>741984</v>
      </c>
      <c r="K163" s="39">
        <f t="shared" si="34"/>
        <v>1</v>
      </c>
      <c r="L163" s="34">
        <f>SUM(L158:L162)</f>
        <v>0</v>
      </c>
      <c r="M163" s="39">
        <f t="shared" si="35"/>
        <v>0</v>
      </c>
      <c r="N163" s="34">
        <f t="shared" si="36"/>
        <v>741984</v>
      </c>
      <c r="O163" s="39">
        <f t="shared" si="37"/>
        <v>1</v>
      </c>
      <c r="P163" s="34">
        <f>SUM(P158:P162)</f>
        <v>741984</v>
      </c>
      <c r="Q163" s="34">
        <f>SUM(Q158:Q162)</f>
        <v>741984</v>
      </c>
      <c r="R163" s="34">
        <f>SUM(R158:R162)</f>
        <v>741984</v>
      </c>
      <c r="S163" s="34">
        <f>SUM(S158:S162)</f>
        <v>741984</v>
      </c>
      <c r="T163" s="39">
        <f t="shared" si="38"/>
        <v>1</v>
      </c>
      <c r="U163" s="39">
        <f t="shared" si="39"/>
        <v>0</v>
      </c>
    </row>
    <row r="164" spans="1:21" ht="13" x14ac:dyDescent="0.3">
      <c r="A164" s="18" t="s">
        <v>29</v>
      </c>
      <c r="B164" s="12" t="s">
        <v>298</v>
      </c>
      <c r="C164" s="11" t="s">
        <v>299</v>
      </c>
      <c r="D164" s="33">
        <v>0</v>
      </c>
      <c r="E164" s="33">
        <v>0</v>
      </c>
      <c r="F164" s="33">
        <v>0</v>
      </c>
      <c r="G164" s="38">
        <f t="shared" si="32"/>
        <v>0</v>
      </c>
      <c r="H164" s="33">
        <v>0</v>
      </c>
      <c r="I164" s="38">
        <f t="shared" si="33"/>
        <v>0</v>
      </c>
      <c r="J164" s="33">
        <v>0</v>
      </c>
      <c r="K164" s="38">
        <f t="shared" si="34"/>
        <v>0</v>
      </c>
      <c r="L164" s="33">
        <v>0</v>
      </c>
      <c r="M164" s="38">
        <f t="shared" si="35"/>
        <v>0</v>
      </c>
      <c r="N164" s="33">
        <f t="shared" si="36"/>
        <v>0</v>
      </c>
      <c r="O164" s="38">
        <f t="shared" si="37"/>
        <v>0</v>
      </c>
      <c r="P164" s="33">
        <v>0</v>
      </c>
      <c r="Q164" s="33">
        <v>0</v>
      </c>
      <c r="R164" s="33">
        <v>0</v>
      </c>
      <c r="S164" s="33">
        <v>0</v>
      </c>
      <c r="T164" s="38">
        <f t="shared" si="38"/>
        <v>0</v>
      </c>
      <c r="U164" s="38">
        <f t="shared" si="39"/>
        <v>0</v>
      </c>
    </row>
    <row r="165" spans="1:21" ht="13" x14ac:dyDescent="0.3">
      <c r="A165" s="18" t="s">
        <v>29</v>
      </c>
      <c r="B165" s="12" t="s">
        <v>300</v>
      </c>
      <c r="C165" s="11" t="s">
        <v>301</v>
      </c>
      <c r="D165" s="33">
        <v>0</v>
      </c>
      <c r="E165" s="33">
        <v>0</v>
      </c>
      <c r="F165" s="33">
        <v>0</v>
      </c>
      <c r="G165" s="38">
        <f t="shared" si="32"/>
        <v>0</v>
      </c>
      <c r="H165" s="33">
        <v>0</v>
      </c>
      <c r="I165" s="38">
        <f t="shared" si="33"/>
        <v>0</v>
      </c>
      <c r="J165" s="33">
        <v>0</v>
      </c>
      <c r="K165" s="38">
        <f t="shared" si="34"/>
        <v>0</v>
      </c>
      <c r="L165" s="33">
        <v>0</v>
      </c>
      <c r="M165" s="38">
        <f t="shared" si="35"/>
        <v>0</v>
      </c>
      <c r="N165" s="33">
        <f t="shared" si="36"/>
        <v>0</v>
      </c>
      <c r="O165" s="38">
        <f t="shared" si="37"/>
        <v>0</v>
      </c>
      <c r="P165" s="33">
        <v>0</v>
      </c>
      <c r="Q165" s="33">
        <v>0</v>
      </c>
      <c r="R165" s="33">
        <v>0</v>
      </c>
      <c r="S165" s="33">
        <v>0</v>
      </c>
      <c r="T165" s="38">
        <f t="shared" si="38"/>
        <v>0</v>
      </c>
      <c r="U165" s="38">
        <f t="shared" si="39"/>
        <v>0</v>
      </c>
    </row>
    <row r="166" spans="1:21" ht="13" x14ac:dyDescent="0.3">
      <c r="A166" s="18" t="s">
        <v>29</v>
      </c>
      <c r="B166" s="12" t="s">
        <v>302</v>
      </c>
      <c r="C166" s="11" t="s">
        <v>303</v>
      </c>
      <c r="D166" s="33">
        <v>0</v>
      </c>
      <c r="E166" s="33">
        <v>0</v>
      </c>
      <c r="F166" s="33">
        <v>0</v>
      </c>
      <c r="G166" s="38">
        <f t="shared" si="32"/>
        <v>0</v>
      </c>
      <c r="H166" s="33">
        <v>0</v>
      </c>
      <c r="I166" s="38">
        <f t="shared" si="33"/>
        <v>0</v>
      </c>
      <c r="J166" s="33">
        <v>0</v>
      </c>
      <c r="K166" s="38">
        <f t="shared" si="34"/>
        <v>0</v>
      </c>
      <c r="L166" s="33">
        <v>0</v>
      </c>
      <c r="M166" s="38">
        <f t="shared" si="35"/>
        <v>0</v>
      </c>
      <c r="N166" s="33">
        <f t="shared" si="36"/>
        <v>0</v>
      </c>
      <c r="O166" s="38">
        <f t="shared" si="37"/>
        <v>0</v>
      </c>
      <c r="P166" s="33">
        <v>0</v>
      </c>
      <c r="Q166" s="33">
        <v>0</v>
      </c>
      <c r="R166" s="33">
        <v>0</v>
      </c>
      <c r="S166" s="33">
        <v>0</v>
      </c>
      <c r="T166" s="38">
        <f t="shared" si="38"/>
        <v>0</v>
      </c>
      <c r="U166" s="38">
        <f t="shared" si="39"/>
        <v>0</v>
      </c>
    </row>
    <row r="167" spans="1:21" ht="13" x14ac:dyDescent="0.3">
      <c r="A167" s="18" t="s">
        <v>29</v>
      </c>
      <c r="B167" s="12" t="s">
        <v>304</v>
      </c>
      <c r="C167" s="11" t="s">
        <v>305</v>
      </c>
      <c r="D167" s="33">
        <v>0</v>
      </c>
      <c r="E167" s="33">
        <v>0</v>
      </c>
      <c r="F167" s="33">
        <v>0</v>
      </c>
      <c r="G167" s="38">
        <f t="shared" si="32"/>
        <v>0</v>
      </c>
      <c r="H167" s="33">
        <v>0</v>
      </c>
      <c r="I167" s="38">
        <f t="shared" si="33"/>
        <v>0</v>
      </c>
      <c r="J167" s="33">
        <v>0</v>
      </c>
      <c r="K167" s="38">
        <f t="shared" si="34"/>
        <v>0</v>
      </c>
      <c r="L167" s="33">
        <v>0</v>
      </c>
      <c r="M167" s="38">
        <f t="shared" si="35"/>
        <v>0</v>
      </c>
      <c r="N167" s="33">
        <f t="shared" si="36"/>
        <v>0</v>
      </c>
      <c r="O167" s="38">
        <f t="shared" si="37"/>
        <v>0</v>
      </c>
      <c r="P167" s="33">
        <v>0</v>
      </c>
      <c r="Q167" s="33">
        <v>0</v>
      </c>
      <c r="R167" s="33">
        <v>0</v>
      </c>
      <c r="S167" s="33">
        <v>0</v>
      </c>
      <c r="T167" s="38">
        <f t="shared" si="38"/>
        <v>0</v>
      </c>
      <c r="U167" s="38">
        <f t="shared" si="39"/>
        <v>0</v>
      </c>
    </row>
    <row r="168" spans="1:21" ht="13" x14ac:dyDescent="0.3">
      <c r="A168" s="18" t="s">
        <v>44</v>
      </c>
      <c r="B168" s="12" t="s">
        <v>306</v>
      </c>
      <c r="C168" s="11" t="s">
        <v>307</v>
      </c>
      <c r="D168" s="33">
        <v>0</v>
      </c>
      <c r="E168" s="33">
        <v>0</v>
      </c>
      <c r="F168" s="33">
        <v>0</v>
      </c>
      <c r="G168" s="38">
        <f t="shared" si="32"/>
        <v>0</v>
      </c>
      <c r="H168" s="33">
        <v>0</v>
      </c>
      <c r="I168" s="38">
        <f t="shared" si="33"/>
        <v>0</v>
      </c>
      <c r="J168" s="33">
        <v>0</v>
      </c>
      <c r="K168" s="38">
        <f t="shared" si="34"/>
        <v>0</v>
      </c>
      <c r="L168" s="33">
        <v>0</v>
      </c>
      <c r="M168" s="38">
        <f t="shared" si="35"/>
        <v>0</v>
      </c>
      <c r="N168" s="33">
        <f t="shared" si="36"/>
        <v>0</v>
      </c>
      <c r="O168" s="38">
        <f t="shared" si="37"/>
        <v>0</v>
      </c>
      <c r="P168" s="33">
        <v>0</v>
      </c>
      <c r="Q168" s="33">
        <v>0</v>
      </c>
      <c r="R168" s="33">
        <v>0</v>
      </c>
      <c r="S168" s="33">
        <v>0</v>
      </c>
      <c r="T168" s="38">
        <f t="shared" si="38"/>
        <v>0</v>
      </c>
      <c r="U168" s="38">
        <f t="shared" si="39"/>
        <v>0</v>
      </c>
    </row>
    <row r="169" spans="1:21" ht="14" x14ac:dyDescent="0.3">
      <c r="A169" s="19" t="s">
        <v>0</v>
      </c>
      <c r="B169" s="14" t="s">
        <v>308</v>
      </c>
      <c r="C169" s="13" t="s">
        <v>0</v>
      </c>
      <c r="D169" s="34">
        <f>SUM(D164:D168)</f>
        <v>0</v>
      </c>
      <c r="E169" s="34">
        <f>SUM(E164:E168)</f>
        <v>0</v>
      </c>
      <c r="F169" s="34">
        <f>SUM(F164:F168)</f>
        <v>0</v>
      </c>
      <c r="G169" s="39">
        <f t="shared" si="32"/>
        <v>0</v>
      </c>
      <c r="H169" s="34">
        <f>SUM(H164:H168)</f>
        <v>0</v>
      </c>
      <c r="I169" s="39">
        <f t="shared" si="33"/>
        <v>0</v>
      </c>
      <c r="J169" s="34">
        <f>SUM(J164:J168)</f>
        <v>0</v>
      </c>
      <c r="K169" s="39">
        <f t="shared" si="34"/>
        <v>0</v>
      </c>
      <c r="L169" s="34">
        <f>SUM(L164:L168)</f>
        <v>0</v>
      </c>
      <c r="M169" s="39">
        <f t="shared" si="35"/>
        <v>0</v>
      </c>
      <c r="N169" s="34">
        <f t="shared" si="36"/>
        <v>0</v>
      </c>
      <c r="O169" s="39">
        <f t="shared" si="37"/>
        <v>0</v>
      </c>
      <c r="P169" s="34">
        <f>SUM(P164:P168)</f>
        <v>0</v>
      </c>
      <c r="Q169" s="34">
        <f>SUM(Q164:Q168)</f>
        <v>0</v>
      </c>
      <c r="R169" s="34">
        <f>SUM(R164:R168)</f>
        <v>0</v>
      </c>
      <c r="S169" s="34">
        <f>SUM(S164:S168)</f>
        <v>0</v>
      </c>
      <c r="T169" s="39">
        <f t="shared" si="38"/>
        <v>0</v>
      </c>
      <c r="U169" s="39">
        <f t="shared" si="39"/>
        <v>0</v>
      </c>
    </row>
    <row r="170" spans="1:21" ht="14" x14ac:dyDescent="0.3">
      <c r="A170" s="19" t="s">
        <v>0</v>
      </c>
      <c r="B170" s="14" t="s">
        <v>309</v>
      </c>
      <c r="C170" s="13" t="s">
        <v>0</v>
      </c>
      <c r="D170" s="34">
        <f>SUM(D105,D107:D111,D113:D120,D122:D125,D127:D131,D133:D136,D138:D143,D145:D149,D151:D156,D158:D162,D164:D168)</f>
        <v>1272484</v>
      </c>
      <c r="E170" s="34">
        <f>SUM(E105,E107:E111,E113:E120,E122:E125,E127:E131,E133:E136,E138:E143,E145:E149,E151:E156,E158:E162,E164:E168)</f>
        <v>741984</v>
      </c>
      <c r="F170" s="34">
        <f>SUM(F105,F107:F111,F113:F120,F122:F125,F127:F131,F133:F136,F138:F143,F145:F149,F151:F156,F158:F162,F164:F168)</f>
        <v>23601</v>
      </c>
      <c r="G170" s="39">
        <f t="shared" si="32"/>
        <v>1.85471880196529E-2</v>
      </c>
      <c r="H170" s="34">
        <f>SUM(H105,H107:H111,H113:H120,H122:H125,H127:H131,H133:H136,H138:H143,H145:H149,H151:H156,H158:H162,H164:H168)</f>
        <v>7951</v>
      </c>
      <c r="I170" s="39">
        <f t="shared" si="33"/>
        <v>6.2484086243913481E-3</v>
      </c>
      <c r="J170" s="34">
        <f>SUM(J105,J107:J111,J113:J120,J122:J125,J127:J131,J133:J136,J138:J143,J145:J149,J151:J156,J158:J162,J164:J168)</f>
        <v>741984</v>
      </c>
      <c r="K170" s="39">
        <f t="shared" si="34"/>
        <v>1</v>
      </c>
      <c r="L170" s="34">
        <f>SUM(L105,L107:L111,L113:L120,L122:L125,L127:L131,L133:L136,L138:L143,L145:L149,L151:L156,L158:L162,L164:L168)</f>
        <v>0</v>
      </c>
      <c r="M170" s="39">
        <f t="shared" si="35"/>
        <v>0</v>
      </c>
      <c r="N170" s="34">
        <f t="shared" si="36"/>
        <v>773536</v>
      </c>
      <c r="O170" s="39">
        <f t="shared" si="37"/>
        <v>1.042523828007073</v>
      </c>
      <c r="P170" s="34">
        <f>SUM(P105,P107:P111,P113:P120,P122:P125,P127:P131,P133:P136,P138:P143,P145:P149,P151:P156,P158:P162,P164:P168)</f>
        <v>742212</v>
      </c>
      <c r="Q170" s="34">
        <f>SUM(Q105,Q107:Q111,Q113:Q120,Q122:Q125,Q127:Q131,Q133:Q136,Q138:Q143,Q145:Q149,Q151:Q156,Q158:Q162,Q164:Q168)</f>
        <v>782184</v>
      </c>
      <c r="R170" s="34">
        <f>SUM(R105,R107:R111,R113:R120,R122:R125,R127:R131,R133:R136,R138:R143,R145:R149,R151:R156,R158:R162,R164:R168)</f>
        <v>741984</v>
      </c>
      <c r="S170" s="34">
        <f>SUM(S105,S107:S111,S113:S120,S122:S125,S127:S131,S133:S136,S138:S143,S145:S149,S151:S156,S158:S162,S164:S168)</f>
        <v>760854</v>
      </c>
      <c r="T170" s="39">
        <f t="shared" si="38"/>
        <v>1.0254318152412989</v>
      </c>
      <c r="U170" s="39">
        <f t="shared" si="39"/>
        <v>-3.0718985950106692E-4</v>
      </c>
    </row>
    <row r="171" spans="1:21" ht="14.5" customHeight="1" x14ac:dyDescent="0.3">
      <c r="A171" s="17" t="s">
        <v>0</v>
      </c>
      <c r="B171" s="15" t="s">
        <v>618</v>
      </c>
      <c r="C171" s="10"/>
      <c r="D171" s="35"/>
      <c r="E171" s="35"/>
      <c r="F171" s="35"/>
      <c r="G171" s="40"/>
      <c r="H171" s="35"/>
      <c r="I171" s="40"/>
      <c r="J171" s="35"/>
      <c r="K171" s="40"/>
      <c r="L171" s="35"/>
      <c r="M171" s="40"/>
      <c r="N171" s="35"/>
      <c r="O171" s="40"/>
      <c r="P171" s="35"/>
      <c r="Q171" s="35"/>
      <c r="R171" s="35"/>
      <c r="S171" s="35"/>
      <c r="T171" s="40"/>
      <c r="U171" s="40"/>
    </row>
    <row r="172" spans="1:21" ht="14.5" customHeight="1" x14ac:dyDescent="0.3">
      <c r="A172" s="17" t="s">
        <v>0</v>
      </c>
      <c r="B172" s="9" t="s">
        <v>310</v>
      </c>
      <c r="C172" s="10"/>
      <c r="D172" s="35"/>
      <c r="E172" s="35"/>
      <c r="F172" s="35"/>
      <c r="G172" s="40"/>
      <c r="H172" s="35"/>
      <c r="I172" s="40"/>
      <c r="J172" s="35"/>
      <c r="K172" s="40"/>
      <c r="L172" s="35"/>
      <c r="M172" s="40"/>
      <c r="N172" s="35"/>
      <c r="O172" s="40"/>
      <c r="P172" s="35"/>
      <c r="Q172" s="35"/>
      <c r="R172" s="35"/>
      <c r="S172" s="35"/>
      <c r="T172" s="40"/>
      <c r="U172" s="40"/>
    </row>
    <row r="173" spans="1:21" ht="13" x14ac:dyDescent="0.3">
      <c r="A173" s="18" t="s">
        <v>29</v>
      </c>
      <c r="B173" s="12" t="s">
        <v>311</v>
      </c>
      <c r="C173" s="11" t="s">
        <v>312</v>
      </c>
      <c r="D173" s="33">
        <v>0</v>
      </c>
      <c r="E173" s="33">
        <v>0</v>
      </c>
      <c r="F173" s="33">
        <v>0</v>
      </c>
      <c r="G173" s="38">
        <f t="shared" ref="G173:G205" si="40">IF(($D173     =0),0,($F173     /$D173     ))</f>
        <v>0</v>
      </c>
      <c r="H173" s="33">
        <v>0</v>
      </c>
      <c r="I173" s="38">
        <f t="shared" ref="I173:I205" si="41">IF(($D173     =0),0,($H173     /$D173     ))</f>
        <v>0</v>
      </c>
      <c r="J173" s="33">
        <v>0</v>
      </c>
      <c r="K173" s="38">
        <f t="shared" ref="K173:K205" si="42">IF(($E173     =0),0,($J173     /$E173     ))</f>
        <v>0</v>
      </c>
      <c r="L173" s="33">
        <v>0</v>
      </c>
      <c r="M173" s="38">
        <f t="shared" ref="M173:M205" si="43">IF(($E173     =0),0,($L173     /$E173     ))</f>
        <v>0</v>
      </c>
      <c r="N173" s="33">
        <f t="shared" ref="N173:N205" si="44">$F173     +$H173     +$J173</f>
        <v>0</v>
      </c>
      <c r="O173" s="38">
        <f t="shared" ref="O173:O205" si="45">IF(($E173     =0),0,($N173     /$E173     ))</f>
        <v>0</v>
      </c>
      <c r="P173" s="33">
        <v>0</v>
      </c>
      <c r="Q173" s="33">
        <v>0</v>
      </c>
      <c r="R173" s="33">
        <v>0</v>
      </c>
      <c r="S173" s="33">
        <v>0</v>
      </c>
      <c r="T173" s="38">
        <f t="shared" ref="T173:T205" si="46">IF(($R173     =0),0,($S173     /$R173     ))</f>
        <v>0</v>
      </c>
      <c r="U173" s="38">
        <f t="shared" ref="U173:U205" si="47">IF(($P173     =0),0,(($J173     /$P173     )-1))</f>
        <v>0</v>
      </c>
    </row>
    <row r="174" spans="1:21" ht="13" x14ac:dyDescent="0.3">
      <c r="A174" s="18" t="s">
        <v>29</v>
      </c>
      <c r="B174" s="12" t="s">
        <v>313</v>
      </c>
      <c r="C174" s="11" t="s">
        <v>314</v>
      </c>
      <c r="D174" s="33">
        <v>0</v>
      </c>
      <c r="E174" s="33">
        <v>0</v>
      </c>
      <c r="F174" s="33">
        <v>0</v>
      </c>
      <c r="G174" s="38">
        <f t="shared" si="40"/>
        <v>0</v>
      </c>
      <c r="H174" s="33">
        <v>0</v>
      </c>
      <c r="I174" s="38">
        <f t="shared" si="41"/>
        <v>0</v>
      </c>
      <c r="J174" s="33">
        <v>0</v>
      </c>
      <c r="K174" s="38">
        <f t="shared" si="42"/>
        <v>0</v>
      </c>
      <c r="L174" s="33">
        <v>0</v>
      </c>
      <c r="M174" s="38">
        <f t="shared" si="43"/>
        <v>0</v>
      </c>
      <c r="N174" s="33">
        <f t="shared" si="44"/>
        <v>0</v>
      </c>
      <c r="O174" s="38">
        <f t="shared" si="45"/>
        <v>0</v>
      </c>
      <c r="P174" s="33">
        <v>0</v>
      </c>
      <c r="Q174" s="33">
        <v>0</v>
      </c>
      <c r="R174" s="33">
        <v>0</v>
      </c>
      <c r="S174" s="33">
        <v>0</v>
      </c>
      <c r="T174" s="38">
        <f t="shared" si="46"/>
        <v>0</v>
      </c>
      <c r="U174" s="38">
        <f t="shared" si="47"/>
        <v>0</v>
      </c>
    </row>
    <row r="175" spans="1:21" ht="13" x14ac:dyDescent="0.3">
      <c r="A175" s="18" t="s">
        <v>29</v>
      </c>
      <c r="B175" s="12" t="s">
        <v>315</v>
      </c>
      <c r="C175" s="11" t="s">
        <v>316</v>
      </c>
      <c r="D175" s="33">
        <v>0</v>
      </c>
      <c r="E175" s="33">
        <v>0</v>
      </c>
      <c r="F175" s="33">
        <v>0</v>
      </c>
      <c r="G175" s="38">
        <f t="shared" si="40"/>
        <v>0</v>
      </c>
      <c r="H175" s="33">
        <v>0</v>
      </c>
      <c r="I175" s="38">
        <f t="shared" si="41"/>
        <v>0</v>
      </c>
      <c r="J175" s="33">
        <v>0</v>
      </c>
      <c r="K175" s="38">
        <f t="shared" si="42"/>
        <v>0</v>
      </c>
      <c r="L175" s="33">
        <v>0</v>
      </c>
      <c r="M175" s="38">
        <f t="shared" si="43"/>
        <v>0</v>
      </c>
      <c r="N175" s="33">
        <f t="shared" si="44"/>
        <v>0</v>
      </c>
      <c r="O175" s="38">
        <f t="shared" si="45"/>
        <v>0</v>
      </c>
      <c r="P175" s="33">
        <v>0</v>
      </c>
      <c r="Q175" s="33">
        <v>0</v>
      </c>
      <c r="R175" s="33">
        <v>0</v>
      </c>
      <c r="S175" s="33">
        <v>0</v>
      </c>
      <c r="T175" s="38">
        <f t="shared" si="46"/>
        <v>0</v>
      </c>
      <c r="U175" s="38">
        <f t="shared" si="47"/>
        <v>0</v>
      </c>
    </row>
    <row r="176" spans="1:21" ht="13" x14ac:dyDescent="0.3">
      <c r="A176" s="18" t="s">
        <v>29</v>
      </c>
      <c r="B176" s="12" t="s">
        <v>317</v>
      </c>
      <c r="C176" s="11" t="s">
        <v>318</v>
      </c>
      <c r="D176" s="33">
        <v>0</v>
      </c>
      <c r="E176" s="33">
        <v>0</v>
      </c>
      <c r="F176" s="33">
        <v>0</v>
      </c>
      <c r="G176" s="38">
        <f t="shared" si="40"/>
        <v>0</v>
      </c>
      <c r="H176" s="33">
        <v>0</v>
      </c>
      <c r="I176" s="38">
        <f t="shared" si="41"/>
        <v>0</v>
      </c>
      <c r="J176" s="33">
        <v>0</v>
      </c>
      <c r="K176" s="38">
        <f t="shared" si="42"/>
        <v>0</v>
      </c>
      <c r="L176" s="33">
        <v>0</v>
      </c>
      <c r="M176" s="38">
        <f t="shared" si="43"/>
        <v>0</v>
      </c>
      <c r="N176" s="33">
        <f t="shared" si="44"/>
        <v>0</v>
      </c>
      <c r="O176" s="38">
        <f t="shared" si="45"/>
        <v>0</v>
      </c>
      <c r="P176" s="33">
        <v>0</v>
      </c>
      <c r="Q176" s="33">
        <v>0</v>
      </c>
      <c r="R176" s="33">
        <v>0</v>
      </c>
      <c r="S176" s="33">
        <v>0</v>
      </c>
      <c r="T176" s="38">
        <f t="shared" si="46"/>
        <v>0</v>
      </c>
      <c r="U176" s="38">
        <f t="shared" si="47"/>
        <v>0</v>
      </c>
    </row>
    <row r="177" spans="1:21" ht="13" x14ac:dyDescent="0.3">
      <c r="A177" s="18" t="s">
        <v>29</v>
      </c>
      <c r="B177" s="12" t="s">
        <v>319</v>
      </c>
      <c r="C177" s="11" t="s">
        <v>320</v>
      </c>
      <c r="D177" s="33">
        <v>0</v>
      </c>
      <c r="E177" s="33">
        <v>0</v>
      </c>
      <c r="F177" s="33">
        <v>0</v>
      </c>
      <c r="G177" s="38">
        <f t="shared" si="40"/>
        <v>0</v>
      </c>
      <c r="H177" s="33">
        <v>0</v>
      </c>
      <c r="I177" s="38">
        <f t="shared" si="41"/>
        <v>0</v>
      </c>
      <c r="J177" s="33">
        <v>0</v>
      </c>
      <c r="K177" s="38">
        <f t="shared" si="42"/>
        <v>0</v>
      </c>
      <c r="L177" s="33">
        <v>0</v>
      </c>
      <c r="M177" s="38">
        <f t="shared" si="43"/>
        <v>0</v>
      </c>
      <c r="N177" s="33">
        <f t="shared" si="44"/>
        <v>0</v>
      </c>
      <c r="O177" s="38">
        <f t="shared" si="45"/>
        <v>0</v>
      </c>
      <c r="P177" s="33">
        <v>0</v>
      </c>
      <c r="Q177" s="33">
        <v>0</v>
      </c>
      <c r="R177" s="33">
        <v>0</v>
      </c>
      <c r="S177" s="33">
        <v>0</v>
      </c>
      <c r="T177" s="38">
        <f t="shared" si="46"/>
        <v>0</v>
      </c>
      <c r="U177" s="38">
        <f t="shared" si="47"/>
        <v>0</v>
      </c>
    </row>
    <row r="178" spans="1:21" ht="13" x14ac:dyDescent="0.3">
      <c r="A178" s="18" t="s">
        <v>44</v>
      </c>
      <c r="B178" s="12" t="s">
        <v>321</v>
      </c>
      <c r="C178" s="11" t="s">
        <v>322</v>
      </c>
      <c r="D178" s="33">
        <v>0</v>
      </c>
      <c r="E178" s="33">
        <v>0</v>
      </c>
      <c r="F178" s="33">
        <v>0</v>
      </c>
      <c r="G178" s="38">
        <f t="shared" si="40"/>
        <v>0</v>
      </c>
      <c r="H178" s="33">
        <v>0</v>
      </c>
      <c r="I178" s="38">
        <f t="shared" si="41"/>
        <v>0</v>
      </c>
      <c r="J178" s="33">
        <v>0</v>
      </c>
      <c r="K178" s="38">
        <f t="shared" si="42"/>
        <v>0</v>
      </c>
      <c r="L178" s="33">
        <v>0</v>
      </c>
      <c r="M178" s="38">
        <f t="shared" si="43"/>
        <v>0</v>
      </c>
      <c r="N178" s="33">
        <f t="shared" si="44"/>
        <v>0</v>
      </c>
      <c r="O178" s="38">
        <f t="shared" si="45"/>
        <v>0</v>
      </c>
      <c r="P178" s="33">
        <v>0</v>
      </c>
      <c r="Q178" s="33">
        <v>0</v>
      </c>
      <c r="R178" s="33">
        <v>0</v>
      </c>
      <c r="S178" s="33">
        <v>0</v>
      </c>
      <c r="T178" s="38">
        <f t="shared" si="46"/>
        <v>0</v>
      </c>
      <c r="U178" s="38">
        <f t="shared" si="47"/>
        <v>0</v>
      </c>
    </row>
    <row r="179" spans="1:21" ht="14" x14ac:dyDescent="0.3">
      <c r="A179" s="19" t="s">
        <v>0</v>
      </c>
      <c r="B179" s="14" t="s">
        <v>323</v>
      </c>
      <c r="C179" s="13" t="s">
        <v>0</v>
      </c>
      <c r="D179" s="34">
        <f>SUM(D173:D178)</f>
        <v>0</v>
      </c>
      <c r="E179" s="34">
        <f>SUM(E173:E178)</f>
        <v>0</v>
      </c>
      <c r="F179" s="34">
        <f>SUM(F173:F178)</f>
        <v>0</v>
      </c>
      <c r="G179" s="39">
        <f t="shared" si="40"/>
        <v>0</v>
      </c>
      <c r="H179" s="34">
        <f>SUM(H173:H178)</f>
        <v>0</v>
      </c>
      <c r="I179" s="39">
        <f t="shared" si="41"/>
        <v>0</v>
      </c>
      <c r="J179" s="34">
        <f>SUM(J173:J178)</f>
        <v>0</v>
      </c>
      <c r="K179" s="39">
        <f t="shared" si="42"/>
        <v>0</v>
      </c>
      <c r="L179" s="34">
        <f>SUM(L173:L178)</f>
        <v>0</v>
      </c>
      <c r="M179" s="39">
        <f t="shared" si="43"/>
        <v>0</v>
      </c>
      <c r="N179" s="34">
        <f t="shared" si="44"/>
        <v>0</v>
      </c>
      <c r="O179" s="39">
        <f t="shared" si="45"/>
        <v>0</v>
      </c>
      <c r="P179" s="34">
        <f>SUM(P173:P178)</f>
        <v>0</v>
      </c>
      <c r="Q179" s="34">
        <f>SUM(Q173:Q178)</f>
        <v>0</v>
      </c>
      <c r="R179" s="34">
        <f>SUM(R173:R178)</f>
        <v>0</v>
      </c>
      <c r="S179" s="34">
        <f>SUM(S173:S178)</f>
        <v>0</v>
      </c>
      <c r="T179" s="39">
        <f t="shared" si="46"/>
        <v>0</v>
      </c>
      <c r="U179" s="39">
        <f t="shared" si="47"/>
        <v>0</v>
      </c>
    </row>
    <row r="180" spans="1:21" ht="13" x14ac:dyDescent="0.3">
      <c r="A180" s="18" t="s">
        <v>29</v>
      </c>
      <c r="B180" s="12" t="s">
        <v>324</v>
      </c>
      <c r="C180" s="11" t="s">
        <v>325</v>
      </c>
      <c r="D180" s="33">
        <v>0</v>
      </c>
      <c r="E180" s="33">
        <v>0</v>
      </c>
      <c r="F180" s="33">
        <v>0</v>
      </c>
      <c r="G180" s="38">
        <f t="shared" si="40"/>
        <v>0</v>
      </c>
      <c r="H180" s="33">
        <v>0</v>
      </c>
      <c r="I180" s="38">
        <f t="shared" si="41"/>
        <v>0</v>
      </c>
      <c r="J180" s="33">
        <v>0</v>
      </c>
      <c r="K180" s="38">
        <f t="shared" si="42"/>
        <v>0</v>
      </c>
      <c r="L180" s="33">
        <v>0</v>
      </c>
      <c r="M180" s="38">
        <f t="shared" si="43"/>
        <v>0</v>
      </c>
      <c r="N180" s="33">
        <f t="shared" si="44"/>
        <v>0</v>
      </c>
      <c r="O180" s="38">
        <f t="shared" si="45"/>
        <v>0</v>
      </c>
      <c r="P180" s="33">
        <v>0</v>
      </c>
      <c r="Q180" s="33">
        <v>0</v>
      </c>
      <c r="R180" s="33">
        <v>0</v>
      </c>
      <c r="S180" s="33">
        <v>0</v>
      </c>
      <c r="T180" s="38">
        <f t="shared" si="46"/>
        <v>0</v>
      </c>
      <c r="U180" s="38">
        <f t="shared" si="47"/>
        <v>0</v>
      </c>
    </row>
    <row r="181" spans="1:21" ht="13" x14ac:dyDescent="0.3">
      <c r="A181" s="18" t="s">
        <v>29</v>
      </c>
      <c r="B181" s="12" t="s">
        <v>326</v>
      </c>
      <c r="C181" s="11" t="s">
        <v>327</v>
      </c>
      <c r="D181" s="33">
        <v>0</v>
      </c>
      <c r="E181" s="33">
        <v>0</v>
      </c>
      <c r="F181" s="33">
        <v>0</v>
      </c>
      <c r="G181" s="38">
        <f t="shared" si="40"/>
        <v>0</v>
      </c>
      <c r="H181" s="33">
        <v>0</v>
      </c>
      <c r="I181" s="38">
        <f t="shared" si="41"/>
        <v>0</v>
      </c>
      <c r="J181" s="33">
        <v>0</v>
      </c>
      <c r="K181" s="38">
        <f t="shared" si="42"/>
        <v>0</v>
      </c>
      <c r="L181" s="33">
        <v>0</v>
      </c>
      <c r="M181" s="38">
        <f t="shared" si="43"/>
        <v>0</v>
      </c>
      <c r="N181" s="33">
        <f t="shared" si="44"/>
        <v>0</v>
      </c>
      <c r="O181" s="38">
        <f t="shared" si="45"/>
        <v>0</v>
      </c>
      <c r="P181" s="33">
        <v>0</v>
      </c>
      <c r="Q181" s="33">
        <v>0</v>
      </c>
      <c r="R181" s="33">
        <v>0</v>
      </c>
      <c r="S181" s="33">
        <v>0</v>
      </c>
      <c r="T181" s="38">
        <f t="shared" si="46"/>
        <v>0</v>
      </c>
      <c r="U181" s="38">
        <f t="shared" si="47"/>
        <v>0</v>
      </c>
    </row>
    <row r="182" spans="1:21" ht="13" x14ac:dyDescent="0.3">
      <c r="A182" s="18" t="s">
        <v>29</v>
      </c>
      <c r="B182" s="12" t="s">
        <v>328</v>
      </c>
      <c r="C182" s="11" t="s">
        <v>329</v>
      </c>
      <c r="D182" s="33">
        <v>0</v>
      </c>
      <c r="E182" s="33">
        <v>0</v>
      </c>
      <c r="F182" s="33">
        <v>0</v>
      </c>
      <c r="G182" s="38">
        <f t="shared" si="40"/>
        <v>0</v>
      </c>
      <c r="H182" s="33">
        <v>0</v>
      </c>
      <c r="I182" s="38">
        <f t="shared" si="41"/>
        <v>0</v>
      </c>
      <c r="J182" s="33">
        <v>0</v>
      </c>
      <c r="K182" s="38">
        <f t="shared" si="42"/>
        <v>0</v>
      </c>
      <c r="L182" s="33">
        <v>0</v>
      </c>
      <c r="M182" s="38">
        <f t="shared" si="43"/>
        <v>0</v>
      </c>
      <c r="N182" s="33">
        <f t="shared" si="44"/>
        <v>0</v>
      </c>
      <c r="O182" s="38">
        <f t="shared" si="45"/>
        <v>0</v>
      </c>
      <c r="P182" s="33">
        <v>0</v>
      </c>
      <c r="Q182" s="33">
        <v>0</v>
      </c>
      <c r="R182" s="33">
        <v>0</v>
      </c>
      <c r="S182" s="33">
        <v>0</v>
      </c>
      <c r="T182" s="38">
        <f t="shared" si="46"/>
        <v>0</v>
      </c>
      <c r="U182" s="38">
        <f t="shared" si="47"/>
        <v>0</v>
      </c>
    </row>
    <row r="183" spans="1:21" ht="13" x14ac:dyDescent="0.3">
      <c r="A183" s="18" t="s">
        <v>29</v>
      </c>
      <c r="B183" s="12" t="s">
        <v>330</v>
      </c>
      <c r="C183" s="11" t="s">
        <v>331</v>
      </c>
      <c r="D183" s="33">
        <v>0</v>
      </c>
      <c r="E183" s="33">
        <v>0</v>
      </c>
      <c r="F183" s="33">
        <v>0</v>
      </c>
      <c r="G183" s="38">
        <f t="shared" si="40"/>
        <v>0</v>
      </c>
      <c r="H183" s="33">
        <v>0</v>
      </c>
      <c r="I183" s="38">
        <f t="shared" si="41"/>
        <v>0</v>
      </c>
      <c r="J183" s="33">
        <v>0</v>
      </c>
      <c r="K183" s="38">
        <f t="shared" si="42"/>
        <v>0</v>
      </c>
      <c r="L183" s="33">
        <v>0</v>
      </c>
      <c r="M183" s="38">
        <f t="shared" si="43"/>
        <v>0</v>
      </c>
      <c r="N183" s="33">
        <f t="shared" si="44"/>
        <v>0</v>
      </c>
      <c r="O183" s="38">
        <f t="shared" si="45"/>
        <v>0</v>
      </c>
      <c r="P183" s="33">
        <v>0</v>
      </c>
      <c r="Q183" s="33">
        <v>0</v>
      </c>
      <c r="R183" s="33">
        <v>0</v>
      </c>
      <c r="S183" s="33">
        <v>0</v>
      </c>
      <c r="T183" s="38">
        <f t="shared" si="46"/>
        <v>0</v>
      </c>
      <c r="U183" s="38">
        <f t="shared" si="47"/>
        <v>0</v>
      </c>
    </row>
    <row r="184" spans="1:21" ht="13" x14ac:dyDescent="0.3">
      <c r="A184" s="18" t="s">
        <v>44</v>
      </c>
      <c r="B184" s="12" t="s">
        <v>332</v>
      </c>
      <c r="C184" s="11" t="s">
        <v>333</v>
      </c>
      <c r="D184" s="33">
        <v>15789456</v>
      </c>
      <c r="E184" s="33">
        <v>5077894</v>
      </c>
      <c r="F184" s="33">
        <v>0</v>
      </c>
      <c r="G184" s="38">
        <f t="shared" si="40"/>
        <v>0</v>
      </c>
      <c r="H184" s="33">
        <v>0</v>
      </c>
      <c r="I184" s="38">
        <f t="shared" si="41"/>
        <v>0</v>
      </c>
      <c r="J184" s="33">
        <v>10432100</v>
      </c>
      <c r="K184" s="38">
        <f t="shared" si="42"/>
        <v>2.0544146845129103</v>
      </c>
      <c r="L184" s="33">
        <v>0</v>
      </c>
      <c r="M184" s="38">
        <f t="shared" si="43"/>
        <v>0</v>
      </c>
      <c r="N184" s="33">
        <f t="shared" si="44"/>
        <v>10432100</v>
      </c>
      <c r="O184" s="38">
        <f t="shared" si="45"/>
        <v>2.0544146845129103</v>
      </c>
      <c r="P184" s="33">
        <v>0</v>
      </c>
      <c r="Q184" s="33">
        <v>0</v>
      </c>
      <c r="R184" s="33">
        <v>0</v>
      </c>
      <c r="S184" s="33">
        <v>0</v>
      </c>
      <c r="T184" s="38">
        <f t="shared" si="46"/>
        <v>0</v>
      </c>
      <c r="U184" s="38">
        <f t="shared" si="47"/>
        <v>0</v>
      </c>
    </row>
    <row r="185" spans="1:21" ht="14" x14ac:dyDescent="0.3">
      <c r="A185" s="19" t="s">
        <v>0</v>
      </c>
      <c r="B185" s="14" t="s">
        <v>334</v>
      </c>
      <c r="C185" s="13" t="s">
        <v>0</v>
      </c>
      <c r="D185" s="34">
        <f>SUM(D180:D184)</f>
        <v>15789456</v>
      </c>
      <c r="E185" s="34">
        <f>SUM(E180:E184)</f>
        <v>5077894</v>
      </c>
      <c r="F185" s="34">
        <f>SUM(F180:F184)</f>
        <v>0</v>
      </c>
      <c r="G185" s="39">
        <f t="shared" si="40"/>
        <v>0</v>
      </c>
      <c r="H185" s="34">
        <f>SUM(H180:H184)</f>
        <v>0</v>
      </c>
      <c r="I185" s="39">
        <f t="shared" si="41"/>
        <v>0</v>
      </c>
      <c r="J185" s="34">
        <f>SUM(J180:J184)</f>
        <v>10432100</v>
      </c>
      <c r="K185" s="39">
        <f t="shared" si="42"/>
        <v>2.0544146845129103</v>
      </c>
      <c r="L185" s="34">
        <f>SUM(L180:L184)</f>
        <v>0</v>
      </c>
      <c r="M185" s="39">
        <f t="shared" si="43"/>
        <v>0</v>
      </c>
      <c r="N185" s="34">
        <f t="shared" si="44"/>
        <v>10432100</v>
      </c>
      <c r="O185" s="39">
        <f t="shared" si="45"/>
        <v>2.0544146845129103</v>
      </c>
      <c r="P185" s="34">
        <f>SUM(P180:P184)</f>
        <v>0</v>
      </c>
      <c r="Q185" s="34">
        <f>SUM(Q180:Q184)</f>
        <v>0</v>
      </c>
      <c r="R185" s="34">
        <f>SUM(R180:R184)</f>
        <v>0</v>
      </c>
      <c r="S185" s="34">
        <f>SUM(S180:S184)</f>
        <v>0</v>
      </c>
      <c r="T185" s="39">
        <f t="shared" si="46"/>
        <v>0</v>
      </c>
      <c r="U185" s="39">
        <f t="shared" si="47"/>
        <v>0</v>
      </c>
    </row>
    <row r="186" spans="1:21" ht="13" x14ac:dyDescent="0.3">
      <c r="A186" s="18" t="s">
        <v>29</v>
      </c>
      <c r="B186" s="12" t="s">
        <v>335</v>
      </c>
      <c r="C186" s="11" t="s">
        <v>336</v>
      </c>
      <c r="D186" s="33">
        <v>0</v>
      </c>
      <c r="E186" s="33">
        <v>0</v>
      </c>
      <c r="F186" s="33">
        <v>0</v>
      </c>
      <c r="G186" s="38">
        <f t="shared" si="40"/>
        <v>0</v>
      </c>
      <c r="H186" s="33">
        <v>0</v>
      </c>
      <c r="I186" s="38">
        <f t="shared" si="41"/>
        <v>0</v>
      </c>
      <c r="J186" s="33">
        <v>0</v>
      </c>
      <c r="K186" s="38">
        <f t="shared" si="42"/>
        <v>0</v>
      </c>
      <c r="L186" s="33">
        <v>0</v>
      </c>
      <c r="M186" s="38">
        <f t="shared" si="43"/>
        <v>0</v>
      </c>
      <c r="N186" s="33">
        <f t="shared" si="44"/>
        <v>0</v>
      </c>
      <c r="O186" s="38">
        <f t="shared" si="45"/>
        <v>0</v>
      </c>
      <c r="P186" s="33">
        <v>0</v>
      </c>
      <c r="Q186" s="33">
        <v>0</v>
      </c>
      <c r="R186" s="33">
        <v>0</v>
      </c>
      <c r="S186" s="33">
        <v>0</v>
      </c>
      <c r="T186" s="38">
        <f t="shared" si="46"/>
        <v>0</v>
      </c>
      <c r="U186" s="38">
        <f t="shared" si="47"/>
        <v>0</v>
      </c>
    </row>
    <row r="187" spans="1:21" ht="13" x14ac:dyDescent="0.3">
      <c r="A187" s="18" t="s">
        <v>29</v>
      </c>
      <c r="B187" s="12" t="s">
        <v>337</v>
      </c>
      <c r="C187" s="11" t="s">
        <v>338</v>
      </c>
      <c r="D187" s="33">
        <v>0</v>
      </c>
      <c r="E187" s="33">
        <v>0</v>
      </c>
      <c r="F187" s="33">
        <v>0</v>
      </c>
      <c r="G187" s="38">
        <f t="shared" si="40"/>
        <v>0</v>
      </c>
      <c r="H187" s="33">
        <v>0</v>
      </c>
      <c r="I187" s="38">
        <f t="shared" si="41"/>
        <v>0</v>
      </c>
      <c r="J187" s="33">
        <v>0</v>
      </c>
      <c r="K187" s="38">
        <f t="shared" si="42"/>
        <v>0</v>
      </c>
      <c r="L187" s="33">
        <v>0</v>
      </c>
      <c r="M187" s="38">
        <f t="shared" si="43"/>
        <v>0</v>
      </c>
      <c r="N187" s="33">
        <f t="shared" si="44"/>
        <v>0</v>
      </c>
      <c r="O187" s="38">
        <f t="shared" si="45"/>
        <v>0</v>
      </c>
      <c r="P187" s="33">
        <v>0</v>
      </c>
      <c r="Q187" s="33">
        <v>0</v>
      </c>
      <c r="R187" s="33">
        <v>0</v>
      </c>
      <c r="S187" s="33">
        <v>0</v>
      </c>
      <c r="T187" s="38">
        <f t="shared" si="46"/>
        <v>0</v>
      </c>
      <c r="U187" s="38">
        <f t="shared" si="47"/>
        <v>0</v>
      </c>
    </row>
    <row r="188" spans="1:21" ht="13" x14ac:dyDescent="0.3">
      <c r="A188" s="18" t="s">
        <v>29</v>
      </c>
      <c r="B188" s="12" t="s">
        <v>339</v>
      </c>
      <c r="C188" s="11" t="s">
        <v>340</v>
      </c>
      <c r="D188" s="33">
        <v>1100</v>
      </c>
      <c r="E188" s="33">
        <v>1100</v>
      </c>
      <c r="F188" s="33">
        <v>0</v>
      </c>
      <c r="G188" s="38">
        <f t="shared" si="40"/>
        <v>0</v>
      </c>
      <c r="H188" s="33">
        <v>0</v>
      </c>
      <c r="I188" s="38">
        <f t="shared" si="41"/>
        <v>0</v>
      </c>
      <c r="J188" s="33">
        <v>0</v>
      </c>
      <c r="K188" s="38">
        <f t="shared" si="42"/>
        <v>0</v>
      </c>
      <c r="L188" s="33">
        <v>0</v>
      </c>
      <c r="M188" s="38">
        <f t="shared" si="43"/>
        <v>0</v>
      </c>
      <c r="N188" s="33">
        <f t="shared" si="44"/>
        <v>0</v>
      </c>
      <c r="O188" s="38">
        <f t="shared" si="45"/>
        <v>0</v>
      </c>
      <c r="P188" s="33">
        <v>0</v>
      </c>
      <c r="Q188" s="33">
        <v>1045</v>
      </c>
      <c r="R188" s="33">
        <v>1045</v>
      </c>
      <c r="S188" s="33">
        <v>0</v>
      </c>
      <c r="T188" s="38">
        <f t="shared" si="46"/>
        <v>0</v>
      </c>
      <c r="U188" s="38">
        <f t="shared" si="47"/>
        <v>0</v>
      </c>
    </row>
    <row r="189" spans="1:21" ht="13" x14ac:dyDescent="0.3">
      <c r="A189" s="18" t="s">
        <v>29</v>
      </c>
      <c r="B189" s="12" t="s">
        <v>341</v>
      </c>
      <c r="C189" s="11" t="s">
        <v>342</v>
      </c>
      <c r="D189" s="33">
        <v>0</v>
      </c>
      <c r="E189" s="33">
        <v>0</v>
      </c>
      <c r="F189" s="33">
        <v>0</v>
      </c>
      <c r="G189" s="38">
        <f t="shared" si="40"/>
        <v>0</v>
      </c>
      <c r="H189" s="33">
        <v>0</v>
      </c>
      <c r="I189" s="38">
        <f t="shared" si="41"/>
        <v>0</v>
      </c>
      <c r="J189" s="33">
        <v>0</v>
      </c>
      <c r="K189" s="38">
        <f t="shared" si="42"/>
        <v>0</v>
      </c>
      <c r="L189" s="33">
        <v>0</v>
      </c>
      <c r="M189" s="38">
        <f t="shared" si="43"/>
        <v>0</v>
      </c>
      <c r="N189" s="33">
        <f t="shared" si="44"/>
        <v>0</v>
      </c>
      <c r="O189" s="38">
        <f t="shared" si="45"/>
        <v>0</v>
      </c>
      <c r="P189" s="33">
        <v>0</v>
      </c>
      <c r="Q189" s="33">
        <v>0</v>
      </c>
      <c r="R189" s="33">
        <v>0</v>
      </c>
      <c r="S189" s="33">
        <v>0</v>
      </c>
      <c r="T189" s="38">
        <f t="shared" si="46"/>
        <v>0</v>
      </c>
      <c r="U189" s="38">
        <f t="shared" si="47"/>
        <v>0</v>
      </c>
    </row>
    <row r="190" spans="1:21" ht="13" x14ac:dyDescent="0.3">
      <c r="A190" s="18" t="s">
        <v>44</v>
      </c>
      <c r="B190" s="12" t="s">
        <v>343</v>
      </c>
      <c r="C190" s="11" t="s">
        <v>344</v>
      </c>
      <c r="D190" s="33">
        <v>6808000</v>
      </c>
      <c r="E190" s="33">
        <v>7450000</v>
      </c>
      <c r="F190" s="33">
        <v>2836665</v>
      </c>
      <c r="G190" s="38">
        <f t="shared" si="40"/>
        <v>0.41666642185663927</v>
      </c>
      <c r="H190" s="33">
        <v>2248246</v>
      </c>
      <c r="I190" s="38">
        <f t="shared" si="41"/>
        <v>0.33023589894242067</v>
      </c>
      <c r="J190" s="33">
        <v>1701997</v>
      </c>
      <c r="K190" s="38">
        <f t="shared" si="42"/>
        <v>0.22845597315436242</v>
      </c>
      <c r="L190" s="33">
        <v>0</v>
      </c>
      <c r="M190" s="38">
        <f t="shared" si="43"/>
        <v>0</v>
      </c>
      <c r="N190" s="33">
        <f t="shared" si="44"/>
        <v>6786908</v>
      </c>
      <c r="O190" s="38">
        <f t="shared" si="45"/>
        <v>0.91099436241610743</v>
      </c>
      <c r="P190" s="33">
        <v>1688181</v>
      </c>
      <c r="Q190" s="33">
        <v>6801000</v>
      </c>
      <c r="R190" s="33">
        <v>6392000</v>
      </c>
      <c r="S190" s="33">
        <v>7375670</v>
      </c>
      <c r="T190" s="38">
        <f t="shared" si="46"/>
        <v>1.1538908010012516</v>
      </c>
      <c r="U190" s="38">
        <f t="shared" si="47"/>
        <v>8.1839565781156587E-3</v>
      </c>
    </row>
    <row r="191" spans="1:21" ht="14" x14ac:dyDescent="0.3">
      <c r="A191" s="19" t="s">
        <v>0</v>
      </c>
      <c r="B191" s="14" t="s">
        <v>345</v>
      </c>
      <c r="C191" s="13" t="s">
        <v>0</v>
      </c>
      <c r="D191" s="34">
        <f>SUM(D186:D190)</f>
        <v>6809100</v>
      </c>
      <c r="E191" s="34">
        <f>SUM(E186:E190)</f>
        <v>7451100</v>
      </c>
      <c r="F191" s="34">
        <f>SUM(F186:F190)</f>
        <v>2836665</v>
      </c>
      <c r="G191" s="39">
        <f t="shared" si="40"/>
        <v>0.41659911001453936</v>
      </c>
      <c r="H191" s="34">
        <f>SUM(H186:H190)</f>
        <v>2248246</v>
      </c>
      <c r="I191" s="39">
        <f t="shared" si="41"/>
        <v>0.33018254982303097</v>
      </c>
      <c r="J191" s="34">
        <f>SUM(J186:J190)</f>
        <v>1701997</v>
      </c>
      <c r="K191" s="39">
        <f t="shared" si="42"/>
        <v>0.22842224637972916</v>
      </c>
      <c r="L191" s="34">
        <f>SUM(L186:L190)</f>
        <v>0</v>
      </c>
      <c r="M191" s="39">
        <f t="shared" si="43"/>
        <v>0</v>
      </c>
      <c r="N191" s="34">
        <f t="shared" si="44"/>
        <v>6786908</v>
      </c>
      <c r="O191" s="39">
        <f t="shared" si="45"/>
        <v>0.91085987303888016</v>
      </c>
      <c r="P191" s="34">
        <f>SUM(P186:P190)</f>
        <v>1688181</v>
      </c>
      <c r="Q191" s="34">
        <f>SUM(Q186:Q190)</f>
        <v>6802045</v>
      </c>
      <c r="R191" s="34">
        <f>SUM(R186:R190)</f>
        <v>6393045</v>
      </c>
      <c r="S191" s="34">
        <f>SUM(S186:S190)</f>
        <v>7375670</v>
      </c>
      <c r="T191" s="39">
        <f t="shared" si="46"/>
        <v>1.1537021872988538</v>
      </c>
      <c r="U191" s="39">
        <f t="shared" si="47"/>
        <v>8.1839565781156587E-3</v>
      </c>
    </row>
    <row r="192" spans="1:21" ht="13" x14ac:dyDescent="0.3">
      <c r="A192" s="18" t="s">
        <v>29</v>
      </c>
      <c r="B192" s="12" t="s">
        <v>346</v>
      </c>
      <c r="C192" s="11" t="s">
        <v>347</v>
      </c>
      <c r="D192" s="33">
        <v>0</v>
      </c>
      <c r="E192" s="33">
        <v>0</v>
      </c>
      <c r="F192" s="33">
        <v>0</v>
      </c>
      <c r="G192" s="38">
        <f t="shared" si="40"/>
        <v>0</v>
      </c>
      <c r="H192" s="33">
        <v>0</v>
      </c>
      <c r="I192" s="38">
        <f t="shared" si="41"/>
        <v>0</v>
      </c>
      <c r="J192" s="33">
        <v>0</v>
      </c>
      <c r="K192" s="38">
        <f t="shared" si="42"/>
        <v>0</v>
      </c>
      <c r="L192" s="33">
        <v>0</v>
      </c>
      <c r="M192" s="38">
        <f t="shared" si="43"/>
        <v>0</v>
      </c>
      <c r="N192" s="33">
        <f t="shared" si="44"/>
        <v>0</v>
      </c>
      <c r="O192" s="38">
        <f t="shared" si="45"/>
        <v>0</v>
      </c>
      <c r="P192" s="33">
        <v>0</v>
      </c>
      <c r="Q192" s="33">
        <v>0</v>
      </c>
      <c r="R192" s="33">
        <v>0</v>
      </c>
      <c r="S192" s="33">
        <v>0</v>
      </c>
      <c r="T192" s="38">
        <f t="shared" si="46"/>
        <v>0</v>
      </c>
      <c r="U192" s="38">
        <f t="shared" si="47"/>
        <v>0</v>
      </c>
    </row>
    <row r="193" spans="1:21" ht="13" x14ac:dyDescent="0.3">
      <c r="A193" s="18" t="s">
        <v>29</v>
      </c>
      <c r="B193" s="12" t="s">
        <v>348</v>
      </c>
      <c r="C193" s="11" t="s">
        <v>349</v>
      </c>
      <c r="D193" s="33">
        <v>0</v>
      </c>
      <c r="E193" s="33">
        <v>0</v>
      </c>
      <c r="F193" s="33">
        <v>0</v>
      </c>
      <c r="G193" s="38">
        <f t="shared" si="40"/>
        <v>0</v>
      </c>
      <c r="H193" s="33">
        <v>0</v>
      </c>
      <c r="I193" s="38">
        <f t="shared" si="41"/>
        <v>0</v>
      </c>
      <c r="J193" s="33">
        <v>0</v>
      </c>
      <c r="K193" s="38">
        <f t="shared" si="42"/>
        <v>0</v>
      </c>
      <c r="L193" s="33">
        <v>0</v>
      </c>
      <c r="M193" s="38">
        <f t="shared" si="43"/>
        <v>0</v>
      </c>
      <c r="N193" s="33">
        <f t="shared" si="44"/>
        <v>0</v>
      </c>
      <c r="O193" s="38">
        <f t="shared" si="45"/>
        <v>0</v>
      </c>
      <c r="P193" s="33">
        <v>0</v>
      </c>
      <c r="Q193" s="33">
        <v>0</v>
      </c>
      <c r="R193" s="33">
        <v>0</v>
      </c>
      <c r="S193" s="33">
        <v>0</v>
      </c>
      <c r="T193" s="38">
        <f t="shared" si="46"/>
        <v>0</v>
      </c>
      <c r="U193" s="38">
        <f t="shared" si="47"/>
        <v>0</v>
      </c>
    </row>
    <row r="194" spans="1:21" ht="13" x14ac:dyDescent="0.3">
      <c r="A194" s="18" t="s">
        <v>29</v>
      </c>
      <c r="B194" s="12" t="s">
        <v>350</v>
      </c>
      <c r="C194" s="11" t="s">
        <v>351</v>
      </c>
      <c r="D194" s="33">
        <v>0</v>
      </c>
      <c r="E194" s="33">
        <v>0</v>
      </c>
      <c r="F194" s="33">
        <v>0</v>
      </c>
      <c r="G194" s="38">
        <f t="shared" si="40"/>
        <v>0</v>
      </c>
      <c r="H194" s="33">
        <v>0</v>
      </c>
      <c r="I194" s="38">
        <f t="shared" si="41"/>
        <v>0</v>
      </c>
      <c r="J194" s="33">
        <v>0</v>
      </c>
      <c r="K194" s="38">
        <f t="shared" si="42"/>
        <v>0</v>
      </c>
      <c r="L194" s="33">
        <v>0</v>
      </c>
      <c r="M194" s="38">
        <f t="shared" si="43"/>
        <v>0</v>
      </c>
      <c r="N194" s="33">
        <f t="shared" si="44"/>
        <v>0</v>
      </c>
      <c r="O194" s="38">
        <f t="shared" si="45"/>
        <v>0</v>
      </c>
      <c r="P194" s="33">
        <v>0</v>
      </c>
      <c r="Q194" s="33">
        <v>0</v>
      </c>
      <c r="R194" s="33">
        <v>0</v>
      </c>
      <c r="S194" s="33">
        <v>0</v>
      </c>
      <c r="T194" s="38">
        <f t="shared" si="46"/>
        <v>0</v>
      </c>
      <c r="U194" s="38">
        <f t="shared" si="47"/>
        <v>0</v>
      </c>
    </row>
    <row r="195" spans="1:21" ht="13" x14ac:dyDescent="0.3">
      <c r="A195" s="18" t="s">
        <v>29</v>
      </c>
      <c r="B195" s="12" t="s">
        <v>352</v>
      </c>
      <c r="C195" s="11" t="s">
        <v>353</v>
      </c>
      <c r="D195" s="33">
        <v>0</v>
      </c>
      <c r="E195" s="33">
        <v>0</v>
      </c>
      <c r="F195" s="33">
        <v>0</v>
      </c>
      <c r="G195" s="38">
        <f t="shared" si="40"/>
        <v>0</v>
      </c>
      <c r="H195" s="33">
        <v>0</v>
      </c>
      <c r="I195" s="38">
        <f t="shared" si="41"/>
        <v>0</v>
      </c>
      <c r="J195" s="33">
        <v>0</v>
      </c>
      <c r="K195" s="38">
        <f t="shared" si="42"/>
        <v>0</v>
      </c>
      <c r="L195" s="33">
        <v>0</v>
      </c>
      <c r="M195" s="38">
        <f t="shared" si="43"/>
        <v>0</v>
      </c>
      <c r="N195" s="33">
        <f t="shared" si="44"/>
        <v>0</v>
      </c>
      <c r="O195" s="38">
        <f t="shared" si="45"/>
        <v>0</v>
      </c>
      <c r="P195" s="33">
        <v>0</v>
      </c>
      <c r="Q195" s="33">
        <v>2661</v>
      </c>
      <c r="R195" s="33">
        <v>2661</v>
      </c>
      <c r="S195" s="33">
        <v>0</v>
      </c>
      <c r="T195" s="38">
        <f t="shared" si="46"/>
        <v>0</v>
      </c>
      <c r="U195" s="38">
        <f t="shared" si="47"/>
        <v>0</v>
      </c>
    </row>
    <row r="196" spans="1:21" ht="13" x14ac:dyDescent="0.3">
      <c r="A196" s="18" t="s">
        <v>29</v>
      </c>
      <c r="B196" s="12" t="s">
        <v>354</v>
      </c>
      <c r="C196" s="11" t="s">
        <v>355</v>
      </c>
      <c r="D196" s="33">
        <v>0</v>
      </c>
      <c r="E196" s="33">
        <v>0</v>
      </c>
      <c r="F196" s="33">
        <v>0</v>
      </c>
      <c r="G196" s="38">
        <f t="shared" si="40"/>
        <v>0</v>
      </c>
      <c r="H196" s="33">
        <v>0</v>
      </c>
      <c r="I196" s="38">
        <f t="shared" si="41"/>
        <v>0</v>
      </c>
      <c r="J196" s="33">
        <v>0</v>
      </c>
      <c r="K196" s="38">
        <f t="shared" si="42"/>
        <v>0</v>
      </c>
      <c r="L196" s="33">
        <v>0</v>
      </c>
      <c r="M196" s="38">
        <f t="shared" si="43"/>
        <v>0</v>
      </c>
      <c r="N196" s="33">
        <f t="shared" si="44"/>
        <v>0</v>
      </c>
      <c r="O196" s="38">
        <f t="shared" si="45"/>
        <v>0</v>
      </c>
      <c r="P196" s="33">
        <v>0</v>
      </c>
      <c r="Q196" s="33">
        <v>0</v>
      </c>
      <c r="R196" s="33">
        <v>0</v>
      </c>
      <c r="S196" s="33">
        <v>0</v>
      </c>
      <c r="T196" s="38">
        <f t="shared" si="46"/>
        <v>0</v>
      </c>
      <c r="U196" s="38">
        <f t="shared" si="47"/>
        <v>0</v>
      </c>
    </row>
    <row r="197" spans="1:21" ht="13" x14ac:dyDescent="0.3">
      <c r="A197" s="18" t="s">
        <v>44</v>
      </c>
      <c r="B197" s="12" t="s">
        <v>356</v>
      </c>
      <c r="C197" s="11" t="s">
        <v>357</v>
      </c>
      <c r="D197" s="33">
        <v>0</v>
      </c>
      <c r="E197" s="33">
        <v>0</v>
      </c>
      <c r="F197" s="33">
        <v>0</v>
      </c>
      <c r="G197" s="38">
        <f t="shared" si="40"/>
        <v>0</v>
      </c>
      <c r="H197" s="33">
        <v>0</v>
      </c>
      <c r="I197" s="38">
        <f t="shared" si="41"/>
        <v>0</v>
      </c>
      <c r="J197" s="33">
        <v>0</v>
      </c>
      <c r="K197" s="38">
        <f t="shared" si="42"/>
        <v>0</v>
      </c>
      <c r="L197" s="33">
        <v>0</v>
      </c>
      <c r="M197" s="38">
        <f t="shared" si="43"/>
        <v>0</v>
      </c>
      <c r="N197" s="33">
        <f t="shared" si="44"/>
        <v>0</v>
      </c>
      <c r="O197" s="38">
        <f t="shared" si="45"/>
        <v>0</v>
      </c>
      <c r="P197" s="33">
        <v>0</v>
      </c>
      <c r="Q197" s="33">
        <v>0</v>
      </c>
      <c r="R197" s="33">
        <v>0</v>
      </c>
      <c r="S197" s="33">
        <v>0</v>
      </c>
      <c r="T197" s="38">
        <f t="shared" si="46"/>
        <v>0</v>
      </c>
      <c r="U197" s="38">
        <f t="shared" si="47"/>
        <v>0</v>
      </c>
    </row>
    <row r="198" spans="1:21" ht="14" x14ac:dyDescent="0.3">
      <c r="A198" s="19" t="s">
        <v>0</v>
      </c>
      <c r="B198" s="14" t="s">
        <v>358</v>
      </c>
      <c r="C198" s="13" t="s">
        <v>0</v>
      </c>
      <c r="D198" s="34">
        <f>SUM(D192:D197)</f>
        <v>0</v>
      </c>
      <c r="E198" s="34">
        <f>SUM(E192:E197)</f>
        <v>0</v>
      </c>
      <c r="F198" s="34">
        <f>SUM(F192:F197)</f>
        <v>0</v>
      </c>
      <c r="G198" s="39">
        <f t="shared" si="40"/>
        <v>0</v>
      </c>
      <c r="H198" s="34">
        <f>SUM(H192:H197)</f>
        <v>0</v>
      </c>
      <c r="I198" s="39">
        <f t="shared" si="41"/>
        <v>0</v>
      </c>
      <c r="J198" s="34">
        <f>SUM(J192:J197)</f>
        <v>0</v>
      </c>
      <c r="K198" s="39">
        <f t="shared" si="42"/>
        <v>0</v>
      </c>
      <c r="L198" s="34">
        <f>SUM(L192:L197)</f>
        <v>0</v>
      </c>
      <c r="M198" s="39">
        <f t="shared" si="43"/>
        <v>0</v>
      </c>
      <c r="N198" s="34">
        <f t="shared" si="44"/>
        <v>0</v>
      </c>
      <c r="O198" s="39">
        <f t="shared" si="45"/>
        <v>0</v>
      </c>
      <c r="P198" s="34">
        <f>SUM(P192:P197)</f>
        <v>0</v>
      </c>
      <c r="Q198" s="34">
        <f>SUM(Q192:Q197)</f>
        <v>2661</v>
      </c>
      <c r="R198" s="34">
        <f>SUM(R192:R197)</f>
        <v>2661</v>
      </c>
      <c r="S198" s="34">
        <f>SUM(S192:S197)</f>
        <v>0</v>
      </c>
      <c r="T198" s="39">
        <f t="shared" si="46"/>
        <v>0</v>
      </c>
      <c r="U198" s="39">
        <f t="shared" si="47"/>
        <v>0</v>
      </c>
    </row>
    <row r="199" spans="1:21" ht="13" x14ac:dyDescent="0.3">
      <c r="A199" s="18" t="s">
        <v>29</v>
      </c>
      <c r="B199" s="12" t="s">
        <v>359</v>
      </c>
      <c r="C199" s="11" t="s">
        <v>360</v>
      </c>
      <c r="D199" s="33">
        <v>0</v>
      </c>
      <c r="E199" s="33">
        <v>0</v>
      </c>
      <c r="F199" s="33">
        <v>0</v>
      </c>
      <c r="G199" s="38">
        <f t="shared" si="40"/>
        <v>0</v>
      </c>
      <c r="H199" s="33">
        <v>0</v>
      </c>
      <c r="I199" s="38">
        <f t="shared" si="41"/>
        <v>0</v>
      </c>
      <c r="J199" s="33">
        <v>0</v>
      </c>
      <c r="K199" s="38">
        <f t="shared" si="42"/>
        <v>0</v>
      </c>
      <c r="L199" s="33">
        <v>0</v>
      </c>
      <c r="M199" s="38">
        <f t="shared" si="43"/>
        <v>0</v>
      </c>
      <c r="N199" s="33">
        <f t="shared" si="44"/>
        <v>0</v>
      </c>
      <c r="O199" s="38">
        <f t="shared" si="45"/>
        <v>0</v>
      </c>
      <c r="P199" s="33">
        <v>0</v>
      </c>
      <c r="Q199" s="33">
        <v>0</v>
      </c>
      <c r="R199" s="33">
        <v>0</v>
      </c>
      <c r="S199" s="33">
        <v>0</v>
      </c>
      <c r="T199" s="38">
        <f t="shared" si="46"/>
        <v>0</v>
      </c>
      <c r="U199" s="38">
        <f t="shared" si="47"/>
        <v>0</v>
      </c>
    </row>
    <row r="200" spans="1:21" ht="13" x14ac:dyDescent="0.3">
      <c r="A200" s="18" t="s">
        <v>29</v>
      </c>
      <c r="B200" s="12" t="s">
        <v>361</v>
      </c>
      <c r="C200" s="11" t="s">
        <v>362</v>
      </c>
      <c r="D200" s="33">
        <v>12187707</v>
      </c>
      <c r="E200" s="33">
        <v>12187707</v>
      </c>
      <c r="F200" s="33">
        <v>5078225</v>
      </c>
      <c r="G200" s="38">
        <f t="shared" si="40"/>
        <v>0.41666779485263306</v>
      </c>
      <c r="H200" s="33">
        <v>3059293</v>
      </c>
      <c r="I200" s="38">
        <f t="shared" si="41"/>
        <v>0.25101464943323631</v>
      </c>
      <c r="J200" s="33">
        <v>2649502</v>
      </c>
      <c r="K200" s="38">
        <f t="shared" si="42"/>
        <v>0.21739134358907708</v>
      </c>
      <c r="L200" s="33">
        <v>0</v>
      </c>
      <c r="M200" s="38">
        <f t="shared" si="43"/>
        <v>0</v>
      </c>
      <c r="N200" s="33">
        <f t="shared" si="44"/>
        <v>10787020</v>
      </c>
      <c r="O200" s="38">
        <f t="shared" si="45"/>
        <v>0.8850737878749465</v>
      </c>
      <c r="P200" s="33">
        <v>2466053</v>
      </c>
      <c r="Q200" s="33">
        <v>9864211</v>
      </c>
      <c r="R200" s="33">
        <v>13988443</v>
      </c>
      <c r="S200" s="33">
        <v>13430253</v>
      </c>
      <c r="T200" s="38">
        <f t="shared" si="46"/>
        <v>0.96009634524728737</v>
      </c>
      <c r="U200" s="38">
        <f t="shared" si="47"/>
        <v>7.4389723173021727E-2</v>
      </c>
    </row>
    <row r="201" spans="1:21" ht="13" x14ac:dyDescent="0.3">
      <c r="A201" s="18" t="s">
        <v>29</v>
      </c>
      <c r="B201" s="12" t="s">
        <v>363</v>
      </c>
      <c r="C201" s="11" t="s">
        <v>364</v>
      </c>
      <c r="D201" s="33">
        <v>0</v>
      </c>
      <c r="E201" s="33">
        <v>0</v>
      </c>
      <c r="F201" s="33">
        <v>0</v>
      </c>
      <c r="G201" s="38">
        <f t="shared" si="40"/>
        <v>0</v>
      </c>
      <c r="H201" s="33">
        <v>0</v>
      </c>
      <c r="I201" s="38">
        <f t="shared" si="41"/>
        <v>0</v>
      </c>
      <c r="J201" s="33">
        <v>0</v>
      </c>
      <c r="K201" s="38">
        <f t="shared" si="42"/>
        <v>0</v>
      </c>
      <c r="L201" s="33">
        <v>0</v>
      </c>
      <c r="M201" s="38">
        <f t="shared" si="43"/>
        <v>0</v>
      </c>
      <c r="N201" s="33">
        <f t="shared" si="44"/>
        <v>0</v>
      </c>
      <c r="O201" s="38">
        <f t="shared" si="45"/>
        <v>0</v>
      </c>
      <c r="P201" s="33">
        <v>0</v>
      </c>
      <c r="Q201" s="33">
        <v>0</v>
      </c>
      <c r="R201" s="33">
        <v>0</v>
      </c>
      <c r="S201" s="33">
        <v>0</v>
      </c>
      <c r="T201" s="38">
        <f t="shared" si="46"/>
        <v>0</v>
      </c>
      <c r="U201" s="38">
        <f t="shared" si="47"/>
        <v>0</v>
      </c>
    </row>
    <row r="202" spans="1:21" ht="13" x14ac:dyDescent="0.3">
      <c r="A202" s="18" t="s">
        <v>29</v>
      </c>
      <c r="B202" s="12" t="s">
        <v>365</v>
      </c>
      <c r="C202" s="11" t="s">
        <v>366</v>
      </c>
      <c r="D202" s="33">
        <v>0</v>
      </c>
      <c r="E202" s="33">
        <v>0</v>
      </c>
      <c r="F202" s="33">
        <v>0</v>
      </c>
      <c r="G202" s="38">
        <f t="shared" si="40"/>
        <v>0</v>
      </c>
      <c r="H202" s="33">
        <v>0</v>
      </c>
      <c r="I202" s="38">
        <f t="shared" si="41"/>
        <v>0</v>
      </c>
      <c r="J202" s="33">
        <v>0</v>
      </c>
      <c r="K202" s="38">
        <f t="shared" si="42"/>
        <v>0</v>
      </c>
      <c r="L202" s="33">
        <v>0</v>
      </c>
      <c r="M202" s="38">
        <f t="shared" si="43"/>
        <v>0</v>
      </c>
      <c r="N202" s="33">
        <f t="shared" si="44"/>
        <v>0</v>
      </c>
      <c r="O202" s="38">
        <f t="shared" si="45"/>
        <v>0</v>
      </c>
      <c r="P202" s="33">
        <v>0</v>
      </c>
      <c r="Q202" s="33">
        <v>0</v>
      </c>
      <c r="R202" s="33">
        <v>0</v>
      </c>
      <c r="S202" s="33">
        <v>0</v>
      </c>
      <c r="T202" s="38">
        <f t="shared" si="46"/>
        <v>0</v>
      </c>
      <c r="U202" s="38">
        <f t="shared" si="47"/>
        <v>0</v>
      </c>
    </row>
    <row r="203" spans="1:21" ht="13" x14ac:dyDescent="0.3">
      <c r="A203" s="18" t="s">
        <v>44</v>
      </c>
      <c r="B203" s="12" t="s">
        <v>367</v>
      </c>
      <c r="C203" s="11" t="s">
        <v>368</v>
      </c>
      <c r="D203" s="33">
        <v>0</v>
      </c>
      <c r="E203" s="33">
        <v>0</v>
      </c>
      <c r="F203" s="33">
        <v>0</v>
      </c>
      <c r="G203" s="38">
        <f t="shared" si="40"/>
        <v>0</v>
      </c>
      <c r="H203" s="33">
        <v>0</v>
      </c>
      <c r="I203" s="38">
        <f t="shared" si="41"/>
        <v>0</v>
      </c>
      <c r="J203" s="33">
        <v>0</v>
      </c>
      <c r="K203" s="38">
        <f t="shared" si="42"/>
        <v>0</v>
      </c>
      <c r="L203" s="33">
        <v>0</v>
      </c>
      <c r="M203" s="38">
        <f t="shared" si="43"/>
        <v>0</v>
      </c>
      <c r="N203" s="33">
        <f t="shared" si="44"/>
        <v>0</v>
      </c>
      <c r="O203" s="38">
        <f t="shared" si="45"/>
        <v>0</v>
      </c>
      <c r="P203" s="33">
        <v>0</v>
      </c>
      <c r="Q203" s="33">
        <v>0</v>
      </c>
      <c r="R203" s="33">
        <v>0</v>
      </c>
      <c r="S203" s="33">
        <v>0</v>
      </c>
      <c r="T203" s="38">
        <f t="shared" si="46"/>
        <v>0</v>
      </c>
      <c r="U203" s="38">
        <f t="shared" si="47"/>
        <v>0</v>
      </c>
    </row>
    <row r="204" spans="1:21" ht="14" x14ac:dyDescent="0.3">
      <c r="A204" s="19" t="s">
        <v>0</v>
      </c>
      <c r="B204" s="14" t="s">
        <v>369</v>
      </c>
      <c r="C204" s="13" t="s">
        <v>0</v>
      </c>
      <c r="D204" s="34">
        <f>SUM(D199:D203)</f>
        <v>12187707</v>
      </c>
      <c r="E204" s="34">
        <f>SUM(E199:E203)</f>
        <v>12187707</v>
      </c>
      <c r="F204" s="34">
        <f>SUM(F199:F203)</f>
        <v>5078225</v>
      </c>
      <c r="G204" s="39">
        <f t="shared" si="40"/>
        <v>0.41666779485263306</v>
      </c>
      <c r="H204" s="34">
        <f>SUM(H199:H203)</f>
        <v>3059293</v>
      </c>
      <c r="I204" s="39">
        <f t="shared" si="41"/>
        <v>0.25101464943323631</v>
      </c>
      <c r="J204" s="34">
        <f>SUM(J199:J203)</f>
        <v>2649502</v>
      </c>
      <c r="K204" s="39">
        <f t="shared" si="42"/>
        <v>0.21739134358907708</v>
      </c>
      <c r="L204" s="34">
        <f>SUM(L199:L203)</f>
        <v>0</v>
      </c>
      <c r="M204" s="39">
        <f t="shared" si="43"/>
        <v>0</v>
      </c>
      <c r="N204" s="34">
        <f t="shared" si="44"/>
        <v>10787020</v>
      </c>
      <c r="O204" s="39">
        <f t="shared" si="45"/>
        <v>0.8850737878749465</v>
      </c>
      <c r="P204" s="34">
        <f>SUM(P199:P203)</f>
        <v>2466053</v>
      </c>
      <c r="Q204" s="34">
        <f>SUM(Q199:Q203)</f>
        <v>9864211</v>
      </c>
      <c r="R204" s="34">
        <f>SUM(R199:R203)</f>
        <v>13988443</v>
      </c>
      <c r="S204" s="34">
        <f>SUM(S199:S203)</f>
        <v>13430253</v>
      </c>
      <c r="T204" s="39">
        <f t="shared" si="46"/>
        <v>0.96009634524728737</v>
      </c>
      <c r="U204" s="39">
        <f t="shared" si="47"/>
        <v>7.4389723173021727E-2</v>
      </c>
    </row>
    <row r="205" spans="1:21" ht="14" x14ac:dyDescent="0.3">
      <c r="A205" s="19" t="s">
        <v>0</v>
      </c>
      <c r="B205" s="14" t="s">
        <v>370</v>
      </c>
      <c r="C205" s="13" t="s">
        <v>0</v>
      </c>
      <c r="D205" s="34">
        <f>SUM(D173:D178,D180:D184,D186:D190,D192:D197,D199:D203)</f>
        <v>34786263</v>
      </c>
      <c r="E205" s="34">
        <f>SUM(E173:E178,E180:E184,E186:E190,E192:E197,E199:E203)</f>
        <v>24716701</v>
      </c>
      <c r="F205" s="34">
        <f>SUM(F173:F178,F180:F184,F186:F190,F192:F197,F199:F203)</f>
        <v>7914890</v>
      </c>
      <c r="G205" s="39">
        <f t="shared" si="40"/>
        <v>0.22752918299962258</v>
      </c>
      <c r="H205" s="34">
        <f>SUM(H173:H178,H180:H184,H186:H190,H192:H197,H199:H203)</f>
        <v>5307539</v>
      </c>
      <c r="I205" s="39">
        <f t="shared" si="41"/>
        <v>0.15257571645450965</v>
      </c>
      <c r="J205" s="34">
        <f>SUM(J173:J178,J180:J184,J186:J190,J192:J197,J199:J203)</f>
        <v>14783599</v>
      </c>
      <c r="K205" s="39">
        <f t="shared" si="42"/>
        <v>0.59812185291232833</v>
      </c>
      <c r="L205" s="34">
        <f>SUM(L173:L178,L180:L184,L186:L190,L192:L197,L199:L203)</f>
        <v>0</v>
      </c>
      <c r="M205" s="39">
        <f t="shared" si="43"/>
        <v>0</v>
      </c>
      <c r="N205" s="34">
        <f t="shared" si="44"/>
        <v>28006028</v>
      </c>
      <c r="O205" s="39">
        <f t="shared" si="45"/>
        <v>1.133081150271632</v>
      </c>
      <c r="P205" s="34">
        <f>SUM(P173:P178,P180:P184,P186:P190,P192:P197,P199:P203)</f>
        <v>4154234</v>
      </c>
      <c r="Q205" s="34">
        <f>SUM(Q173:Q178,Q180:Q184,Q186:Q190,Q192:Q197,Q199:Q203)</f>
        <v>16668917</v>
      </c>
      <c r="R205" s="34">
        <f>SUM(R173:R178,R180:R184,R186:R190,R192:R197,R199:R203)</f>
        <v>20384149</v>
      </c>
      <c r="S205" s="34">
        <f>SUM(S173:S178,S180:S184,S186:S190,S192:S197,S199:S203)</f>
        <v>20805923</v>
      </c>
      <c r="T205" s="39">
        <f t="shared" si="46"/>
        <v>1.0206912734007194</v>
      </c>
      <c r="U205" s="39">
        <f t="shared" si="47"/>
        <v>2.5586822985898241</v>
      </c>
    </row>
    <row r="206" spans="1:21" ht="14.5" customHeight="1" x14ac:dyDescent="0.3">
      <c r="A206" s="17" t="s">
        <v>0</v>
      </c>
      <c r="B206" s="15" t="s">
        <v>618</v>
      </c>
      <c r="C206" s="10"/>
      <c r="D206" s="35"/>
      <c r="E206" s="35"/>
      <c r="F206" s="35"/>
      <c r="G206" s="40"/>
      <c r="H206" s="35"/>
      <c r="I206" s="40"/>
      <c r="J206" s="35"/>
      <c r="K206" s="40"/>
      <c r="L206" s="35"/>
      <c r="M206" s="40"/>
      <c r="N206" s="35"/>
      <c r="O206" s="40"/>
      <c r="P206" s="35"/>
      <c r="Q206" s="35"/>
      <c r="R206" s="35"/>
      <c r="S206" s="35"/>
      <c r="T206" s="40"/>
      <c r="U206" s="40"/>
    </row>
    <row r="207" spans="1:21" ht="14.5" customHeight="1" x14ac:dyDescent="0.3">
      <c r="A207" s="17" t="s">
        <v>0</v>
      </c>
      <c r="B207" s="9" t="s">
        <v>371</v>
      </c>
      <c r="C207" s="10"/>
      <c r="D207" s="35"/>
      <c r="E207" s="35"/>
      <c r="F207" s="35"/>
      <c r="G207" s="40"/>
      <c r="H207" s="35"/>
      <c r="I207" s="40"/>
      <c r="J207" s="35"/>
      <c r="K207" s="40"/>
      <c r="L207" s="35"/>
      <c r="M207" s="40"/>
      <c r="N207" s="35"/>
      <c r="O207" s="40"/>
      <c r="P207" s="35"/>
      <c r="Q207" s="35"/>
      <c r="R207" s="35"/>
      <c r="S207" s="35"/>
      <c r="T207" s="40"/>
      <c r="U207" s="40"/>
    </row>
    <row r="208" spans="1:21" ht="13" x14ac:dyDescent="0.3">
      <c r="A208" s="18" t="s">
        <v>29</v>
      </c>
      <c r="B208" s="12" t="s">
        <v>372</v>
      </c>
      <c r="C208" s="11" t="s">
        <v>373</v>
      </c>
      <c r="D208" s="33">
        <v>0</v>
      </c>
      <c r="E208" s="33">
        <v>0</v>
      </c>
      <c r="F208" s="33">
        <v>0</v>
      </c>
      <c r="G208" s="38">
        <f t="shared" ref="G208:G231" si="48">IF(($D208     =0),0,($F208     /$D208     ))</f>
        <v>0</v>
      </c>
      <c r="H208" s="33">
        <v>0</v>
      </c>
      <c r="I208" s="38">
        <f t="shared" ref="I208:I231" si="49">IF(($D208     =0),0,($H208     /$D208     ))</f>
        <v>0</v>
      </c>
      <c r="J208" s="33">
        <v>0</v>
      </c>
      <c r="K208" s="38">
        <f t="shared" ref="K208:K231" si="50">IF(($E208     =0),0,($J208     /$E208     ))</f>
        <v>0</v>
      </c>
      <c r="L208" s="33">
        <v>0</v>
      </c>
      <c r="M208" s="38">
        <f t="shared" ref="M208:M231" si="51">IF(($E208     =0),0,($L208     /$E208     ))</f>
        <v>0</v>
      </c>
      <c r="N208" s="33">
        <f t="shared" ref="N208:N231" si="52">$F208     +$H208     +$J208</f>
        <v>0</v>
      </c>
      <c r="O208" s="38">
        <f t="shared" ref="O208:O231" si="53">IF(($E208     =0),0,($N208     /$E208     ))</f>
        <v>0</v>
      </c>
      <c r="P208" s="33">
        <v>0</v>
      </c>
      <c r="Q208" s="33">
        <v>0</v>
      </c>
      <c r="R208" s="33">
        <v>0</v>
      </c>
      <c r="S208" s="33">
        <v>0</v>
      </c>
      <c r="T208" s="38">
        <f t="shared" ref="T208:T231" si="54">IF(($R208     =0),0,($S208     /$R208     ))</f>
        <v>0</v>
      </c>
      <c r="U208" s="38">
        <f t="shared" ref="U208:U231" si="55">IF(($P208     =0),0,(($J208     /$P208     )-1))</f>
        <v>0</v>
      </c>
    </row>
    <row r="209" spans="1:21" ht="13" x14ac:dyDescent="0.3">
      <c r="A209" s="18" t="s">
        <v>29</v>
      </c>
      <c r="B209" s="12" t="s">
        <v>374</v>
      </c>
      <c r="C209" s="11" t="s">
        <v>375</v>
      </c>
      <c r="D209" s="33">
        <v>0</v>
      </c>
      <c r="E209" s="33">
        <v>0</v>
      </c>
      <c r="F209" s="33">
        <v>0</v>
      </c>
      <c r="G209" s="38">
        <f t="shared" si="48"/>
        <v>0</v>
      </c>
      <c r="H209" s="33">
        <v>0</v>
      </c>
      <c r="I209" s="38">
        <f t="shared" si="49"/>
        <v>0</v>
      </c>
      <c r="J209" s="33">
        <v>0</v>
      </c>
      <c r="K209" s="38">
        <f t="shared" si="50"/>
        <v>0</v>
      </c>
      <c r="L209" s="33">
        <v>0</v>
      </c>
      <c r="M209" s="38">
        <f t="shared" si="51"/>
        <v>0</v>
      </c>
      <c r="N209" s="33">
        <f t="shared" si="52"/>
        <v>0</v>
      </c>
      <c r="O209" s="38">
        <f t="shared" si="53"/>
        <v>0</v>
      </c>
      <c r="P209" s="33">
        <v>0</v>
      </c>
      <c r="Q209" s="33">
        <v>0</v>
      </c>
      <c r="R209" s="33">
        <v>0</v>
      </c>
      <c r="S209" s="33">
        <v>0</v>
      </c>
      <c r="T209" s="38">
        <f t="shared" si="54"/>
        <v>0</v>
      </c>
      <c r="U209" s="38">
        <f t="shared" si="55"/>
        <v>0</v>
      </c>
    </row>
    <row r="210" spans="1:21" ht="13" x14ac:dyDescent="0.3">
      <c r="A210" s="18" t="s">
        <v>29</v>
      </c>
      <c r="B210" s="12" t="s">
        <v>376</v>
      </c>
      <c r="C210" s="11" t="s">
        <v>377</v>
      </c>
      <c r="D210" s="33">
        <v>0</v>
      </c>
      <c r="E210" s="33">
        <v>0</v>
      </c>
      <c r="F210" s="33">
        <v>0</v>
      </c>
      <c r="G210" s="38">
        <f t="shared" si="48"/>
        <v>0</v>
      </c>
      <c r="H210" s="33">
        <v>0</v>
      </c>
      <c r="I210" s="38">
        <f t="shared" si="49"/>
        <v>0</v>
      </c>
      <c r="J210" s="33">
        <v>0</v>
      </c>
      <c r="K210" s="38">
        <f t="shared" si="50"/>
        <v>0</v>
      </c>
      <c r="L210" s="33">
        <v>0</v>
      </c>
      <c r="M210" s="38">
        <f t="shared" si="51"/>
        <v>0</v>
      </c>
      <c r="N210" s="33">
        <f t="shared" si="52"/>
        <v>0</v>
      </c>
      <c r="O210" s="38">
        <f t="shared" si="53"/>
        <v>0</v>
      </c>
      <c r="P210" s="33">
        <v>0</v>
      </c>
      <c r="Q210" s="33">
        <v>0</v>
      </c>
      <c r="R210" s="33">
        <v>0</v>
      </c>
      <c r="S210" s="33">
        <v>0</v>
      </c>
      <c r="T210" s="38">
        <f t="shared" si="54"/>
        <v>0</v>
      </c>
      <c r="U210" s="38">
        <f t="shared" si="55"/>
        <v>0</v>
      </c>
    </row>
    <row r="211" spans="1:21" ht="13" x14ac:dyDescent="0.3">
      <c r="A211" s="18" t="s">
        <v>29</v>
      </c>
      <c r="B211" s="12" t="s">
        <v>378</v>
      </c>
      <c r="C211" s="11" t="s">
        <v>379</v>
      </c>
      <c r="D211" s="33">
        <v>0</v>
      </c>
      <c r="E211" s="33">
        <v>0</v>
      </c>
      <c r="F211" s="33">
        <v>0</v>
      </c>
      <c r="G211" s="38">
        <f t="shared" si="48"/>
        <v>0</v>
      </c>
      <c r="H211" s="33">
        <v>0</v>
      </c>
      <c r="I211" s="38">
        <f t="shared" si="49"/>
        <v>0</v>
      </c>
      <c r="J211" s="33">
        <v>0</v>
      </c>
      <c r="K211" s="38">
        <f t="shared" si="50"/>
        <v>0</v>
      </c>
      <c r="L211" s="33">
        <v>0</v>
      </c>
      <c r="M211" s="38">
        <f t="shared" si="51"/>
        <v>0</v>
      </c>
      <c r="N211" s="33">
        <f t="shared" si="52"/>
        <v>0</v>
      </c>
      <c r="O211" s="38">
        <f t="shared" si="53"/>
        <v>0</v>
      </c>
      <c r="P211" s="33">
        <v>0</v>
      </c>
      <c r="Q211" s="33">
        <v>0</v>
      </c>
      <c r="R211" s="33">
        <v>0</v>
      </c>
      <c r="S211" s="33">
        <v>0</v>
      </c>
      <c r="T211" s="38">
        <f t="shared" si="54"/>
        <v>0</v>
      </c>
      <c r="U211" s="38">
        <f t="shared" si="55"/>
        <v>0</v>
      </c>
    </row>
    <row r="212" spans="1:21" ht="13" x14ac:dyDescent="0.3">
      <c r="A212" s="18" t="s">
        <v>29</v>
      </c>
      <c r="B212" s="12" t="s">
        <v>380</v>
      </c>
      <c r="C212" s="11" t="s">
        <v>381</v>
      </c>
      <c r="D212" s="33">
        <v>0</v>
      </c>
      <c r="E212" s="33">
        <v>0</v>
      </c>
      <c r="F212" s="33">
        <v>0</v>
      </c>
      <c r="G212" s="38">
        <f t="shared" si="48"/>
        <v>0</v>
      </c>
      <c r="H212" s="33">
        <v>0</v>
      </c>
      <c r="I212" s="38">
        <f t="shared" si="49"/>
        <v>0</v>
      </c>
      <c r="J212" s="33">
        <v>0</v>
      </c>
      <c r="K212" s="38">
        <f t="shared" si="50"/>
        <v>0</v>
      </c>
      <c r="L212" s="33">
        <v>0</v>
      </c>
      <c r="M212" s="38">
        <f t="shared" si="51"/>
        <v>0</v>
      </c>
      <c r="N212" s="33">
        <f t="shared" si="52"/>
        <v>0</v>
      </c>
      <c r="O212" s="38">
        <f t="shared" si="53"/>
        <v>0</v>
      </c>
      <c r="P212" s="33">
        <v>0</v>
      </c>
      <c r="Q212" s="33">
        <v>0</v>
      </c>
      <c r="R212" s="33">
        <v>0</v>
      </c>
      <c r="S212" s="33">
        <v>0</v>
      </c>
      <c r="T212" s="38">
        <f t="shared" si="54"/>
        <v>0</v>
      </c>
      <c r="U212" s="38">
        <f t="shared" si="55"/>
        <v>0</v>
      </c>
    </row>
    <row r="213" spans="1:21" ht="13" x14ac:dyDescent="0.3">
      <c r="A213" s="18" t="s">
        <v>29</v>
      </c>
      <c r="B213" s="12" t="s">
        <v>382</v>
      </c>
      <c r="C213" s="11" t="s">
        <v>383</v>
      </c>
      <c r="D213" s="33">
        <v>0</v>
      </c>
      <c r="E213" s="33">
        <v>0</v>
      </c>
      <c r="F213" s="33">
        <v>0</v>
      </c>
      <c r="G213" s="38">
        <f t="shared" si="48"/>
        <v>0</v>
      </c>
      <c r="H213" s="33">
        <v>0</v>
      </c>
      <c r="I213" s="38">
        <f t="shared" si="49"/>
        <v>0</v>
      </c>
      <c r="J213" s="33">
        <v>0</v>
      </c>
      <c r="K213" s="38">
        <f t="shared" si="50"/>
        <v>0</v>
      </c>
      <c r="L213" s="33">
        <v>0</v>
      </c>
      <c r="M213" s="38">
        <f t="shared" si="51"/>
        <v>0</v>
      </c>
      <c r="N213" s="33">
        <f t="shared" si="52"/>
        <v>0</v>
      </c>
      <c r="O213" s="38">
        <f t="shared" si="53"/>
        <v>0</v>
      </c>
      <c r="P213" s="33">
        <v>0</v>
      </c>
      <c r="Q213" s="33">
        <v>0</v>
      </c>
      <c r="R213" s="33">
        <v>0</v>
      </c>
      <c r="S213" s="33">
        <v>0</v>
      </c>
      <c r="T213" s="38">
        <f t="shared" si="54"/>
        <v>0</v>
      </c>
      <c r="U213" s="38">
        <f t="shared" si="55"/>
        <v>0</v>
      </c>
    </row>
    <row r="214" spans="1:21" ht="13" x14ac:dyDescent="0.3">
      <c r="A214" s="18" t="s">
        <v>29</v>
      </c>
      <c r="B214" s="12" t="s">
        <v>384</v>
      </c>
      <c r="C214" s="11" t="s">
        <v>385</v>
      </c>
      <c r="D214" s="33">
        <v>0</v>
      </c>
      <c r="E214" s="33">
        <v>0</v>
      </c>
      <c r="F214" s="33">
        <v>0</v>
      </c>
      <c r="G214" s="38">
        <f t="shared" si="48"/>
        <v>0</v>
      </c>
      <c r="H214" s="33">
        <v>0</v>
      </c>
      <c r="I214" s="38">
        <f t="shared" si="49"/>
        <v>0</v>
      </c>
      <c r="J214" s="33">
        <v>0</v>
      </c>
      <c r="K214" s="38">
        <f t="shared" si="50"/>
        <v>0</v>
      </c>
      <c r="L214" s="33">
        <v>0</v>
      </c>
      <c r="M214" s="38">
        <f t="shared" si="51"/>
        <v>0</v>
      </c>
      <c r="N214" s="33">
        <f t="shared" si="52"/>
        <v>0</v>
      </c>
      <c r="O214" s="38">
        <f t="shared" si="53"/>
        <v>0</v>
      </c>
      <c r="P214" s="33">
        <v>0</v>
      </c>
      <c r="Q214" s="33">
        <v>0</v>
      </c>
      <c r="R214" s="33">
        <v>0</v>
      </c>
      <c r="S214" s="33">
        <v>0</v>
      </c>
      <c r="T214" s="38">
        <f t="shared" si="54"/>
        <v>0</v>
      </c>
      <c r="U214" s="38">
        <f t="shared" si="55"/>
        <v>0</v>
      </c>
    </row>
    <row r="215" spans="1:21" ht="13" x14ac:dyDescent="0.3">
      <c r="A215" s="18" t="s">
        <v>44</v>
      </c>
      <c r="B215" s="12" t="s">
        <v>386</v>
      </c>
      <c r="C215" s="11" t="s">
        <v>387</v>
      </c>
      <c r="D215" s="33">
        <v>2210</v>
      </c>
      <c r="E215" s="33">
        <v>2210</v>
      </c>
      <c r="F215" s="33">
        <v>0</v>
      </c>
      <c r="G215" s="38">
        <f t="shared" si="48"/>
        <v>0</v>
      </c>
      <c r="H215" s="33">
        <v>261</v>
      </c>
      <c r="I215" s="38">
        <f t="shared" si="49"/>
        <v>0.11809954751131221</v>
      </c>
      <c r="J215" s="33">
        <v>0</v>
      </c>
      <c r="K215" s="38">
        <f t="shared" si="50"/>
        <v>0</v>
      </c>
      <c r="L215" s="33">
        <v>0</v>
      </c>
      <c r="M215" s="38">
        <f t="shared" si="51"/>
        <v>0</v>
      </c>
      <c r="N215" s="33">
        <f t="shared" si="52"/>
        <v>261</v>
      </c>
      <c r="O215" s="38">
        <f t="shared" si="53"/>
        <v>0.11809954751131221</v>
      </c>
      <c r="P215" s="33">
        <v>76</v>
      </c>
      <c r="Q215" s="33">
        <v>2121</v>
      </c>
      <c r="R215" s="33">
        <v>2121</v>
      </c>
      <c r="S215" s="33">
        <v>471</v>
      </c>
      <c r="T215" s="38">
        <f t="shared" si="54"/>
        <v>0.22206506364922207</v>
      </c>
      <c r="U215" s="38">
        <f t="shared" si="55"/>
        <v>-1</v>
      </c>
    </row>
    <row r="216" spans="1:21" ht="14" x14ac:dyDescent="0.3">
      <c r="A216" s="19" t="s">
        <v>0</v>
      </c>
      <c r="B216" s="14" t="s">
        <v>388</v>
      </c>
      <c r="C216" s="13" t="s">
        <v>0</v>
      </c>
      <c r="D216" s="34">
        <f>SUM(D208:D215)</f>
        <v>2210</v>
      </c>
      <c r="E216" s="34">
        <f>SUM(E208:E215)</f>
        <v>2210</v>
      </c>
      <c r="F216" s="34">
        <f>SUM(F208:F215)</f>
        <v>0</v>
      </c>
      <c r="G216" s="39">
        <f t="shared" si="48"/>
        <v>0</v>
      </c>
      <c r="H216" s="34">
        <f>SUM(H208:H215)</f>
        <v>261</v>
      </c>
      <c r="I216" s="39">
        <f t="shared" si="49"/>
        <v>0.11809954751131221</v>
      </c>
      <c r="J216" s="34">
        <f>SUM(J208:J215)</f>
        <v>0</v>
      </c>
      <c r="K216" s="39">
        <f t="shared" si="50"/>
        <v>0</v>
      </c>
      <c r="L216" s="34">
        <f>SUM(L208:L215)</f>
        <v>0</v>
      </c>
      <c r="M216" s="39">
        <f t="shared" si="51"/>
        <v>0</v>
      </c>
      <c r="N216" s="34">
        <f t="shared" si="52"/>
        <v>261</v>
      </c>
      <c r="O216" s="39">
        <f t="shared" si="53"/>
        <v>0.11809954751131221</v>
      </c>
      <c r="P216" s="34">
        <f>SUM(P208:P215)</f>
        <v>76</v>
      </c>
      <c r="Q216" s="34">
        <f>SUM(Q208:Q215)</f>
        <v>2121</v>
      </c>
      <c r="R216" s="34">
        <f>SUM(R208:R215)</f>
        <v>2121</v>
      </c>
      <c r="S216" s="34">
        <f>SUM(S208:S215)</f>
        <v>471</v>
      </c>
      <c r="T216" s="39">
        <f t="shared" si="54"/>
        <v>0.22206506364922207</v>
      </c>
      <c r="U216" s="39">
        <f t="shared" si="55"/>
        <v>-1</v>
      </c>
    </row>
    <row r="217" spans="1:21" ht="13" x14ac:dyDescent="0.3">
      <c r="A217" s="18" t="s">
        <v>29</v>
      </c>
      <c r="B217" s="12" t="s">
        <v>389</v>
      </c>
      <c r="C217" s="11" t="s">
        <v>390</v>
      </c>
      <c r="D217" s="33">
        <v>0</v>
      </c>
      <c r="E217" s="33">
        <v>0</v>
      </c>
      <c r="F217" s="33">
        <v>0</v>
      </c>
      <c r="G217" s="38">
        <f t="shared" si="48"/>
        <v>0</v>
      </c>
      <c r="H217" s="33">
        <v>0</v>
      </c>
      <c r="I217" s="38">
        <f t="shared" si="49"/>
        <v>0</v>
      </c>
      <c r="J217" s="33">
        <v>0</v>
      </c>
      <c r="K217" s="38">
        <f t="shared" si="50"/>
        <v>0</v>
      </c>
      <c r="L217" s="33">
        <v>0</v>
      </c>
      <c r="M217" s="38">
        <f t="shared" si="51"/>
        <v>0</v>
      </c>
      <c r="N217" s="33">
        <f t="shared" si="52"/>
        <v>0</v>
      </c>
      <c r="O217" s="38">
        <f t="shared" si="53"/>
        <v>0</v>
      </c>
      <c r="P217" s="33">
        <v>0</v>
      </c>
      <c r="Q217" s="33">
        <v>0</v>
      </c>
      <c r="R217" s="33">
        <v>0</v>
      </c>
      <c r="S217" s="33">
        <v>0</v>
      </c>
      <c r="T217" s="38">
        <f t="shared" si="54"/>
        <v>0</v>
      </c>
      <c r="U217" s="38">
        <f t="shared" si="55"/>
        <v>0</v>
      </c>
    </row>
    <row r="218" spans="1:21" ht="13" x14ac:dyDescent="0.3">
      <c r="A218" s="18" t="s">
        <v>29</v>
      </c>
      <c r="B218" s="12" t="s">
        <v>391</v>
      </c>
      <c r="C218" s="11" t="s">
        <v>392</v>
      </c>
      <c r="D218" s="33">
        <v>0</v>
      </c>
      <c r="E218" s="33">
        <v>0</v>
      </c>
      <c r="F218" s="33">
        <v>0</v>
      </c>
      <c r="G218" s="38">
        <f t="shared" si="48"/>
        <v>0</v>
      </c>
      <c r="H218" s="33">
        <v>0</v>
      </c>
      <c r="I218" s="38">
        <f t="shared" si="49"/>
        <v>0</v>
      </c>
      <c r="J218" s="33">
        <v>0</v>
      </c>
      <c r="K218" s="38">
        <f t="shared" si="50"/>
        <v>0</v>
      </c>
      <c r="L218" s="33">
        <v>0</v>
      </c>
      <c r="M218" s="38">
        <f t="shared" si="51"/>
        <v>0</v>
      </c>
      <c r="N218" s="33">
        <f t="shared" si="52"/>
        <v>0</v>
      </c>
      <c r="O218" s="38">
        <f t="shared" si="53"/>
        <v>0</v>
      </c>
      <c r="P218" s="33">
        <v>0</v>
      </c>
      <c r="Q218" s="33">
        <v>0</v>
      </c>
      <c r="R218" s="33">
        <v>0</v>
      </c>
      <c r="S218" s="33">
        <v>0</v>
      </c>
      <c r="T218" s="38">
        <f t="shared" si="54"/>
        <v>0</v>
      </c>
      <c r="U218" s="38">
        <f t="shared" si="55"/>
        <v>0</v>
      </c>
    </row>
    <row r="219" spans="1:21" ht="13" x14ac:dyDescent="0.3">
      <c r="A219" s="18" t="s">
        <v>29</v>
      </c>
      <c r="B219" s="12" t="s">
        <v>393</v>
      </c>
      <c r="C219" s="11" t="s">
        <v>394</v>
      </c>
      <c r="D219" s="33">
        <v>0</v>
      </c>
      <c r="E219" s="33">
        <v>0</v>
      </c>
      <c r="F219" s="33">
        <v>0</v>
      </c>
      <c r="G219" s="38">
        <f t="shared" si="48"/>
        <v>0</v>
      </c>
      <c r="H219" s="33">
        <v>0</v>
      </c>
      <c r="I219" s="38">
        <f t="shared" si="49"/>
        <v>0</v>
      </c>
      <c r="J219" s="33">
        <v>0</v>
      </c>
      <c r="K219" s="38">
        <f t="shared" si="50"/>
        <v>0</v>
      </c>
      <c r="L219" s="33">
        <v>0</v>
      </c>
      <c r="M219" s="38">
        <f t="shared" si="51"/>
        <v>0</v>
      </c>
      <c r="N219" s="33">
        <f t="shared" si="52"/>
        <v>0</v>
      </c>
      <c r="O219" s="38">
        <f t="shared" si="53"/>
        <v>0</v>
      </c>
      <c r="P219" s="33">
        <v>0</v>
      </c>
      <c r="Q219" s="33">
        <v>0</v>
      </c>
      <c r="R219" s="33">
        <v>0</v>
      </c>
      <c r="S219" s="33">
        <v>0</v>
      </c>
      <c r="T219" s="38">
        <f t="shared" si="54"/>
        <v>0</v>
      </c>
      <c r="U219" s="38">
        <f t="shared" si="55"/>
        <v>0</v>
      </c>
    </row>
    <row r="220" spans="1:21" ht="13" x14ac:dyDescent="0.3">
      <c r="A220" s="18" t="s">
        <v>29</v>
      </c>
      <c r="B220" s="12" t="s">
        <v>395</v>
      </c>
      <c r="C220" s="11" t="s">
        <v>396</v>
      </c>
      <c r="D220" s="33">
        <v>0</v>
      </c>
      <c r="E220" s="33">
        <v>0</v>
      </c>
      <c r="F220" s="33">
        <v>0</v>
      </c>
      <c r="G220" s="38">
        <f t="shared" si="48"/>
        <v>0</v>
      </c>
      <c r="H220" s="33">
        <v>0</v>
      </c>
      <c r="I220" s="38">
        <f t="shared" si="49"/>
        <v>0</v>
      </c>
      <c r="J220" s="33">
        <v>0</v>
      </c>
      <c r="K220" s="38">
        <f t="shared" si="50"/>
        <v>0</v>
      </c>
      <c r="L220" s="33">
        <v>0</v>
      </c>
      <c r="M220" s="38">
        <f t="shared" si="51"/>
        <v>0</v>
      </c>
      <c r="N220" s="33">
        <f t="shared" si="52"/>
        <v>0</v>
      </c>
      <c r="O220" s="38">
        <f t="shared" si="53"/>
        <v>0</v>
      </c>
      <c r="P220" s="33">
        <v>0</v>
      </c>
      <c r="Q220" s="33">
        <v>0</v>
      </c>
      <c r="R220" s="33">
        <v>0</v>
      </c>
      <c r="S220" s="33">
        <v>0</v>
      </c>
      <c r="T220" s="38">
        <f t="shared" si="54"/>
        <v>0</v>
      </c>
      <c r="U220" s="38">
        <f t="shared" si="55"/>
        <v>0</v>
      </c>
    </row>
    <row r="221" spans="1:21" ht="13" x14ac:dyDescent="0.3">
      <c r="A221" s="18" t="s">
        <v>29</v>
      </c>
      <c r="B221" s="12" t="s">
        <v>397</v>
      </c>
      <c r="C221" s="11" t="s">
        <v>398</v>
      </c>
      <c r="D221" s="33">
        <v>0</v>
      </c>
      <c r="E221" s="33">
        <v>0</v>
      </c>
      <c r="F221" s="33">
        <v>0</v>
      </c>
      <c r="G221" s="38">
        <f t="shared" si="48"/>
        <v>0</v>
      </c>
      <c r="H221" s="33">
        <v>0</v>
      </c>
      <c r="I221" s="38">
        <f t="shared" si="49"/>
        <v>0</v>
      </c>
      <c r="J221" s="33">
        <v>0</v>
      </c>
      <c r="K221" s="38">
        <f t="shared" si="50"/>
        <v>0</v>
      </c>
      <c r="L221" s="33">
        <v>0</v>
      </c>
      <c r="M221" s="38">
        <f t="shared" si="51"/>
        <v>0</v>
      </c>
      <c r="N221" s="33">
        <f t="shared" si="52"/>
        <v>0</v>
      </c>
      <c r="O221" s="38">
        <f t="shared" si="53"/>
        <v>0</v>
      </c>
      <c r="P221" s="33">
        <v>0</v>
      </c>
      <c r="Q221" s="33">
        <v>0</v>
      </c>
      <c r="R221" s="33">
        <v>0</v>
      </c>
      <c r="S221" s="33">
        <v>0</v>
      </c>
      <c r="T221" s="38">
        <f t="shared" si="54"/>
        <v>0</v>
      </c>
      <c r="U221" s="38">
        <f t="shared" si="55"/>
        <v>0</v>
      </c>
    </row>
    <row r="222" spans="1:21" ht="13" x14ac:dyDescent="0.3">
      <c r="A222" s="18" t="s">
        <v>29</v>
      </c>
      <c r="B222" s="12" t="s">
        <v>399</v>
      </c>
      <c r="C222" s="11" t="s">
        <v>400</v>
      </c>
      <c r="D222" s="33">
        <v>0</v>
      </c>
      <c r="E222" s="33">
        <v>0</v>
      </c>
      <c r="F222" s="33">
        <v>0</v>
      </c>
      <c r="G222" s="38">
        <f t="shared" si="48"/>
        <v>0</v>
      </c>
      <c r="H222" s="33">
        <v>0</v>
      </c>
      <c r="I222" s="38">
        <f t="shared" si="49"/>
        <v>0</v>
      </c>
      <c r="J222" s="33">
        <v>0</v>
      </c>
      <c r="K222" s="38">
        <f t="shared" si="50"/>
        <v>0</v>
      </c>
      <c r="L222" s="33">
        <v>0</v>
      </c>
      <c r="M222" s="38">
        <f t="shared" si="51"/>
        <v>0</v>
      </c>
      <c r="N222" s="33">
        <f t="shared" si="52"/>
        <v>0</v>
      </c>
      <c r="O222" s="38">
        <f t="shared" si="53"/>
        <v>0</v>
      </c>
      <c r="P222" s="33">
        <v>0</v>
      </c>
      <c r="Q222" s="33">
        <v>0</v>
      </c>
      <c r="R222" s="33">
        <v>0</v>
      </c>
      <c r="S222" s="33">
        <v>0</v>
      </c>
      <c r="T222" s="38">
        <f t="shared" si="54"/>
        <v>0</v>
      </c>
      <c r="U222" s="38">
        <f t="shared" si="55"/>
        <v>0</v>
      </c>
    </row>
    <row r="223" spans="1:21" ht="13" x14ac:dyDescent="0.3">
      <c r="A223" s="18" t="s">
        <v>44</v>
      </c>
      <c r="B223" s="12" t="s">
        <v>401</v>
      </c>
      <c r="C223" s="11" t="s">
        <v>402</v>
      </c>
      <c r="D223" s="33">
        <v>0</v>
      </c>
      <c r="E223" s="33">
        <v>0</v>
      </c>
      <c r="F223" s="33">
        <v>0</v>
      </c>
      <c r="G223" s="38">
        <f t="shared" si="48"/>
        <v>0</v>
      </c>
      <c r="H223" s="33">
        <v>0</v>
      </c>
      <c r="I223" s="38">
        <f t="shared" si="49"/>
        <v>0</v>
      </c>
      <c r="J223" s="33">
        <v>0</v>
      </c>
      <c r="K223" s="38">
        <f t="shared" si="50"/>
        <v>0</v>
      </c>
      <c r="L223" s="33">
        <v>0</v>
      </c>
      <c r="M223" s="38">
        <f t="shared" si="51"/>
        <v>0</v>
      </c>
      <c r="N223" s="33">
        <f t="shared" si="52"/>
        <v>0</v>
      </c>
      <c r="O223" s="38">
        <f t="shared" si="53"/>
        <v>0</v>
      </c>
      <c r="P223" s="33">
        <v>0</v>
      </c>
      <c r="Q223" s="33">
        <v>0</v>
      </c>
      <c r="R223" s="33">
        <v>0</v>
      </c>
      <c r="S223" s="33">
        <v>0</v>
      </c>
      <c r="T223" s="38">
        <f t="shared" si="54"/>
        <v>0</v>
      </c>
      <c r="U223" s="38">
        <f t="shared" si="55"/>
        <v>0</v>
      </c>
    </row>
    <row r="224" spans="1:21" ht="14" x14ac:dyDescent="0.3">
      <c r="A224" s="19" t="s">
        <v>0</v>
      </c>
      <c r="B224" s="14" t="s">
        <v>403</v>
      </c>
      <c r="C224" s="13" t="s">
        <v>0</v>
      </c>
      <c r="D224" s="34">
        <f>SUM(D217:D223)</f>
        <v>0</v>
      </c>
      <c r="E224" s="34">
        <f>SUM(E217:E223)</f>
        <v>0</v>
      </c>
      <c r="F224" s="34">
        <f>SUM(F217:F223)</f>
        <v>0</v>
      </c>
      <c r="G224" s="39">
        <f t="shared" si="48"/>
        <v>0</v>
      </c>
      <c r="H224" s="34">
        <f>SUM(H217:H223)</f>
        <v>0</v>
      </c>
      <c r="I224" s="39">
        <f t="shared" si="49"/>
        <v>0</v>
      </c>
      <c r="J224" s="34">
        <f>SUM(J217:J223)</f>
        <v>0</v>
      </c>
      <c r="K224" s="39">
        <f t="shared" si="50"/>
        <v>0</v>
      </c>
      <c r="L224" s="34">
        <f>SUM(L217:L223)</f>
        <v>0</v>
      </c>
      <c r="M224" s="39">
        <f t="shared" si="51"/>
        <v>0</v>
      </c>
      <c r="N224" s="34">
        <f t="shared" si="52"/>
        <v>0</v>
      </c>
      <c r="O224" s="39">
        <f t="shared" si="53"/>
        <v>0</v>
      </c>
      <c r="P224" s="34">
        <f>SUM(P217:P223)</f>
        <v>0</v>
      </c>
      <c r="Q224" s="34">
        <f>SUM(Q217:Q223)</f>
        <v>0</v>
      </c>
      <c r="R224" s="34">
        <f>SUM(R217:R223)</f>
        <v>0</v>
      </c>
      <c r="S224" s="34">
        <f>SUM(S217:S223)</f>
        <v>0</v>
      </c>
      <c r="T224" s="39">
        <f t="shared" si="54"/>
        <v>0</v>
      </c>
      <c r="U224" s="39">
        <f t="shared" si="55"/>
        <v>0</v>
      </c>
    </row>
    <row r="225" spans="1:21" ht="13" x14ac:dyDescent="0.3">
      <c r="A225" s="18" t="s">
        <v>29</v>
      </c>
      <c r="B225" s="12" t="s">
        <v>404</v>
      </c>
      <c r="C225" s="11" t="s">
        <v>405</v>
      </c>
      <c r="D225" s="33">
        <v>0</v>
      </c>
      <c r="E225" s="33">
        <v>0</v>
      </c>
      <c r="F225" s="33">
        <v>0</v>
      </c>
      <c r="G225" s="38">
        <f t="shared" si="48"/>
        <v>0</v>
      </c>
      <c r="H225" s="33">
        <v>0</v>
      </c>
      <c r="I225" s="38">
        <f t="shared" si="49"/>
        <v>0</v>
      </c>
      <c r="J225" s="33">
        <v>0</v>
      </c>
      <c r="K225" s="38">
        <f t="shared" si="50"/>
        <v>0</v>
      </c>
      <c r="L225" s="33">
        <v>0</v>
      </c>
      <c r="M225" s="38">
        <f t="shared" si="51"/>
        <v>0</v>
      </c>
      <c r="N225" s="33">
        <f t="shared" si="52"/>
        <v>0</v>
      </c>
      <c r="O225" s="38">
        <f t="shared" si="53"/>
        <v>0</v>
      </c>
      <c r="P225" s="33">
        <v>0</v>
      </c>
      <c r="Q225" s="33">
        <v>0</v>
      </c>
      <c r="R225" s="33">
        <v>0</v>
      </c>
      <c r="S225" s="33">
        <v>0</v>
      </c>
      <c r="T225" s="38">
        <f t="shared" si="54"/>
        <v>0</v>
      </c>
      <c r="U225" s="38">
        <f t="shared" si="55"/>
        <v>0</v>
      </c>
    </row>
    <row r="226" spans="1:21" ht="13" x14ac:dyDescent="0.3">
      <c r="A226" s="18" t="s">
        <v>29</v>
      </c>
      <c r="B226" s="12" t="s">
        <v>406</v>
      </c>
      <c r="C226" s="11" t="s">
        <v>407</v>
      </c>
      <c r="D226" s="33">
        <v>0</v>
      </c>
      <c r="E226" s="33">
        <v>0</v>
      </c>
      <c r="F226" s="33">
        <v>0</v>
      </c>
      <c r="G226" s="38">
        <f t="shared" si="48"/>
        <v>0</v>
      </c>
      <c r="H226" s="33">
        <v>0</v>
      </c>
      <c r="I226" s="38">
        <f t="shared" si="49"/>
        <v>0</v>
      </c>
      <c r="J226" s="33">
        <v>0</v>
      </c>
      <c r="K226" s="38">
        <f t="shared" si="50"/>
        <v>0</v>
      </c>
      <c r="L226" s="33">
        <v>0</v>
      </c>
      <c r="M226" s="38">
        <f t="shared" si="51"/>
        <v>0</v>
      </c>
      <c r="N226" s="33">
        <f t="shared" si="52"/>
        <v>0</v>
      </c>
      <c r="O226" s="38">
        <f t="shared" si="53"/>
        <v>0</v>
      </c>
      <c r="P226" s="33">
        <v>0</v>
      </c>
      <c r="Q226" s="33">
        <v>0</v>
      </c>
      <c r="R226" s="33">
        <v>0</v>
      </c>
      <c r="S226" s="33">
        <v>0</v>
      </c>
      <c r="T226" s="38">
        <f t="shared" si="54"/>
        <v>0</v>
      </c>
      <c r="U226" s="38">
        <f t="shared" si="55"/>
        <v>0</v>
      </c>
    </row>
    <row r="227" spans="1:21" ht="13" x14ac:dyDescent="0.3">
      <c r="A227" s="18" t="s">
        <v>29</v>
      </c>
      <c r="B227" s="12" t="s">
        <v>408</v>
      </c>
      <c r="C227" s="11" t="s">
        <v>409</v>
      </c>
      <c r="D227" s="33">
        <v>0</v>
      </c>
      <c r="E227" s="33">
        <v>0</v>
      </c>
      <c r="F227" s="33">
        <v>0</v>
      </c>
      <c r="G227" s="38">
        <f t="shared" si="48"/>
        <v>0</v>
      </c>
      <c r="H227" s="33">
        <v>0</v>
      </c>
      <c r="I227" s="38">
        <f t="shared" si="49"/>
        <v>0</v>
      </c>
      <c r="J227" s="33">
        <v>0</v>
      </c>
      <c r="K227" s="38">
        <f t="shared" si="50"/>
        <v>0</v>
      </c>
      <c r="L227" s="33">
        <v>0</v>
      </c>
      <c r="M227" s="38">
        <f t="shared" si="51"/>
        <v>0</v>
      </c>
      <c r="N227" s="33">
        <f t="shared" si="52"/>
        <v>0</v>
      </c>
      <c r="O227" s="38">
        <f t="shared" si="53"/>
        <v>0</v>
      </c>
      <c r="P227" s="33">
        <v>0</v>
      </c>
      <c r="Q227" s="33">
        <v>0</v>
      </c>
      <c r="R227" s="33">
        <v>0</v>
      </c>
      <c r="S227" s="33">
        <v>0</v>
      </c>
      <c r="T227" s="38">
        <f t="shared" si="54"/>
        <v>0</v>
      </c>
      <c r="U227" s="38">
        <f t="shared" si="55"/>
        <v>0</v>
      </c>
    </row>
    <row r="228" spans="1:21" ht="13" x14ac:dyDescent="0.3">
      <c r="A228" s="18" t="s">
        <v>29</v>
      </c>
      <c r="B228" s="12" t="s">
        <v>410</v>
      </c>
      <c r="C228" s="11" t="s">
        <v>411</v>
      </c>
      <c r="D228" s="33">
        <v>144</v>
      </c>
      <c r="E228" s="33">
        <v>144</v>
      </c>
      <c r="F228" s="33">
        <v>0</v>
      </c>
      <c r="G228" s="38">
        <f t="shared" si="48"/>
        <v>0</v>
      </c>
      <c r="H228" s="33">
        <v>0</v>
      </c>
      <c r="I228" s="38">
        <f t="shared" si="49"/>
        <v>0</v>
      </c>
      <c r="J228" s="33">
        <v>0</v>
      </c>
      <c r="K228" s="38">
        <f t="shared" si="50"/>
        <v>0</v>
      </c>
      <c r="L228" s="33">
        <v>0</v>
      </c>
      <c r="M228" s="38">
        <f t="shared" si="51"/>
        <v>0</v>
      </c>
      <c r="N228" s="33">
        <f t="shared" si="52"/>
        <v>0</v>
      </c>
      <c r="O228" s="38">
        <f t="shared" si="53"/>
        <v>0</v>
      </c>
      <c r="P228" s="33">
        <v>0</v>
      </c>
      <c r="Q228" s="33">
        <v>137</v>
      </c>
      <c r="R228" s="33">
        <v>137</v>
      </c>
      <c r="S228" s="33">
        <v>0</v>
      </c>
      <c r="T228" s="38">
        <f t="shared" si="54"/>
        <v>0</v>
      </c>
      <c r="U228" s="38">
        <f t="shared" si="55"/>
        <v>0</v>
      </c>
    </row>
    <row r="229" spans="1:21" ht="13" x14ac:dyDescent="0.3">
      <c r="A229" s="18" t="s">
        <v>44</v>
      </c>
      <c r="B229" s="12" t="s">
        <v>412</v>
      </c>
      <c r="C229" s="11" t="s">
        <v>413</v>
      </c>
      <c r="D229" s="33">
        <v>0</v>
      </c>
      <c r="E229" s="33">
        <v>0</v>
      </c>
      <c r="F229" s="33">
        <v>0</v>
      </c>
      <c r="G229" s="38">
        <f t="shared" si="48"/>
        <v>0</v>
      </c>
      <c r="H229" s="33">
        <v>0</v>
      </c>
      <c r="I229" s="38">
        <f t="shared" si="49"/>
        <v>0</v>
      </c>
      <c r="J229" s="33">
        <v>0</v>
      </c>
      <c r="K229" s="38">
        <f t="shared" si="50"/>
        <v>0</v>
      </c>
      <c r="L229" s="33">
        <v>0</v>
      </c>
      <c r="M229" s="38">
        <f t="shared" si="51"/>
        <v>0</v>
      </c>
      <c r="N229" s="33">
        <f t="shared" si="52"/>
        <v>0</v>
      </c>
      <c r="O229" s="38">
        <f t="shared" si="53"/>
        <v>0</v>
      </c>
      <c r="P229" s="33">
        <v>0</v>
      </c>
      <c r="Q229" s="33">
        <v>0</v>
      </c>
      <c r="R229" s="33">
        <v>0</v>
      </c>
      <c r="S229" s="33">
        <v>0</v>
      </c>
      <c r="T229" s="38">
        <f t="shared" si="54"/>
        <v>0</v>
      </c>
      <c r="U229" s="38">
        <f t="shared" si="55"/>
        <v>0</v>
      </c>
    </row>
    <row r="230" spans="1:21" ht="14" x14ac:dyDescent="0.3">
      <c r="A230" s="19" t="s">
        <v>0</v>
      </c>
      <c r="B230" s="14" t="s">
        <v>414</v>
      </c>
      <c r="C230" s="13" t="s">
        <v>0</v>
      </c>
      <c r="D230" s="34">
        <f>SUM(D225:D229)</f>
        <v>144</v>
      </c>
      <c r="E230" s="34">
        <f>SUM(E225:E229)</f>
        <v>144</v>
      </c>
      <c r="F230" s="34">
        <f>SUM(F225:F229)</f>
        <v>0</v>
      </c>
      <c r="G230" s="39">
        <f t="shared" si="48"/>
        <v>0</v>
      </c>
      <c r="H230" s="34">
        <f>SUM(H225:H229)</f>
        <v>0</v>
      </c>
      <c r="I230" s="39">
        <f t="shared" si="49"/>
        <v>0</v>
      </c>
      <c r="J230" s="34">
        <f>SUM(J225:J229)</f>
        <v>0</v>
      </c>
      <c r="K230" s="39">
        <f t="shared" si="50"/>
        <v>0</v>
      </c>
      <c r="L230" s="34">
        <f>SUM(L225:L229)</f>
        <v>0</v>
      </c>
      <c r="M230" s="39">
        <f t="shared" si="51"/>
        <v>0</v>
      </c>
      <c r="N230" s="34">
        <f t="shared" si="52"/>
        <v>0</v>
      </c>
      <c r="O230" s="39">
        <f t="shared" si="53"/>
        <v>0</v>
      </c>
      <c r="P230" s="34">
        <f>SUM(P225:P229)</f>
        <v>0</v>
      </c>
      <c r="Q230" s="34">
        <f>SUM(Q225:Q229)</f>
        <v>137</v>
      </c>
      <c r="R230" s="34">
        <f>SUM(R225:R229)</f>
        <v>137</v>
      </c>
      <c r="S230" s="34">
        <f>SUM(S225:S229)</f>
        <v>0</v>
      </c>
      <c r="T230" s="39">
        <f t="shared" si="54"/>
        <v>0</v>
      </c>
      <c r="U230" s="39">
        <f t="shared" si="55"/>
        <v>0</v>
      </c>
    </row>
    <row r="231" spans="1:21" ht="14" x14ac:dyDescent="0.3">
      <c r="A231" s="19" t="s">
        <v>0</v>
      </c>
      <c r="B231" s="14" t="s">
        <v>415</v>
      </c>
      <c r="C231" s="13" t="s">
        <v>0</v>
      </c>
      <c r="D231" s="34">
        <f>SUM(D208:D215,D217:D223,D225:D229)</f>
        <v>2354</v>
      </c>
      <c r="E231" s="34">
        <f>SUM(E208:E215,E217:E223,E225:E229)</f>
        <v>2354</v>
      </c>
      <c r="F231" s="34">
        <f>SUM(F208:F215,F217:F223,F225:F229)</f>
        <v>0</v>
      </c>
      <c r="G231" s="39">
        <f t="shared" si="48"/>
        <v>0</v>
      </c>
      <c r="H231" s="34">
        <f>SUM(H208:H215,H217:H223,H225:H229)</f>
        <v>261</v>
      </c>
      <c r="I231" s="39">
        <f t="shared" si="49"/>
        <v>0.110875106202209</v>
      </c>
      <c r="J231" s="34">
        <f>SUM(J208:J215,J217:J223,J225:J229)</f>
        <v>0</v>
      </c>
      <c r="K231" s="39">
        <f t="shared" si="50"/>
        <v>0</v>
      </c>
      <c r="L231" s="34">
        <f>SUM(L208:L215,L217:L223,L225:L229)</f>
        <v>0</v>
      </c>
      <c r="M231" s="39">
        <f t="shared" si="51"/>
        <v>0</v>
      </c>
      <c r="N231" s="34">
        <f t="shared" si="52"/>
        <v>261</v>
      </c>
      <c r="O231" s="39">
        <f t="shared" si="53"/>
        <v>0.110875106202209</v>
      </c>
      <c r="P231" s="34">
        <f>SUM(P208:P215,P217:P223,P225:P229)</f>
        <v>76</v>
      </c>
      <c r="Q231" s="34">
        <f>SUM(Q208:Q215,Q217:Q223,Q225:Q229)</f>
        <v>2258</v>
      </c>
      <c r="R231" s="34">
        <f>SUM(R208:R215,R217:R223,R225:R229)</f>
        <v>2258</v>
      </c>
      <c r="S231" s="34">
        <f>SUM(S208:S215,S217:S223,S225:S229)</f>
        <v>471</v>
      </c>
      <c r="T231" s="39">
        <f t="shared" si="54"/>
        <v>0.20859167404782994</v>
      </c>
      <c r="U231" s="39">
        <f t="shared" si="55"/>
        <v>-1</v>
      </c>
    </row>
    <row r="232" spans="1:21" ht="14.5" customHeight="1" x14ac:dyDescent="0.3">
      <c r="A232" s="17" t="s">
        <v>0</v>
      </c>
      <c r="B232" s="15" t="s">
        <v>618</v>
      </c>
      <c r="C232" s="10"/>
      <c r="D232" s="35"/>
      <c r="E232" s="35"/>
      <c r="F232" s="35"/>
      <c r="G232" s="40"/>
      <c r="H232" s="35"/>
      <c r="I232" s="40"/>
      <c r="J232" s="35"/>
      <c r="K232" s="40"/>
      <c r="L232" s="35"/>
      <c r="M232" s="40"/>
      <c r="N232" s="35"/>
      <c r="O232" s="40"/>
      <c r="P232" s="35"/>
      <c r="Q232" s="35"/>
      <c r="R232" s="35"/>
      <c r="S232" s="35"/>
      <c r="T232" s="40"/>
      <c r="U232" s="40"/>
    </row>
    <row r="233" spans="1:21" ht="14.5" customHeight="1" x14ac:dyDescent="0.3">
      <c r="A233" s="17" t="s">
        <v>0</v>
      </c>
      <c r="B233" s="9" t="s">
        <v>416</v>
      </c>
      <c r="C233" s="10"/>
      <c r="D233" s="35"/>
      <c r="E233" s="35"/>
      <c r="F233" s="35"/>
      <c r="G233" s="40"/>
      <c r="H233" s="35"/>
      <c r="I233" s="40"/>
      <c r="J233" s="35"/>
      <c r="K233" s="40"/>
      <c r="L233" s="35"/>
      <c r="M233" s="40"/>
      <c r="N233" s="35"/>
      <c r="O233" s="40"/>
      <c r="P233" s="35"/>
      <c r="Q233" s="35"/>
      <c r="R233" s="35"/>
      <c r="S233" s="35"/>
      <c r="T233" s="40"/>
      <c r="U233" s="40"/>
    </row>
    <row r="234" spans="1:21" ht="13" x14ac:dyDescent="0.3">
      <c r="A234" s="18" t="s">
        <v>29</v>
      </c>
      <c r="B234" s="12" t="s">
        <v>417</v>
      </c>
      <c r="C234" s="11" t="s">
        <v>418</v>
      </c>
      <c r="D234" s="33">
        <v>0</v>
      </c>
      <c r="E234" s="33">
        <v>0</v>
      </c>
      <c r="F234" s="33">
        <v>0</v>
      </c>
      <c r="G234" s="38">
        <f t="shared" ref="G234:G260" si="56">IF(($D234     =0),0,($F234     /$D234     ))</f>
        <v>0</v>
      </c>
      <c r="H234" s="33">
        <v>0</v>
      </c>
      <c r="I234" s="38">
        <f t="shared" ref="I234:I260" si="57">IF(($D234     =0),0,($H234     /$D234     ))</f>
        <v>0</v>
      </c>
      <c r="J234" s="33">
        <v>0</v>
      </c>
      <c r="K234" s="38">
        <f t="shared" ref="K234:K260" si="58">IF(($E234     =0),0,($J234     /$E234     ))</f>
        <v>0</v>
      </c>
      <c r="L234" s="33">
        <v>0</v>
      </c>
      <c r="M234" s="38">
        <f t="shared" ref="M234:M260" si="59">IF(($E234     =0),0,($L234     /$E234     ))</f>
        <v>0</v>
      </c>
      <c r="N234" s="33">
        <f t="shared" ref="N234:N260" si="60">$F234     +$H234     +$J234</f>
        <v>0</v>
      </c>
      <c r="O234" s="38">
        <f t="shared" ref="O234:O260" si="61">IF(($E234     =0),0,($N234     /$E234     ))</f>
        <v>0</v>
      </c>
      <c r="P234" s="33">
        <v>0</v>
      </c>
      <c r="Q234" s="33">
        <v>0</v>
      </c>
      <c r="R234" s="33">
        <v>0</v>
      </c>
      <c r="S234" s="33">
        <v>0</v>
      </c>
      <c r="T234" s="38">
        <f t="shared" ref="T234:T260" si="62">IF(($R234     =0),0,($S234     /$R234     ))</f>
        <v>0</v>
      </c>
      <c r="U234" s="38">
        <f t="shared" ref="U234:U260" si="63">IF(($P234     =0),0,(($J234     /$P234     )-1))</f>
        <v>0</v>
      </c>
    </row>
    <row r="235" spans="1:21" ht="13" x14ac:dyDescent="0.3">
      <c r="A235" s="18" t="s">
        <v>29</v>
      </c>
      <c r="B235" s="12" t="s">
        <v>419</v>
      </c>
      <c r="C235" s="11" t="s">
        <v>420</v>
      </c>
      <c r="D235" s="33">
        <v>0</v>
      </c>
      <c r="E235" s="33">
        <v>0</v>
      </c>
      <c r="F235" s="33">
        <v>0</v>
      </c>
      <c r="G235" s="38">
        <f t="shared" si="56"/>
        <v>0</v>
      </c>
      <c r="H235" s="33">
        <v>0</v>
      </c>
      <c r="I235" s="38">
        <f t="shared" si="57"/>
        <v>0</v>
      </c>
      <c r="J235" s="33">
        <v>0</v>
      </c>
      <c r="K235" s="38">
        <f t="shared" si="58"/>
        <v>0</v>
      </c>
      <c r="L235" s="33">
        <v>0</v>
      </c>
      <c r="M235" s="38">
        <f t="shared" si="59"/>
        <v>0</v>
      </c>
      <c r="N235" s="33">
        <f t="shared" si="60"/>
        <v>0</v>
      </c>
      <c r="O235" s="38">
        <f t="shared" si="61"/>
        <v>0</v>
      </c>
      <c r="P235" s="33">
        <v>0</v>
      </c>
      <c r="Q235" s="33">
        <v>0</v>
      </c>
      <c r="R235" s="33">
        <v>0</v>
      </c>
      <c r="S235" s="33">
        <v>0</v>
      </c>
      <c r="T235" s="38">
        <f t="shared" si="62"/>
        <v>0</v>
      </c>
      <c r="U235" s="38">
        <f t="shared" si="63"/>
        <v>0</v>
      </c>
    </row>
    <row r="236" spans="1:21" ht="13" x14ac:dyDescent="0.3">
      <c r="A236" s="18" t="s">
        <v>29</v>
      </c>
      <c r="B236" s="12" t="s">
        <v>421</v>
      </c>
      <c r="C236" s="11" t="s">
        <v>422</v>
      </c>
      <c r="D236" s="33">
        <v>0</v>
      </c>
      <c r="E236" s="33">
        <v>0</v>
      </c>
      <c r="F236" s="33">
        <v>0</v>
      </c>
      <c r="G236" s="38">
        <f t="shared" si="56"/>
        <v>0</v>
      </c>
      <c r="H236" s="33">
        <v>0</v>
      </c>
      <c r="I236" s="38">
        <f t="shared" si="57"/>
        <v>0</v>
      </c>
      <c r="J236" s="33">
        <v>0</v>
      </c>
      <c r="K236" s="38">
        <f t="shared" si="58"/>
        <v>0</v>
      </c>
      <c r="L236" s="33">
        <v>0</v>
      </c>
      <c r="M236" s="38">
        <f t="shared" si="59"/>
        <v>0</v>
      </c>
      <c r="N236" s="33">
        <f t="shared" si="60"/>
        <v>0</v>
      </c>
      <c r="O236" s="38">
        <f t="shared" si="61"/>
        <v>0</v>
      </c>
      <c r="P236" s="33">
        <v>0</v>
      </c>
      <c r="Q236" s="33">
        <v>0</v>
      </c>
      <c r="R236" s="33">
        <v>0</v>
      </c>
      <c r="S236" s="33">
        <v>0</v>
      </c>
      <c r="T236" s="38">
        <f t="shared" si="62"/>
        <v>0</v>
      </c>
      <c r="U236" s="38">
        <f t="shared" si="63"/>
        <v>0</v>
      </c>
    </row>
    <row r="237" spans="1:21" ht="13" x14ac:dyDescent="0.3">
      <c r="A237" s="18" t="s">
        <v>29</v>
      </c>
      <c r="B237" s="12" t="s">
        <v>423</v>
      </c>
      <c r="C237" s="11" t="s">
        <v>424</v>
      </c>
      <c r="D237" s="33">
        <v>0</v>
      </c>
      <c r="E237" s="33">
        <v>0</v>
      </c>
      <c r="F237" s="33">
        <v>0</v>
      </c>
      <c r="G237" s="38">
        <f t="shared" si="56"/>
        <v>0</v>
      </c>
      <c r="H237" s="33">
        <v>0</v>
      </c>
      <c r="I237" s="38">
        <f t="shared" si="57"/>
        <v>0</v>
      </c>
      <c r="J237" s="33">
        <v>0</v>
      </c>
      <c r="K237" s="38">
        <f t="shared" si="58"/>
        <v>0</v>
      </c>
      <c r="L237" s="33">
        <v>0</v>
      </c>
      <c r="M237" s="38">
        <f t="shared" si="59"/>
        <v>0</v>
      </c>
      <c r="N237" s="33">
        <f t="shared" si="60"/>
        <v>0</v>
      </c>
      <c r="O237" s="38">
        <f t="shared" si="61"/>
        <v>0</v>
      </c>
      <c r="P237" s="33">
        <v>0</v>
      </c>
      <c r="Q237" s="33">
        <v>0</v>
      </c>
      <c r="R237" s="33">
        <v>0</v>
      </c>
      <c r="S237" s="33">
        <v>0</v>
      </c>
      <c r="T237" s="38">
        <f t="shared" si="62"/>
        <v>0</v>
      </c>
      <c r="U237" s="38">
        <f t="shared" si="63"/>
        <v>0</v>
      </c>
    </row>
    <row r="238" spans="1:21" ht="13" x14ac:dyDescent="0.3">
      <c r="A238" s="18" t="s">
        <v>29</v>
      </c>
      <c r="B238" s="12" t="s">
        <v>425</v>
      </c>
      <c r="C238" s="11" t="s">
        <v>426</v>
      </c>
      <c r="D238" s="33">
        <v>0</v>
      </c>
      <c r="E238" s="33">
        <v>0</v>
      </c>
      <c r="F238" s="33">
        <v>0</v>
      </c>
      <c r="G238" s="38">
        <f t="shared" si="56"/>
        <v>0</v>
      </c>
      <c r="H238" s="33">
        <v>0</v>
      </c>
      <c r="I238" s="38">
        <f t="shared" si="57"/>
        <v>0</v>
      </c>
      <c r="J238" s="33">
        <v>0</v>
      </c>
      <c r="K238" s="38">
        <f t="shared" si="58"/>
        <v>0</v>
      </c>
      <c r="L238" s="33">
        <v>0</v>
      </c>
      <c r="M238" s="38">
        <f t="shared" si="59"/>
        <v>0</v>
      </c>
      <c r="N238" s="33">
        <f t="shared" si="60"/>
        <v>0</v>
      </c>
      <c r="O238" s="38">
        <f t="shared" si="61"/>
        <v>0</v>
      </c>
      <c r="P238" s="33">
        <v>0</v>
      </c>
      <c r="Q238" s="33">
        <v>0</v>
      </c>
      <c r="R238" s="33">
        <v>0</v>
      </c>
      <c r="S238" s="33">
        <v>0</v>
      </c>
      <c r="T238" s="38">
        <f t="shared" si="62"/>
        <v>0</v>
      </c>
      <c r="U238" s="38">
        <f t="shared" si="63"/>
        <v>0</v>
      </c>
    </row>
    <row r="239" spans="1:21" ht="13" x14ac:dyDescent="0.3">
      <c r="A239" s="18" t="s">
        <v>44</v>
      </c>
      <c r="B239" s="12" t="s">
        <v>427</v>
      </c>
      <c r="C239" s="11" t="s">
        <v>428</v>
      </c>
      <c r="D239" s="33">
        <v>0</v>
      </c>
      <c r="E239" s="33">
        <v>0</v>
      </c>
      <c r="F239" s="33">
        <v>0</v>
      </c>
      <c r="G239" s="38">
        <f t="shared" si="56"/>
        <v>0</v>
      </c>
      <c r="H239" s="33">
        <v>0</v>
      </c>
      <c r="I239" s="38">
        <f t="shared" si="57"/>
        <v>0</v>
      </c>
      <c r="J239" s="33">
        <v>0</v>
      </c>
      <c r="K239" s="38">
        <f t="shared" si="58"/>
        <v>0</v>
      </c>
      <c r="L239" s="33">
        <v>0</v>
      </c>
      <c r="M239" s="38">
        <f t="shared" si="59"/>
        <v>0</v>
      </c>
      <c r="N239" s="33">
        <f t="shared" si="60"/>
        <v>0</v>
      </c>
      <c r="O239" s="38">
        <f t="shared" si="61"/>
        <v>0</v>
      </c>
      <c r="P239" s="33">
        <v>0</v>
      </c>
      <c r="Q239" s="33">
        <v>0</v>
      </c>
      <c r="R239" s="33">
        <v>0</v>
      </c>
      <c r="S239" s="33">
        <v>0</v>
      </c>
      <c r="T239" s="38">
        <f t="shared" si="62"/>
        <v>0</v>
      </c>
      <c r="U239" s="38">
        <f t="shared" si="63"/>
        <v>0</v>
      </c>
    </row>
    <row r="240" spans="1:21" ht="14" x14ac:dyDescent="0.3">
      <c r="A240" s="19" t="s">
        <v>0</v>
      </c>
      <c r="B240" s="14" t="s">
        <v>429</v>
      </c>
      <c r="C240" s="13" t="s">
        <v>0</v>
      </c>
      <c r="D240" s="34">
        <f>SUM(D234:D239)</f>
        <v>0</v>
      </c>
      <c r="E240" s="34">
        <f>SUM(E234:E239)</f>
        <v>0</v>
      </c>
      <c r="F240" s="34">
        <f>SUM(F234:F239)</f>
        <v>0</v>
      </c>
      <c r="G240" s="39">
        <f t="shared" si="56"/>
        <v>0</v>
      </c>
      <c r="H240" s="34">
        <f>SUM(H234:H239)</f>
        <v>0</v>
      </c>
      <c r="I240" s="39">
        <f t="shared" si="57"/>
        <v>0</v>
      </c>
      <c r="J240" s="34">
        <f>SUM(J234:J239)</f>
        <v>0</v>
      </c>
      <c r="K240" s="39">
        <f t="shared" si="58"/>
        <v>0</v>
      </c>
      <c r="L240" s="34">
        <f>SUM(L234:L239)</f>
        <v>0</v>
      </c>
      <c r="M240" s="39">
        <f t="shared" si="59"/>
        <v>0</v>
      </c>
      <c r="N240" s="34">
        <f t="shared" si="60"/>
        <v>0</v>
      </c>
      <c r="O240" s="39">
        <f t="shared" si="61"/>
        <v>0</v>
      </c>
      <c r="P240" s="34">
        <f>SUM(P234:P239)</f>
        <v>0</v>
      </c>
      <c r="Q240" s="34">
        <f>SUM(Q234:Q239)</f>
        <v>0</v>
      </c>
      <c r="R240" s="34">
        <f>SUM(R234:R239)</f>
        <v>0</v>
      </c>
      <c r="S240" s="34">
        <f>SUM(S234:S239)</f>
        <v>0</v>
      </c>
      <c r="T240" s="39">
        <f t="shared" si="62"/>
        <v>0</v>
      </c>
      <c r="U240" s="39">
        <f t="shared" si="63"/>
        <v>0</v>
      </c>
    </row>
    <row r="241" spans="1:21" ht="13" x14ac:dyDescent="0.3">
      <c r="A241" s="18" t="s">
        <v>29</v>
      </c>
      <c r="B241" s="12" t="s">
        <v>430</v>
      </c>
      <c r="C241" s="11" t="s">
        <v>431</v>
      </c>
      <c r="D241" s="33">
        <v>0</v>
      </c>
      <c r="E241" s="33">
        <v>0</v>
      </c>
      <c r="F241" s="33">
        <v>0</v>
      </c>
      <c r="G241" s="38">
        <f t="shared" si="56"/>
        <v>0</v>
      </c>
      <c r="H241" s="33">
        <v>0</v>
      </c>
      <c r="I241" s="38">
        <f t="shared" si="57"/>
        <v>0</v>
      </c>
      <c r="J241" s="33">
        <v>0</v>
      </c>
      <c r="K241" s="38">
        <f t="shared" si="58"/>
        <v>0</v>
      </c>
      <c r="L241" s="33">
        <v>0</v>
      </c>
      <c r="M241" s="38">
        <f t="shared" si="59"/>
        <v>0</v>
      </c>
      <c r="N241" s="33">
        <f t="shared" si="60"/>
        <v>0</v>
      </c>
      <c r="O241" s="38">
        <f t="shared" si="61"/>
        <v>0</v>
      </c>
      <c r="P241" s="33">
        <v>0</v>
      </c>
      <c r="Q241" s="33">
        <v>0</v>
      </c>
      <c r="R241" s="33">
        <v>0</v>
      </c>
      <c r="S241" s="33">
        <v>0</v>
      </c>
      <c r="T241" s="38">
        <f t="shared" si="62"/>
        <v>0</v>
      </c>
      <c r="U241" s="38">
        <f t="shared" si="63"/>
        <v>0</v>
      </c>
    </row>
    <row r="242" spans="1:21" ht="13" x14ac:dyDescent="0.3">
      <c r="A242" s="18" t="s">
        <v>29</v>
      </c>
      <c r="B242" s="12" t="s">
        <v>432</v>
      </c>
      <c r="C242" s="11" t="s">
        <v>433</v>
      </c>
      <c r="D242" s="33">
        <v>0</v>
      </c>
      <c r="E242" s="33">
        <v>0</v>
      </c>
      <c r="F242" s="33">
        <v>0</v>
      </c>
      <c r="G242" s="38">
        <f t="shared" si="56"/>
        <v>0</v>
      </c>
      <c r="H242" s="33">
        <v>0</v>
      </c>
      <c r="I242" s="38">
        <f t="shared" si="57"/>
        <v>0</v>
      </c>
      <c r="J242" s="33">
        <v>0</v>
      </c>
      <c r="K242" s="38">
        <f t="shared" si="58"/>
        <v>0</v>
      </c>
      <c r="L242" s="33">
        <v>0</v>
      </c>
      <c r="M242" s="38">
        <f t="shared" si="59"/>
        <v>0</v>
      </c>
      <c r="N242" s="33">
        <f t="shared" si="60"/>
        <v>0</v>
      </c>
      <c r="O242" s="38">
        <f t="shared" si="61"/>
        <v>0</v>
      </c>
      <c r="P242" s="33">
        <v>0</v>
      </c>
      <c r="Q242" s="33">
        <v>0</v>
      </c>
      <c r="R242" s="33">
        <v>0</v>
      </c>
      <c r="S242" s="33">
        <v>0</v>
      </c>
      <c r="T242" s="38">
        <f t="shared" si="62"/>
        <v>0</v>
      </c>
      <c r="U242" s="38">
        <f t="shared" si="63"/>
        <v>0</v>
      </c>
    </row>
    <row r="243" spans="1:21" ht="13" x14ac:dyDescent="0.3">
      <c r="A243" s="18" t="s">
        <v>29</v>
      </c>
      <c r="B243" s="12" t="s">
        <v>434</v>
      </c>
      <c r="C243" s="11" t="s">
        <v>435</v>
      </c>
      <c r="D243" s="33">
        <v>0</v>
      </c>
      <c r="E243" s="33">
        <v>0</v>
      </c>
      <c r="F243" s="33">
        <v>0</v>
      </c>
      <c r="G243" s="38">
        <f t="shared" si="56"/>
        <v>0</v>
      </c>
      <c r="H243" s="33">
        <v>0</v>
      </c>
      <c r="I243" s="38">
        <f t="shared" si="57"/>
        <v>0</v>
      </c>
      <c r="J243" s="33">
        <v>0</v>
      </c>
      <c r="K243" s="38">
        <f t="shared" si="58"/>
        <v>0</v>
      </c>
      <c r="L243" s="33">
        <v>0</v>
      </c>
      <c r="M243" s="38">
        <f t="shared" si="59"/>
        <v>0</v>
      </c>
      <c r="N243" s="33">
        <f t="shared" si="60"/>
        <v>0</v>
      </c>
      <c r="O243" s="38">
        <f t="shared" si="61"/>
        <v>0</v>
      </c>
      <c r="P243" s="33">
        <v>0</v>
      </c>
      <c r="Q243" s="33">
        <v>0</v>
      </c>
      <c r="R243" s="33">
        <v>0</v>
      </c>
      <c r="S243" s="33">
        <v>0</v>
      </c>
      <c r="T243" s="38">
        <f t="shared" si="62"/>
        <v>0</v>
      </c>
      <c r="U243" s="38">
        <f t="shared" si="63"/>
        <v>0</v>
      </c>
    </row>
    <row r="244" spans="1:21" ht="13" x14ac:dyDescent="0.3">
      <c r="A244" s="18" t="s">
        <v>29</v>
      </c>
      <c r="B244" s="12" t="s">
        <v>436</v>
      </c>
      <c r="C244" s="11" t="s">
        <v>437</v>
      </c>
      <c r="D244" s="33">
        <v>0</v>
      </c>
      <c r="E244" s="33">
        <v>0</v>
      </c>
      <c r="F244" s="33">
        <v>0</v>
      </c>
      <c r="G244" s="38">
        <f t="shared" si="56"/>
        <v>0</v>
      </c>
      <c r="H244" s="33">
        <v>0</v>
      </c>
      <c r="I244" s="38">
        <f t="shared" si="57"/>
        <v>0</v>
      </c>
      <c r="J244" s="33">
        <v>0</v>
      </c>
      <c r="K244" s="38">
        <f t="shared" si="58"/>
        <v>0</v>
      </c>
      <c r="L244" s="33">
        <v>0</v>
      </c>
      <c r="M244" s="38">
        <f t="shared" si="59"/>
        <v>0</v>
      </c>
      <c r="N244" s="33">
        <f t="shared" si="60"/>
        <v>0</v>
      </c>
      <c r="O244" s="38">
        <f t="shared" si="61"/>
        <v>0</v>
      </c>
      <c r="P244" s="33">
        <v>0</v>
      </c>
      <c r="Q244" s="33">
        <v>0</v>
      </c>
      <c r="R244" s="33">
        <v>0</v>
      </c>
      <c r="S244" s="33">
        <v>0</v>
      </c>
      <c r="T244" s="38">
        <f t="shared" si="62"/>
        <v>0</v>
      </c>
      <c r="U244" s="38">
        <f t="shared" si="63"/>
        <v>0</v>
      </c>
    </row>
    <row r="245" spans="1:21" ht="13" x14ac:dyDescent="0.3">
      <c r="A245" s="18" t="s">
        <v>29</v>
      </c>
      <c r="B245" s="12" t="s">
        <v>438</v>
      </c>
      <c r="C245" s="11" t="s">
        <v>439</v>
      </c>
      <c r="D245" s="33">
        <v>9649982</v>
      </c>
      <c r="E245" s="33">
        <v>9649982</v>
      </c>
      <c r="F245" s="33">
        <v>0</v>
      </c>
      <c r="G245" s="38">
        <f t="shared" si="56"/>
        <v>0</v>
      </c>
      <c r="H245" s="33">
        <v>0</v>
      </c>
      <c r="I245" s="38">
        <f t="shared" si="57"/>
        <v>0</v>
      </c>
      <c r="J245" s="33">
        <v>2412508</v>
      </c>
      <c r="K245" s="38">
        <f t="shared" si="58"/>
        <v>0.25000129533920373</v>
      </c>
      <c r="L245" s="33">
        <v>0</v>
      </c>
      <c r="M245" s="38">
        <f t="shared" si="59"/>
        <v>0</v>
      </c>
      <c r="N245" s="33">
        <f t="shared" si="60"/>
        <v>2412508</v>
      </c>
      <c r="O245" s="38">
        <f t="shared" si="61"/>
        <v>0.25000129533920373</v>
      </c>
      <c r="P245" s="33">
        <v>4128282</v>
      </c>
      <c r="Q245" s="33">
        <v>9191711</v>
      </c>
      <c r="R245" s="33">
        <v>9191711</v>
      </c>
      <c r="S245" s="33">
        <v>4128282</v>
      </c>
      <c r="T245" s="38">
        <f t="shared" si="62"/>
        <v>0.44913096158049354</v>
      </c>
      <c r="U245" s="38">
        <f t="shared" si="63"/>
        <v>-0.41561453408463855</v>
      </c>
    </row>
    <row r="246" spans="1:21" ht="13" x14ac:dyDescent="0.3">
      <c r="A246" s="18" t="s">
        <v>44</v>
      </c>
      <c r="B246" s="12" t="s">
        <v>440</v>
      </c>
      <c r="C246" s="11" t="s">
        <v>441</v>
      </c>
      <c r="D246" s="33">
        <v>0</v>
      </c>
      <c r="E246" s="33">
        <v>0</v>
      </c>
      <c r="F246" s="33">
        <v>0</v>
      </c>
      <c r="G246" s="38">
        <f t="shared" si="56"/>
        <v>0</v>
      </c>
      <c r="H246" s="33">
        <v>0</v>
      </c>
      <c r="I246" s="38">
        <f t="shared" si="57"/>
        <v>0</v>
      </c>
      <c r="J246" s="33">
        <v>0</v>
      </c>
      <c r="K246" s="38">
        <f t="shared" si="58"/>
        <v>0</v>
      </c>
      <c r="L246" s="33">
        <v>0</v>
      </c>
      <c r="M246" s="38">
        <f t="shared" si="59"/>
        <v>0</v>
      </c>
      <c r="N246" s="33">
        <f t="shared" si="60"/>
        <v>0</v>
      </c>
      <c r="O246" s="38">
        <f t="shared" si="61"/>
        <v>0</v>
      </c>
      <c r="P246" s="33">
        <v>0</v>
      </c>
      <c r="Q246" s="33">
        <v>0</v>
      </c>
      <c r="R246" s="33">
        <v>0</v>
      </c>
      <c r="S246" s="33">
        <v>0</v>
      </c>
      <c r="T246" s="38">
        <f t="shared" si="62"/>
        <v>0</v>
      </c>
      <c r="U246" s="38">
        <f t="shared" si="63"/>
        <v>0</v>
      </c>
    </row>
    <row r="247" spans="1:21" ht="14" x14ac:dyDescent="0.3">
      <c r="A247" s="19" t="s">
        <v>0</v>
      </c>
      <c r="B247" s="14" t="s">
        <v>442</v>
      </c>
      <c r="C247" s="13" t="s">
        <v>0</v>
      </c>
      <c r="D247" s="34">
        <f>SUM(D241:D246)</f>
        <v>9649982</v>
      </c>
      <c r="E247" s="34">
        <f>SUM(E241:E246)</f>
        <v>9649982</v>
      </c>
      <c r="F247" s="34">
        <f>SUM(F241:F246)</f>
        <v>0</v>
      </c>
      <c r="G247" s="39">
        <f t="shared" si="56"/>
        <v>0</v>
      </c>
      <c r="H247" s="34">
        <f>SUM(H241:H246)</f>
        <v>0</v>
      </c>
      <c r="I247" s="39">
        <f t="shared" si="57"/>
        <v>0</v>
      </c>
      <c r="J247" s="34">
        <f>SUM(J241:J246)</f>
        <v>2412508</v>
      </c>
      <c r="K247" s="39">
        <f t="shared" si="58"/>
        <v>0.25000129533920373</v>
      </c>
      <c r="L247" s="34">
        <f>SUM(L241:L246)</f>
        <v>0</v>
      </c>
      <c r="M247" s="39">
        <f t="shared" si="59"/>
        <v>0</v>
      </c>
      <c r="N247" s="34">
        <f t="shared" si="60"/>
        <v>2412508</v>
      </c>
      <c r="O247" s="39">
        <f t="shared" si="61"/>
        <v>0.25000129533920373</v>
      </c>
      <c r="P247" s="34">
        <f>SUM(P241:P246)</f>
        <v>4128282</v>
      </c>
      <c r="Q247" s="34">
        <f>SUM(Q241:Q246)</f>
        <v>9191711</v>
      </c>
      <c r="R247" s="34">
        <f>SUM(R241:R246)</f>
        <v>9191711</v>
      </c>
      <c r="S247" s="34">
        <f>SUM(S241:S246)</f>
        <v>4128282</v>
      </c>
      <c r="T247" s="39">
        <f t="shared" si="62"/>
        <v>0.44913096158049354</v>
      </c>
      <c r="U247" s="39">
        <f t="shared" si="63"/>
        <v>-0.41561453408463855</v>
      </c>
    </row>
    <row r="248" spans="1:21" ht="13" x14ac:dyDescent="0.3">
      <c r="A248" s="18" t="s">
        <v>29</v>
      </c>
      <c r="B248" s="12" t="s">
        <v>443</v>
      </c>
      <c r="C248" s="11" t="s">
        <v>444</v>
      </c>
      <c r="D248" s="33">
        <v>0</v>
      </c>
      <c r="E248" s="33">
        <v>0</v>
      </c>
      <c r="F248" s="33">
        <v>0</v>
      </c>
      <c r="G248" s="38">
        <f t="shared" si="56"/>
        <v>0</v>
      </c>
      <c r="H248" s="33">
        <v>0</v>
      </c>
      <c r="I248" s="38">
        <f t="shared" si="57"/>
        <v>0</v>
      </c>
      <c r="J248" s="33">
        <v>0</v>
      </c>
      <c r="K248" s="38">
        <f t="shared" si="58"/>
        <v>0</v>
      </c>
      <c r="L248" s="33">
        <v>0</v>
      </c>
      <c r="M248" s="38">
        <f t="shared" si="59"/>
        <v>0</v>
      </c>
      <c r="N248" s="33">
        <f t="shared" si="60"/>
        <v>0</v>
      </c>
      <c r="O248" s="38">
        <f t="shared" si="61"/>
        <v>0</v>
      </c>
      <c r="P248" s="33">
        <v>0</v>
      </c>
      <c r="Q248" s="33">
        <v>0</v>
      </c>
      <c r="R248" s="33">
        <v>0</v>
      </c>
      <c r="S248" s="33">
        <v>0</v>
      </c>
      <c r="T248" s="38">
        <f t="shared" si="62"/>
        <v>0</v>
      </c>
      <c r="U248" s="38">
        <f t="shared" si="63"/>
        <v>0</v>
      </c>
    </row>
    <row r="249" spans="1:21" ht="13" x14ac:dyDescent="0.3">
      <c r="A249" s="18" t="s">
        <v>29</v>
      </c>
      <c r="B249" s="12" t="s">
        <v>445</v>
      </c>
      <c r="C249" s="11" t="s">
        <v>446</v>
      </c>
      <c r="D249" s="33">
        <v>0</v>
      </c>
      <c r="E249" s="33">
        <v>0</v>
      </c>
      <c r="F249" s="33">
        <v>0</v>
      </c>
      <c r="G249" s="38">
        <f t="shared" si="56"/>
        <v>0</v>
      </c>
      <c r="H249" s="33">
        <v>0</v>
      </c>
      <c r="I249" s="38">
        <f t="shared" si="57"/>
        <v>0</v>
      </c>
      <c r="J249" s="33">
        <v>0</v>
      </c>
      <c r="K249" s="38">
        <f t="shared" si="58"/>
        <v>0</v>
      </c>
      <c r="L249" s="33">
        <v>0</v>
      </c>
      <c r="M249" s="38">
        <f t="shared" si="59"/>
        <v>0</v>
      </c>
      <c r="N249" s="33">
        <f t="shared" si="60"/>
        <v>0</v>
      </c>
      <c r="O249" s="38">
        <f t="shared" si="61"/>
        <v>0</v>
      </c>
      <c r="P249" s="33">
        <v>0</v>
      </c>
      <c r="Q249" s="33">
        <v>0</v>
      </c>
      <c r="R249" s="33">
        <v>0</v>
      </c>
      <c r="S249" s="33">
        <v>0</v>
      </c>
      <c r="T249" s="38">
        <f t="shared" si="62"/>
        <v>0</v>
      </c>
      <c r="U249" s="38">
        <f t="shared" si="63"/>
        <v>0</v>
      </c>
    </row>
    <row r="250" spans="1:21" ht="13" x14ac:dyDescent="0.3">
      <c r="A250" s="18" t="s">
        <v>29</v>
      </c>
      <c r="B250" s="12" t="s">
        <v>447</v>
      </c>
      <c r="C250" s="11" t="s">
        <v>448</v>
      </c>
      <c r="D250" s="33">
        <v>0</v>
      </c>
      <c r="E250" s="33">
        <v>0</v>
      </c>
      <c r="F250" s="33">
        <v>0</v>
      </c>
      <c r="G250" s="38">
        <f t="shared" si="56"/>
        <v>0</v>
      </c>
      <c r="H250" s="33">
        <v>0</v>
      </c>
      <c r="I250" s="38">
        <f t="shared" si="57"/>
        <v>0</v>
      </c>
      <c r="J250" s="33">
        <v>0</v>
      </c>
      <c r="K250" s="38">
        <f t="shared" si="58"/>
        <v>0</v>
      </c>
      <c r="L250" s="33">
        <v>0</v>
      </c>
      <c r="M250" s="38">
        <f t="shared" si="59"/>
        <v>0</v>
      </c>
      <c r="N250" s="33">
        <f t="shared" si="60"/>
        <v>0</v>
      </c>
      <c r="O250" s="38">
        <f t="shared" si="61"/>
        <v>0</v>
      </c>
      <c r="P250" s="33">
        <v>0</v>
      </c>
      <c r="Q250" s="33">
        <v>0</v>
      </c>
      <c r="R250" s="33">
        <v>0</v>
      </c>
      <c r="S250" s="33">
        <v>0</v>
      </c>
      <c r="T250" s="38">
        <f t="shared" si="62"/>
        <v>0</v>
      </c>
      <c r="U250" s="38">
        <f t="shared" si="63"/>
        <v>0</v>
      </c>
    </row>
    <row r="251" spans="1:21" ht="13" x14ac:dyDescent="0.3">
      <c r="A251" s="18" t="s">
        <v>29</v>
      </c>
      <c r="B251" s="12" t="s">
        <v>449</v>
      </c>
      <c r="C251" s="11" t="s">
        <v>450</v>
      </c>
      <c r="D251" s="33">
        <v>0</v>
      </c>
      <c r="E251" s="33">
        <v>0</v>
      </c>
      <c r="F251" s="33">
        <v>0</v>
      </c>
      <c r="G251" s="38">
        <f t="shared" si="56"/>
        <v>0</v>
      </c>
      <c r="H251" s="33">
        <v>0</v>
      </c>
      <c r="I251" s="38">
        <f t="shared" si="57"/>
        <v>0</v>
      </c>
      <c r="J251" s="33">
        <v>0</v>
      </c>
      <c r="K251" s="38">
        <f t="shared" si="58"/>
        <v>0</v>
      </c>
      <c r="L251" s="33">
        <v>0</v>
      </c>
      <c r="M251" s="38">
        <f t="shared" si="59"/>
        <v>0</v>
      </c>
      <c r="N251" s="33">
        <f t="shared" si="60"/>
        <v>0</v>
      </c>
      <c r="O251" s="38">
        <f t="shared" si="61"/>
        <v>0</v>
      </c>
      <c r="P251" s="33">
        <v>0</v>
      </c>
      <c r="Q251" s="33">
        <v>0</v>
      </c>
      <c r="R251" s="33">
        <v>0</v>
      </c>
      <c r="S251" s="33">
        <v>0</v>
      </c>
      <c r="T251" s="38">
        <f t="shared" si="62"/>
        <v>0</v>
      </c>
      <c r="U251" s="38">
        <f t="shared" si="63"/>
        <v>0</v>
      </c>
    </row>
    <row r="252" spans="1:21" ht="13" x14ac:dyDescent="0.3">
      <c r="A252" s="18" t="s">
        <v>29</v>
      </c>
      <c r="B252" s="12" t="s">
        <v>451</v>
      </c>
      <c r="C252" s="11" t="s">
        <v>452</v>
      </c>
      <c r="D252" s="33">
        <v>0</v>
      </c>
      <c r="E252" s="33">
        <v>0</v>
      </c>
      <c r="F252" s="33">
        <v>0</v>
      </c>
      <c r="G252" s="38">
        <f t="shared" si="56"/>
        <v>0</v>
      </c>
      <c r="H252" s="33">
        <v>0</v>
      </c>
      <c r="I252" s="38">
        <f t="shared" si="57"/>
        <v>0</v>
      </c>
      <c r="J252" s="33">
        <v>0</v>
      </c>
      <c r="K252" s="38">
        <f t="shared" si="58"/>
        <v>0</v>
      </c>
      <c r="L252" s="33">
        <v>0</v>
      </c>
      <c r="M252" s="38">
        <f t="shared" si="59"/>
        <v>0</v>
      </c>
      <c r="N252" s="33">
        <f t="shared" si="60"/>
        <v>0</v>
      </c>
      <c r="O252" s="38">
        <f t="shared" si="61"/>
        <v>0</v>
      </c>
      <c r="P252" s="33">
        <v>0</v>
      </c>
      <c r="Q252" s="33">
        <v>0</v>
      </c>
      <c r="R252" s="33">
        <v>0</v>
      </c>
      <c r="S252" s="33">
        <v>0</v>
      </c>
      <c r="T252" s="38">
        <f t="shared" si="62"/>
        <v>0</v>
      </c>
      <c r="U252" s="38">
        <f t="shared" si="63"/>
        <v>0</v>
      </c>
    </row>
    <row r="253" spans="1:21" ht="13" x14ac:dyDescent="0.3">
      <c r="A253" s="18" t="s">
        <v>44</v>
      </c>
      <c r="B253" s="12" t="s">
        <v>453</v>
      </c>
      <c r="C253" s="11" t="s">
        <v>454</v>
      </c>
      <c r="D253" s="33">
        <v>13728301</v>
      </c>
      <c r="E253" s="33">
        <v>18228301</v>
      </c>
      <c r="F253" s="33">
        <v>8325562</v>
      </c>
      <c r="G253" s="38">
        <f t="shared" si="56"/>
        <v>0.60645246633214123</v>
      </c>
      <c r="H253" s="33">
        <v>6839115</v>
      </c>
      <c r="I253" s="38">
        <f t="shared" si="57"/>
        <v>0.49817635845834091</v>
      </c>
      <c r="J253" s="33">
        <v>0</v>
      </c>
      <c r="K253" s="38">
        <f t="shared" si="58"/>
        <v>0</v>
      </c>
      <c r="L253" s="33">
        <v>0</v>
      </c>
      <c r="M253" s="38">
        <f t="shared" si="59"/>
        <v>0</v>
      </c>
      <c r="N253" s="33">
        <f t="shared" si="60"/>
        <v>15164677</v>
      </c>
      <c r="O253" s="38">
        <f t="shared" si="61"/>
        <v>0.8319303592803301</v>
      </c>
      <c r="P253" s="33">
        <v>4990621</v>
      </c>
      <c r="Q253" s="33">
        <v>15674263</v>
      </c>
      <c r="R253" s="33">
        <v>21020837</v>
      </c>
      <c r="S253" s="33">
        <v>13956234</v>
      </c>
      <c r="T253" s="38">
        <f t="shared" si="62"/>
        <v>0.6639238009409425</v>
      </c>
      <c r="U253" s="38">
        <f t="shared" si="63"/>
        <v>-1</v>
      </c>
    </row>
    <row r="254" spans="1:21" ht="14" x14ac:dyDescent="0.3">
      <c r="A254" s="19" t="s">
        <v>0</v>
      </c>
      <c r="B254" s="14" t="s">
        <v>455</v>
      </c>
      <c r="C254" s="13" t="s">
        <v>0</v>
      </c>
      <c r="D254" s="34">
        <f>SUM(D248:D253)</f>
        <v>13728301</v>
      </c>
      <c r="E254" s="34">
        <f>SUM(E248:E253)</f>
        <v>18228301</v>
      </c>
      <c r="F254" s="34">
        <f>SUM(F248:F253)</f>
        <v>8325562</v>
      </c>
      <c r="G254" s="39">
        <f t="shared" si="56"/>
        <v>0.60645246633214123</v>
      </c>
      <c r="H254" s="34">
        <f>SUM(H248:H253)</f>
        <v>6839115</v>
      </c>
      <c r="I254" s="39">
        <f t="shared" si="57"/>
        <v>0.49817635845834091</v>
      </c>
      <c r="J254" s="34">
        <f>SUM(J248:J253)</f>
        <v>0</v>
      </c>
      <c r="K254" s="39">
        <f t="shared" si="58"/>
        <v>0</v>
      </c>
      <c r="L254" s="34">
        <f>SUM(L248:L253)</f>
        <v>0</v>
      </c>
      <c r="M254" s="39">
        <f t="shared" si="59"/>
        <v>0</v>
      </c>
      <c r="N254" s="34">
        <f t="shared" si="60"/>
        <v>15164677</v>
      </c>
      <c r="O254" s="39">
        <f t="shared" si="61"/>
        <v>0.8319303592803301</v>
      </c>
      <c r="P254" s="34">
        <f>SUM(P248:P253)</f>
        <v>4990621</v>
      </c>
      <c r="Q254" s="34">
        <f>SUM(Q248:Q253)</f>
        <v>15674263</v>
      </c>
      <c r="R254" s="34">
        <f>SUM(R248:R253)</f>
        <v>21020837</v>
      </c>
      <c r="S254" s="34">
        <f>SUM(S248:S253)</f>
        <v>13956234</v>
      </c>
      <c r="T254" s="39">
        <f t="shared" si="62"/>
        <v>0.6639238009409425</v>
      </c>
      <c r="U254" s="39">
        <f t="shared" si="63"/>
        <v>-1</v>
      </c>
    </row>
    <row r="255" spans="1:21" ht="13" x14ac:dyDescent="0.3">
      <c r="A255" s="18" t="s">
        <v>29</v>
      </c>
      <c r="B255" s="12" t="s">
        <v>456</v>
      </c>
      <c r="C255" s="11" t="s">
        <v>457</v>
      </c>
      <c r="D255" s="33">
        <v>0</v>
      </c>
      <c r="E255" s="33">
        <v>0</v>
      </c>
      <c r="F255" s="33">
        <v>0</v>
      </c>
      <c r="G255" s="38">
        <f t="shared" si="56"/>
        <v>0</v>
      </c>
      <c r="H255" s="33">
        <v>0</v>
      </c>
      <c r="I255" s="38">
        <f t="shared" si="57"/>
        <v>0</v>
      </c>
      <c r="J255" s="33">
        <v>0</v>
      </c>
      <c r="K255" s="38">
        <f t="shared" si="58"/>
        <v>0</v>
      </c>
      <c r="L255" s="33">
        <v>0</v>
      </c>
      <c r="M255" s="38">
        <f t="shared" si="59"/>
        <v>0</v>
      </c>
      <c r="N255" s="33">
        <f t="shared" si="60"/>
        <v>0</v>
      </c>
      <c r="O255" s="38">
        <f t="shared" si="61"/>
        <v>0</v>
      </c>
      <c r="P255" s="33">
        <v>0</v>
      </c>
      <c r="Q255" s="33">
        <v>0</v>
      </c>
      <c r="R255" s="33">
        <v>0</v>
      </c>
      <c r="S255" s="33">
        <v>0</v>
      </c>
      <c r="T255" s="38">
        <f t="shared" si="62"/>
        <v>0</v>
      </c>
      <c r="U255" s="38">
        <f t="shared" si="63"/>
        <v>0</v>
      </c>
    </row>
    <row r="256" spans="1:21" ht="13" x14ac:dyDescent="0.3">
      <c r="A256" s="18" t="s">
        <v>29</v>
      </c>
      <c r="B256" s="12" t="s">
        <v>458</v>
      </c>
      <c r="C256" s="11" t="s">
        <v>459</v>
      </c>
      <c r="D256" s="33">
        <v>0</v>
      </c>
      <c r="E256" s="33">
        <v>0</v>
      </c>
      <c r="F256" s="33">
        <v>0</v>
      </c>
      <c r="G256" s="38">
        <f t="shared" si="56"/>
        <v>0</v>
      </c>
      <c r="H256" s="33">
        <v>0</v>
      </c>
      <c r="I256" s="38">
        <f t="shared" si="57"/>
        <v>0</v>
      </c>
      <c r="J256" s="33">
        <v>0</v>
      </c>
      <c r="K256" s="38">
        <f t="shared" si="58"/>
        <v>0</v>
      </c>
      <c r="L256" s="33">
        <v>0</v>
      </c>
      <c r="M256" s="38">
        <f t="shared" si="59"/>
        <v>0</v>
      </c>
      <c r="N256" s="33">
        <f t="shared" si="60"/>
        <v>0</v>
      </c>
      <c r="O256" s="38">
        <f t="shared" si="61"/>
        <v>0</v>
      </c>
      <c r="P256" s="33">
        <v>0</v>
      </c>
      <c r="Q256" s="33">
        <v>0</v>
      </c>
      <c r="R256" s="33">
        <v>0</v>
      </c>
      <c r="S256" s="33">
        <v>0</v>
      </c>
      <c r="T256" s="38">
        <f t="shared" si="62"/>
        <v>0</v>
      </c>
      <c r="U256" s="38">
        <f t="shared" si="63"/>
        <v>0</v>
      </c>
    </row>
    <row r="257" spans="1:21" ht="13" x14ac:dyDescent="0.3">
      <c r="A257" s="18" t="s">
        <v>29</v>
      </c>
      <c r="B257" s="12" t="s">
        <v>460</v>
      </c>
      <c r="C257" s="11" t="s">
        <v>461</v>
      </c>
      <c r="D257" s="33">
        <v>0</v>
      </c>
      <c r="E257" s="33">
        <v>0</v>
      </c>
      <c r="F257" s="33">
        <v>0</v>
      </c>
      <c r="G257" s="38">
        <f t="shared" si="56"/>
        <v>0</v>
      </c>
      <c r="H257" s="33">
        <v>0</v>
      </c>
      <c r="I257" s="38">
        <f t="shared" si="57"/>
        <v>0</v>
      </c>
      <c r="J257" s="33">
        <v>0</v>
      </c>
      <c r="K257" s="38">
        <f t="shared" si="58"/>
        <v>0</v>
      </c>
      <c r="L257" s="33">
        <v>0</v>
      </c>
      <c r="M257" s="38">
        <f t="shared" si="59"/>
        <v>0</v>
      </c>
      <c r="N257" s="33">
        <f t="shared" si="60"/>
        <v>0</v>
      </c>
      <c r="O257" s="38">
        <f t="shared" si="61"/>
        <v>0</v>
      </c>
      <c r="P257" s="33">
        <v>0</v>
      </c>
      <c r="Q257" s="33">
        <v>0</v>
      </c>
      <c r="R257" s="33">
        <v>0</v>
      </c>
      <c r="S257" s="33">
        <v>0</v>
      </c>
      <c r="T257" s="38">
        <f t="shared" si="62"/>
        <v>0</v>
      </c>
      <c r="U257" s="38">
        <f t="shared" si="63"/>
        <v>0</v>
      </c>
    </row>
    <row r="258" spans="1:21" ht="13" x14ac:dyDescent="0.3">
      <c r="A258" s="18" t="s">
        <v>44</v>
      </c>
      <c r="B258" s="12" t="s">
        <v>462</v>
      </c>
      <c r="C258" s="11" t="s">
        <v>463</v>
      </c>
      <c r="D258" s="33">
        <v>0</v>
      </c>
      <c r="E258" s="33">
        <v>0</v>
      </c>
      <c r="F258" s="33">
        <v>0</v>
      </c>
      <c r="G258" s="38">
        <f t="shared" si="56"/>
        <v>0</v>
      </c>
      <c r="H258" s="33">
        <v>0</v>
      </c>
      <c r="I258" s="38">
        <f t="shared" si="57"/>
        <v>0</v>
      </c>
      <c r="J258" s="33">
        <v>0</v>
      </c>
      <c r="K258" s="38">
        <f t="shared" si="58"/>
        <v>0</v>
      </c>
      <c r="L258" s="33">
        <v>0</v>
      </c>
      <c r="M258" s="38">
        <f t="shared" si="59"/>
        <v>0</v>
      </c>
      <c r="N258" s="33">
        <f t="shared" si="60"/>
        <v>0</v>
      </c>
      <c r="O258" s="38">
        <f t="shared" si="61"/>
        <v>0</v>
      </c>
      <c r="P258" s="33">
        <v>0</v>
      </c>
      <c r="Q258" s="33">
        <v>0</v>
      </c>
      <c r="R258" s="33">
        <v>0</v>
      </c>
      <c r="S258" s="33">
        <v>0</v>
      </c>
      <c r="T258" s="38">
        <f t="shared" si="62"/>
        <v>0</v>
      </c>
      <c r="U258" s="38">
        <f t="shared" si="63"/>
        <v>0</v>
      </c>
    </row>
    <row r="259" spans="1:21" ht="14" x14ac:dyDescent="0.3">
      <c r="A259" s="19" t="s">
        <v>0</v>
      </c>
      <c r="B259" s="14" t="s">
        <v>464</v>
      </c>
      <c r="C259" s="13" t="s">
        <v>0</v>
      </c>
      <c r="D259" s="34">
        <f>SUM(D255:D258)</f>
        <v>0</v>
      </c>
      <c r="E259" s="34">
        <f>SUM(E255:E258)</f>
        <v>0</v>
      </c>
      <c r="F259" s="34">
        <f>SUM(F255:F258)</f>
        <v>0</v>
      </c>
      <c r="G259" s="39">
        <f t="shared" si="56"/>
        <v>0</v>
      </c>
      <c r="H259" s="34">
        <f>SUM(H255:H258)</f>
        <v>0</v>
      </c>
      <c r="I259" s="39">
        <f t="shared" si="57"/>
        <v>0</v>
      </c>
      <c r="J259" s="34">
        <f>SUM(J255:J258)</f>
        <v>0</v>
      </c>
      <c r="K259" s="39">
        <f t="shared" si="58"/>
        <v>0</v>
      </c>
      <c r="L259" s="34">
        <f>SUM(L255:L258)</f>
        <v>0</v>
      </c>
      <c r="M259" s="39">
        <f t="shared" si="59"/>
        <v>0</v>
      </c>
      <c r="N259" s="34">
        <f t="shared" si="60"/>
        <v>0</v>
      </c>
      <c r="O259" s="39">
        <f t="shared" si="61"/>
        <v>0</v>
      </c>
      <c r="P259" s="34">
        <f>SUM(P255:P258)</f>
        <v>0</v>
      </c>
      <c r="Q259" s="34">
        <f>SUM(Q255:Q258)</f>
        <v>0</v>
      </c>
      <c r="R259" s="34">
        <f>SUM(R255:R258)</f>
        <v>0</v>
      </c>
      <c r="S259" s="34">
        <f>SUM(S255:S258)</f>
        <v>0</v>
      </c>
      <c r="T259" s="39">
        <f t="shared" si="62"/>
        <v>0</v>
      </c>
      <c r="U259" s="39">
        <f t="shared" si="63"/>
        <v>0</v>
      </c>
    </row>
    <row r="260" spans="1:21" ht="14" x14ac:dyDescent="0.3">
      <c r="A260" s="19" t="s">
        <v>0</v>
      </c>
      <c r="B260" s="14" t="s">
        <v>465</v>
      </c>
      <c r="C260" s="13" t="s">
        <v>0</v>
      </c>
      <c r="D260" s="34">
        <f>SUM(D234:D239,D241:D246,D248:D253,D255:D258)</f>
        <v>23378283</v>
      </c>
      <c r="E260" s="34">
        <f>SUM(E234:E239,E241:E246,E248:E253,E255:E258)</f>
        <v>27878283</v>
      </c>
      <c r="F260" s="34">
        <f>SUM(F234:F239,F241:F246,F248:F253,F255:F258)</f>
        <v>8325562</v>
      </c>
      <c r="G260" s="39">
        <f t="shared" si="56"/>
        <v>0.35612375810490443</v>
      </c>
      <c r="H260" s="34">
        <f>SUM(H234:H239,H241:H246,H248:H253,H255:H258)</f>
        <v>6839115</v>
      </c>
      <c r="I260" s="39">
        <f t="shared" si="57"/>
        <v>0.29254137269191238</v>
      </c>
      <c r="J260" s="34">
        <f>SUM(J234:J239,J241:J246,J248:J253,J255:J258)</f>
        <v>2412508</v>
      </c>
      <c r="K260" s="39">
        <f t="shared" si="58"/>
        <v>8.6537180212999484E-2</v>
      </c>
      <c r="L260" s="34">
        <f>SUM(L234:L239,L241:L246,L248:L253,L255:L258)</f>
        <v>0</v>
      </c>
      <c r="M260" s="39">
        <f t="shared" si="59"/>
        <v>0</v>
      </c>
      <c r="N260" s="34">
        <f t="shared" si="60"/>
        <v>17577185</v>
      </c>
      <c r="O260" s="39">
        <f t="shared" si="61"/>
        <v>0.63049740186653536</v>
      </c>
      <c r="P260" s="34">
        <f>SUM(P234:P239,P241:P246,P248:P253,P255:P258)</f>
        <v>9118903</v>
      </c>
      <c r="Q260" s="34">
        <f>SUM(Q234:Q239,Q241:Q246,Q248:Q253,Q255:Q258)</f>
        <v>24865974</v>
      </c>
      <c r="R260" s="34">
        <f>SUM(R234:R239,R241:R246,R248:R253,R255:R258)</f>
        <v>30212548</v>
      </c>
      <c r="S260" s="34">
        <f>SUM(S234:S239,S241:S246,S248:S253,S255:S258)</f>
        <v>18084516</v>
      </c>
      <c r="T260" s="39">
        <f t="shared" si="62"/>
        <v>0.59857632663090843</v>
      </c>
      <c r="U260" s="39">
        <f t="shared" si="63"/>
        <v>-0.73543879126688816</v>
      </c>
    </row>
    <row r="261" spans="1:21" ht="14.5" customHeight="1" x14ac:dyDescent="0.3">
      <c r="A261" s="17" t="s">
        <v>0</v>
      </c>
      <c r="B261" s="15" t="s">
        <v>618</v>
      </c>
      <c r="C261" s="10"/>
      <c r="D261" s="35"/>
      <c r="E261" s="35"/>
      <c r="F261" s="35"/>
      <c r="G261" s="40"/>
      <c r="H261" s="35"/>
      <c r="I261" s="40"/>
      <c r="J261" s="35"/>
      <c r="K261" s="40"/>
      <c r="L261" s="35"/>
      <c r="M261" s="40"/>
      <c r="N261" s="35"/>
      <c r="O261" s="40"/>
      <c r="P261" s="35"/>
      <c r="Q261" s="35"/>
      <c r="R261" s="35"/>
      <c r="S261" s="35"/>
      <c r="T261" s="40"/>
      <c r="U261" s="40"/>
    </row>
    <row r="262" spans="1:21" ht="28.9" customHeight="1" x14ac:dyDescent="0.3">
      <c r="A262" s="17" t="s">
        <v>0</v>
      </c>
      <c r="B262" s="9" t="s">
        <v>466</v>
      </c>
      <c r="C262" s="10"/>
      <c r="D262" s="35"/>
      <c r="E262" s="35"/>
      <c r="F262" s="35"/>
      <c r="G262" s="40"/>
      <c r="H262" s="35"/>
      <c r="I262" s="40"/>
      <c r="J262" s="35"/>
      <c r="K262" s="40"/>
      <c r="L262" s="35"/>
      <c r="M262" s="40"/>
      <c r="N262" s="35"/>
      <c r="O262" s="40"/>
      <c r="P262" s="35"/>
      <c r="Q262" s="35"/>
      <c r="R262" s="35"/>
      <c r="S262" s="35"/>
      <c r="T262" s="40"/>
      <c r="U262" s="40"/>
    </row>
    <row r="263" spans="1:21" ht="13" x14ac:dyDescent="0.3">
      <c r="A263" s="18" t="s">
        <v>29</v>
      </c>
      <c r="B263" s="12" t="s">
        <v>467</v>
      </c>
      <c r="C263" s="11" t="s">
        <v>468</v>
      </c>
      <c r="D263" s="33">
        <v>2348838</v>
      </c>
      <c r="E263" s="33">
        <v>2348838</v>
      </c>
      <c r="F263" s="33">
        <v>0</v>
      </c>
      <c r="G263" s="38">
        <f t="shared" ref="G263:G299" si="64">IF(($D263     =0),0,($F263     /$D263     ))</f>
        <v>0</v>
      </c>
      <c r="H263" s="33">
        <v>0</v>
      </c>
      <c r="I263" s="38">
        <f t="shared" ref="I263:I299" si="65">IF(($D263     =0),0,($H263     /$D263     ))</f>
        <v>0</v>
      </c>
      <c r="J263" s="33">
        <v>0</v>
      </c>
      <c r="K263" s="38">
        <f t="shared" ref="K263:K299" si="66">IF(($E263     =0),0,($J263     /$E263     ))</f>
        <v>0</v>
      </c>
      <c r="L263" s="33">
        <v>0</v>
      </c>
      <c r="M263" s="38">
        <f t="shared" ref="M263:M299" si="67">IF(($E263     =0),0,($L263     /$E263     ))</f>
        <v>0</v>
      </c>
      <c r="N263" s="33">
        <f t="shared" ref="N263:N299" si="68">$F263     +$H263     +$J263</f>
        <v>0</v>
      </c>
      <c r="O263" s="38">
        <f t="shared" ref="O263:O299" si="69">IF(($E263     =0),0,($N263     /$E263     ))</f>
        <v>0</v>
      </c>
      <c r="P263" s="33">
        <v>0</v>
      </c>
      <c r="Q263" s="33">
        <v>0</v>
      </c>
      <c r="R263" s="33">
        <v>2576043</v>
      </c>
      <c r="S263" s="33">
        <v>0</v>
      </c>
      <c r="T263" s="38">
        <f t="shared" ref="T263:T299" si="70">IF(($R263     =0),0,($S263     /$R263     ))</f>
        <v>0</v>
      </c>
      <c r="U263" s="38">
        <f t="shared" ref="U263:U299" si="71">IF(($P263     =0),0,(($J263     /$P263     )-1))</f>
        <v>0</v>
      </c>
    </row>
    <row r="264" spans="1:21" ht="13" x14ac:dyDescent="0.3">
      <c r="A264" s="18" t="s">
        <v>29</v>
      </c>
      <c r="B264" s="12" t="s">
        <v>469</v>
      </c>
      <c r="C264" s="11" t="s">
        <v>470</v>
      </c>
      <c r="D264" s="33">
        <v>0</v>
      </c>
      <c r="E264" s="33">
        <v>0</v>
      </c>
      <c r="F264" s="33">
        <v>0</v>
      </c>
      <c r="G264" s="38">
        <f t="shared" si="64"/>
        <v>0</v>
      </c>
      <c r="H264" s="33">
        <v>0</v>
      </c>
      <c r="I264" s="38">
        <f t="shared" si="65"/>
        <v>0</v>
      </c>
      <c r="J264" s="33">
        <v>0</v>
      </c>
      <c r="K264" s="38">
        <f t="shared" si="66"/>
        <v>0</v>
      </c>
      <c r="L264" s="33">
        <v>0</v>
      </c>
      <c r="M264" s="38">
        <f t="shared" si="67"/>
        <v>0</v>
      </c>
      <c r="N264" s="33">
        <f t="shared" si="68"/>
        <v>0</v>
      </c>
      <c r="O264" s="38">
        <f t="shared" si="69"/>
        <v>0</v>
      </c>
      <c r="P264" s="33">
        <v>0</v>
      </c>
      <c r="Q264" s="33">
        <v>0</v>
      </c>
      <c r="R264" s="33">
        <v>0</v>
      </c>
      <c r="S264" s="33">
        <v>0</v>
      </c>
      <c r="T264" s="38">
        <f t="shared" si="70"/>
        <v>0</v>
      </c>
      <c r="U264" s="38">
        <f t="shared" si="71"/>
        <v>0</v>
      </c>
    </row>
    <row r="265" spans="1:21" ht="13" x14ac:dyDescent="0.3">
      <c r="A265" s="18" t="s">
        <v>29</v>
      </c>
      <c r="B265" s="12" t="s">
        <v>471</v>
      </c>
      <c r="C265" s="11" t="s">
        <v>472</v>
      </c>
      <c r="D265" s="33">
        <v>0</v>
      </c>
      <c r="E265" s="33">
        <v>0</v>
      </c>
      <c r="F265" s="33">
        <v>0</v>
      </c>
      <c r="G265" s="38">
        <f t="shared" si="64"/>
        <v>0</v>
      </c>
      <c r="H265" s="33">
        <v>0</v>
      </c>
      <c r="I265" s="38">
        <f t="shared" si="65"/>
        <v>0</v>
      </c>
      <c r="J265" s="33">
        <v>0</v>
      </c>
      <c r="K265" s="38">
        <f t="shared" si="66"/>
        <v>0</v>
      </c>
      <c r="L265" s="33">
        <v>0</v>
      </c>
      <c r="M265" s="38">
        <f t="shared" si="67"/>
        <v>0</v>
      </c>
      <c r="N265" s="33">
        <f t="shared" si="68"/>
        <v>0</v>
      </c>
      <c r="O265" s="38">
        <f t="shared" si="69"/>
        <v>0</v>
      </c>
      <c r="P265" s="33">
        <v>0</v>
      </c>
      <c r="Q265" s="33">
        <v>0</v>
      </c>
      <c r="R265" s="33">
        <v>0</v>
      </c>
      <c r="S265" s="33">
        <v>0</v>
      </c>
      <c r="T265" s="38">
        <f t="shared" si="70"/>
        <v>0</v>
      </c>
      <c r="U265" s="38">
        <f t="shared" si="71"/>
        <v>0</v>
      </c>
    </row>
    <row r="266" spans="1:21" ht="13" x14ac:dyDescent="0.3">
      <c r="A266" s="18" t="s">
        <v>44</v>
      </c>
      <c r="B266" s="12" t="s">
        <v>473</v>
      </c>
      <c r="C266" s="11" t="s">
        <v>474</v>
      </c>
      <c r="D266" s="33">
        <v>3447484</v>
      </c>
      <c r="E266" s="33">
        <v>2575150</v>
      </c>
      <c r="F266" s="33">
        <v>507155</v>
      </c>
      <c r="G266" s="38">
        <f t="shared" si="64"/>
        <v>0.14710873204922778</v>
      </c>
      <c r="H266" s="33">
        <v>590489</v>
      </c>
      <c r="I266" s="38">
        <f t="shared" si="65"/>
        <v>0.1712811430016789</v>
      </c>
      <c r="J266" s="33">
        <v>441448</v>
      </c>
      <c r="K266" s="38">
        <f t="shared" si="66"/>
        <v>0.17142613051666894</v>
      </c>
      <c r="L266" s="33">
        <v>0</v>
      </c>
      <c r="M266" s="38">
        <f t="shared" si="67"/>
        <v>0</v>
      </c>
      <c r="N266" s="33">
        <f t="shared" si="68"/>
        <v>1539092</v>
      </c>
      <c r="O266" s="38">
        <f t="shared" si="69"/>
        <v>0.59767081529231303</v>
      </c>
      <c r="P266" s="33">
        <v>1059602</v>
      </c>
      <c r="Q266" s="33">
        <v>2713796</v>
      </c>
      <c r="R266" s="33">
        <v>2713796</v>
      </c>
      <c r="S266" s="33">
        <v>1655244</v>
      </c>
      <c r="T266" s="38">
        <f t="shared" si="70"/>
        <v>0.60993678227840264</v>
      </c>
      <c r="U266" s="38">
        <f t="shared" si="71"/>
        <v>-0.5833831948222068</v>
      </c>
    </row>
    <row r="267" spans="1:21" ht="14" x14ac:dyDescent="0.3">
      <c r="A267" s="19" t="s">
        <v>0</v>
      </c>
      <c r="B267" s="14" t="s">
        <v>475</v>
      </c>
      <c r="C267" s="13" t="s">
        <v>0</v>
      </c>
      <c r="D267" s="34">
        <f>SUM(D263:D266)</f>
        <v>5796322</v>
      </c>
      <c r="E267" s="34">
        <f>SUM(E263:E266)</f>
        <v>4923988</v>
      </c>
      <c r="F267" s="34">
        <f>SUM(F263:F266)</f>
        <v>507155</v>
      </c>
      <c r="G267" s="39">
        <f t="shared" si="64"/>
        <v>8.7496001774918647E-2</v>
      </c>
      <c r="H267" s="34">
        <f>SUM(H263:H266)</f>
        <v>590489</v>
      </c>
      <c r="I267" s="39">
        <f t="shared" si="65"/>
        <v>0.10187304984091636</v>
      </c>
      <c r="J267" s="34">
        <f>SUM(J263:J266)</f>
        <v>441448</v>
      </c>
      <c r="K267" s="39">
        <f t="shared" si="66"/>
        <v>8.9652533677986215E-2</v>
      </c>
      <c r="L267" s="34">
        <f>SUM(L263:L266)</f>
        <v>0</v>
      </c>
      <c r="M267" s="39">
        <f t="shared" si="67"/>
        <v>0</v>
      </c>
      <c r="N267" s="34">
        <f t="shared" si="68"/>
        <v>1539092</v>
      </c>
      <c r="O267" s="39">
        <f t="shared" si="69"/>
        <v>0.31257021747412872</v>
      </c>
      <c r="P267" s="34">
        <f>SUM(P263:P266)</f>
        <v>1059602</v>
      </c>
      <c r="Q267" s="34">
        <f>SUM(Q263:Q266)</f>
        <v>2713796</v>
      </c>
      <c r="R267" s="34">
        <f>SUM(R263:R266)</f>
        <v>5289839</v>
      </c>
      <c r="S267" s="34">
        <f>SUM(S263:S266)</f>
        <v>1655244</v>
      </c>
      <c r="T267" s="39">
        <f t="shared" si="70"/>
        <v>0.31291009045832963</v>
      </c>
      <c r="U267" s="39">
        <f t="shared" si="71"/>
        <v>-0.5833831948222068</v>
      </c>
    </row>
    <row r="268" spans="1:21" ht="13" x14ac:dyDescent="0.3">
      <c r="A268" s="18" t="s">
        <v>29</v>
      </c>
      <c r="B268" s="12" t="s">
        <v>476</v>
      </c>
      <c r="C268" s="11" t="s">
        <v>477</v>
      </c>
      <c r="D268" s="33">
        <v>0</v>
      </c>
      <c r="E268" s="33">
        <v>0</v>
      </c>
      <c r="F268" s="33">
        <v>0</v>
      </c>
      <c r="G268" s="38">
        <f t="shared" si="64"/>
        <v>0</v>
      </c>
      <c r="H268" s="33">
        <v>0</v>
      </c>
      <c r="I268" s="38">
        <f t="shared" si="65"/>
        <v>0</v>
      </c>
      <c r="J268" s="33">
        <v>0</v>
      </c>
      <c r="K268" s="38">
        <f t="shared" si="66"/>
        <v>0</v>
      </c>
      <c r="L268" s="33">
        <v>0</v>
      </c>
      <c r="M268" s="38">
        <f t="shared" si="67"/>
        <v>0</v>
      </c>
      <c r="N268" s="33">
        <f t="shared" si="68"/>
        <v>0</v>
      </c>
      <c r="O268" s="38">
        <f t="shared" si="69"/>
        <v>0</v>
      </c>
      <c r="P268" s="33">
        <v>0</v>
      </c>
      <c r="Q268" s="33">
        <v>0</v>
      </c>
      <c r="R268" s="33">
        <v>0</v>
      </c>
      <c r="S268" s="33">
        <v>0</v>
      </c>
      <c r="T268" s="38">
        <f t="shared" si="70"/>
        <v>0</v>
      </c>
      <c r="U268" s="38">
        <f t="shared" si="71"/>
        <v>0</v>
      </c>
    </row>
    <row r="269" spans="1:21" ht="13" x14ac:dyDescent="0.3">
      <c r="A269" s="18" t="s">
        <v>29</v>
      </c>
      <c r="B269" s="12" t="s">
        <v>478</v>
      </c>
      <c r="C269" s="11" t="s">
        <v>479</v>
      </c>
      <c r="D269" s="33">
        <v>0</v>
      </c>
      <c r="E269" s="33">
        <v>0</v>
      </c>
      <c r="F269" s="33">
        <v>0</v>
      </c>
      <c r="G269" s="38">
        <f t="shared" si="64"/>
        <v>0</v>
      </c>
      <c r="H269" s="33">
        <v>0</v>
      </c>
      <c r="I269" s="38">
        <f t="shared" si="65"/>
        <v>0</v>
      </c>
      <c r="J269" s="33">
        <v>0</v>
      </c>
      <c r="K269" s="38">
        <f t="shared" si="66"/>
        <v>0</v>
      </c>
      <c r="L269" s="33">
        <v>0</v>
      </c>
      <c r="M269" s="38">
        <f t="shared" si="67"/>
        <v>0</v>
      </c>
      <c r="N269" s="33">
        <f t="shared" si="68"/>
        <v>0</v>
      </c>
      <c r="O269" s="38">
        <f t="shared" si="69"/>
        <v>0</v>
      </c>
      <c r="P269" s="33">
        <v>0</v>
      </c>
      <c r="Q269" s="33">
        <v>0</v>
      </c>
      <c r="R269" s="33">
        <v>0</v>
      </c>
      <c r="S269" s="33">
        <v>0</v>
      </c>
      <c r="T269" s="38">
        <f t="shared" si="70"/>
        <v>0</v>
      </c>
      <c r="U269" s="38">
        <f t="shared" si="71"/>
        <v>0</v>
      </c>
    </row>
    <row r="270" spans="1:21" ht="13" x14ac:dyDescent="0.3">
      <c r="A270" s="18" t="s">
        <v>29</v>
      </c>
      <c r="B270" s="12" t="s">
        <v>480</v>
      </c>
      <c r="C270" s="11" t="s">
        <v>481</v>
      </c>
      <c r="D270" s="33">
        <v>0</v>
      </c>
      <c r="E270" s="33">
        <v>0</v>
      </c>
      <c r="F270" s="33">
        <v>0</v>
      </c>
      <c r="G270" s="38">
        <f t="shared" si="64"/>
        <v>0</v>
      </c>
      <c r="H270" s="33">
        <v>0</v>
      </c>
      <c r="I270" s="38">
        <f t="shared" si="65"/>
        <v>0</v>
      </c>
      <c r="J270" s="33">
        <v>0</v>
      </c>
      <c r="K270" s="38">
        <f t="shared" si="66"/>
        <v>0</v>
      </c>
      <c r="L270" s="33">
        <v>0</v>
      </c>
      <c r="M270" s="38">
        <f t="shared" si="67"/>
        <v>0</v>
      </c>
      <c r="N270" s="33">
        <f t="shared" si="68"/>
        <v>0</v>
      </c>
      <c r="O270" s="38">
        <f t="shared" si="69"/>
        <v>0</v>
      </c>
      <c r="P270" s="33">
        <v>0</v>
      </c>
      <c r="Q270" s="33">
        <v>0</v>
      </c>
      <c r="R270" s="33">
        <v>0</v>
      </c>
      <c r="S270" s="33">
        <v>0</v>
      </c>
      <c r="T270" s="38">
        <f t="shared" si="70"/>
        <v>0</v>
      </c>
      <c r="U270" s="38">
        <f t="shared" si="71"/>
        <v>0</v>
      </c>
    </row>
    <row r="271" spans="1:21" ht="13" x14ac:dyDescent="0.3">
      <c r="A271" s="18" t="s">
        <v>29</v>
      </c>
      <c r="B271" s="12" t="s">
        <v>482</v>
      </c>
      <c r="C271" s="11" t="s">
        <v>483</v>
      </c>
      <c r="D271" s="33">
        <v>0</v>
      </c>
      <c r="E271" s="33">
        <v>0</v>
      </c>
      <c r="F271" s="33">
        <v>0</v>
      </c>
      <c r="G271" s="38">
        <f t="shared" si="64"/>
        <v>0</v>
      </c>
      <c r="H271" s="33">
        <v>0</v>
      </c>
      <c r="I271" s="38">
        <f t="shared" si="65"/>
        <v>0</v>
      </c>
      <c r="J271" s="33">
        <v>0</v>
      </c>
      <c r="K271" s="38">
        <f t="shared" si="66"/>
        <v>0</v>
      </c>
      <c r="L271" s="33">
        <v>0</v>
      </c>
      <c r="M271" s="38">
        <f t="shared" si="67"/>
        <v>0</v>
      </c>
      <c r="N271" s="33">
        <f t="shared" si="68"/>
        <v>0</v>
      </c>
      <c r="O271" s="38">
        <f t="shared" si="69"/>
        <v>0</v>
      </c>
      <c r="P271" s="33">
        <v>0</v>
      </c>
      <c r="Q271" s="33">
        <v>0</v>
      </c>
      <c r="R271" s="33">
        <v>0</v>
      </c>
      <c r="S271" s="33">
        <v>0</v>
      </c>
      <c r="T271" s="38">
        <f t="shared" si="70"/>
        <v>0</v>
      </c>
      <c r="U271" s="38">
        <f t="shared" si="71"/>
        <v>0</v>
      </c>
    </row>
    <row r="272" spans="1:21" ht="13" x14ac:dyDescent="0.3">
      <c r="A272" s="18" t="s">
        <v>29</v>
      </c>
      <c r="B272" s="12" t="s">
        <v>484</v>
      </c>
      <c r="C272" s="11" t="s">
        <v>485</v>
      </c>
      <c r="D272" s="33">
        <v>0</v>
      </c>
      <c r="E272" s="33">
        <v>0</v>
      </c>
      <c r="F272" s="33">
        <v>0</v>
      </c>
      <c r="G272" s="38">
        <f t="shared" si="64"/>
        <v>0</v>
      </c>
      <c r="H272" s="33">
        <v>0</v>
      </c>
      <c r="I272" s="38">
        <f t="shared" si="65"/>
        <v>0</v>
      </c>
      <c r="J272" s="33">
        <v>0</v>
      </c>
      <c r="K272" s="38">
        <f t="shared" si="66"/>
        <v>0</v>
      </c>
      <c r="L272" s="33">
        <v>0</v>
      </c>
      <c r="M272" s="38">
        <f t="shared" si="67"/>
        <v>0</v>
      </c>
      <c r="N272" s="33">
        <f t="shared" si="68"/>
        <v>0</v>
      </c>
      <c r="O272" s="38">
        <f t="shared" si="69"/>
        <v>0</v>
      </c>
      <c r="P272" s="33">
        <v>0</v>
      </c>
      <c r="Q272" s="33">
        <v>0</v>
      </c>
      <c r="R272" s="33">
        <v>0</v>
      </c>
      <c r="S272" s="33">
        <v>0</v>
      </c>
      <c r="T272" s="38">
        <f t="shared" si="70"/>
        <v>0</v>
      </c>
      <c r="U272" s="38">
        <f t="shared" si="71"/>
        <v>0</v>
      </c>
    </row>
    <row r="273" spans="1:21" ht="13" x14ac:dyDescent="0.3">
      <c r="A273" s="18" t="s">
        <v>29</v>
      </c>
      <c r="B273" s="12" t="s">
        <v>486</v>
      </c>
      <c r="C273" s="11" t="s">
        <v>487</v>
      </c>
      <c r="D273" s="33">
        <v>0</v>
      </c>
      <c r="E273" s="33">
        <v>0</v>
      </c>
      <c r="F273" s="33">
        <v>0</v>
      </c>
      <c r="G273" s="38">
        <f t="shared" si="64"/>
        <v>0</v>
      </c>
      <c r="H273" s="33">
        <v>0</v>
      </c>
      <c r="I273" s="38">
        <f t="shared" si="65"/>
        <v>0</v>
      </c>
      <c r="J273" s="33">
        <v>0</v>
      </c>
      <c r="K273" s="38">
        <f t="shared" si="66"/>
        <v>0</v>
      </c>
      <c r="L273" s="33">
        <v>0</v>
      </c>
      <c r="M273" s="38">
        <f t="shared" si="67"/>
        <v>0</v>
      </c>
      <c r="N273" s="33">
        <f t="shared" si="68"/>
        <v>0</v>
      </c>
      <c r="O273" s="38">
        <f t="shared" si="69"/>
        <v>0</v>
      </c>
      <c r="P273" s="33">
        <v>0</v>
      </c>
      <c r="Q273" s="33">
        <v>0</v>
      </c>
      <c r="R273" s="33">
        <v>0</v>
      </c>
      <c r="S273" s="33">
        <v>0</v>
      </c>
      <c r="T273" s="38">
        <f t="shared" si="70"/>
        <v>0</v>
      </c>
      <c r="U273" s="38">
        <f t="shared" si="71"/>
        <v>0</v>
      </c>
    </row>
    <row r="274" spans="1:21" ht="13" x14ac:dyDescent="0.3">
      <c r="A274" s="18" t="s">
        <v>44</v>
      </c>
      <c r="B274" s="12" t="s">
        <v>488</v>
      </c>
      <c r="C274" s="11" t="s">
        <v>489</v>
      </c>
      <c r="D274" s="33">
        <v>0</v>
      </c>
      <c r="E274" s="33">
        <v>0</v>
      </c>
      <c r="F274" s="33">
        <v>0</v>
      </c>
      <c r="G274" s="38">
        <f t="shared" si="64"/>
        <v>0</v>
      </c>
      <c r="H274" s="33">
        <v>0</v>
      </c>
      <c r="I274" s="38">
        <f t="shared" si="65"/>
        <v>0</v>
      </c>
      <c r="J274" s="33">
        <v>0</v>
      </c>
      <c r="K274" s="38">
        <f t="shared" si="66"/>
        <v>0</v>
      </c>
      <c r="L274" s="33">
        <v>0</v>
      </c>
      <c r="M274" s="38">
        <f t="shared" si="67"/>
        <v>0</v>
      </c>
      <c r="N274" s="33">
        <f t="shared" si="68"/>
        <v>0</v>
      </c>
      <c r="O274" s="38">
        <f t="shared" si="69"/>
        <v>0</v>
      </c>
      <c r="P274" s="33">
        <v>0</v>
      </c>
      <c r="Q274" s="33">
        <v>0</v>
      </c>
      <c r="R274" s="33">
        <v>0</v>
      </c>
      <c r="S274" s="33">
        <v>0</v>
      </c>
      <c r="T274" s="38">
        <f t="shared" si="70"/>
        <v>0</v>
      </c>
      <c r="U274" s="38">
        <f t="shared" si="71"/>
        <v>0</v>
      </c>
    </row>
    <row r="275" spans="1:21" ht="14" x14ac:dyDescent="0.3">
      <c r="A275" s="19" t="s">
        <v>0</v>
      </c>
      <c r="B275" s="14" t="s">
        <v>490</v>
      </c>
      <c r="C275" s="13" t="s">
        <v>0</v>
      </c>
      <c r="D275" s="34">
        <f>SUM(D268:D274)</f>
        <v>0</v>
      </c>
      <c r="E275" s="34">
        <f>SUM(E268:E274)</f>
        <v>0</v>
      </c>
      <c r="F275" s="34">
        <f>SUM(F268:F274)</f>
        <v>0</v>
      </c>
      <c r="G275" s="39">
        <f t="shared" si="64"/>
        <v>0</v>
      </c>
      <c r="H275" s="34">
        <f>SUM(H268:H274)</f>
        <v>0</v>
      </c>
      <c r="I275" s="39">
        <f t="shared" si="65"/>
        <v>0</v>
      </c>
      <c r="J275" s="34">
        <f>SUM(J268:J274)</f>
        <v>0</v>
      </c>
      <c r="K275" s="39">
        <f t="shared" si="66"/>
        <v>0</v>
      </c>
      <c r="L275" s="34">
        <f>SUM(L268:L274)</f>
        <v>0</v>
      </c>
      <c r="M275" s="39">
        <f t="shared" si="67"/>
        <v>0</v>
      </c>
      <c r="N275" s="34">
        <f t="shared" si="68"/>
        <v>0</v>
      </c>
      <c r="O275" s="39">
        <f t="shared" si="69"/>
        <v>0</v>
      </c>
      <c r="P275" s="34">
        <f>SUM(P268:P274)</f>
        <v>0</v>
      </c>
      <c r="Q275" s="34">
        <f>SUM(Q268:Q274)</f>
        <v>0</v>
      </c>
      <c r="R275" s="34">
        <f>SUM(R268:R274)</f>
        <v>0</v>
      </c>
      <c r="S275" s="34">
        <f>SUM(S268:S274)</f>
        <v>0</v>
      </c>
      <c r="T275" s="39">
        <f t="shared" si="70"/>
        <v>0</v>
      </c>
      <c r="U275" s="39">
        <f t="shared" si="71"/>
        <v>0</v>
      </c>
    </row>
    <row r="276" spans="1:21" ht="13" x14ac:dyDescent="0.3">
      <c r="A276" s="18" t="s">
        <v>29</v>
      </c>
      <c r="B276" s="12" t="s">
        <v>491</v>
      </c>
      <c r="C276" s="11" t="s">
        <v>492</v>
      </c>
      <c r="D276" s="33">
        <v>0</v>
      </c>
      <c r="E276" s="33">
        <v>0</v>
      </c>
      <c r="F276" s="33">
        <v>0</v>
      </c>
      <c r="G276" s="38">
        <f t="shared" si="64"/>
        <v>0</v>
      </c>
      <c r="H276" s="33">
        <v>0</v>
      </c>
      <c r="I276" s="38">
        <f t="shared" si="65"/>
        <v>0</v>
      </c>
      <c r="J276" s="33">
        <v>0</v>
      </c>
      <c r="K276" s="38">
        <f t="shared" si="66"/>
        <v>0</v>
      </c>
      <c r="L276" s="33">
        <v>0</v>
      </c>
      <c r="M276" s="38">
        <f t="shared" si="67"/>
        <v>0</v>
      </c>
      <c r="N276" s="33">
        <f t="shared" si="68"/>
        <v>0</v>
      </c>
      <c r="O276" s="38">
        <f t="shared" si="69"/>
        <v>0</v>
      </c>
      <c r="P276" s="33">
        <v>0</v>
      </c>
      <c r="Q276" s="33">
        <v>0</v>
      </c>
      <c r="R276" s="33">
        <v>0</v>
      </c>
      <c r="S276" s="33">
        <v>0</v>
      </c>
      <c r="T276" s="38">
        <f t="shared" si="70"/>
        <v>0</v>
      </c>
      <c r="U276" s="38">
        <f t="shared" si="71"/>
        <v>0</v>
      </c>
    </row>
    <row r="277" spans="1:21" ht="13" x14ac:dyDescent="0.3">
      <c r="A277" s="18" t="s">
        <v>29</v>
      </c>
      <c r="B277" s="12" t="s">
        <v>493</v>
      </c>
      <c r="C277" s="11" t="s">
        <v>494</v>
      </c>
      <c r="D277" s="33">
        <v>0</v>
      </c>
      <c r="E277" s="33">
        <v>0</v>
      </c>
      <c r="F277" s="33">
        <v>0</v>
      </c>
      <c r="G277" s="38">
        <f t="shared" si="64"/>
        <v>0</v>
      </c>
      <c r="H277" s="33">
        <v>0</v>
      </c>
      <c r="I277" s="38">
        <f t="shared" si="65"/>
        <v>0</v>
      </c>
      <c r="J277" s="33">
        <v>0</v>
      </c>
      <c r="K277" s="38">
        <f t="shared" si="66"/>
        <v>0</v>
      </c>
      <c r="L277" s="33">
        <v>0</v>
      </c>
      <c r="M277" s="38">
        <f t="shared" si="67"/>
        <v>0</v>
      </c>
      <c r="N277" s="33">
        <f t="shared" si="68"/>
        <v>0</v>
      </c>
      <c r="O277" s="38">
        <f t="shared" si="69"/>
        <v>0</v>
      </c>
      <c r="P277" s="33">
        <v>0</v>
      </c>
      <c r="Q277" s="33">
        <v>0</v>
      </c>
      <c r="R277" s="33">
        <v>0</v>
      </c>
      <c r="S277" s="33">
        <v>0</v>
      </c>
      <c r="T277" s="38">
        <f t="shared" si="70"/>
        <v>0</v>
      </c>
      <c r="U277" s="38">
        <f t="shared" si="71"/>
        <v>0</v>
      </c>
    </row>
    <row r="278" spans="1:21" ht="13" x14ac:dyDescent="0.3">
      <c r="A278" s="18" t="s">
        <v>29</v>
      </c>
      <c r="B278" s="12" t="s">
        <v>495</v>
      </c>
      <c r="C278" s="11" t="s">
        <v>496</v>
      </c>
      <c r="D278" s="33">
        <v>0</v>
      </c>
      <c r="E278" s="33">
        <v>0</v>
      </c>
      <c r="F278" s="33">
        <v>0</v>
      </c>
      <c r="G278" s="38">
        <f t="shared" si="64"/>
        <v>0</v>
      </c>
      <c r="H278" s="33">
        <v>0</v>
      </c>
      <c r="I278" s="38">
        <f t="shared" si="65"/>
        <v>0</v>
      </c>
      <c r="J278" s="33">
        <v>0</v>
      </c>
      <c r="K278" s="38">
        <f t="shared" si="66"/>
        <v>0</v>
      </c>
      <c r="L278" s="33">
        <v>0</v>
      </c>
      <c r="M278" s="38">
        <f t="shared" si="67"/>
        <v>0</v>
      </c>
      <c r="N278" s="33">
        <f t="shared" si="68"/>
        <v>0</v>
      </c>
      <c r="O278" s="38">
        <f t="shared" si="69"/>
        <v>0</v>
      </c>
      <c r="P278" s="33">
        <v>0</v>
      </c>
      <c r="Q278" s="33">
        <v>0</v>
      </c>
      <c r="R278" s="33">
        <v>0</v>
      </c>
      <c r="S278" s="33">
        <v>0</v>
      </c>
      <c r="T278" s="38">
        <f t="shared" si="70"/>
        <v>0</v>
      </c>
      <c r="U278" s="38">
        <f t="shared" si="71"/>
        <v>0</v>
      </c>
    </row>
    <row r="279" spans="1:21" ht="13" x14ac:dyDescent="0.3">
      <c r="A279" s="18" t="s">
        <v>29</v>
      </c>
      <c r="B279" s="12" t="s">
        <v>497</v>
      </c>
      <c r="C279" s="11" t="s">
        <v>498</v>
      </c>
      <c r="D279" s="33">
        <v>0</v>
      </c>
      <c r="E279" s="33">
        <v>0</v>
      </c>
      <c r="F279" s="33">
        <v>0</v>
      </c>
      <c r="G279" s="38">
        <f t="shared" si="64"/>
        <v>0</v>
      </c>
      <c r="H279" s="33">
        <v>0</v>
      </c>
      <c r="I279" s="38">
        <f t="shared" si="65"/>
        <v>0</v>
      </c>
      <c r="J279" s="33">
        <v>0</v>
      </c>
      <c r="K279" s="38">
        <f t="shared" si="66"/>
        <v>0</v>
      </c>
      <c r="L279" s="33">
        <v>0</v>
      </c>
      <c r="M279" s="38">
        <f t="shared" si="67"/>
        <v>0</v>
      </c>
      <c r="N279" s="33">
        <f t="shared" si="68"/>
        <v>0</v>
      </c>
      <c r="O279" s="38">
        <f t="shared" si="69"/>
        <v>0</v>
      </c>
      <c r="P279" s="33">
        <v>0</v>
      </c>
      <c r="Q279" s="33">
        <v>0</v>
      </c>
      <c r="R279" s="33">
        <v>0</v>
      </c>
      <c r="S279" s="33">
        <v>0</v>
      </c>
      <c r="T279" s="38">
        <f t="shared" si="70"/>
        <v>0</v>
      </c>
      <c r="U279" s="38">
        <f t="shared" si="71"/>
        <v>0</v>
      </c>
    </row>
    <row r="280" spans="1:21" ht="13" x14ac:dyDescent="0.3">
      <c r="A280" s="18" t="s">
        <v>29</v>
      </c>
      <c r="B280" s="12" t="s">
        <v>499</v>
      </c>
      <c r="C280" s="11" t="s">
        <v>500</v>
      </c>
      <c r="D280" s="33">
        <v>0</v>
      </c>
      <c r="E280" s="33">
        <v>0</v>
      </c>
      <c r="F280" s="33">
        <v>0</v>
      </c>
      <c r="G280" s="38">
        <f t="shared" si="64"/>
        <v>0</v>
      </c>
      <c r="H280" s="33">
        <v>0</v>
      </c>
      <c r="I280" s="38">
        <f t="shared" si="65"/>
        <v>0</v>
      </c>
      <c r="J280" s="33">
        <v>0</v>
      </c>
      <c r="K280" s="38">
        <f t="shared" si="66"/>
        <v>0</v>
      </c>
      <c r="L280" s="33">
        <v>0</v>
      </c>
      <c r="M280" s="38">
        <f t="shared" si="67"/>
        <v>0</v>
      </c>
      <c r="N280" s="33">
        <f t="shared" si="68"/>
        <v>0</v>
      </c>
      <c r="O280" s="38">
        <f t="shared" si="69"/>
        <v>0</v>
      </c>
      <c r="P280" s="33">
        <v>0</v>
      </c>
      <c r="Q280" s="33">
        <v>0</v>
      </c>
      <c r="R280" s="33">
        <v>0</v>
      </c>
      <c r="S280" s="33">
        <v>0</v>
      </c>
      <c r="T280" s="38">
        <f t="shared" si="70"/>
        <v>0</v>
      </c>
      <c r="U280" s="38">
        <f t="shared" si="71"/>
        <v>0</v>
      </c>
    </row>
    <row r="281" spans="1:21" ht="13" x14ac:dyDescent="0.3">
      <c r="A281" s="18" t="s">
        <v>29</v>
      </c>
      <c r="B281" s="12" t="s">
        <v>501</v>
      </c>
      <c r="C281" s="11" t="s">
        <v>502</v>
      </c>
      <c r="D281" s="33">
        <v>0</v>
      </c>
      <c r="E281" s="33">
        <v>0</v>
      </c>
      <c r="F281" s="33">
        <v>0</v>
      </c>
      <c r="G281" s="38">
        <f t="shared" si="64"/>
        <v>0</v>
      </c>
      <c r="H281" s="33">
        <v>0</v>
      </c>
      <c r="I281" s="38">
        <f t="shared" si="65"/>
        <v>0</v>
      </c>
      <c r="J281" s="33">
        <v>0</v>
      </c>
      <c r="K281" s="38">
        <f t="shared" si="66"/>
        <v>0</v>
      </c>
      <c r="L281" s="33">
        <v>0</v>
      </c>
      <c r="M281" s="38">
        <f t="shared" si="67"/>
        <v>0</v>
      </c>
      <c r="N281" s="33">
        <f t="shared" si="68"/>
        <v>0</v>
      </c>
      <c r="O281" s="38">
        <f t="shared" si="69"/>
        <v>0</v>
      </c>
      <c r="P281" s="33">
        <v>0</v>
      </c>
      <c r="Q281" s="33">
        <v>0</v>
      </c>
      <c r="R281" s="33">
        <v>0</v>
      </c>
      <c r="S281" s="33">
        <v>0</v>
      </c>
      <c r="T281" s="38">
        <f t="shared" si="70"/>
        <v>0</v>
      </c>
      <c r="U281" s="38">
        <f t="shared" si="71"/>
        <v>0</v>
      </c>
    </row>
    <row r="282" spans="1:21" ht="13" x14ac:dyDescent="0.3">
      <c r="A282" s="18" t="s">
        <v>29</v>
      </c>
      <c r="B282" s="12" t="s">
        <v>503</v>
      </c>
      <c r="C282" s="11" t="s">
        <v>504</v>
      </c>
      <c r="D282" s="33">
        <v>0</v>
      </c>
      <c r="E282" s="33">
        <v>0</v>
      </c>
      <c r="F282" s="33">
        <v>0</v>
      </c>
      <c r="G282" s="38">
        <f t="shared" si="64"/>
        <v>0</v>
      </c>
      <c r="H282" s="33">
        <v>0</v>
      </c>
      <c r="I282" s="38">
        <f t="shared" si="65"/>
        <v>0</v>
      </c>
      <c r="J282" s="33">
        <v>0</v>
      </c>
      <c r="K282" s="38">
        <f t="shared" si="66"/>
        <v>0</v>
      </c>
      <c r="L282" s="33">
        <v>0</v>
      </c>
      <c r="M282" s="38">
        <f t="shared" si="67"/>
        <v>0</v>
      </c>
      <c r="N282" s="33">
        <f t="shared" si="68"/>
        <v>0</v>
      </c>
      <c r="O282" s="38">
        <f t="shared" si="69"/>
        <v>0</v>
      </c>
      <c r="P282" s="33">
        <v>0</v>
      </c>
      <c r="Q282" s="33">
        <v>0</v>
      </c>
      <c r="R282" s="33">
        <v>0</v>
      </c>
      <c r="S282" s="33">
        <v>0</v>
      </c>
      <c r="T282" s="38">
        <f t="shared" si="70"/>
        <v>0</v>
      </c>
      <c r="U282" s="38">
        <f t="shared" si="71"/>
        <v>0</v>
      </c>
    </row>
    <row r="283" spans="1:21" ht="13" x14ac:dyDescent="0.3">
      <c r="A283" s="18" t="s">
        <v>29</v>
      </c>
      <c r="B283" s="12" t="s">
        <v>505</v>
      </c>
      <c r="C283" s="11" t="s">
        <v>506</v>
      </c>
      <c r="D283" s="33">
        <v>0</v>
      </c>
      <c r="E283" s="33">
        <v>0</v>
      </c>
      <c r="F283" s="33">
        <v>0</v>
      </c>
      <c r="G283" s="38">
        <f t="shared" si="64"/>
        <v>0</v>
      </c>
      <c r="H283" s="33">
        <v>0</v>
      </c>
      <c r="I283" s="38">
        <f t="shared" si="65"/>
        <v>0</v>
      </c>
      <c r="J283" s="33">
        <v>0</v>
      </c>
      <c r="K283" s="38">
        <f t="shared" si="66"/>
        <v>0</v>
      </c>
      <c r="L283" s="33">
        <v>0</v>
      </c>
      <c r="M283" s="38">
        <f t="shared" si="67"/>
        <v>0</v>
      </c>
      <c r="N283" s="33">
        <f t="shared" si="68"/>
        <v>0</v>
      </c>
      <c r="O283" s="38">
        <f t="shared" si="69"/>
        <v>0</v>
      </c>
      <c r="P283" s="33">
        <v>0</v>
      </c>
      <c r="Q283" s="33">
        <v>0</v>
      </c>
      <c r="R283" s="33">
        <v>0</v>
      </c>
      <c r="S283" s="33">
        <v>0</v>
      </c>
      <c r="T283" s="38">
        <f t="shared" si="70"/>
        <v>0</v>
      </c>
      <c r="U283" s="38">
        <f t="shared" si="71"/>
        <v>0</v>
      </c>
    </row>
    <row r="284" spans="1:21" ht="13" x14ac:dyDescent="0.3">
      <c r="A284" s="18" t="s">
        <v>44</v>
      </c>
      <c r="B284" s="12" t="s">
        <v>507</v>
      </c>
      <c r="C284" s="11" t="s">
        <v>508</v>
      </c>
      <c r="D284" s="33">
        <v>0</v>
      </c>
      <c r="E284" s="33">
        <v>0</v>
      </c>
      <c r="F284" s="33">
        <v>0</v>
      </c>
      <c r="G284" s="38">
        <f t="shared" si="64"/>
        <v>0</v>
      </c>
      <c r="H284" s="33">
        <v>0</v>
      </c>
      <c r="I284" s="38">
        <f t="shared" si="65"/>
        <v>0</v>
      </c>
      <c r="J284" s="33">
        <v>0</v>
      </c>
      <c r="K284" s="38">
        <f t="shared" si="66"/>
        <v>0</v>
      </c>
      <c r="L284" s="33">
        <v>0</v>
      </c>
      <c r="M284" s="38">
        <f t="shared" si="67"/>
        <v>0</v>
      </c>
      <c r="N284" s="33">
        <f t="shared" si="68"/>
        <v>0</v>
      </c>
      <c r="O284" s="38">
        <f t="shared" si="69"/>
        <v>0</v>
      </c>
      <c r="P284" s="33">
        <v>0</v>
      </c>
      <c r="Q284" s="33">
        <v>0</v>
      </c>
      <c r="R284" s="33">
        <v>0</v>
      </c>
      <c r="S284" s="33">
        <v>0</v>
      </c>
      <c r="T284" s="38">
        <f t="shared" si="70"/>
        <v>0</v>
      </c>
      <c r="U284" s="38">
        <f t="shared" si="71"/>
        <v>0</v>
      </c>
    </row>
    <row r="285" spans="1:21" ht="14" x14ac:dyDescent="0.3">
      <c r="A285" s="19" t="s">
        <v>0</v>
      </c>
      <c r="B285" s="14" t="s">
        <v>509</v>
      </c>
      <c r="C285" s="13" t="s">
        <v>0</v>
      </c>
      <c r="D285" s="34">
        <f>SUM(D276:D284)</f>
        <v>0</v>
      </c>
      <c r="E285" s="34">
        <f>SUM(E276:E284)</f>
        <v>0</v>
      </c>
      <c r="F285" s="34">
        <f>SUM(F276:F284)</f>
        <v>0</v>
      </c>
      <c r="G285" s="39">
        <f t="shared" si="64"/>
        <v>0</v>
      </c>
      <c r="H285" s="34">
        <f>SUM(H276:H284)</f>
        <v>0</v>
      </c>
      <c r="I285" s="39">
        <f t="shared" si="65"/>
        <v>0</v>
      </c>
      <c r="J285" s="34">
        <f>SUM(J276:J284)</f>
        <v>0</v>
      </c>
      <c r="K285" s="39">
        <f t="shared" si="66"/>
        <v>0</v>
      </c>
      <c r="L285" s="34">
        <f>SUM(L276:L284)</f>
        <v>0</v>
      </c>
      <c r="M285" s="39">
        <f t="shared" si="67"/>
        <v>0</v>
      </c>
      <c r="N285" s="34">
        <f t="shared" si="68"/>
        <v>0</v>
      </c>
      <c r="O285" s="39">
        <f t="shared" si="69"/>
        <v>0</v>
      </c>
      <c r="P285" s="34">
        <f>SUM(P276:P284)</f>
        <v>0</v>
      </c>
      <c r="Q285" s="34">
        <f>SUM(Q276:Q284)</f>
        <v>0</v>
      </c>
      <c r="R285" s="34">
        <f>SUM(R276:R284)</f>
        <v>0</v>
      </c>
      <c r="S285" s="34">
        <f>SUM(S276:S284)</f>
        <v>0</v>
      </c>
      <c r="T285" s="39">
        <f t="shared" si="70"/>
        <v>0</v>
      </c>
      <c r="U285" s="39">
        <f t="shared" si="71"/>
        <v>0</v>
      </c>
    </row>
    <row r="286" spans="1:21" ht="13" x14ac:dyDescent="0.3">
      <c r="A286" s="18" t="s">
        <v>29</v>
      </c>
      <c r="B286" s="12" t="s">
        <v>510</v>
      </c>
      <c r="C286" s="11" t="s">
        <v>511</v>
      </c>
      <c r="D286" s="33">
        <v>0</v>
      </c>
      <c r="E286" s="33">
        <v>0</v>
      </c>
      <c r="F286" s="33">
        <v>0</v>
      </c>
      <c r="G286" s="38">
        <f t="shared" si="64"/>
        <v>0</v>
      </c>
      <c r="H286" s="33">
        <v>0</v>
      </c>
      <c r="I286" s="38">
        <f t="shared" si="65"/>
        <v>0</v>
      </c>
      <c r="J286" s="33">
        <v>0</v>
      </c>
      <c r="K286" s="38">
        <f t="shared" si="66"/>
        <v>0</v>
      </c>
      <c r="L286" s="33">
        <v>0</v>
      </c>
      <c r="M286" s="38">
        <f t="shared" si="67"/>
        <v>0</v>
      </c>
      <c r="N286" s="33">
        <f t="shared" si="68"/>
        <v>0</v>
      </c>
      <c r="O286" s="38">
        <f t="shared" si="69"/>
        <v>0</v>
      </c>
      <c r="P286" s="33">
        <v>0</v>
      </c>
      <c r="Q286" s="33">
        <v>0</v>
      </c>
      <c r="R286" s="33">
        <v>0</v>
      </c>
      <c r="S286" s="33">
        <v>0</v>
      </c>
      <c r="T286" s="38">
        <f t="shared" si="70"/>
        <v>0</v>
      </c>
      <c r="U286" s="38">
        <f t="shared" si="71"/>
        <v>0</v>
      </c>
    </row>
    <row r="287" spans="1:21" ht="13" x14ac:dyDescent="0.3">
      <c r="A287" s="18" t="s">
        <v>29</v>
      </c>
      <c r="B287" s="12" t="s">
        <v>512</v>
      </c>
      <c r="C287" s="11" t="s">
        <v>513</v>
      </c>
      <c r="D287" s="33">
        <v>0</v>
      </c>
      <c r="E287" s="33">
        <v>0</v>
      </c>
      <c r="F287" s="33">
        <v>0</v>
      </c>
      <c r="G287" s="38">
        <f t="shared" si="64"/>
        <v>0</v>
      </c>
      <c r="H287" s="33">
        <v>0</v>
      </c>
      <c r="I287" s="38">
        <f t="shared" si="65"/>
        <v>0</v>
      </c>
      <c r="J287" s="33">
        <v>0</v>
      </c>
      <c r="K287" s="38">
        <f t="shared" si="66"/>
        <v>0</v>
      </c>
      <c r="L287" s="33">
        <v>0</v>
      </c>
      <c r="M287" s="38">
        <f t="shared" si="67"/>
        <v>0</v>
      </c>
      <c r="N287" s="33">
        <f t="shared" si="68"/>
        <v>0</v>
      </c>
      <c r="O287" s="38">
        <f t="shared" si="69"/>
        <v>0</v>
      </c>
      <c r="P287" s="33">
        <v>0</v>
      </c>
      <c r="Q287" s="33">
        <v>0</v>
      </c>
      <c r="R287" s="33">
        <v>0</v>
      </c>
      <c r="S287" s="33">
        <v>0</v>
      </c>
      <c r="T287" s="38">
        <f t="shared" si="70"/>
        <v>0</v>
      </c>
      <c r="U287" s="38">
        <f t="shared" si="71"/>
        <v>0</v>
      </c>
    </row>
    <row r="288" spans="1:21" ht="13" x14ac:dyDescent="0.3">
      <c r="A288" s="18" t="s">
        <v>29</v>
      </c>
      <c r="B288" s="12" t="s">
        <v>514</v>
      </c>
      <c r="C288" s="11" t="s">
        <v>515</v>
      </c>
      <c r="D288" s="33">
        <v>0</v>
      </c>
      <c r="E288" s="33">
        <v>0</v>
      </c>
      <c r="F288" s="33">
        <v>0</v>
      </c>
      <c r="G288" s="38">
        <f t="shared" si="64"/>
        <v>0</v>
      </c>
      <c r="H288" s="33">
        <v>0</v>
      </c>
      <c r="I288" s="38">
        <f t="shared" si="65"/>
        <v>0</v>
      </c>
      <c r="J288" s="33">
        <v>0</v>
      </c>
      <c r="K288" s="38">
        <f t="shared" si="66"/>
        <v>0</v>
      </c>
      <c r="L288" s="33">
        <v>0</v>
      </c>
      <c r="M288" s="38">
        <f t="shared" si="67"/>
        <v>0</v>
      </c>
      <c r="N288" s="33">
        <f t="shared" si="68"/>
        <v>0</v>
      </c>
      <c r="O288" s="38">
        <f t="shared" si="69"/>
        <v>0</v>
      </c>
      <c r="P288" s="33">
        <v>0</v>
      </c>
      <c r="Q288" s="33">
        <v>0</v>
      </c>
      <c r="R288" s="33">
        <v>0</v>
      </c>
      <c r="S288" s="33">
        <v>0</v>
      </c>
      <c r="T288" s="38">
        <f t="shared" si="70"/>
        <v>0</v>
      </c>
      <c r="U288" s="38">
        <f t="shared" si="71"/>
        <v>0</v>
      </c>
    </row>
    <row r="289" spans="1:21" ht="13" x14ac:dyDescent="0.3">
      <c r="A289" s="18" t="s">
        <v>29</v>
      </c>
      <c r="B289" s="12" t="s">
        <v>516</v>
      </c>
      <c r="C289" s="11" t="s">
        <v>517</v>
      </c>
      <c r="D289" s="33">
        <v>0</v>
      </c>
      <c r="E289" s="33">
        <v>0</v>
      </c>
      <c r="F289" s="33">
        <v>0</v>
      </c>
      <c r="G289" s="38">
        <f t="shared" si="64"/>
        <v>0</v>
      </c>
      <c r="H289" s="33">
        <v>0</v>
      </c>
      <c r="I289" s="38">
        <f t="shared" si="65"/>
        <v>0</v>
      </c>
      <c r="J289" s="33">
        <v>0</v>
      </c>
      <c r="K289" s="38">
        <f t="shared" si="66"/>
        <v>0</v>
      </c>
      <c r="L289" s="33">
        <v>0</v>
      </c>
      <c r="M289" s="38">
        <f t="shared" si="67"/>
        <v>0</v>
      </c>
      <c r="N289" s="33">
        <f t="shared" si="68"/>
        <v>0</v>
      </c>
      <c r="O289" s="38">
        <f t="shared" si="69"/>
        <v>0</v>
      </c>
      <c r="P289" s="33">
        <v>0</v>
      </c>
      <c r="Q289" s="33">
        <v>0</v>
      </c>
      <c r="R289" s="33">
        <v>0</v>
      </c>
      <c r="S289" s="33">
        <v>0</v>
      </c>
      <c r="T289" s="38">
        <f t="shared" si="70"/>
        <v>0</v>
      </c>
      <c r="U289" s="38">
        <f t="shared" si="71"/>
        <v>0</v>
      </c>
    </row>
    <row r="290" spans="1:21" ht="13" x14ac:dyDescent="0.3">
      <c r="A290" s="18" t="s">
        <v>29</v>
      </c>
      <c r="B290" s="12" t="s">
        <v>518</v>
      </c>
      <c r="C290" s="11" t="s">
        <v>519</v>
      </c>
      <c r="D290" s="33">
        <v>0</v>
      </c>
      <c r="E290" s="33">
        <v>0</v>
      </c>
      <c r="F290" s="33">
        <v>0</v>
      </c>
      <c r="G290" s="38">
        <f t="shared" si="64"/>
        <v>0</v>
      </c>
      <c r="H290" s="33">
        <v>0</v>
      </c>
      <c r="I290" s="38">
        <f t="shared" si="65"/>
        <v>0</v>
      </c>
      <c r="J290" s="33">
        <v>0</v>
      </c>
      <c r="K290" s="38">
        <f t="shared" si="66"/>
        <v>0</v>
      </c>
      <c r="L290" s="33">
        <v>0</v>
      </c>
      <c r="M290" s="38">
        <f t="shared" si="67"/>
        <v>0</v>
      </c>
      <c r="N290" s="33">
        <f t="shared" si="68"/>
        <v>0</v>
      </c>
      <c r="O290" s="38">
        <f t="shared" si="69"/>
        <v>0</v>
      </c>
      <c r="P290" s="33">
        <v>0</v>
      </c>
      <c r="Q290" s="33">
        <v>0</v>
      </c>
      <c r="R290" s="33">
        <v>0</v>
      </c>
      <c r="S290" s="33">
        <v>0</v>
      </c>
      <c r="T290" s="38">
        <f t="shared" si="70"/>
        <v>0</v>
      </c>
      <c r="U290" s="38">
        <f t="shared" si="71"/>
        <v>0</v>
      </c>
    </row>
    <row r="291" spans="1:21" ht="13" x14ac:dyDescent="0.3">
      <c r="A291" s="18" t="s">
        <v>44</v>
      </c>
      <c r="B291" s="12" t="s">
        <v>520</v>
      </c>
      <c r="C291" s="11" t="s">
        <v>521</v>
      </c>
      <c r="D291" s="33">
        <v>0</v>
      </c>
      <c r="E291" s="33">
        <v>0</v>
      </c>
      <c r="F291" s="33">
        <v>0</v>
      </c>
      <c r="G291" s="38">
        <f t="shared" si="64"/>
        <v>0</v>
      </c>
      <c r="H291" s="33">
        <v>0</v>
      </c>
      <c r="I291" s="38">
        <f t="shared" si="65"/>
        <v>0</v>
      </c>
      <c r="J291" s="33">
        <v>0</v>
      </c>
      <c r="K291" s="38">
        <f t="shared" si="66"/>
        <v>0</v>
      </c>
      <c r="L291" s="33">
        <v>0</v>
      </c>
      <c r="M291" s="38">
        <f t="shared" si="67"/>
        <v>0</v>
      </c>
      <c r="N291" s="33">
        <f t="shared" si="68"/>
        <v>0</v>
      </c>
      <c r="O291" s="38">
        <f t="shared" si="69"/>
        <v>0</v>
      </c>
      <c r="P291" s="33">
        <v>0</v>
      </c>
      <c r="Q291" s="33">
        <v>0</v>
      </c>
      <c r="R291" s="33">
        <v>0</v>
      </c>
      <c r="S291" s="33">
        <v>0</v>
      </c>
      <c r="T291" s="38">
        <f t="shared" si="70"/>
        <v>0</v>
      </c>
      <c r="U291" s="38">
        <f t="shared" si="71"/>
        <v>0</v>
      </c>
    </row>
    <row r="292" spans="1:21" ht="14" x14ac:dyDescent="0.3">
      <c r="A292" s="19" t="s">
        <v>0</v>
      </c>
      <c r="B292" s="14" t="s">
        <v>522</v>
      </c>
      <c r="C292" s="13" t="s">
        <v>0</v>
      </c>
      <c r="D292" s="34">
        <f>SUM(D286:D291)</f>
        <v>0</v>
      </c>
      <c r="E292" s="34">
        <f>SUM(E286:E291)</f>
        <v>0</v>
      </c>
      <c r="F292" s="34">
        <f>SUM(F286:F291)</f>
        <v>0</v>
      </c>
      <c r="G292" s="39">
        <f t="shared" si="64"/>
        <v>0</v>
      </c>
      <c r="H292" s="34">
        <f>SUM(H286:H291)</f>
        <v>0</v>
      </c>
      <c r="I292" s="39">
        <f t="shared" si="65"/>
        <v>0</v>
      </c>
      <c r="J292" s="34">
        <f>SUM(J286:J291)</f>
        <v>0</v>
      </c>
      <c r="K292" s="39">
        <f t="shared" si="66"/>
        <v>0</v>
      </c>
      <c r="L292" s="34">
        <f>SUM(L286:L291)</f>
        <v>0</v>
      </c>
      <c r="M292" s="39">
        <f t="shared" si="67"/>
        <v>0</v>
      </c>
      <c r="N292" s="34">
        <f t="shared" si="68"/>
        <v>0</v>
      </c>
      <c r="O292" s="39">
        <f t="shared" si="69"/>
        <v>0</v>
      </c>
      <c r="P292" s="34">
        <f>SUM(P286:P291)</f>
        <v>0</v>
      </c>
      <c r="Q292" s="34">
        <f>SUM(Q286:Q291)</f>
        <v>0</v>
      </c>
      <c r="R292" s="34">
        <f>SUM(R286:R291)</f>
        <v>0</v>
      </c>
      <c r="S292" s="34">
        <f>SUM(S286:S291)</f>
        <v>0</v>
      </c>
      <c r="T292" s="39">
        <f t="shared" si="70"/>
        <v>0</v>
      </c>
      <c r="U292" s="39">
        <f t="shared" si="71"/>
        <v>0</v>
      </c>
    </row>
    <row r="293" spans="1:21" ht="13" x14ac:dyDescent="0.3">
      <c r="A293" s="18" t="s">
        <v>29</v>
      </c>
      <c r="B293" s="12" t="s">
        <v>523</v>
      </c>
      <c r="C293" s="11" t="s">
        <v>524</v>
      </c>
      <c r="D293" s="33">
        <v>0</v>
      </c>
      <c r="E293" s="33">
        <v>0</v>
      </c>
      <c r="F293" s="33">
        <v>0</v>
      </c>
      <c r="G293" s="38">
        <f t="shared" si="64"/>
        <v>0</v>
      </c>
      <c r="H293" s="33">
        <v>0</v>
      </c>
      <c r="I293" s="38">
        <f t="shared" si="65"/>
        <v>0</v>
      </c>
      <c r="J293" s="33">
        <v>0</v>
      </c>
      <c r="K293" s="38">
        <f t="shared" si="66"/>
        <v>0</v>
      </c>
      <c r="L293" s="33">
        <v>0</v>
      </c>
      <c r="M293" s="38">
        <f t="shared" si="67"/>
        <v>0</v>
      </c>
      <c r="N293" s="33">
        <f t="shared" si="68"/>
        <v>0</v>
      </c>
      <c r="O293" s="38">
        <f t="shared" si="69"/>
        <v>0</v>
      </c>
      <c r="P293" s="33">
        <v>0</v>
      </c>
      <c r="Q293" s="33">
        <v>0</v>
      </c>
      <c r="R293" s="33">
        <v>0</v>
      </c>
      <c r="S293" s="33">
        <v>0</v>
      </c>
      <c r="T293" s="38">
        <f t="shared" si="70"/>
        <v>0</v>
      </c>
      <c r="U293" s="38">
        <f t="shared" si="71"/>
        <v>0</v>
      </c>
    </row>
    <row r="294" spans="1:21" ht="13" x14ac:dyDescent="0.3">
      <c r="A294" s="18" t="s">
        <v>29</v>
      </c>
      <c r="B294" s="12" t="s">
        <v>525</v>
      </c>
      <c r="C294" s="11" t="s">
        <v>526</v>
      </c>
      <c r="D294" s="33">
        <v>0</v>
      </c>
      <c r="E294" s="33">
        <v>0</v>
      </c>
      <c r="F294" s="33">
        <v>0</v>
      </c>
      <c r="G294" s="38">
        <f t="shared" si="64"/>
        <v>0</v>
      </c>
      <c r="H294" s="33">
        <v>0</v>
      </c>
      <c r="I294" s="38">
        <f t="shared" si="65"/>
        <v>0</v>
      </c>
      <c r="J294" s="33">
        <v>0</v>
      </c>
      <c r="K294" s="38">
        <f t="shared" si="66"/>
        <v>0</v>
      </c>
      <c r="L294" s="33">
        <v>0</v>
      </c>
      <c r="M294" s="38">
        <f t="shared" si="67"/>
        <v>0</v>
      </c>
      <c r="N294" s="33">
        <f t="shared" si="68"/>
        <v>0</v>
      </c>
      <c r="O294" s="38">
        <f t="shared" si="69"/>
        <v>0</v>
      </c>
      <c r="P294" s="33">
        <v>0</v>
      </c>
      <c r="Q294" s="33">
        <v>0</v>
      </c>
      <c r="R294" s="33">
        <v>0</v>
      </c>
      <c r="S294" s="33">
        <v>0</v>
      </c>
      <c r="T294" s="38">
        <f t="shared" si="70"/>
        <v>0</v>
      </c>
      <c r="U294" s="38">
        <f t="shared" si="71"/>
        <v>0</v>
      </c>
    </row>
    <row r="295" spans="1:21" ht="13" x14ac:dyDescent="0.3">
      <c r="A295" s="18" t="s">
        <v>29</v>
      </c>
      <c r="B295" s="12" t="s">
        <v>527</v>
      </c>
      <c r="C295" s="11" t="s">
        <v>528</v>
      </c>
      <c r="D295" s="33">
        <v>0</v>
      </c>
      <c r="E295" s="33">
        <v>0</v>
      </c>
      <c r="F295" s="33">
        <v>0</v>
      </c>
      <c r="G295" s="38">
        <f t="shared" si="64"/>
        <v>0</v>
      </c>
      <c r="H295" s="33">
        <v>0</v>
      </c>
      <c r="I295" s="38">
        <f t="shared" si="65"/>
        <v>0</v>
      </c>
      <c r="J295" s="33">
        <v>0</v>
      </c>
      <c r="K295" s="38">
        <f t="shared" si="66"/>
        <v>0</v>
      </c>
      <c r="L295" s="33">
        <v>0</v>
      </c>
      <c r="M295" s="38">
        <f t="shared" si="67"/>
        <v>0</v>
      </c>
      <c r="N295" s="33">
        <f t="shared" si="68"/>
        <v>0</v>
      </c>
      <c r="O295" s="38">
        <f t="shared" si="69"/>
        <v>0</v>
      </c>
      <c r="P295" s="33">
        <v>0</v>
      </c>
      <c r="Q295" s="33">
        <v>0</v>
      </c>
      <c r="R295" s="33">
        <v>0</v>
      </c>
      <c r="S295" s="33">
        <v>0</v>
      </c>
      <c r="T295" s="38">
        <f t="shared" si="70"/>
        <v>0</v>
      </c>
      <c r="U295" s="38">
        <f t="shared" si="71"/>
        <v>0</v>
      </c>
    </row>
    <row r="296" spans="1:21" ht="13" x14ac:dyDescent="0.3">
      <c r="A296" s="18" t="s">
        <v>29</v>
      </c>
      <c r="B296" s="12" t="s">
        <v>529</v>
      </c>
      <c r="C296" s="11" t="s">
        <v>530</v>
      </c>
      <c r="D296" s="33">
        <v>0</v>
      </c>
      <c r="E296" s="33">
        <v>0</v>
      </c>
      <c r="F296" s="33">
        <v>0</v>
      </c>
      <c r="G296" s="38">
        <f t="shared" si="64"/>
        <v>0</v>
      </c>
      <c r="H296" s="33">
        <v>0</v>
      </c>
      <c r="I296" s="38">
        <f t="shared" si="65"/>
        <v>0</v>
      </c>
      <c r="J296" s="33">
        <v>0</v>
      </c>
      <c r="K296" s="38">
        <f t="shared" si="66"/>
        <v>0</v>
      </c>
      <c r="L296" s="33">
        <v>0</v>
      </c>
      <c r="M296" s="38">
        <f t="shared" si="67"/>
        <v>0</v>
      </c>
      <c r="N296" s="33">
        <f t="shared" si="68"/>
        <v>0</v>
      </c>
      <c r="O296" s="38">
        <f t="shared" si="69"/>
        <v>0</v>
      </c>
      <c r="P296" s="33">
        <v>0</v>
      </c>
      <c r="Q296" s="33">
        <v>0</v>
      </c>
      <c r="R296" s="33">
        <v>0</v>
      </c>
      <c r="S296" s="33">
        <v>0</v>
      </c>
      <c r="T296" s="38">
        <f t="shared" si="70"/>
        <v>0</v>
      </c>
      <c r="U296" s="38">
        <f t="shared" si="71"/>
        <v>0</v>
      </c>
    </row>
    <row r="297" spans="1:21" ht="13" x14ac:dyDescent="0.3">
      <c r="A297" s="18" t="s">
        <v>44</v>
      </c>
      <c r="B297" s="12" t="s">
        <v>531</v>
      </c>
      <c r="C297" s="11" t="s">
        <v>532</v>
      </c>
      <c r="D297" s="33">
        <v>0</v>
      </c>
      <c r="E297" s="33">
        <v>0</v>
      </c>
      <c r="F297" s="33">
        <v>0</v>
      </c>
      <c r="G297" s="38">
        <f t="shared" si="64"/>
        <v>0</v>
      </c>
      <c r="H297" s="33">
        <v>0</v>
      </c>
      <c r="I297" s="38">
        <f t="shared" si="65"/>
        <v>0</v>
      </c>
      <c r="J297" s="33">
        <v>0</v>
      </c>
      <c r="K297" s="38">
        <f t="shared" si="66"/>
        <v>0</v>
      </c>
      <c r="L297" s="33">
        <v>0</v>
      </c>
      <c r="M297" s="38">
        <f t="shared" si="67"/>
        <v>0</v>
      </c>
      <c r="N297" s="33">
        <f t="shared" si="68"/>
        <v>0</v>
      </c>
      <c r="O297" s="38">
        <f t="shared" si="69"/>
        <v>0</v>
      </c>
      <c r="P297" s="33">
        <v>0</v>
      </c>
      <c r="Q297" s="33">
        <v>0</v>
      </c>
      <c r="R297" s="33">
        <v>0</v>
      </c>
      <c r="S297" s="33">
        <v>0</v>
      </c>
      <c r="T297" s="38">
        <f t="shared" si="70"/>
        <v>0</v>
      </c>
      <c r="U297" s="38">
        <f t="shared" si="71"/>
        <v>0</v>
      </c>
    </row>
    <row r="298" spans="1:21" ht="14" x14ac:dyDescent="0.3">
      <c r="A298" s="19" t="s">
        <v>0</v>
      </c>
      <c r="B298" s="14" t="s">
        <v>533</v>
      </c>
      <c r="C298" s="13" t="s">
        <v>0</v>
      </c>
      <c r="D298" s="34">
        <f>SUM(D293:D297)</f>
        <v>0</v>
      </c>
      <c r="E298" s="34">
        <f>SUM(E293:E297)</f>
        <v>0</v>
      </c>
      <c r="F298" s="34">
        <f>SUM(F293:F297)</f>
        <v>0</v>
      </c>
      <c r="G298" s="39">
        <f t="shared" si="64"/>
        <v>0</v>
      </c>
      <c r="H298" s="34">
        <f>SUM(H293:H297)</f>
        <v>0</v>
      </c>
      <c r="I298" s="39">
        <f t="shared" si="65"/>
        <v>0</v>
      </c>
      <c r="J298" s="34">
        <f>SUM(J293:J297)</f>
        <v>0</v>
      </c>
      <c r="K298" s="39">
        <f t="shared" si="66"/>
        <v>0</v>
      </c>
      <c r="L298" s="34">
        <f>SUM(L293:L297)</f>
        <v>0</v>
      </c>
      <c r="M298" s="39">
        <f t="shared" si="67"/>
        <v>0</v>
      </c>
      <c r="N298" s="34">
        <f t="shared" si="68"/>
        <v>0</v>
      </c>
      <c r="O298" s="39">
        <f t="shared" si="69"/>
        <v>0</v>
      </c>
      <c r="P298" s="34">
        <f>SUM(P293:P297)</f>
        <v>0</v>
      </c>
      <c r="Q298" s="34">
        <f>SUM(Q293:Q297)</f>
        <v>0</v>
      </c>
      <c r="R298" s="34">
        <f>SUM(R293:R297)</f>
        <v>0</v>
      </c>
      <c r="S298" s="34">
        <f>SUM(S293:S297)</f>
        <v>0</v>
      </c>
      <c r="T298" s="39">
        <f t="shared" si="70"/>
        <v>0</v>
      </c>
      <c r="U298" s="39">
        <f t="shared" si="71"/>
        <v>0</v>
      </c>
    </row>
    <row r="299" spans="1:21" ht="14" x14ac:dyDescent="0.3">
      <c r="A299" s="19" t="s">
        <v>0</v>
      </c>
      <c r="B299" s="14" t="s">
        <v>534</v>
      </c>
      <c r="C299" s="13" t="s">
        <v>0</v>
      </c>
      <c r="D299" s="34">
        <f>SUM(D263:D266,D268:D274,D276:D284,D286:D291,D293:D297)</f>
        <v>5796322</v>
      </c>
      <c r="E299" s="34">
        <f>SUM(E263:E266,E268:E274,E276:E284,E286:E291,E293:E297)</f>
        <v>4923988</v>
      </c>
      <c r="F299" s="34">
        <f>SUM(F263:F266,F268:F274,F276:F284,F286:F291,F293:F297)</f>
        <v>507155</v>
      </c>
      <c r="G299" s="39">
        <f t="shared" si="64"/>
        <v>8.7496001774918647E-2</v>
      </c>
      <c r="H299" s="34">
        <f>SUM(H263:H266,H268:H274,H276:H284,H286:H291,H293:H297)</f>
        <v>590489</v>
      </c>
      <c r="I299" s="39">
        <f t="shared" si="65"/>
        <v>0.10187304984091636</v>
      </c>
      <c r="J299" s="34">
        <f>SUM(J263:J266,J268:J274,J276:J284,J286:J291,J293:J297)</f>
        <v>441448</v>
      </c>
      <c r="K299" s="39">
        <f t="shared" si="66"/>
        <v>8.9652533677986215E-2</v>
      </c>
      <c r="L299" s="34">
        <f>SUM(L263:L266,L268:L274,L276:L284,L286:L291,L293:L297)</f>
        <v>0</v>
      </c>
      <c r="M299" s="39">
        <f t="shared" si="67"/>
        <v>0</v>
      </c>
      <c r="N299" s="34">
        <f t="shared" si="68"/>
        <v>1539092</v>
      </c>
      <c r="O299" s="39">
        <f t="shared" si="69"/>
        <v>0.31257021747412872</v>
      </c>
      <c r="P299" s="34">
        <f>SUM(P263:P266,P268:P274,P276:P284,P286:P291,P293:P297)</f>
        <v>1059602</v>
      </c>
      <c r="Q299" s="34">
        <f>SUM(Q263:Q266,Q268:Q274,Q276:Q284,Q286:Q291,Q293:Q297)</f>
        <v>2713796</v>
      </c>
      <c r="R299" s="34">
        <f>SUM(R263:R266,R268:R274,R276:R284,R286:R291,R293:R297)</f>
        <v>5289839</v>
      </c>
      <c r="S299" s="34">
        <f>SUM(S263:S266,S268:S274,S276:S284,S286:S291,S293:S297)</f>
        <v>1655244</v>
      </c>
      <c r="T299" s="39">
        <f t="shared" si="70"/>
        <v>0.31291009045832963</v>
      </c>
      <c r="U299" s="39">
        <f t="shared" si="71"/>
        <v>-0.5833831948222068</v>
      </c>
    </row>
    <row r="300" spans="1:21" ht="14.5" customHeight="1" x14ac:dyDescent="0.3">
      <c r="A300" s="17" t="s">
        <v>0</v>
      </c>
      <c r="B300" s="15" t="s">
        <v>618</v>
      </c>
      <c r="C300" s="10"/>
      <c r="D300" s="35"/>
      <c r="E300" s="35"/>
      <c r="F300" s="35"/>
      <c r="G300" s="40"/>
      <c r="H300" s="35"/>
      <c r="I300" s="40"/>
      <c r="J300" s="35"/>
      <c r="K300" s="40"/>
      <c r="L300" s="35"/>
      <c r="M300" s="40"/>
      <c r="N300" s="35"/>
      <c r="O300" s="40"/>
      <c r="P300" s="35"/>
      <c r="Q300" s="35"/>
      <c r="R300" s="35"/>
      <c r="S300" s="35"/>
      <c r="T300" s="40"/>
      <c r="U300" s="40"/>
    </row>
    <row r="301" spans="1:21" ht="28.9" customHeight="1" x14ac:dyDescent="0.3">
      <c r="A301" s="17" t="s">
        <v>0</v>
      </c>
      <c r="B301" s="9" t="s">
        <v>535</v>
      </c>
      <c r="C301" s="10"/>
      <c r="D301" s="35"/>
      <c r="E301" s="35"/>
      <c r="F301" s="35"/>
      <c r="G301" s="40"/>
      <c r="H301" s="35"/>
      <c r="I301" s="40"/>
      <c r="J301" s="35"/>
      <c r="K301" s="40"/>
      <c r="L301" s="35"/>
      <c r="M301" s="40"/>
      <c r="N301" s="35"/>
      <c r="O301" s="40"/>
      <c r="P301" s="35"/>
      <c r="Q301" s="35"/>
      <c r="R301" s="35"/>
      <c r="S301" s="35"/>
      <c r="T301" s="40"/>
      <c r="U301" s="40"/>
    </row>
    <row r="302" spans="1:21" ht="13" x14ac:dyDescent="0.3">
      <c r="A302" s="18" t="s">
        <v>23</v>
      </c>
      <c r="B302" s="12" t="s">
        <v>536</v>
      </c>
      <c r="C302" s="11" t="s">
        <v>537</v>
      </c>
      <c r="D302" s="33">
        <v>3081</v>
      </c>
      <c r="E302" s="33">
        <v>3081</v>
      </c>
      <c r="F302" s="33">
        <v>111</v>
      </c>
      <c r="G302" s="38">
        <f t="shared" ref="G302:G339" si="72">IF(($D302     =0),0,($F302     /$D302     ))</f>
        <v>3.6027263875365138E-2</v>
      </c>
      <c r="H302" s="33">
        <v>2279</v>
      </c>
      <c r="I302" s="38">
        <f t="shared" ref="I302:I339" si="73">IF(($D302     =0),0,($H302     /$D302     ))</f>
        <v>0.73969490425186624</v>
      </c>
      <c r="J302" s="33">
        <v>-1577</v>
      </c>
      <c r="K302" s="38">
        <f t="shared" ref="K302:K339" si="74">IF(($E302     =0),0,($J302     /$E302     ))</f>
        <v>-0.51184680298604346</v>
      </c>
      <c r="L302" s="33">
        <v>0</v>
      </c>
      <c r="M302" s="38">
        <f t="shared" ref="M302:M339" si="75">IF(($E302     =0),0,($L302     /$E302     ))</f>
        <v>0</v>
      </c>
      <c r="N302" s="33">
        <f t="shared" ref="N302:N339" si="76">$F302     +$H302     +$J302</f>
        <v>813</v>
      </c>
      <c r="O302" s="38">
        <f t="shared" ref="O302:O339" si="77">IF(($E302     =0),0,($N302     /$E302     ))</f>
        <v>0.26387536514118792</v>
      </c>
      <c r="P302" s="33">
        <v>102</v>
      </c>
      <c r="Q302" s="33">
        <v>2988</v>
      </c>
      <c r="R302" s="33">
        <v>2988</v>
      </c>
      <c r="S302" s="33">
        <v>831</v>
      </c>
      <c r="T302" s="38">
        <f t="shared" ref="T302:T339" si="78">IF(($R302     =0),0,($S302     /$R302     ))</f>
        <v>0.2781124497991968</v>
      </c>
      <c r="U302" s="38">
        <f t="shared" ref="U302:U339" si="79">IF(($P302     =0),0,(($J302     /$P302     )-1))</f>
        <v>-16.46078431372549</v>
      </c>
    </row>
    <row r="303" spans="1:21" ht="14" x14ac:dyDescent="0.3">
      <c r="A303" s="19" t="s">
        <v>0</v>
      </c>
      <c r="B303" s="14" t="s">
        <v>28</v>
      </c>
      <c r="C303" s="13" t="s">
        <v>0</v>
      </c>
      <c r="D303" s="34">
        <f>D302</f>
        <v>3081</v>
      </c>
      <c r="E303" s="34">
        <f>E302</f>
        <v>3081</v>
      </c>
      <c r="F303" s="34">
        <f>F302</f>
        <v>111</v>
      </c>
      <c r="G303" s="39">
        <f t="shared" si="72"/>
        <v>3.6027263875365138E-2</v>
      </c>
      <c r="H303" s="34">
        <f>H302</f>
        <v>2279</v>
      </c>
      <c r="I303" s="39">
        <f t="shared" si="73"/>
        <v>0.73969490425186624</v>
      </c>
      <c r="J303" s="34">
        <f>J302</f>
        <v>-1577</v>
      </c>
      <c r="K303" s="39">
        <f t="shared" si="74"/>
        <v>-0.51184680298604346</v>
      </c>
      <c r="L303" s="34">
        <f>L302</f>
        <v>0</v>
      </c>
      <c r="M303" s="39">
        <f t="shared" si="75"/>
        <v>0</v>
      </c>
      <c r="N303" s="34">
        <f t="shared" si="76"/>
        <v>813</v>
      </c>
      <c r="O303" s="39">
        <f t="shared" si="77"/>
        <v>0.26387536514118792</v>
      </c>
      <c r="P303" s="34">
        <f>P302</f>
        <v>102</v>
      </c>
      <c r="Q303" s="34">
        <f>Q302</f>
        <v>2988</v>
      </c>
      <c r="R303" s="34">
        <f>R302</f>
        <v>2988</v>
      </c>
      <c r="S303" s="34">
        <f>S302</f>
        <v>831</v>
      </c>
      <c r="T303" s="39">
        <f t="shared" si="78"/>
        <v>0.2781124497991968</v>
      </c>
      <c r="U303" s="39">
        <f t="shared" si="79"/>
        <v>-16.46078431372549</v>
      </c>
    </row>
    <row r="304" spans="1:21" ht="13" x14ac:dyDescent="0.3">
      <c r="A304" s="18" t="s">
        <v>29</v>
      </c>
      <c r="B304" s="12" t="s">
        <v>538</v>
      </c>
      <c r="C304" s="11" t="s">
        <v>539</v>
      </c>
      <c r="D304" s="33">
        <v>0</v>
      </c>
      <c r="E304" s="33">
        <v>0</v>
      </c>
      <c r="F304" s="33">
        <v>0</v>
      </c>
      <c r="G304" s="38">
        <f t="shared" si="72"/>
        <v>0</v>
      </c>
      <c r="H304" s="33">
        <v>0</v>
      </c>
      <c r="I304" s="38">
        <f t="shared" si="73"/>
        <v>0</v>
      </c>
      <c r="J304" s="33">
        <v>0</v>
      </c>
      <c r="K304" s="38">
        <f t="shared" si="74"/>
        <v>0</v>
      </c>
      <c r="L304" s="33">
        <v>0</v>
      </c>
      <c r="M304" s="38">
        <f t="shared" si="75"/>
        <v>0</v>
      </c>
      <c r="N304" s="33">
        <f t="shared" si="76"/>
        <v>0</v>
      </c>
      <c r="O304" s="38">
        <f t="shared" si="77"/>
        <v>0</v>
      </c>
      <c r="P304" s="33">
        <v>0</v>
      </c>
      <c r="Q304" s="33">
        <v>0</v>
      </c>
      <c r="R304" s="33">
        <v>0</v>
      </c>
      <c r="S304" s="33">
        <v>0</v>
      </c>
      <c r="T304" s="38">
        <f t="shared" si="78"/>
        <v>0</v>
      </c>
      <c r="U304" s="38">
        <f t="shared" si="79"/>
        <v>0</v>
      </c>
    </row>
    <row r="305" spans="1:21" ht="13" x14ac:dyDescent="0.3">
      <c r="A305" s="18" t="s">
        <v>29</v>
      </c>
      <c r="B305" s="12" t="s">
        <v>540</v>
      </c>
      <c r="C305" s="11" t="s">
        <v>541</v>
      </c>
      <c r="D305" s="33">
        <v>0</v>
      </c>
      <c r="E305" s="33">
        <v>0</v>
      </c>
      <c r="F305" s="33">
        <v>0</v>
      </c>
      <c r="G305" s="38">
        <f t="shared" si="72"/>
        <v>0</v>
      </c>
      <c r="H305" s="33">
        <v>0</v>
      </c>
      <c r="I305" s="38">
        <f t="shared" si="73"/>
        <v>0</v>
      </c>
      <c r="J305" s="33">
        <v>0</v>
      </c>
      <c r="K305" s="38">
        <f t="shared" si="74"/>
        <v>0</v>
      </c>
      <c r="L305" s="33">
        <v>0</v>
      </c>
      <c r="M305" s="38">
        <f t="shared" si="75"/>
        <v>0</v>
      </c>
      <c r="N305" s="33">
        <f t="shared" si="76"/>
        <v>0</v>
      </c>
      <c r="O305" s="38">
        <f t="shared" si="77"/>
        <v>0</v>
      </c>
      <c r="P305" s="33">
        <v>0</v>
      </c>
      <c r="Q305" s="33">
        <v>0</v>
      </c>
      <c r="R305" s="33">
        <v>0</v>
      </c>
      <c r="S305" s="33">
        <v>0</v>
      </c>
      <c r="T305" s="38">
        <f t="shared" si="78"/>
        <v>0</v>
      </c>
      <c r="U305" s="38">
        <f t="shared" si="79"/>
        <v>0</v>
      </c>
    </row>
    <row r="306" spans="1:21" ht="13" x14ac:dyDescent="0.3">
      <c r="A306" s="18" t="s">
        <v>29</v>
      </c>
      <c r="B306" s="12" t="s">
        <v>542</v>
      </c>
      <c r="C306" s="11" t="s">
        <v>543</v>
      </c>
      <c r="D306" s="33">
        <v>0</v>
      </c>
      <c r="E306" s="33">
        <v>0</v>
      </c>
      <c r="F306" s="33">
        <v>0</v>
      </c>
      <c r="G306" s="38">
        <f t="shared" si="72"/>
        <v>0</v>
      </c>
      <c r="H306" s="33">
        <v>0</v>
      </c>
      <c r="I306" s="38">
        <f t="shared" si="73"/>
        <v>0</v>
      </c>
      <c r="J306" s="33">
        <v>0</v>
      </c>
      <c r="K306" s="38">
        <f t="shared" si="74"/>
        <v>0</v>
      </c>
      <c r="L306" s="33">
        <v>0</v>
      </c>
      <c r="M306" s="38">
        <f t="shared" si="75"/>
        <v>0</v>
      </c>
      <c r="N306" s="33">
        <f t="shared" si="76"/>
        <v>0</v>
      </c>
      <c r="O306" s="38">
        <f t="shared" si="77"/>
        <v>0</v>
      </c>
      <c r="P306" s="33">
        <v>0</v>
      </c>
      <c r="Q306" s="33">
        <v>0</v>
      </c>
      <c r="R306" s="33">
        <v>0</v>
      </c>
      <c r="S306" s="33">
        <v>0</v>
      </c>
      <c r="T306" s="38">
        <f t="shared" si="78"/>
        <v>0</v>
      </c>
      <c r="U306" s="38">
        <f t="shared" si="79"/>
        <v>0</v>
      </c>
    </row>
    <row r="307" spans="1:21" ht="13" x14ac:dyDescent="0.3">
      <c r="A307" s="18" t="s">
        <v>29</v>
      </c>
      <c r="B307" s="12" t="s">
        <v>544</v>
      </c>
      <c r="C307" s="11" t="s">
        <v>545</v>
      </c>
      <c r="D307" s="33">
        <v>350006</v>
      </c>
      <c r="E307" s="33">
        <v>159998</v>
      </c>
      <c r="F307" s="33">
        <v>0</v>
      </c>
      <c r="G307" s="38">
        <f t="shared" si="72"/>
        <v>0</v>
      </c>
      <c r="H307" s="33">
        <v>0</v>
      </c>
      <c r="I307" s="38">
        <f t="shared" si="73"/>
        <v>0</v>
      </c>
      <c r="J307" s="33">
        <v>0</v>
      </c>
      <c r="K307" s="38">
        <f t="shared" si="74"/>
        <v>0</v>
      </c>
      <c r="L307" s="33">
        <v>0</v>
      </c>
      <c r="M307" s="38">
        <f t="shared" si="75"/>
        <v>0</v>
      </c>
      <c r="N307" s="33">
        <f t="shared" si="76"/>
        <v>0</v>
      </c>
      <c r="O307" s="38">
        <f t="shared" si="77"/>
        <v>0</v>
      </c>
      <c r="P307" s="33">
        <v>24604</v>
      </c>
      <c r="Q307" s="33">
        <v>262999</v>
      </c>
      <c r="R307" s="33">
        <v>350000</v>
      </c>
      <c r="S307" s="33">
        <v>24604</v>
      </c>
      <c r="T307" s="38">
        <f t="shared" si="78"/>
        <v>7.0297142857142864E-2</v>
      </c>
      <c r="U307" s="38">
        <f t="shared" si="79"/>
        <v>-1</v>
      </c>
    </row>
    <row r="308" spans="1:21" ht="13" x14ac:dyDescent="0.3">
      <c r="A308" s="18" t="s">
        <v>29</v>
      </c>
      <c r="B308" s="12" t="s">
        <v>546</v>
      </c>
      <c r="C308" s="11" t="s">
        <v>547</v>
      </c>
      <c r="D308" s="33">
        <v>0</v>
      </c>
      <c r="E308" s="33">
        <v>0</v>
      </c>
      <c r="F308" s="33">
        <v>0</v>
      </c>
      <c r="G308" s="38">
        <f t="shared" si="72"/>
        <v>0</v>
      </c>
      <c r="H308" s="33">
        <v>0</v>
      </c>
      <c r="I308" s="38">
        <f t="shared" si="73"/>
        <v>0</v>
      </c>
      <c r="J308" s="33">
        <v>0</v>
      </c>
      <c r="K308" s="38">
        <f t="shared" si="74"/>
        <v>0</v>
      </c>
      <c r="L308" s="33">
        <v>0</v>
      </c>
      <c r="M308" s="38">
        <f t="shared" si="75"/>
        <v>0</v>
      </c>
      <c r="N308" s="33">
        <f t="shared" si="76"/>
        <v>0</v>
      </c>
      <c r="O308" s="38">
        <f t="shared" si="77"/>
        <v>0</v>
      </c>
      <c r="P308" s="33">
        <v>0</v>
      </c>
      <c r="Q308" s="33">
        <v>0</v>
      </c>
      <c r="R308" s="33">
        <v>0</v>
      </c>
      <c r="S308" s="33">
        <v>0</v>
      </c>
      <c r="T308" s="38">
        <f t="shared" si="78"/>
        <v>0</v>
      </c>
      <c r="U308" s="38">
        <f t="shared" si="79"/>
        <v>0</v>
      </c>
    </row>
    <row r="309" spans="1:21" ht="13" x14ac:dyDescent="0.3">
      <c r="A309" s="18" t="s">
        <v>44</v>
      </c>
      <c r="B309" s="12" t="s">
        <v>548</v>
      </c>
      <c r="C309" s="11" t="s">
        <v>549</v>
      </c>
      <c r="D309" s="33">
        <v>0</v>
      </c>
      <c r="E309" s="33">
        <v>0</v>
      </c>
      <c r="F309" s="33">
        <v>0</v>
      </c>
      <c r="G309" s="38">
        <f t="shared" si="72"/>
        <v>0</v>
      </c>
      <c r="H309" s="33">
        <v>0</v>
      </c>
      <c r="I309" s="38">
        <f t="shared" si="73"/>
        <v>0</v>
      </c>
      <c r="J309" s="33">
        <v>0</v>
      </c>
      <c r="K309" s="38">
        <f t="shared" si="74"/>
        <v>0</v>
      </c>
      <c r="L309" s="33">
        <v>0</v>
      </c>
      <c r="M309" s="38">
        <f t="shared" si="75"/>
        <v>0</v>
      </c>
      <c r="N309" s="33">
        <f t="shared" si="76"/>
        <v>0</v>
      </c>
      <c r="O309" s="38">
        <f t="shared" si="77"/>
        <v>0</v>
      </c>
      <c r="P309" s="33">
        <v>0</v>
      </c>
      <c r="Q309" s="33">
        <v>0</v>
      </c>
      <c r="R309" s="33">
        <v>0</v>
      </c>
      <c r="S309" s="33">
        <v>0</v>
      </c>
      <c r="T309" s="38">
        <f t="shared" si="78"/>
        <v>0</v>
      </c>
      <c r="U309" s="38">
        <f t="shared" si="79"/>
        <v>0</v>
      </c>
    </row>
    <row r="310" spans="1:21" ht="14" x14ac:dyDescent="0.3">
      <c r="A310" s="19" t="s">
        <v>0</v>
      </c>
      <c r="B310" s="14" t="s">
        <v>550</v>
      </c>
      <c r="C310" s="13" t="s">
        <v>0</v>
      </c>
      <c r="D310" s="34">
        <f>SUM(D304:D309)</f>
        <v>350006</v>
      </c>
      <c r="E310" s="34">
        <f>SUM(E304:E309)</f>
        <v>159998</v>
      </c>
      <c r="F310" s="34">
        <f>SUM(F304:F309)</f>
        <v>0</v>
      </c>
      <c r="G310" s="39">
        <f t="shared" si="72"/>
        <v>0</v>
      </c>
      <c r="H310" s="34">
        <f>SUM(H304:H309)</f>
        <v>0</v>
      </c>
      <c r="I310" s="39">
        <f t="shared" si="73"/>
        <v>0</v>
      </c>
      <c r="J310" s="34">
        <f>SUM(J304:J309)</f>
        <v>0</v>
      </c>
      <c r="K310" s="39">
        <f t="shared" si="74"/>
        <v>0</v>
      </c>
      <c r="L310" s="34">
        <f>SUM(L304:L309)</f>
        <v>0</v>
      </c>
      <c r="M310" s="39">
        <f t="shared" si="75"/>
        <v>0</v>
      </c>
      <c r="N310" s="34">
        <f t="shared" si="76"/>
        <v>0</v>
      </c>
      <c r="O310" s="39">
        <f t="shared" si="77"/>
        <v>0</v>
      </c>
      <c r="P310" s="34">
        <f>SUM(P304:P309)</f>
        <v>24604</v>
      </c>
      <c r="Q310" s="34">
        <f>SUM(Q304:Q309)</f>
        <v>262999</v>
      </c>
      <c r="R310" s="34">
        <f>SUM(R304:R309)</f>
        <v>350000</v>
      </c>
      <c r="S310" s="34">
        <f>SUM(S304:S309)</f>
        <v>24604</v>
      </c>
      <c r="T310" s="39">
        <f t="shared" si="78"/>
        <v>7.0297142857142864E-2</v>
      </c>
      <c r="U310" s="39">
        <f t="shared" si="79"/>
        <v>-1</v>
      </c>
    </row>
    <row r="311" spans="1:21" ht="13" x14ac:dyDescent="0.3">
      <c r="A311" s="18" t="s">
        <v>29</v>
      </c>
      <c r="B311" s="12" t="s">
        <v>551</v>
      </c>
      <c r="C311" s="11" t="s">
        <v>552</v>
      </c>
      <c r="D311" s="33">
        <v>0</v>
      </c>
      <c r="E311" s="33">
        <v>0</v>
      </c>
      <c r="F311" s="33">
        <v>0</v>
      </c>
      <c r="G311" s="38">
        <f t="shared" si="72"/>
        <v>0</v>
      </c>
      <c r="H311" s="33">
        <v>0</v>
      </c>
      <c r="I311" s="38">
        <f t="shared" si="73"/>
        <v>0</v>
      </c>
      <c r="J311" s="33">
        <v>0</v>
      </c>
      <c r="K311" s="38">
        <f t="shared" si="74"/>
        <v>0</v>
      </c>
      <c r="L311" s="33">
        <v>0</v>
      </c>
      <c r="M311" s="38">
        <f t="shared" si="75"/>
        <v>0</v>
      </c>
      <c r="N311" s="33">
        <f t="shared" si="76"/>
        <v>0</v>
      </c>
      <c r="O311" s="38">
        <f t="shared" si="77"/>
        <v>0</v>
      </c>
      <c r="P311" s="33">
        <v>0</v>
      </c>
      <c r="Q311" s="33">
        <v>0</v>
      </c>
      <c r="R311" s="33">
        <v>0</v>
      </c>
      <c r="S311" s="33">
        <v>0</v>
      </c>
      <c r="T311" s="38">
        <f t="shared" si="78"/>
        <v>0</v>
      </c>
      <c r="U311" s="38">
        <f t="shared" si="79"/>
        <v>0</v>
      </c>
    </row>
    <row r="312" spans="1:21" ht="13" x14ac:dyDescent="0.3">
      <c r="A312" s="18" t="s">
        <v>29</v>
      </c>
      <c r="B312" s="12" t="s">
        <v>553</v>
      </c>
      <c r="C312" s="11" t="s">
        <v>554</v>
      </c>
      <c r="D312" s="33">
        <v>0</v>
      </c>
      <c r="E312" s="33">
        <v>0</v>
      </c>
      <c r="F312" s="33">
        <v>0</v>
      </c>
      <c r="G312" s="38">
        <f t="shared" si="72"/>
        <v>0</v>
      </c>
      <c r="H312" s="33">
        <v>0</v>
      </c>
      <c r="I312" s="38">
        <f t="shared" si="73"/>
        <v>0</v>
      </c>
      <c r="J312" s="33">
        <v>0</v>
      </c>
      <c r="K312" s="38">
        <f t="shared" si="74"/>
        <v>0</v>
      </c>
      <c r="L312" s="33">
        <v>0</v>
      </c>
      <c r="M312" s="38">
        <f t="shared" si="75"/>
        <v>0</v>
      </c>
      <c r="N312" s="33">
        <f t="shared" si="76"/>
        <v>0</v>
      </c>
      <c r="O312" s="38">
        <f t="shared" si="77"/>
        <v>0</v>
      </c>
      <c r="P312" s="33">
        <v>0</v>
      </c>
      <c r="Q312" s="33">
        <v>0</v>
      </c>
      <c r="R312" s="33">
        <v>0</v>
      </c>
      <c r="S312" s="33">
        <v>0</v>
      </c>
      <c r="T312" s="38">
        <f t="shared" si="78"/>
        <v>0</v>
      </c>
      <c r="U312" s="38">
        <f t="shared" si="79"/>
        <v>0</v>
      </c>
    </row>
    <row r="313" spans="1:21" ht="13" x14ac:dyDescent="0.3">
      <c r="A313" s="18" t="s">
        <v>29</v>
      </c>
      <c r="B313" s="12" t="s">
        <v>555</v>
      </c>
      <c r="C313" s="11" t="s">
        <v>556</v>
      </c>
      <c r="D313" s="33">
        <v>0</v>
      </c>
      <c r="E313" s="33">
        <v>550000</v>
      </c>
      <c r="F313" s="33">
        <v>0</v>
      </c>
      <c r="G313" s="38">
        <f t="shared" si="72"/>
        <v>0</v>
      </c>
      <c r="H313" s="33">
        <v>0</v>
      </c>
      <c r="I313" s="38">
        <f t="shared" si="73"/>
        <v>0</v>
      </c>
      <c r="J313" s="33">
        <v>0</v>
      </c>
      <c r="K313" s="38">
        <f t="shared" si="74"/>
        <v>0</v>
      </c>
      <c r="L313" s="33">
        <v>0</v>
      </c>
      <c r="M313" s="38">
        <f t="shared" si="75"/>
        <v>0</v>
      </c>
      <c r="N313" s="33">
        <f t="shared" si="76"/>
        <v>0</v>
      </c>
      <c r="O313" s="38">
        <f t="shared" si="77"/>
        <v>0</v>
      </c>
      <c r="P313" s="33">
        <v>0</v>
      </c>
      <c r="Q313" s="33">
        <v>0</v>
      </c>
      <c r="R313" s="33">
        <v>0</v>
      </c>
      <c r="S313" s="33">
        <v>0</v>
      </c>
      <c r="T313" s="38">
        <f t="shared" si="78"/>
        <v>0</v>
      </c>
      <c r="U313" s="38">
        <f t="shared" si="79"/>
        <v>0</v>
      </c>
    </row>
    <row r="314" spans="1:21" ht="13" x14ac:dyDescent="0.3">
      <c r="A314" s="18" t="s">
        <v>29</v>
      </c>
      <c r="B314" s="12" t="s">
        <v>557</v>
      </c>
      <c r="C314" s="11" t="s">
        <v>558</v>
      </c>
      <c r="D314" s="33">
        <v>0</v>
      </c>
      <c r="E314" s="33">
        <v>0</v>
      </c>
      <c r="F314" s="33">
        <v>0</v>
      </c>
      <c r="G314" s="38">
        <f t="shared" si="72"/>
        <v>0</v>
      </c>
      <c r="H314" s="33">
        <v>0</v>
      </c>
      <c r="I314" s="38">
        <f t="shared" si="73"/>
        <v>0</v>
      </c>
      <c r="J314" s="33">
        <v>0</v>
      </c>
      <c r="K314" s="38">
        <f t="shared" si="74"/>
        <v>0</v>
      </c>
      <c r="L314" s="33">
        <v>0</v>
      </c>
      <c r="M314" s="38">
        <f t="shared" si="75"/>
        <v>0</v>
      </c>
      <c r="N314" s="33">
        <f t="shared" si="76"/>
        <v>0</v>
      </c>
      <c r="O314" s="38">
        <f t="shared" si="77"/>
        <v>0</v>
      </c>
      <c r="P314" s="33">
        <v>0</v>
      </c>
      <c r="Q314" s="33">
        <v>0</v>
      </c>
      <c r="R314" s="33">
        <v>0</v>
      </c>
      <c r="S314" s="33">
        <v>0</v>
      </c>
      <c r="T314" s="38">
        <f t="shared" si="78"/>
        <v>0</v>
      </c>
      <c r="U314" s="38">
        <f t="shared" si="79"/>
        <v>0</v>
      </c>
    </row>
    <row r="315" spans="1:21" ht="13" x14ac:dyDescent="0.3">
      <c r="A315" s="18" t="s">
        <v>29</v>
      </c>
      <c r="B315" s="12" t="s">
        <v>559</v>
      </c>
      <c r="C315" s="11" t="s">
        <v>560</v>
      </c>
      <c r="D315" s="33">
        <v>0</v>
      </c>
      <c r="E315" s="33">
        <v>0</v>
      </c>
      <c r="F315" s="33">
        <v>0</v>
      </c>
      <c r="G315" s="38">
        <f t="shared" si="72"/>
        <v>0</v>
      </c>
      <c r="H315" s="33">
        <v>0</v>
      </c>
      <c r="I315" s="38">
        <f t="shared" si="73"/>
        <v>0</v>
      </c>
      <c r="J315" s="33">
        <v>0</v>
      </c>
      <c r="K315" s="38">
        <f t="shared" si="74"/>
        <v>0</v>
      </c>
      <c r="L315" s="33">
        <v>0</v>
      </c>
      <c r="M315" s="38">
        <f t="shared" si="75"/>
        <v>0</v>
      </c>
      <c r="N315" s="33">
        <f t="shared" si="76"/>
        <v>0</v>
      </c>
      <c r="O315" s="38">
        <f t="shared" si="77"/>
        <v>0</v>
      </c>
      <c r="P315" s="33">
        <v>0</v>
      </c>
      <c r="Q315" s="33">
        <v>0</v>
      </c>
      <c r="R315" s="33">
        <v>0</v>
      </c>
      <c r="S315" s="33">
        <v>0</v>
      </c>
      <c r="T315" s="38">
        <f t="shared" si="78"/>
        <v>0</v>
      </c>
      <c r="U315" s="38">
        <f t="shared" si="79"/>
        <v>0</v>
      </c>
    </row>
    <row r="316" spans="1:21" ht="13" x14ac:dyDescent="0.3">
      <c r="A316" s="18" t="s">
        <v>44</v>
      </c>
      <c r="B316" s="12" t="s">
        <v>561</v>
      </c>
      <c r="C316" s="11" t="s">
        <v>562</v>
      </c>
      <c r="D316" s="33">
        <v>0</v>
      </c>
      <c r="E316" s="33">
        <v>0</v>
      </c>
      <c r="F316" s="33">
        <v>0</v>
      </c>
      <c r="G316" s="38">
        <f t="shared" si="72"/>
        <v>0</v>
      </c>
      <c r="H316" s="33">
        <v>0</v>
      </c>
      <c r="I316" s="38">
        <f t="shared" si="73"/>
        <v>0</v>
      </c>
      <c r="J316" s="33">
        <v>0</v>
      </c>
      <c r="K316" s="38">
        <f t="shared" si="74"/>
        <v>0</v>
      </c>
      <c r="L316" s="33">
        <v>0</v>
      </c>
      <c r="M316" s="38">
        <f t="shared" si="75"/>
        <v>0</v>
      </c>
      <c r="N316" s="33">
        <f t="shared" si="76"/>
        <v>0</v>
      </c>
      <c r="O316" s="38">
        <f t="shared" si="77"/>
        <v>0</v>
      </c>
      <c r="P316" s="33">
        <v>0</v>
      </c>
      <c r="Q316" s="33">
        <v>0</v>
      </c>
      <c r="R316" s="33">
        <v>0</v>
      </c>
      <c r="S316" s="33">
        <v>0</v>
      </c>
      <c r="T316" s="38">
        <f t="shared" si="78"/>
        <v>0</v>
      </c>
      <c r="U316" s="38">
        <f t="shared" si="79"/>
        <v>0</v>
      </c>
    </row>
    <row r="317" spans="1:21" ht="14" x14ac:dyDescent="0.3">
      <c r="A317" s="19" t="s">
        <v>0</v>
      </c>
      <c r="B317" s="14" t="s">
        <v>563</v>
      </c>
      <c r="C317" s="13" t="s">
        <v>0</v>
      </c>
      <c r="D317" s="34">
        <f>SUM(D311:D316)</f>
        <v>0</v>
      </c>
      <c r="E317" s="34">
        <f>SUM(E311:E316)</f>
        <v>550000</v>
      </c>
      <c r="F317" s="34">
        <f>SUM(F311:F316)</f>
        <v>0</v>
      </c>
      <c r="G317" s="39">
        <f t="shared" si="72"/>
        <v>0</v>
      </c>
      <c r="H317" s="34">
        <f>SUM(H311:H316)</f>
        <v>0</v>
      </c>
      <c r="I317" s="39">
        <f t="shared" si="73"/>
        <v>0</v>
      </c>
      <c r="J317" s="34">
        <f>SUM(J311:J316)</f>
        <v>0</v>
      </c>
      <c r="K317" s="39">
        <f t="shared" si="74"/>
        <v>0</v>
      </c>
      <c r="L317" s="34">
        <f>SUM(L311:L316)</f>
        <v>0</v>
      </c>
      <c r="M317" s="39">
        <f t="shared" si="75"/>
        <v>0</v>
      </c>
      <c r="N317" s="34">
        <f t="shared" si="76"/>
        <v>0</v>
      </c>
      <c r="O317" s="39">
        <f t="shared" si="77"/>
        <v>0</v>
      </c>
      <c r="P317" s="34">
        <f>SUM(P311:P316)</f>
        <v>0</v>
      </c>
      <c r="Q317" s="34">
        <f>SUM(Q311:Q316)</f>
        <v>0</v>
      </c>
      <c r="R317" s="34">
        <f>SUM(R311:R316)</f>
        <v>0</v>
      </c>
      <c r="S317" s="34">
        <f>SUM(S311:S316)</f>
        <v>0</v>
      </c>
      <c r="T317" s="39">
        <f t="shared" si="78"/>
        <v>0</v>
      </c>
      <c r="U317" s="39">
        <f t="shared" si="79"/>
        <v>0</v>
      </c>
    </row>
    <row r="318" spans="1:21" ht="13" x14ac:dyDescent="0.3">
      <c r="A318" s="18" t="s">
        <v>29</v>
      </c>
      <c r="B318" s="12" t="s">
        <v>564</v>
      </c>
      <c r="C318" s="11" t="s">
        <v>565</v>
      </c>
      <c r="D318" s="33">
        <v>0</v>
      </c>
      <c r="E318" s="33">
        <v>0</v>
      </c>
      <c r="F318" s="33">
        <v>0</v>
      </c>
      <c r="G318" s="38">
        <f t="shared" si="72"/>
        <v>0</v>
      </c>
      <c r="H318" s="33">
        <v>0</v>
      </c>
      <c r="I318" s="38">
        <f t="shared" si="73"/>
        <v>0</v>
      </c>
      <c r="J318" s="33">
        <v>0</v>
      </c>
      <c r="K318" s="38">
        <f t="shared" si="74"/>
        <v>0</v>
      </c>
      <c r="L318" s="33">
        <v>0</v>
      </c>
      <c r="M318" s="38">
        <f t="shared" si="75"/>
        <v>0</v>
      </c>
      <c r="N318" s="33">
        <f t="shared" si="76"/>
        <v>0</v>
      </c>
      <c r="O318" s="38">
        <f t="shared" si="77"/>
        <v>0</v>
      </c>
      <c r="P318" s="33">
        <v>0</v>
      </c>
      <c r="Q318" s="33">
        <v>0</v>
      </c>
      <c r="R318" s="33">
        <v>0</v>
      </c>
      <c r="S318" s="33">
        <v>0</v>
      </c>
      <c r="T318" s="38">
        <f t="shared" si="78"/>
        <v>0</v>
      </c>
      <c r="U318" s="38">
        <f t="shared" si="79"/>
        <v>0</v>
      </c>
    </row>
    <row r="319" spans="1:21" ht="13" x14ac:dyDescent="0.3">
      <c r="A319" s="18" t="s">
        <v>29</v>
      </c>
      <c r="B319" s="12" t="s">
        <v>566</v>
      </c>
      <c r="C319" s="11" t="s">
        <v>567</v>
      </c>
      <c r="D319" s="33">
        <v>0</v>
      </c>
      <c r="E319" s="33">
        <v>0</v>
      </c>
      <c r="F319" s="33">
        <v>0</v>
      </c>
      <c r="G319" s="38">
        <f t="shared" si="72"/>
        <v>0</v>
      </c>
      <c r="H319" s="33">
        <v>0</v>
      </c>
      <c r="I319" s="38">
        <f t="shared" si="73"/>
        <v>0</v>
      </c>
      <c r="J319" s="33">
        <v>0</v>
      </c>
      <c r="K319" s="38">
        <f t="shared" si="74"/>
        <v>0</v>
      </c>
      <c r="L319" s="33">
        <v>0</v>
      </c>
      <c r="M319" s="38">
        <f t="shared" si="75"/>
        <v>0</v>
      </c>
      <c r="N319" s="33">
        <f t="shared" si="76"/>
        <v>0</v>
      </c>
      <c r="O319" s="38">
        <f t="shared" si="77"/>
        <v>0</v>
      </c>
      <c r="P319" s="33">
        <v>0</v>
      </c>
      <c r="Q319" s="33">
        <v>0</v>
      </c>
      <c r="R319" s="33">
        <v>0</v>
      </c>
      <c r="S319" s="33">
        <v>0</v>
      </c>
      <c r="T319" s="38">
        <f t="shared" si="78"/>
        <v>0</v>
      </c>
      <c r="U319" s="38">
        <f t="shared" si="79"/>
        <v>0</v>
      </c>
    </row>
    <row r="320" spans="1:21" ht="13" x14ac:dyDescent="0.3">
      <c r="A320" s="18" t="s">
        <v>29</v>
      </c>
      <c r="B320" s="12" t="s">
        <v>568</v>
      </c>
      <c r="C320" s="11" t="s">
        <v>569</v>
      </c>
      <c r="D320" s="33">
        <v>0</v>
      </c>
      <c r="E320" s="33">
        <v>0</v>
      </c>
      <c r="F320" s="33">
        <v>0</v>
      </c>
      <c r="G320" s="38">
        <f t="shared" si="72"/>
        <v>0</v>
      </c>
      <c r="H320" s="33">
        <v>0</v>
      </c>
      <c r="I320" s="38">
        <f t="shared" si="73"/>
        <v>0</v>
      </c>
      <c r="J320" s="33">
        <v>0</v>
      </c>
      <c r="K320" s="38">
        <f t="shared" si="74"/>
        <v>0</v>
      </c>
      <c r="L320" s="33">
        <v>0</v>
      </c>
      <c r="M320" s="38">
        <f t="shared" si="75"/>
        <v>0</v>
      </c>
      <c r="N320" s="33">
        <f t="shared" si="76"/>
        <v>0</v>
      </c>
      <c r="O320" s="38">
        <f t="shared" si="77"/>
        <v>0</v>
      </c>
      <c r="P320" s="33">
        <v>0</v>
      </c>
      <c r="Q320" s="33">
        <v>0</v>
      </c>
      <c r="R320" s="33">
        <v>0</v>
      </c>
      <c r="S320" s="33">
        <v>0</v>
      </c>
      <c r="T320" s="38">
        <f t="shared" si="78"/>
        <v>0</v>
      </c>
      <c r="U320" s="38">
        <f t="shared" si="79"/>
        <v>0</v>
      </c>
    </row>
    <row r="321" spans="1:21" ht="13" x14ac:dyDescent="0.3">
      <c r="A321" s="18" t="s">
        <v>29</v>
      </c>
      <c r="B321" s="12" t="s">
        <v>570</v>
      </c>
      <c r="C321" s="11" t="s">
        <v>571</v>
      </c>
      <c r="D321" s="33">
        <v>0</v>
      </c>
      <c r="E321" s="33">
        <v>0</v>
      </c>
      <c r="F321" s="33">
        <v>0</v>
      </c>
      <c r="G321" s="38">
        <f t="shared" si="72"/>
        <v>0</v>
      </c>
      <c r="H321" s="33">
        <v>0</v>
      </c>
      <c r="I321" s="38">
        <f t="shared" si="73"/>
        <v>0</v>
      </c>
      <c r="J321" s="33">
        <v>0</v>
      </c>
      <c r="K321" s="38">
        <f t="shared" si="74"/>
        <v>0</v>
      </c>
      <c r="L321" s="33">
        <v>0</v>
      </c>
      <c r="M321" s="38">
        <f t="shared" si="75"/>
        <v>0</v>
      </c>
      <c r="N321" s="33">
        <f t="shared" si="76"/>
        <v>0</v>
      </c>
      <c r="O321" s="38">
        <f t="shared" si="77"/>
        <v>0</v>
      </c>
      <c r="P321" s="33">
        <v>0</v>
      </c>
      <c r="Q321" s="33">
        <v>0</v>
      </c>
      <c r="R321" s="33">
        <v>0</v>
      </c>
      <c r="S321" s="33">
        <v>0</v>
      </c>
      <c r="T321" s="38">
        <f t="shared" si="78"/>
        <v>0</v>
      </c>
      <c r="U321" s="38">
        <f t="shared" si="79"/>
        <v>0</v>
      </c>
    </row>
    <row r="322" spans="1:21" ht="13" x14ac:dyDescent="0.3">
      <c r="A322" s="18" t="s">
        <v>44</v>
      </c>
      <c r="B322" s="12" t="s">
        <v>572</v>
      </c>
      <c r="C322" s="11" t="s">
        <v>573</v>
      </c>
      <c r="D322" s="33">
        <v>0</v>
      </c>
      <c r="E322" s="33">
        <v>0</v>
      </c>
      <c r="F322" s="33">
        <v>0</v>
      </c>
      <c r="G322" s="38">
        <f t="shared" si="72"/>
        <v>0</v>
      </c>
      <c r="H322" s="33">
        <v>0</v>
      </c>
      <c r="I322" s="38">
        <f t="shared" si="73"/>
        <v>0</v>
      </c>
      <c r="J322" s="33">
        <v>0</v>
      </c>
      <c r="K322" s="38">
        <f t="shared" si="74"/>
        <v>0</v>
      </c>
      <c r="L322" s="33">
        <v>0</v>
      </c>
      <c r="M322" s="38">
        <f t="shared" si="75"/>
        <v>0</v>
      </c>
      <c r="N322" s="33">
        <f t="shared" si="76"/>
        <v>0</v>
      </c>
      <c r="O322" s="38">
        <f t="shared" si="77"/>
        <v>0</v>
      </c>
      <c r="P322" s="33">
        <v>0</v>
      </c>
      <c r="Q322" s="33">
        <v>0</v>
      </c>
      <c r="R322" s="33">
        <v>0</v>
      </c>
      <c r="S322" s="33">
        <v>0</v>
      </c>
      <c r="T322" s="38">
        <f t="shared" si="78"/>
        <v>0</v>
      </c>
      <c r="U322" s="38">
        <f t="shared" si="79"/>
        <v>0</v>
      </c>
    </row>
    <row r="323" spans="1:21" ht="14" x14ac:dyDescent="0.3">
      <c r="A323" s="19" t="s">
        <v>0</v>
      </c>
      <c r="B323" s="14" t="s">
        <v>574</v>
      </c>
      <c r="C323" s="13" t="s">
        <v>0</v>
      </c>
      <c r="D323" s="34">
        <f>SUM(D318:D322)</f>
        <v>0</v>
      </c>
      <c r="E323" s="34">
        <f>SUM(E318:E322)</f>
        <v>0</v>
      </c>
      <c r="F323" s="34">
        <f>SUM(F318:F322)</f>
        <v>0</v>
      </c>
      <c r="G323" s="39">
        <f t="shared" si="72"/>
        <v>0</v>
      </c>
      <c r="H323" s="34">
        <f>SUM(H318:H322)</f>
        <v>0</v>
      </c>
      <c r="I323" s="39">
        <f t="shared" si="73"/>
        <v>0</v>
      </c>
      <c r="J323" s="34">
        <f>SUM(J318:J322)</f>
        <v>0</v>
      </c>
      <c r="K323" s="39">
        <f t="shared" si="74"/>
        <v>0</v>
      </c>
      <c r="L323" s="34">
        <f>SUM(L318:L322)</f>
        <v>0</v>
      </c>
      <c r="M323" s="39">
        <f t="shared" si="75"/>
        <v>0</v>
      </c>
      <c r="N323" s="34">
        <f t="shared" si="76"/>
        <v>0</v>
      </c>
      <c r="O323" s="39">
        <f t="shared" si="77"/>
        <v>0</v>
      </c>
      <c r="P323" s="34">
        <f>SUM(P318:P322)</f>
        <v>0</v>
      </c>
      <c r="Q323" s="34">
        <f>SUM(Q318:Q322)</f>
        <v>0</v>
      </c>
      <c r="R323" s="34">
        <f>SUM(R318:R322)</f>
        <v>0</v>
      </c>
      <c r="S323" s="34">
        <f>SUM(S318:S322)</f>
        <v>0</v>
      </c>
      <c r="T323" s="39">
        <f t="shared" si="78"/>
        <v>0</v>
      </c>
      <c r="U323" s="39">
        <f t="shared" si="79"/>
        <v>0</v>
      </c>
    </row>
    <row r="324" spans="1:21" ht="13" x14ac:dyDescent="0.3">
      <c r="A324" s="18" t="s">
        <v>29</v>
      </c>
      <c r="B324" s="12" t="s">
        <v>575</v>
      </c>
      <c r="C324" s="11" t="s">
        <v>576</v>
      </c>
      <c r="D324" s="33">
        <v>0</v>
      </c>
      <c r="E324" s="33">
        <v>0</v>
      </c>
      <c r="F324" s="33">
        <v>0</v>
      </c>
      <c r="G324" s="38">
        <f t="shared" si="72"/>
        <v>0</v>
      </c>
      <c r="H324" s="33">
        <v>0</v>
      </c>
      <c r="I324" s="38">
        <f t="shared" si="73"/>
        <v>0</v>
      </c>
      <c r="J324" s="33">
        <v>0</v>
      </c>
      <c r="K324" s="38">
        <f t="shared" si="74"/>
        <v>0</v>
      </c>
      <c r="L324" s="33">
        <v>0</v>
      </c>
      <c r="M324" s="38">
        <f t="shared" si="75"/>
        <v>0</v>
      </c>
      <c r="N324" s="33">
        <f t="shared" si="76"/>
        <v>0</v>
      </c>
      <c r="O324" s="38">
        <f t="shared" si="77"/>
        <v>0</v>
      </c>
      <c r="P324" s="33">
        <v>0</v>
      </c>
      <c r="Q324" s="33">
        <v>0</v>
      </c>
      <c r="R324" s="33">
        <v>0</v>
      </c>
      <c r="S324" s="33">
        <v>0</v>
      </c>
      <c r="T324" s="38">
        <f t="shared" si="78"/>
        <v>0</v>
      </c>
      <c r="U324" s="38">
        <f t="shared" si="79"/>
        <v>0</v>
      </c>
    </row>
    <row r="325" spans="1:21" ht="13" x14ac:dyDescent="0.3">
      <c r="A325" s="18" t="s">
        <v>29</v>
      </c>
      <c r="B325" s="12" t="s">
        <v>577</v>
      </c>
      <c r="C325" s="11" t="s">
        <v>578</v>
      </c>
      <c r="D325" s="33">
        <v>0</v>
      </c>
      <c r="E325" s="33">
        <v>0</v>
      </c>
      <c r="F325" s="33">
        <v>0</v>
      </c>
      <c r="G325" s="38">
        <f t="shared" si="72"/>
        <v>0</v>
      </c>
      <c r="H325" s="33">
        <v>0</v>
      </c>
      <c r="I325" s="38">
        <f t="shared" si="73"/>
        <v>0</v>
      </c>
      <c r="J325" s="33">
        <v>0</v>
      </c>
      <c r="K325" s="38">
        <f t="shared" si="74"/>
        <v>0</v>
      </c>
      <c r="L325" s="33">
        <v>0</v>
      </c>
      <c r="M325" s="38">
        <f t="shared" si="75"/>
        <v>0</v>
      </c>
      <c r="N325" s="33">
        <f t="shared" si="76"/>
        <v>0</v>
      </c>
      <c r="O325" s="38">
        <f t="shared" si="77"/>
        <v>0</v>
      </c>
      <c r="P325" s="33">
        <v>0</v>
      </c>
      <c r="Q325" s="33">
        <v>0</v>
      </c>
      <c r="R325" s="33">
        <v>0</v>
      </c>
      <c r="S325" s="33">
        <v>0</v>
      </c>
      <c r="T325" s="38">
        <f t="shared" si="78"/>
        <v>0</v>
      </c>
      <c r="U325" s="38">
        <f t="shared" si="79"/>
        <v>0</v>
      </c>
    </row>
    <row r="326" spans="1:21" ht="13" x14ac:dyDescent="0.3">
      <c r="A326" s="18" t="s">
        <v>29</v>
      </c>
      <c r="B326" s="12" t="s">
        <v>579</v>
      </c>
      <c r="C326" s="11" t="s">
        <v>580</v>
      </c>
      <c r="D326" s="33">
        <v>0</v>
      </c>
      <c r="E326" s="33">
        <v>0</v>
      </c>
      <c r="F326" s="33">
        <v>0</v>
      </c>
      <c r="G326" s="38">
        <f t="shared" si="72"/>
        <v>0</v>
      </c>
      <c r="H326" s="33">
        <v>0</v>
      </c>
      <c r="I326" s="38">
        <f t="shared" si="73"/>
        <v>0</v>
      </c>
      <c r="J326" s="33">
        <v>0</v>
      </c>
      <c r="K326" s="38">
        <f t="shared" si="74"/>
        <v>0</v>
      </c>
      <c r="L326" s="33">
        <v>0</v>
      </c>
      <c r="M326" s="38">
        <f t="shared" si="75"/>
        <v>0</v>
      </c>
      <c r="N326" s="33">
        <f t="shared" si="76"/>
        <v>0</v>
      </c>
      <c r="O326" s="38">
        <f t="shared" si="77"/>
        <v>0</v>
      </c>
      <c r="P326" s="33">
        <v>0</v>
      </c>
      <c r="Q326" s="33">
        <v>0</v>
      </c>
      <c r="R326" s="33">
        <v>0</v>
      </c>
      <c r="S326" s="33">
        <v>0</v>
      </c>
      <c r="T326" s="38">
        <f t="shared" si="78"/>
        <v>0</v>
      </c>
      <c r="U326" s="38">
        <f t="shared" si="79"/>
        <v>0</v>
      </c>
    </row>
    <row r="327" spans="1:21" ht="13" x14ac:dyDescent="0.3">
      <c r="A327" s="18" t="s">
        <v>29</v>
      </c>
      <c r="B327" s="12" t="s">
        <v>581</v>
      </c>
      <c r="C327" s="11" t="s">
        <v>582</v>
      </c>
      <c r="D327" s="33">
        <v>0</v>
      </c>
      <c r="E327" s="33">
        <v>0</v>
      </c>
      <c r="F327" s="33">
        <v>0</v>
      </c>
      <c r="G327" s="38">
        <f t="shared" si="72"/>
        <v>0</v>
      </c>
      <c r="H327" s="33">
        <v>0</v>
      </c>
      <c r="I327" s="38">
        <f t="shared" si="73"/>
        <v>0</v>
      </c>
      <c r="J327" s="33">
        <v>0</v>
      </c>
      <c r="K327" s="38">
        <f t="shared" si="74"/>
        <v>0</v>
      </c>
      <c r="L327" s="33">
        <v>0</v>
      </c>
      <c r="M327" s="38">
        <f t="shared" si="75"/>
        <v>0</v>
      </c>
      <c r="N327" s="33">
        <f t="shared" si="76"/>
        <v>0</v>
      </c>
      <c r="O327" s="38">
        <f t="shared" si="77"/>
        <v>0</v>
      </c>
      <c r="P327" s="33">
        <v>0</v>
      </c>
      <c r="Q327" s="33">
        <v>0</v>
      </c>
      <c r="R327" s="33">
        <v>0</v>
      </c>
      <c r="S327" s="33">
        <v>0</v>
      </c>
      <c r="T327" s="38">
        <f t="shared" si="78"/>
        <v>0</v>
      </c>
      <c r="U327" s="38">
        <f t="shared" si="79"/>
        <v>0</v>
      </c>
    </row>
    <row r="328" spans="1:21" ht="13" x14ac:dyDescent="0.3">
      <c r="A328" s="18" t="s">
        <v>29</v>
      </c>
      <c r="B328" s="12" t="s">
        <v>583</v>
      </c>
      <c r="C328" s="11" t="s">
        <v>584</v>
      </c>
      <c r="D328" s="33">
        <v>0</v>
      </c>
      <c r="E328" s="33">
        <v>0</v>
      </c>
      <c r="F328" s="33">
        <v>0</v>
      </c>
      <c r="G328" s="38">
        <f t="shared" si="72"/>
        <v>0</v>
      </c>
      <c r="H328" s="33">
        <v>0</v>
      </c>
      <c r="I328" s="38">
        <f t="shared" si="73"/>
        <v>0</v>
      </c>
      <c r="J328" s="33">
        <v>0</v>
      </c>
      <c r="K328" s="38">
        <f t="shared" si="74"/>
        <v>0</v>
      </c>
      <c r="L328" s="33">
        <v>0</v>
      </c>
      <c r="M328" s="38">
        <f t="shared" si="75"/>
        <v>0</v>
      </c>
      <c r="N328" s="33">
        <f t="shared" si="76"/>
        <v>0</v>
      </c>
      <c r="O328" s="38">
        <f t="shared" si="77"/>
        <v>0</v>
      </c>
      <c r="P328" s="33">
        <v>0</v>
      </c>
      <c r="Q328" s="33">
        <v>0</v>
      </c>
      <c r="R328" s="33">
        <v>0</v>
      </c>
      <c r="S328" s="33">
        <v>0</v>
      </c>
      <c r="T328" s="38">
        <f t="shared" si="78"/>
        <v>0</v>
      </c>
      <c r="U328" s="38">
        <f t="shared" si="79"/>
        <v>0</v>
      </c>
    </row>
    <row r="329" spans="1:21" ht="13" x14ac:dyDescent="0.3">
      <c r="A329" s="18" t="s">
        <v>29</v>
      </c>
      <c r="B329" s="12" t="s">
        <v>585</v>
      </c>
      <c r="C329" s="11" t="s">
        <v>586</v>
      </c>
      <c r="D329" s="33">
        <v>0</v>
      </c>
      <c r="E329" s="33">
        <v>0</v>
      </c>
      <c r="F329" s="33">
        <v>0</v>
      </c>
      <c r="G329" s="38">
        <f t="shared" si="72"/>
        <v>0</v>
      </c>
      <c r="H329" s="33">
        <v>0</v>
      </c>
      <c r="I329" s="38">
        <f t="shared" si="73"/>
        <v>0</v>
      </c>
      <c r="J329" s="33">
        <v>0</v>
      </c>
      <c r="K329" s="38">
        <f t="shared" si="74"/>
        <v>0</v>
      </c>
      <c r="L329" s="33">
        <v>0</v>
      </c>
      <c r="M329" s="38">
        <f t="shared" si="75"/>
        <v>0</v>
      </c>
      <c r="N329" s="33">
        <f t="shared" si="76"/>
        <v>0</v>
      </c>
      <c r="O329" s="38">
        <f t="shared" si="77"/>
        <v>0</v>
      </c>
      <c r="P329" s="33">
        <v>0</v>
      </c>
      <c r="Q329" s="33">
        <v>0</v>
      </c>
      <c r="R329" s="33">
        <v>0</v>
      </c>
      <c r="S329" s="33">
        <v>0</v>
      </c>
      <c r="T329" s="38">
        <f t="shared" si="78"/>
        <v>0</v>
      </c>
      <c r="U329" s="38">
        <f t="shared" si="79"/>
        <v>0</v>
      </c>
    </row>
    <row r="330" spans="1:21" ht="13" x14ac:dyDescent="0.3">
      <c r="A330" s="18" t="s">
        <v>29</v>
      </c>
      <c r="B330" s="12" t="s">
        <v>587</v>
      </c>
      <c r="C330" s="11" t="s">
        <v>588</v>
      </c>
      <c r="D330" s="33">
        <v>0</v>
      </c>
      <c r="E330" s="33">
        <v>0</v>
      </c>
      <c r="F330" s="33">
        <v>0</v>
      </c>
      <c r="G330" s="38">
        <f t="shared" si="72"/>
        <v>0</v>
      </c>
      <c r="H330" s="33">
        <v>0</v>
      </c>
      <c r="I330" s="38">
        <f t="shared" si="73"/>
        <v>0</v>
      </c>
      <c r="J330" s="33">
        <v>0</v>
      </c>
      <c r="K330" s="38">
        <f t="shared" si="74"/>
        <v>0</v>
      </c>
      <c r="L330" s="33">
        <v>0</v>
      </c>
      <c r="M330" s="38">
        <f t="shared" si="75"/>
        <v>0</v>
      </c>
      <c r="N330" s="33">
        <f t="shared" si="76"/>
        <v>0</v>
      </c>
      <c r="O330" s="38">
        <f t="shared" si="77"/>
        <v>0</v>
      </c>
      <c r="P330" s="33">
        <v>0</v>
      </c>
      <c r="Q330" s="33">
        <v>0</v>
      </c>
      <c r="R330" s="33">
        <v>0</v>
      </c>
      <c r="S330" s="33">
        <v>0</v>
      </c>
      <c r="T330" s="38">
        <f t="shared" si="78"/>
        <v>0</v>
      </c>
      <c r="U330" s="38">
        <f t="shared" si="79"/>
        <v>0</v>
      </c>
    </row>
    <row r="331" spans="1:21" ht="13" x14ac:dyDescent="0.3">
      <c r="A331" s="18" t="s">
        <v>44</v>
      </c>
      <c r="B331" s="12" t="s">
        <v>589</v>
      </c>
      <c r="C331" s="11" t="s">
        <v>590</v>
      </c>
      <c r="D331" s="33">
        <v>0</v>
      </c>
      <c r="E331" s="33">
        <v>0</v>
      </c>
      <c r="F331" s="33">
        <v>0</v>
      </c>
      <c r="G331" s="38">
        <f t="shared" si="72"/>
        <v>0</v>
      </c>
      <c r="H331" s="33">
        <v>0</v>
      </c>
      <c r="I331" s="38">
        <f t="shared" si="73"/>
        <v>0</v>
      </c>
      <c r="J331" s="33">
        <v>0</v>
      </c>
      <c r="K331" s="38">
        <f t="shared" si="74"/>
        <v>0</v>
      </c>
      <c r="L331" s="33">
        <v>0</v>
      </c>
      <c r="M331" s="38">
        <f t="shared" si="75"/>
        <v>0</v>
      </c>
      <c r="N331" s="33">
        <f t="shared" si="76"/>
        <v>0</v>
      </c>
      <c r="O331" s="38">
        <f t="shared" si="77"/>
        <v>0</v>
      </c>
      <c r="P331" s="33">
        <v>0</v>
      </c>
      <c r="Q331" s="33">
        <v>0</v>
      </c>
      <c r="R331" s="33">
        <v>0</v>
      </c>
      <c r="S331" s="33">
        <v>0</v>
      </c>
      <c r="T331" s="38">
        <f t="shared" si="78"/>
        <v>0</v>
      </c>
      <c r="U331" s="38">
        <f t="shared" si="79"/>
        <v>0</v>
      </c>
    </row>
    <row r="332" spans="1:21" ht="14" x14ac:dyDescent="0.3">
      <c r="A332" s="19" t="s">
        <v>0</v>
      </c>
      <c r="B332" s="14" t="s">
        <v>591</v>
      </c>
      <c r="C332" s="13" t="s">
        <v>0</v>
      </c>
      <c r="D332" s="34">
        <f>SUM(D324:D331)</f>
        <v>0</v>
      </c>
      <c r="E332" s="34">
        <f>SUM(E324:E331)</f>
        <v>0</v>
      </c>
      <c r="F332" s="34">
        <f>SUM(F324:F331)</f>
        <v>0</v>
      </c>
      <c r="G332" s="39">
        <f t="shared" si="72"/>
        <v>0</v>
      </c>
      <c r="H332" s="34">
        <f>SUM(H324:H331)</f>
        <v>0</v>
      </c>
      <c r="I332" s="39">
        <f t="shared" si="73"/>
        <v>0</v>
      </c>
      <c r="J332" s="34">
        <f>SUM(J324:J331)</f>
        <v>0</v>
      </c>
      <c r="K332" s="39">
        <f t="shared" si="74"/>
        <v>0</v>
      </c>
      <c r="L332" s="34">
        <f>SUM(L324:L331)</f>
        <v>0</v>
      </c>
      <c r="M332" s="39">
        <f t="shared" si="75"/>
        <v>0</v>
      </c>
      <c r="N332" s="34">
        <f t="shared" si="76"/>
        <v>0</v>
      </c>
      <c r="O332" s="39">
        <f t="shared" si="77"/>
        <v>0</v>
      </c>
      <c r="P332" s="34">
        <f>SUM(P324:P331)</f>
        <v>0</v>
      </c>
      <c r="Q332" s="34">
        <f>SUM(Q324:Q331)</f>
        <v>0</v>
      </c>
      <c r="R332" s="34">
        <f>SUM(R324:R331)</f>
        <v>0</v>
      </c>
      <c r="S332" s="34">
        <f>SUM(S324:S331)</f>
        <v>0</v>
      </c>
      <c r="T332" s="39">
        <f t="shared" si="78"/>
        <v>0</v>
      </c>
      <c r="U332" s="39">
        <f t="shared" si="79"/>
        <v>0</v>
      </c>
    </row>
    <row r="333" spans="1:21" ht="13" x14ac:dyDescent="0.3">
      <c r="A333" s="18" t="s">
        <v>29</v>
      </c>
      <c r="B333" s="12" t="s">
        <v>592</v>
      </c>
      <c r="C333" s="11" t="s">
        <v>593</v>
      </c>
      <c r="D333" s="33">
        <v>0</v>
      </c>
      <c r="E333" s="33">
        <v>0</v>
      </c>
      <c r="F333" s="33">
        <v>0</v>
      </c>
      <c r="G333" s="38">
        <f t="shared" si="72"/>
        <v>0</v>
      </c>
      <c r="H333" s="33">
        <v>0</v>
      </c>
      <c r="I333" s="38">
        <f t="shared" si="73"/>
        <v>0</v>
      </c>
      <c r="J333" s="33">
        <v>0</v>
      </c>
      <c r="K333" s="38">
        <f t="shared" si="74"/>
        <v>0</v>
      </c>
      <c r="L333" s="33">
        <v>0</v>
      </c>
      <c r="M333" s="38">
        <f t="shared" si="75"/>
        <v>0</v>
      </c>
      <c r="N333" s="33">
        <f t="shared" si="76"/>
        <v>0</v>
      </c>
      <c r="O333" s="38">
        <f t="shared" si="77"/>
        <v>0</v>
      </c>
      <c r="P333" s="33">
        <v>0</v>
      </c>
      <c r="Q333" s="33">
        <v>0</v>
      </c>
      <c r="R333" s="33">
        <v>0</v>
      </c>
      <c r="S333" s="33">
        <v>0</v>
      </c>
      <c r="T333" s="38">
        <f t="shared" si="78"/>
        <v>0</v>
      </c>
      <c r="U333" s="38">
        <f t="shared" si="79"/>
        <v>0</v>
      </c>
    </row>
    <row r="334" spans="1:21" ht="13" x14ac:dyDescent="0.3">
      <c r="A334" s="18" t="s">
        <v>29</v>
      </c>
      <c r="B334" s="12" t="s">
        <v>594</v>
      </c>
      <c r="C334" s="11" t="s">
        <v>595</v>
      </c>
      <c r="D334" s="33">
        <v>0</v>
      </c>
      <c r="E334" s="33">
        <v>0</v>
      </c>
      <c r="F334" s="33">
        <v>0</v>
      </c>
      <c r="G334" s="38">
        <f t="shared" si="72"/>
        <v>0</v>
      </c>
      <c r="H334" s="33">
        <v>0</v>
      </c>
      <c r="I334" s="38">
        <f t="shared" si="73"/>
        <v>0</v>
      </c>
      <c r="J334" s="33">
        <v>0</v>
      </c>
      <c r="K334" s="38">
        <f t="shared" si="74"/>
        <v>0</v>
      </c>
      <c r="L334" s="33">
        <v>0</v>
      </c>
      <c r="M334" s="38">
        <f t="shared" si="75"/>
        <v>0</v>
      </c>
      <c r="N334" s="33">
        <f t="shared" si="76"/>
        <v>0</v>
      </c>
      <c r="O334" s="38">
        <f t="shared" si="77"/>
        <v>0</v>
      </c>
      <c r="P334" s="33">
        <v>0</v>
      </c>
      <c r="Q334" s="33">
        <v>0</v>
      </c>
      <c r="R334" s="33">
        <v>0</v>
      </c>
      <c r="S334" s="33">
        <v>0</v>
      </c>
      <c r="T334" s="38">
        <f t="shared" si="78"/>
        <v>0</v>
      </c>
      <c r="U334" s="38">
        <f t="shared" si="79"/>
        <v>0</v>
      </c>
    </row>
    <row r="335" spans="1:21" ht="13" x14ac:dyDescent="0.3">
      <c r="A335" s="18" t="s">
        <v>29</v>
      </c>
      <c r="B335" s="12" t="s">
        <v>596</v>
      </c>
      <c r="C335" s="11" t="s">
        <v>597</v>
      </c>
      <c r="D335" s="33">
        <v>0</v>
      </c>
      <c r="E335" s="33">
        <v>100000</v>
      </c>
      <c r="F335" s="33">
        <v>0</v>
      </c>
      <c r="G335" s="38">
        <f t="shared" si="72"/>
        <v>0</v>
      </c>
      <c r="H335" s="33">
        <v>0</v>
      </c>
      <c r="I335" s="38">
        <f t="shared" si="73"/>
        <v>0</v>
      </c>
      <c r="J335" s="33">
        <v>0</v>
      </c>
      <c r="K335" s="38">
        <f t="shared" si="74"/>
        <v>0</v>
      </c>
      <c r="L335" s="33">
        <v>0</v>
      </c>
      <c r="M335" s="38">
        <f t="shared" si="75"/>
        <v>0</v>
      </c>
      <c r="N335" s="33">
        <f t="shared" si="76"/>
        <v>0</v>
      </c>
      <c r="O335" s="38">
        <f t="shared" si="77"/>
        <v>0</v>
      </c>
      <c r="P335" s="33">
        <v>0</v>
      </c>
      <c r="Q335" s="33">
        <v>0</v>
      </c>
      <c r="R335" s="33">
        <v>0</v>
      </c>
      <c r="S335" s="33">
        <v>0</v>
      </c>
      <c r="T335" s="38">
        <f t="shared" si="78"/>
        <v>0</v>
      </c>
      <c r="U335" s="38">
        <f t="shared" si="79"/>
        <v>0</v>
      </c>
    </row>
    <row r="336" spans="1:21" ht="13" x14ac:dyDescent="0.3">
      <c r="A336" s="18" t="s">
        <v>44</v>
      </c>
      <c r="B336" s="12" t="s">
        <v>598</v>
      </c>
      <c r="C336" s="11" t="s">
        <v>599</v>
      </c>
      <c r="D336" s="33">
        <v>0</v>
      </c>
      <c r="E336" s="33">
        <v>100000</v>
      </c>
      <c r="F336" s="33">
        <v>0</v>
      </c>
      <c r="G336" s="38">
        <f t="shared" si="72"/>
        <v>0</v>
      </c>
      <c r="H336" s="33">
        <v>0</v>
      </c>
      <c r="I336" s="38">
        <f t="shared" si="73"/>
        <v>0</v>
      </c>
      <c r="J336" s="33">
        <v>0</v>
      </c>
      <c r="K336" s="38">
        <f t="shared" si="74"/>
        <v>0</v>
      </c>
      <c r="L336" s="33">
        <v>0</v>
      </c>
      <c r="M336" s="38">
        <f t="shared" si="75"/>
        <v>0</v>
      </c>
      <c r="N336" s="33">
        <f t="shared" si="76"/>
        <v>0</v>
      </c>
      <c r="O336" s="38">
        <f t="shared" si="77"/>
        <v>0</v>
      </c>
      <c r="P336" s="33">
        <v>0</v>
      </c>
      <c r="Q336" s="33">
        <v>0</v>
      </c>
      <c r="R336" s="33">
        <v>1</v>
      </c>
      <c r="S336" s="33">
        <v>0</v>
      </c>
      <c r="T336" s="38">
        <f t="shared" si="78"/>
        <v>0</v>
      </c>
      <c r="U336" s="38">
        <f t="shared" si="79"/>
        <v>0</v>
      </c>
    </row>
    <row r="337" spans="1:21" ht="14" x14ac:dyDescent="0.3">
      <c r="A337" s="19" t="s">
        <v>0</v>
      </c>
      <c r="B337" s="14" t="s">
        <v>600</v>
      </c>
      <c r="C337" s="13" t="s">
        <v>0</v>
      </c>
      <c r="D337" s="34">
        <f>SUM(D333:D336)</f>
        <v>0</v>
      </c>
      <c r="E337" s="34">
        <f>SUM(E333:E336)</f>
        <v>200000</v>
      </c>
      <c r="F337" s="34">
        <f>SUM(F333:F336)</f>
        <v>0</v>
      </c>
      <c r="G337" s="39">
        <f t="shared" si="72"/>
        <v>0</v>
      </c>
      <c r="H337" s="34">
        <f>SUM(H333:H336)</f>
        <v>0</v>
      </c>
      <c r="I337" s="39">
        <f t="shared" si="73"/>
        <v>0</v>
      </c>
      <c r="J337" s="34">
        <f>SUM(J333:J336)</f>
        <v>0</v>
      </c>
      <c r="K337" s="39">
        <f t="shared" si="74"/>
        <v>0</v>
      </c>
      <c r="L337" s="34">
        <f>SUM(L333:L336)</f>
        <v>0</v>
      </c>
      <c r="M337" s="39">
        <f t="shared" si="75"/>
        <v>0</v>
      </c>
      <c r="N337" s="34">
        <f t="shared" si="76"/>
        <v>0</v>
      </c>
      <c r="O337" s="39">
        <f t="shared" si="77"/>
        <v>0</v>
      </c>
      <c r="P337" s="34">
        <f>SUM(P333:P336)</f>
        <v>0</v>
      </c>
      <c r="Q337" s="34">
        <f>SUM(Q333:Q336)</f>
        <v>0</v>
      </c>
      <c r="R337" s="34">
        <f>SUM(R333:R336)</f>
        <v>1</v>
      </c>
      <c r="S337" s="34">
        <f>SUM(S333:S336)</f>
        <v>0</v>
      </c>
      <c r="T337" s="39">
        <f t="shared" si="78"/>
        <v>0</v>
      </c>
      <c r="U337" s="39">
        <f t="shared" si="79"/>
        <v>0</v>
      </c>
    </row>
    <row r="338" spans="1:21" ht="14" x14ac:dyDescent="0.3">
      <c r="A338" s="19" t="s">
        <v>0</v>
      </c>
      <c r="B338" s="14" t="s">
        <v>601</v>
      </c>
      <c r="C338" s="13" t="s">
        <v>0</v>
      </c>
      <c r="D338" s="34">
        <f>SUM(D302,D304:D309,D311:D316,D318:D322,D324:D331,D333:D336)</f>
        <v>353087</v>
      </c>
      <c r="E338" s="34">
        <f>SUM(E302,E304:E309,E311:E316,E318:E322,E324:E331,E333:E336)</f>
        <v>913079</v>
      </c>
      <c r="F338" s="34">
        <f>SUM(F302,F304:F309,F311:F316,F318:F322,F324:F331,F333:F336)</f>
        <v>111</v>
      </c>
      <c r="G338" s="39">
        <f t="shared" si="72"/>
        <v>3.1437011274841609E-4</v>
      </c>
      <c r="H338" s="34">
        <f>SUM(H302,H304:H309,H311:H316,H318:H322,H324:H331,H333:H336)</f>
        <v>2279</v>
      </c>
      <c r="I338" s="39">
        <f t="shared" si="73"/>
        <v>6.4544998824652283E-3</v>
      </c>
      <c r="J338" s="34">
        <f>SUM(J302,J304:J309,J311:J316,J318:J322,J324:J331,J333:J336)</f>
        <v>-1577</v>
      </c>
      <c r="K338" s="39">
        <f t="shared" si="74"/>
        <v>-1.7271232828703759E-3</v>
      </c>
      <c r="L338" s="34">
        <f>SUM(L302,L304:L309,L311:L316,L318:L322,L324:L331,L333:L336)</f>
        <v>0</v>
      </c>
      <c r="M338" s="39">
        <f t="shared" si="75"/>
        <v>0</v>
      </c>
      <c r="N338" s="34">
        <f t="shared" si="76"/>
        <v>813</v>
      </c>
      <c r="O338" s="39">
        <f t="shared" si="77"/>
        <v>8.9039393086468965E-4</v>
      </c>
      <c r="P338" s="34">
        <f>SUM(P302,P304:P309,P311:P316,P318:P322,P324:P331,P333:P336)</f>
        <v>24706</v>
      </c>
      <c r="Q338" s="34">
        <f>SUM(Q302,Q304:Q309,Q311:Q316,Q318:Q322,Q324:Q331,Q333:Q336)</f>
        <v>265987</v>
      </c>
      <c r="R338" s="34">
        <f>SUM(R302,R304:R309,R311:R316,R318:R322,R324:R331,R333:R336)</f>
        <v>352989</v>
      </c>
      <c r="S338" s="34">
        <f>SUM(S302,S304:S309,S311:S316,S318:S322,S324:S331,S333:S336)</f>
        <v>25435</v>
      </c>
      <c r="T338" s="39">
        <f t="shared" si="78"/>
        <v>7.2056069735884118E-2</v>
      </c>
      <c r="U338" s="39">
        <f t="shared" si="79"/>
        <v>-1.0638306484254838</v>
      </c>
    </row>
    <row r="339" spans="1:21" ht="14" x14ac:dyDescent="0.3">
      <c r="A339" s="23" t="s">
        <v>0</v>
      </c>
      <c r="B339" s="24" t="s">
        <v>602</v>
      </c>
      <c r="C339" s="25" t="s">
        <v>0</v>
      </c>
      <c r="D339" s="36">
        <f>SUM(D8:D9,D11:D18,D20:D26,D28:D34,D36:D39,D41:D46,D48:D52,D57,D59:D62,D64:D69,D71:D77,D79:D83,D88:D90,D92:D95,D97:D100,D105,D107:D111,D113:D120,D122:D125,D127:D131,D133:D136,D138:D143,D145:D149,D151:D156,D158:D162,D164:D168,D173:D178,D180:D184,D186:D190,D192:D197,D199:D203,D208:D215,D217:D223,D225:D229,D234:D239,D241:D246,D248:D253,D255:D258,D263:D266,D268:D274,D276:D284,D286:D291,D293:D297,D302,D304:D309,D311:D316,D318:D322,D324:D331,D333:D336)</f>
        <v>99370571</v>
      </c>
      <c r="E339" s="36">
        <f>SUM(E8:E9,E11:E18,E20:E26,E28:E34,E36:E39,E41:E46,E48:E52,E57,E59:E62,E64:E69,E71:E77,E79:E83,E88:E90,E92:E95,E97:E100,E105,E107:E111,E113:E120,E122:E125,E127:E131,E133:E136,E138:E143,E145:E149,E151:E156,E158:E162,E164:E168,E173:E178,E180:E184,E186:E190,E192:E197,E199:E203,E208:E215,E217:E223,E225:E229,E234:E239,E241:E246,E248:E253,E255:E258,E263:E266,E268:E274,E276:E284,E286:E291,E293:E297,E302,E304:E309,E311:E316,E318:E322,E324:E331,E333:E336)</f>
        <v>88256741</v>
      </c>
      <c r="F339" s="36">
        <f>SUM(F8:F9,F11:F18,F20:F26,F28:F34,F36:F39,F41:F46,F48:F52,F57,F59:F62,F64:F69,F71:F77,F79:F83,F88:F90,F92:F95,F97:F100,F105,F107:F111,F113:F120,F122:F125,F127:F131,F133:F136,F138:F143,F145:F149,F151:F156,F158:F162,F164:F168,F173:F178,F180:F184,F186:F190,F192:F197,F199:F203,F208:F215,F217:F223,F225:F229,F234:F239,F241:F246,F248:F253,F255:F258,F263:F266,F268:F274,F276:F284,F286:F291,F293:F297,F302,F304:F309,F311:F316,F318:F322,F324:F331,F333:F336)</f>
        <v>23936192</v>
      </c>
      <c r="G339" s="41">
        <f t="shared" si="72"/>
        <v>0.24087807646793133</v>
      </c>
      <c r="H339" s="36">
        <f>SUM(H8:H9,H11:H18,H20:H26,H28:H34,H36:H39,H41:H46,H48:H52,H57,H59:H62,H64:H69,H71:H77,H79:H83,H88:H90,H92:H95,H97:H100,H105,H107:H111,H113:H120,H122:H125,H127:H131,H133:H136,H138:H143,H145:H149,H151:H156,H158:H162,H164:H168,H173:H178,H180:H184,H186:H190,H192:H197,H199:H203,H208:H215,H217:H223,H225:H229,H234:H239,H241:H246,H248:H253,H255:H258,H263:H266,H268:H274,H276:H284,H286:H291,H293:H297,H302,H304:H309,H311:H316,H318:H322,H324:H331,H333:H336)</f>
        <v>15836744</v>
      </c>
      <c r="I339" s="41">
        <f t="shared" si="73"/>
        <v>0.15937056455074611</v>
      </c>
      <c r="J339" s="36">
        <f>SUM(J8:J9,J11:J18,J20:J26,J28:J34,J36:J39,J41:J46,J48:J52,J57,J59:J62,J64:J69,J71:J77,J79:J83,J88:J90,J92:J95,J97:J100,J105,J107:J111,J113:J120,J122:J125,J127:J131,J133:J136,J138:J143,J145:J149,J151:J156,J158:J162,J164:J168,J173:J178,J180:J184,J186:J190,J192:J197,J199:J203,J208:J215,J217:J223,J225:J229,J234:J239,J241:J246,J248:J253,J255:J258,J263:J266,J268:J274,J276:J284,J286:J291,J293:J297,J302,J304:J309,J311:J316,J318:J322,J324:J331,J333:J336)</f>
        <v>47386318</v>
      </c>
      <c r="K339" s="41">
        <f t="shared" si="74"/>
        <v>0.53691443240579206</v>
      </c>
      <c r="L339" s="36">
        <f>SUM(L8:L9,L11:L18,L20:L26,L28:L34,L36:L39,L41:L46,L48:L52,L57,L59:L62,L64:L69,L71:L77,L79:L83,L88:L90,L92:L95,L97:L100,L105,L107:L111,L113:L120,L122:L125,L127:L131,L133:L136,L138:L143,L145:L149,L151:L156,L158:L162,L164:L168,L173:L178,L180:L184,L186:L190,L192:L197,L199:L203,L208:L215,L217:L223,L225:L229,L234:L239,L241:L246,L248:L253,L255:L258,L263:L266,L268:L274,L276:L284,L286:L291,L293:L297,L302,L304:L309,L311:L316,L318:L322,L324:L331,L333:L336)</f>
        <v>0</v>
      </c>
      <c r="M339" s="41">
        <f t="shared" si="75"/>
        <v>0</v>
      </c>
      <c r="N339" s="36">
        <f t="shared" si="76"/>
        <v>87159254</v>
      </c>
      <c r="O339" s="41">
        <f t="shared" si="77"/>
        <v>0.98756483654885918</v>
      </c>
      <c r="P339" s="36">
        <f>SUM(P8:P9,P11:P18,P20:P26,P28:P34,P36:P39,P41:P46,P48:P52,P57,P59:P62,P64:P69,P71:P77,P79:P83,P88:P90,P92:P95,P97:P100,P105,P107:P111,P113:P120,P122:P125,P127:P131,P133:P136,P138:P143,P145:P149,P151:P156,P158:P162,P164:P168,P173:P178,P180:P184,P186:P190,P192:P197,P199:P203,P208:P215,P217:P223,P225:P229,P234:P239,P241:P246,P248:P253,P255:P258,P263:P266,P268:P274,P276:P284,P286:P291,P293:P297,P302,P304:P309,P311:P316,P318:P322,P324:P331,P333:P336)</f>
        <v>52521333</v>
      </c>
      <c r="Q339" s="36">
        <f>SUM(Q8:Q9,Q11:Q18,Q20:Q26,Q28:Q34,Q36:Q39,Q41:Q46,Q48:Q52,Q57,Q59:Q62,Q64:Q69,Q71:Q77,Q79:Q83,Q88:Q90,Q92:Q95,Q97:Q100,Q105,Q107:Q111,Q113:Q120,Q122:Q125,Q127:Q131,Q133:Q136,Q138:Q143,Q145:Q149,Q151:Q156,Q158:Q162,Q164:Q168,Q173:Q178,Q180:Q184,Q186:Q190,Q192:Q197,Q199:Q203,Q208:Q215,Q217:Q223,Q225:Q229,Q234:Q239,Q241:Q246,Q248:Q253,Q255:Q258,Q263:Q266,Q268:Q274,Q276:Q284,Q286:Q291,Q293:Q297,Q302,Q304:Q309,Q311:Q316,Q318:Q322,Q324:Q331,Q333:Q336)</f>
        <v>158315552</v>
      </c>
      <c r="R339" s="36">
        <f>SUM(R8:R9,R11:R18,R20:R26,R28:R34,R36:R39,R41:R46,R48:R52,R57,R59:R62,R64:R69,R71:R77,R79:R83,R88:R90,R92:R95,R97:R100,R105,R107:R111,R113:R120,R122:R125,R127:R131,R133:R136,R138:R143,R145:R149,R151:R156,R158:R162,R164:R168,R173:R178,R180:R184,R186:R190,R192:R197,R199:R203,R208:R215,R217:R223,R225:R229,R234:R239,R241:R246,R248:R253,R255:R258,R263:R266,R268:R274,R276:R284,R286:R291,R293:R297,R302,R304:R309,R311:R316,R318:R322,R324:R331,R333:R336)</f>
        <v>91207499</v>
      </c>
      <c r="S339" s="36">
        <f>SUM(S8:S9,S11:S18,S20:S26,S28:S34,S36:S39,S41:S46,S48:S52,S57,S59:S62,S64:S69,S71:S77,S79:S83,S88:S90,S92:S95,S97:S100,S105,S107:S111,S113:S120,S122:S125,S127:S131,S133:S136,S138:S143,S145:S149,S151:S156,S158:S162,S164:S168,S173:S178,S180:S184,S186:S190,S192:S197,S199:S203,S208:S215,S217:S223,S225:S229,S234:S239,S241:S246,S248:S253,S255:S258,S263:S266,S268:S274,S276:S284,S286:S291,S293:S297,S302,S304:S309,S311:S316,S318:S322,S324:S331,S333:S336)</f>
        <v>138511746</v>
      </c>
      <c r="T339" s="41">
        <f t="shared" si="78"/>
        <v>1.5186442728793605</v>
      </c>
      <c r="U339" s="41">
        <f t="shared" si="79"/>
        <v>-9.7770081349610849E-2</v>
      </c>
    </row>
    <row r="340" spans="1:21" x14ac:dyDescent="0.25">
      <c r="B340" s="1"/>
      <c r="D340" s="37"/>
      <c r="E340" s="37"/>
      <c r="F340" s="37"/>
      <c r="G340" s="42"/>
      <c r="H340" s="37"/>
      <c r="I340" s="42"/>
      <c r="J340" s="37"/>
      <c r="K340" s="42"/>
      <c r="L340" s="37"/>
      <c r="M340" s="42"/>
      <c r="N340" s="37"/>
      <c r="O340" s="42"/>
      <c r="P340" s="37"/>
      <c r="Q340" s="37"/>
      <c r="R340" s="37"/>
      <c r="S340" s="37"/>
      <c r="T340" s="42"/>
      <c r="U340" s="42"/>
    </row>
    <row r="341" spans="1:21" x14ac:dyDescent="0.25">
      <c r="B341" s="1"/>
      <c r="D341" s="37"/>
      <c r="E341" s="37"/>
      <c r="F341" s="37"/>
      <c r="G341" s="42"/>
      <c r="H341" s="37"/>
      <c r="I341" s="42"/>
      <c r="J341" s="37"/>
      <c r="K341" s="42"/>
      <c r="L341" s="37"/>
      <c r="M341" s="42"/>
      <c r="N341" s="37"/>
      <c r="O341" s="42"/>
      <c r="P341" s="37"/>
      <c r="Q341" s="37"/>
      <c r="R341" s="37"/>
      <c r="S341" s="37"/>
      <c r="T341" s="42"/>
      <c r="U341" s="42"/>
    </row>
    <row r="342" spans="1:21" x14ac:dyDescent="0.25">
      <c r="B342" s="1"/>
      <c r="D342" s="37"/>
      <c r="E342" s="37"/>
      <c r="F342" s="37"/>
      <c r="G342" s="42"/>
      <c r="H342" s="37"/>
      <c r="I342" s="42"/>
      <c r="J342" s="37"/>
      <c r="K342" s="42"/>
      <c r="L342" s="37"/>
      <c r="M342" s="42"/>
      <c r="N342" s="37"/>
      <c r="O342" s="42"/>
      <c r="P342" s="37"/>
      <c r="Q342" s="37"/>
      <c r="R342" s="37"/>
      <c r="S342" s="37"/>
      <c r="T342" s="42"/>
      <c r="U342" s="42"/>
    </row>
    <row r="343" spans="1:21" x14ac:dyDescent="0.25">
      <c r="B343" s="1"/>
      <c r="D343" s="37"/>
      <c r="E343" s="37"/>
      <c r="F343" s="37"/>
      <c r="G343" s="42"/>
      <c r="H343" s="37"/>
      <c r="I343" s="42"/>
      <c r="J343" s="37"/>
      <c r="K343" s="42"/>
      <c r="L343" s="37"/>
      <c r="M343" s="42"/>
      <c r="N343" s="37"/>
      <c r="O343" s="42"/>
      <c r="P343" s="37"/>
      <c r="Q343" s="37"/>
      <c r="R343" s="37"/>
      <c r="S343" s="37"/>
      <c r="T343" s="42"/>
      <c r="U343" s="42"/>
    </row>
    <row r="344" spans="1:21" x14ac:dyDescent="0.25">
      <c r="B344" s="1"/>
      <c r="D344" s="37"/>
      <c r="E344" s="37"/>
      <c r="F344" s="37"/>
      <c r="G344" s="42"/>
      <c r="H344" s="37"/>
      <c r="I344" s="42"/>
      <c r="J344" s="37"/>
      <c r="K344" s="42"/>
      <c r="L344" s="37"/>
      <c r="M344" s="42"/>
      <c r="N344" s="37"/>
      <c r="O344" s="42"/>
      <c r="P344" s="37"/>
      <c r="Q344" s="37"/>
      <c r="R344" s="37"/>
      <c r="S344" s="37"/>
      <c r="T344" s="42"/>
      <c r="U344" s="42"/>
    </row>
    <row r="345" spans="1:21" x14ac:dyDescent="0.25">
      <c r="B345" s="1"/>
      <c r="D345" s="37"/>
      <c r="E345" s="37"/>
      <c r="F345" s="37"/>
      <c r="G345" s="42"/>
      <c r="H345" s="37"/>
      <c r="I345" s="42"/>
      <c r="J345" s="37"/>
      <c r="K345" s="42"/>
      <c r="L345" s="37"/>
      <c r="M345" s="42"/>
      <c r="N345" s="37"/>
      <c r="O345" s="42"/>
      <c r="P345" s="37"/>
      <c r="Q345" s="37"/>
      <c r="R345" s="37"/>
      <c r="S345" s="37"/>
      <c r="T345" s="42"/>
      <c r="U345" s="42"/>
    </row>
    <row r="346" spans="1:21" x14ac:dyDescent="0.25">
      <c r="B346" s="1"/>
      <c r="D346" s="37"/>
      <c r="E346" s="37"/>
      <c r="F346" s="37"/>
      <c r="G346" s="42"/>
      <c r="H346" s="37"/>
      <c r="I346" s="42"/>
      <c r="J346" s="37"/>
      <c r="K346" s="42"/>
      <c r="L346" s="37"/>
      <c r="M346" s="42"/>
      <c r="N346" s="37"/>
      <c r="O346" s="42"/>
      <c r="P346" s="37"/>
      <c r="Q346" s="37"/>
      <c r="R346" s="37"/>
      <c r="S346" s="37"/>
      <c r="T346" s="42"/>
      <c r="U346" s="42"/>
    </row>
    <row r="347" spans="1:21" x14ac:dyDescent="0.25">
      <c r="B347" s="1"/>
      <c r="D347" s="37"/>
      <c r="E347" s="37"/>
      <c r="F347" s="37"/>
      <c r="G347" s="42"/>
      <c r="H347" s="37"/>
      <c r="I347" s="42"/>
      <c r="J347" s="37"/>
      <c r="K347" s="42"/>
      <c r="L347" s="37"/>
      <c r="M347" s="42"/>
      <c r="N347" s="37"/>
      <c r="O347" s="42"/>
      <c r="P347" s="37"/>
      <c r="Q347" s="37"/>
      <c r="R347" s="37"/>
      <c r="S347" s="37"/>
      <c r="T347" s="42"/>
      <c r="U347" s="42"/>
    </row>
    <row r="348" spans="1:21" x14ac:dyDescent="0.25">
      <c r="B348" s="1"/>
      <c r="D348" s="37"/>
      <c r="E348" s="37"/>
      <c r="F348" s="37"/>
      <c r="G348" s="42"/>
      <c r="H348" s="37"/>
      <c r="I348" s="42"/>
      <c r="J348" s="37"/>
      <c r="K348" s="42"/>
      <c r="L348" s="37"/>
      <c r="M348" s="42"/>
      <c r="N348" s="37"/>
      <c r="O348" s="42"/>
      <c r="P348" s="37"/>
      <c r="Q348" s="37"/>
      <c r="R348" s="37"/>
      <c r="S348" s="37"/>
      <c r="T348" s="42"/>
      <c r="U348" s="42"/>
    </row>
    <row r="349" spans="1:21" x14ac:dyDescent="0.25">
      <c r="B349" s="1"/>
      <c r="D349" s="37"/>
      <c r="E349" s="37"/>
      <c r="F349" s="37"/>
      <c r="G349" s="42"/>
      <c r="H349" s="37"/>
      <c r="I349" s="42"/>
      <c r="J349" s="37"/>
      <c r="K349" s="42"/>
      <c r="L349" s="37"/>
      <c r="M349" s="42"/>
      <c r="N349" s="37"/>
      <c r="O349" s="42"/>
      <c r="P349" s="37"/>
      <c r="Q349" s="37"/>
      <c r="R349" s="37"/>
      <c r="S349" s="37"/>
      <c r="T349" s="42"/>
      <c r="U349" s="42"/>
    </row>
    <row r="350" spans="1:21" x14ac:dyDescent="0.25">
      <c r="B350" s="1"/>
      <c r="D350" s="37"/>
      <c r="E350" s="37"/>
      <c r="F350" s="37"/>
      <c r="G350" s="42"/>
      <c r="H350" s="37"/>
      <c r="I350" s="42"/>
      <c r="J350" s="37"/>
      <c r="K350" s="42"/>
      <c r="L350" s="37"/>
      <c r="M350" s="42"/>
      <c r="N350" s="37"/>
      <c r="O350" s="42"/>
      <c r="P350" s="37"/>
      <c r="Q350" s="37"/>
      <c r="R350" s="37"/>
      <c r="S350" s="37"/>
      <c r="T350" s="42"/>
      <c r="U350" s="42"/>
    </row>
    <row r="351" spans="1:21" x14ac:dyDescent="0.25">
      <c r="B351" s="1"/>
      <c r="D351" s="37"/>
      <c r="E351" s="37"/>
      <c r="F351" s="37"/>
      <c r="G351" s="42"/>
      <c r="H351" s="37"/>
      <c r="I351" s="42"/>
      <c r="J351" s="37"/>
      <c r="K351" s="42"/>
      <c r="L351" s="37"/>
      <c r="M351" s="42"/>
      <c r="N351" s="37"/>
      <c r="O351" s="42"/>
      <c r="P351" s="37"/>
      <c r="Q351" s="37"/>
      <c r="R351" s="37"/>
      <c r="S351" s="37"/>
      <c r="T351" s="42"/>
      <c r="U351" s="42"/>
    </row>
    <row r="352" spans="1:21" x14ac:dyDescent="0.25">
      <c r="B352" s="1"/>
      <c r="D352" s="37"/>
      <c r="E352" s="37"/>
      <c r="F352" s="37"/>
      <c r="G352" s="42"/>
      <c r="H352" s="37"/>
      <c r="I352" s="42"/>
      <c r="J352" s="37"/>
      <c r="K352" s="42"/>
      <c r="L352" s="37"/>
      <c r="M352" s="42"/>
      <c r="N352" s="37"/>
      <c r="O352" s="42"/>
      <c r="P352" s="37"/>
      <c r="Q352" s="37"/>
      <c r="R352" s="37"/>
      <c r="S352" s="37"/>
      <c r="T352" s="42"/>
      <c r="U352" s="42"/>
    </row>
    <row r="353" spans="2:21" x14ac:dyDescent="0.25">
      <c r="B353" s="1"/>
      <c r="D353" s="37"/>
      <c r="E353" s="37"/>
      <c r="F353" s="37"/>
      <c r="G353" s="42"/>
      <c r="H353" s="37"/>
      <c r="I353" s="42"/>
      <c r="J353" s="37"/>
      <c r="K353" s="42"/>
      <c r="L353" s="37"/>
      <c r="M353" s="42"/>
      <c r="N353" s="37"/>
      <c r="O353" s="42"/>
      <c r="P353" s="37"/>
      <c r="Q353" s="37"/>
      <c r="R353" s="37"/>
      <c r="S353" s="37"/>
      <c r="T353" s="42"/>
      <c r="U353" s="42"/>
    </row>
    <row r="354" spans="2:21" x14ac:dyDescent="0.25">
      <c r="B354" s="1"/>
      <c r="D354" s="37"/>
      <c r="E354" s="37"/>
      <c r="F354" s="37"/>
      <c r="G354" s="42"/>
      <c r="H354" s="37"/>
      <c r="I354" s="42"/>
      <c r="J354" s="37"/>
      <c r="K354" s="42"/>
      <c r="L354" s="37"/>
      <c r="M354" s="42"/>
      <c r="N354" s="37"/>
      <c r="O354" s="42"/>
      <c r="P354" s="37"/>
      <c r="Q354" s="37"/>
      <c r="R354" s="37"/>
      <c r="S354" s="37"/>
      <c r="T354" s="42"/>
      <c r="U354" s="42"/>
    </row>
    <row r="355" spans="2:21" x14ac:dyDescent="0.25">
      <c r="B355" s="1"/>
      <c r="D355" s="37"/>
      <c r="E355" s="37"/>
      <c r="F355" s="37"/>
      <c r="G355" s="42"/>
      <c r="H355" s="37"/>
      <c r="I355" s="42"/>
      <c r="J355" s="37"/>
      <c r="K355" s="42"/>
      <c r="L355" s="37"/>
      <c r="M355" s="42"/>
      <c r="N355" s="37"/>
      <c r="O355" s="42"/>
      <c r="P355" s="37"/>
      <c r="Q355" s="37"/>
      <c r="R355" s="37"/>
      <c r="S355" s="37"/>
      <c r="T355" s="42"/>
      <c r="U355" s="42"/>
    </row>
    <row r="356" spans="2:21" x14ac:dyDescent="0.25">
      <c r="B356" s="1"/>
      <c r="D356" s="37"/>
      <c r="E356" s="37"/>
      <c r="F356" s="37"/>
      <c r="G356" s="42"/>
      <c r="H356" s="37"/>
      <c r="I356" s="42"/>
      <c r="J356" s="37"/>
      <c r="K356" s="42"/>
      <c r="L356" s="37"/>
      <c r="M356" s="42"/>
      <c r="N356" s="37"/>
      <c r="O356" s="42"/>
      <c r="P356" s="37"/>
      <c r="Q356" s="37"/>
      <c r="R356" s="37"/>
      <c r="S356" s="37"/>
      <c r="T356" s="42"/>
      <c r="U356" s="42"/>
    </row>
    <row r="357" spans="2:21" x14ac:dyDescent="0.25">
      <c r="B357" s="1"/>
      <c r="D357" s="37"/>
      <c r="E357" s="37"/>
      <c r="F357" s="37"/>
      <c r="G357" s="42"/>
      <c r="H357" s="37"/>
      <c r="I357" s="42"/>
      <c r="J357" s="37"/>
      <c r="K357" s="42"/>
      <c r="L357" s="37"/>
      <c r="M357" s="42"/>
      <c r="N357" s="37"/>
      <c r="O357" s="42"/>
      <c r="P357" s="37"/>
      <c r="Q357" s="37"/>
      <c r="R357" s="37"/>
      <c r="S357" s="37"/>
      <c r="T357" s="42"/>
      <c r="U357" s="42"/>
    </row>
    <row r="358" spans="2:21" x14ac:dyDescent="0.25">
      <c r="B358" s="1"/>
      <c r="D358" s="37"/>
      <c r="E358" s="37"/>
      <c r="F358" s="37"/>
      <c r="G358" s="42"/>
      <c r="H358" s="37"/>
      <c r="I358" s="42"/>
      <c r="J358" s="37"/>
      <c r="K358" s="42"/>
      <c r="L358" s="37"/>
      <c r="M358" s="42"/>
      <c r="N358" s="37"/>
      <c r="O358" s="42"/>
      <c r="P358" s="37"/>
      <c r="Q358" s="37"/>
      <c r="R358" s="37"/>
      <c r="S358" s="37"/>
      <c r="T358" s="42"/>
      <c r="U358" s="42"/>
    </row>
    <row r="359" spans="2:21" x14ac:dyDescent="0.25">
      <c r="B359" s="1"/>
      <c r="D359" s="37"/>
      <c r="E359" s="37"/>
      <c r="F359" s="37"/>
      <c r="G359" s="42"/>
      <c r="H359" s="37"/>
      <c r="I359" s="42"/>
      <c r="J359" s="37"/>
      <c r="K359" s="42"/>
      <c r="L359" s="37"/>
      <c r="M359" s="42"/>
      <c r="N359" s="37"/>
      <c r="O359" s="42"/>
      <c r="P359" s="37"/>
      <c r="Q359" s="37"/>
      <c r="R359" s="37"/>
      <c r="S359" s="37"/>
      <c r="T359" s="42"/>
      <c r="U359" s="42"/>
    </row>
    <row r="360" spans="2:21" x14ac:dyDescent="0.25">
      <c r="B360" s="1"/>
      <c r="D360" s="37"/>
      <c r="E360" s="37"/>
      <c r="F360" s="37"/>
      <c r="G360" s="42"/>
      <c r="H360" s="37"/>
      <c r="I360" s="42"/>
      <c r="J360" s="37"/>
      <c r="K360" s="42"/>
      <c r="L360" s="37"/>
      <c r="M360" s="42"/>
      <c r="N360" s="37"/>
      <c r="O360" s="42"/>
      <c r="P360" s="37"/>
      <c r="Q360" s="37"/>
      <c r="R360" s="37"/>
      <c r="S360" s="37"/>
      <c r="T360" s="42"/>
      <c r="U360" s="42"/>
    </row>
  </sheetData>
  <mergeCells count="10">
    <mergeCell ref="P4:T4"/>
    <mergeCell ref="B2:T2"/>
    <mergeCell ref="B1:U1"/>
    <mergeCell ref="B3:O3"/>
    <mergeCell ref="D4:E4"/>
    <mergeCell ref="F4:G4"/>
    <mergeCell ref="H4:I4"/>
    <mergeCell ref="J4:K4"/>
    <mergeCell ref="L4:M4"/>
    <mergeCell ref="N4:O4"/>
  </mergeCells>
  <printOptions horizontalCentered="1"/>
  <pageMargins left="0.5" right="0.27559055118110198" top="0.78740157480314998" bottom="0.78740157480314998" header="0.78740157480314998" footer="0.78740157480314998"/>
  <pageSetup paperSize="9" scale="60" orientation="landscape" r:id="rId1"/>
  <rowBreaks count="1" manualBreakCount="1">
    <brk id="339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U360"/>
  <sheetViews>
    <sheetView showGridLines="0" workbookViewId="0">
      <selection activeCell="T8" sqref="T8:U360"/>
    </sheetView>
  </sheetViews>
  <sheetFormatPr defaultRowHeight="12.5" x14ac:dyDescent="0.25"/>
  <cols>
    <col min="1" max="1" width="4" customWidth="1"/>
    <col min="2" max="2" width="23.26953125" customWidth="1"/>
    <col min="3" max="3" width="6.81640625" customWidth="1"/>
    <col min="4" max="11" width="11.7265625" customWidth="1"/>
    <col min="12" max="13" width="11.7265625" hidden="1" customWidth="1"/>
    <col min="14" max="16" width="11.7265625" customWidth="1"/>
    <col min="17" max="19" width="11.7265625" hidden="1" customWidth="1"/>
    <col min="20" max="21" width="11.7265625" customWidth="1"/>
    <col min="22" max="23" width="12.1796875" customWidth="1"/>
  </cols>
  <sheetData>
    <row r="1" spans="1:21" ht="14" x14ac:dyDescent="0.3">
      <c r="A1" s="2" t="s">
        <v>0</v>
      </c>
      <c r="B1" s="46" t="s">
        <v>1</v>
      </c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</row>
    <row r="2" spans="1:21" ht="15.65" customHeight="1" x14ac:dyDescent="0.35">
      <c r="A2" s="4" t="s">
        <v>0</v>
      </c>
      <c r="B2" s="44" t="s">
        <v>2</v>
      </c>
      <c r="C2" s="44"/>
      <c r="D2" s="44"/>
      <c r="E2" s="44"/>
      <c r="F2" s="44"/>
      <c r="G2" s="44"/>
      <c r="H2" s="44"/>
      <c r="I2" s="44"/>
      <c r="J2" s="44"/>
      <c r="K2" s="44"/>
      <c r="L2" s="44"/>
      <c r="M2" s="44"/>
      <c r="N2" s="44"/>
      <c r="O2" s="44"/>
      <c r="P2" s="45"/>
      <c r="Q2" s="45"/>
      <c r="R2" s="45"/>
      <c r="S2" s="45"/>
      <c r="T2" s="45"/>
      <c r="U2" s="3"/>
    </row>
    <row r="3" spans="1:21" ht="15.65" customHeight="1" x14ac:dyDescent="0.35">
      <c r="A3" s="2" t="s">
        <v>0</v>
      </c>
      <c r="B3" s="47" t="s">
        <v>0</v>
      </c>
      <c r="C3" s="47"/>
      <c r="D3" s="47"/>
      <c r="E3" s="47"/>
      <c r="F3" s="47"/>
      <c r="G3" s="47"/>
      <c r="H3" s="47"/>
      <c r="I3" s="47"/>
      <c r="J3" s="47"/>
      <c r="K3" s="47"/>
      <c r="L3" s="47"/>
      <c r="M3" s="47"/>
      <c r="N3" s="47"/>
      <c r="O3" s="47"/>
      <c r="T3" s="3"/>
      <c r="U3" s="3"/>
    </row>
    <row r="4" spans="1:21" ht="28.9" customHeight="1" x14ac:dyDescent="0.3">
      <c r="A4" s="5" t="s">
        <v>0</v>
      </c>
      <c r="B4" s="6" t="s">
        <v>605</v>
      </c>
      <c r="C4" s="6" t="s">
        <v>0</v>
      </c>
      <c r="D4" s="48" t="s">
        <v>4</v>
      </c>
      <c r="E4" s="49"/>
      <c r="F4" s="43" t="s">
        <v>5</v>
      </c>
      <c r="G4" s="43"/>
      <c r="H4" s="43" t="s">
        <v>6</v>
      </c>
      <c r="I4" s="43"/>
      <c r="J4" s="43" t="s">
        <v>7</v>
      </c>
      <c r="K4" s="43"/>
      <c r="L4" s="43" t="s">
        <v>8</v>
      </c>
      <c r="M4" s="43"/>
      <c r="N4" s="43" t="s">
        <v>9</v>
      </c>
      <c r="O4" s="43"/>
      <c r="P4" s="43" t="s">
        <v>10</v>
      </c>
      <c r="Q4" s="43"/>
      <c r="R4" s="43"/>
      <c r="S4" s="43"/>
      <c r="T4" s="43"/>
      <c r="U4" s="7"/>
    </row>
    <row r="5" spans="1:21" ht="43.15" customHeight="1" x14ac:dyDescent="0.3">
      <c r="A5" s="20" t="s">
        <v>0</v>
      </c>
      <c r="B5" s="21" t="s">
        <v>11</v>
      </c>
      <c r="C5" s="22" t="s">
        <v>12</v>
      </c>
      <c r="D5" s="26" t="s">
        <v>13</v>
      </c>
      <c r="E5" s="26" t="s">
        <v>14</v>
      </c>
      <c r="F5" s="26" t="s">
        <v>15</v>
      </c>
      <c r="G5" s="27" t="s">
        <v>16</v>
      </c>
      <c r="H5" s="26" t="s">
        <v>15</v>
      </c>
      <c r="I5" s="27" t="s">
        <v>17</v>
      </c>
      <c r="J5" s="26" t="s">
        <v>15</v>
      </c>
      <c r="K5" s="27" t="s">
        <v>18</v>
      </c>
      <c r="L5" s="26" t="s">
        <v>15</v>
      </c>
      <c r="M5" s="27" t="s">
        <v>19</v>
      </c>
      <c r="N5" s="26" t="s">
        <v>15</v>
      </c>
      <c r="O5" s="27" t="s">
        <v>20</v>
      </c>
      <c r="P5" s="26" t="s">
        <v>15</v>
      </c>
      <c r="Q5" s="26" t="s">
        <v>0</v>
      </c>
      <c r="R5" s="26" t="s">
        <v>0</v>
      </c>
      <c r="S5" s="26" t="s">
        <v>0</v>
      </c>
      <c r="T5" s="28" t="s">
        <v>20</v>
      </c>
      <c r="U5" s="29" t="s">
        <v>21</v>
      </c>
    </row>
    <row r="6" spans="1:21" ht="14.5" customHeight="1" x14ac:dyDescent="0.25">
      <c r="A6" s="16" t="s">
        <v>0</v>
      </c>
      <c r="B6" s="8" t="s">
        <v>618</v>
      </c>
      <c r="C6" s="8"/>
      <c r="D6" s="30"/>
      <c r="E6" s="30"/>
      <c r="F6" s="30"/>
      <c r="G6" s="31"/>
      <c r="H6" s="30"/>
      <c r="I6" s="31"/>
      <c r="J6" s="30"/>
      <c r="K6" s="31"/>
      <c r="L6" s="30"/>
      <c r="M6" s="31"/>
      <c r="N6" s="30"/>
      <c r="O6" s="31"/>
      <c r="P6" s="30"/>
      <c r="Q6" s="30"/>
      <c r="R6" s="30"/>
      <c r="S6" s="30"/>
      <c r="T6" s="31"/>
      <c r="U6" s="31"/>
    </row>
    <row r="7" spans="1:21" ht="14.5" customHeight="1" x14ac:dyDescent="0.3">
      <c r="A7" s="17" t="s">
        <v>0</v>
      </c>
      <c r="B7" s="9" t="s">
        <v>22</v>
      </c>
      <c r="C7" s="10"/>
      <c r="D7" s="32"/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</row>
    <row r="8" spans="1:21" ht="13" x14ac:dyDescent="0.3">
      <c r="A8" s="18" t="s">
        <v>23</v>
      </c>
      <c r="B8" s="12" t="s">
        <v>24</v>
      </c>
      <c r="C8" s="11" t="s">
        <v>25</v>
      </c>
      <c r="D8" s="33">
        <v>33233411</v>
      </c>
      <c r="E8" s="33">
        <v>33233411</v>
      </c>
      <c r="F8" s="33">
        <v>2512810</v>
      </c>
      <c r="G8" s="38">
        <f>IF(($D8       =0),0,($F8       /$D8       ))</f>
        <v>7.561095669656058E-2</v>
      </c>
      <c r="H8" s="33">
        <v>1804615</v>
      </c>
      <c r="I8" s="38">
        <f>IF(($D8       =0),0,($H8       /$D8       ))</f>
        <v>5.4301227159619575E-2</v>
      </c>
      <c r="J8" s="33">
        <v>18304305</v>
      </c>
      <c r="K8" s="38">
        <f>IF(($E8       =0),0,($J8       /$E8       ))</f>
        <v>0.5507802073040291</v>
      </c>
      <c r="L8" s="33">
        <v>0</v>
      </c>
      <c r="M8" s="38">
        <f>IF(($E8       =0),0,($L8       /$E8       ))</f>
        <v>0</v>
      </c>
      <c r="N8" s="33">
        <f>$F8       +$H8       +$J8</f>
        <v>22621730</v>
      </c>
      <c r="O8" s="38">
        <f>IF(($E8       =0),0,($N8       /$E8       ))</f>
        <v>0.68069239116020919</v>
      </c>
      <c r="P8" s="33">
        <v>18535287</v>
      </c>
      <c r="Q8" s="33">
        <v>31933684</v>
      </c>
      <c r="R8" s="33">
        <v>31933684</v>
      </c>
      <c r="S8" s="33">
        <v>23498903</v>
      </c>
      <c r="T8" s="38">
        <f>IF(($R8       =0),0,($S8       /$R8       ))</f>
        <v>0.73586570844754395</v>
      </c>
      <c r="U8" s="38">
        <f>IF(($P8       =0),0,(($J8       /$P8       )-1))</f>
        <v>-1.2461743915807677E-2</v>
      </c>
    </row>
    <row r="9" spans="1:21" ht="13" x14ac:dyDescent="0.3">
      <c r="A9" s="18" t="s">
        <v>23</v>
      </c>
      <c r="B9" s="12" t="s">
        <v>26</v>
      </c>
      <c r="C9" s="11" t="s">
        <v>27</v>
      </c>
      <c r="D9" s="33">
        <v>44557730</v>
      </c>
      <c r="E9" s="33">
        <v>44742640</v>
      </c>
      <c r="F9" s="33">
        <v>5374182</v>
      </c>
      <c r="G9" s="38">
        <f>IF(($D9       =0),0,($F9       /$D9       ))</f>
        <v>0.12061166491201414</v>
      </c>
      <c r="H9" s="33">
        <v>21520308</v>
      </c>
      <c r="I9" s="38">
        <f>IF(($D9       =0),0,($H9       /$D9       ))</f>
        <v>0.4829758607541273</v>
      </c>
      <c r="J9" s="33">
        <v>144115</v>
      </c>
      <c r="K9" s="38">
        <f>IF(($E9       =0),0,($J9       /$E9       ))</f>
        <v>3.2209766790694512E-3</v>
      </c>
      <c r="L9" s="33">
        <v>0</v>
      </c>
      <c r="M9" s="38">
        <f>IF(($E9       =0),0,($L9       /$E9       ))</f>
        <v>0</v>
      </c>
      <c r="N9" s="33">
        <f>$F9       +$H9       +$J9</f>
        <v>27038605</v>
      </c>
      <c r="O9" s="38">
        <f>IF(($E9       =0),0,($N9       /$E9       ))</f>
        <v>0.6043140279607998</v>
      </c>
      <c r="P9" s="33">
        <v>0</v>
      </c>
      <c r="Q9" s="33">
        <v>0</v>
      </c>
      <c r="R9" s="33">
        <v>0</v>
      </c>
      <c r="S9" s="33">
        <v>0</v>
      </c>
      <c r="T9" s="38">
        <f>IF(($R9       =0),0,($S9       /$R9       ))</f>
        <v>0</v>
      </c>
      <c r="U9" s="38">
        <f>IF(($P9       =0),0,(($J9       /$P9       )-1))</f>
        <v>0</v>
      </c>
    </row>
    <row r="10" spans="1:21" ht="14" x14ac:dyDescent="0.3">
      <c r="A10" s="19" t="s">
        <v>0</v>
      </c>
      <c r="B10" s="14" t="s">
        <v>28</v>
      </c>
      <c r="C10" s="13" t="s">
        <v>0</v>
      </c>
      <c r="D10" s="34">
        <f>SUM(D8:D9)</f>
        <v>77791141</v>
      </c>
      <c r="E10" s="34">
        <f>SUM(E8:E9)</f>
        <v>77976051</v>
      </c>
      <c r="F10" s="34">
        <f>SUM(F8:F9)</f>
        <v>7886992</v>
      </c>
      <c r="G10" s="39">
        <f t="shared" ref="G10:G54" si="0">IF(($D10      =0),0,($F10      /$D10      ))</f>
        <v>0.1013867633076625</v>
      </c>
      <c r="H10" s="34">
        <f>SUM(H8:H9)</f>
        <v>23324923</v>
      </c>
      <c r="I10" s="39">
        <f t="shared" ref="I10:I54" si="1">IF(($D10      =0),0,($H10      /$D10      ))</f>
        <v>0.29984035071551401</v>
      </c>
      <c r="J10" s="34">
        <f>SUM(J8:J9)</f>
        <v>18448420</v>
      </c>
      <c r="K10" s="39">
        <f t="shared" ref="K10:K54" si="2">IF(($E10      =0),0,($J10      /$E10      ))</f>
        <v>0.23659084761807186</v>
      </c>
      <c r="L10" s="34">
        <f>SUM(L8:L9)</f>
        <v>0</v>
      </c>
      <c r="M10" s="39">
        <f t="shared" ref="M10:M54" si="3">IF(($E10      =0),0,($L10      /$E10      ))</f>
        <v>0</v>
      </c>
      <c r="N10" s="34">
        <f t="shared" ref="N10:N54" si="4">$F10      +$H10      +$J10</f>
        <v>49660335</v>
      </c>
      <c r="O10" s="39">
        <f t="shared" ref="O10:O54" si="5">IF(($E10      =0),0,($N10      /$E10      ))</f>
        <v>0.6368665040500705</v>
      </c>
      <c r="P10" s="34">
        <f>SUM(P8:P9)</f>
        <v>18535287</v>
      </c>
      <c r="Q10" s="34">
        <f>SUM(Q8:Q9)</f>
        <v>31933684</v>
      </c>
      <c r="R10" s="34">
        <f>SUM(R8:R9)</f>
        <v>31933684</v>
      </c>
      <c r="S10" s="34">
        <f>SUM(S8:S9)</f>
        <v>23498903</v>
      </c>
      <c r="T10" s="39">
        <f t="shared" ref="T10:T54" si="6">IF(($R10      =0),0,($S10      /$R10      ))</f>
        <v>0.73586570844754395</v>
      </c>
      <c r="U10" s="39">
        <f t="shared" ref="U10:U54" si="7">IF(($P10      =0),0,(($J10      /$P10      )-1))</f>
        <v>-4.6865743163296836E-3</v>
      </c>
    </row>
    <row r="11" spans="1:21" ht="13" x14ac:dyDescent="0.3">
      <c r="A11" s="18" t="s">
        <v>29</v>
      </c>
      <c r="B11" s="12" t="s">
        <v>30</v>
      </c>
      <c r="C11" s="11" t="s">
        <v>31</v>
      </c>
      <c r="D11" s="33">
        <v>2512100</v>
      </c>
      <c r="E11" s="33">
        <v>2512100</v>
      </c>
      <c r="F11" s="33">
        <v>50131</v>
      </c>
      <c r="G11" s="38">
        <f t="shared" si="0"/>
        <v>1.995581386091318E-2</v>
      </c>
      <c r="H11" s="33">
        <v>2331739</v>
      </c>
      <c r="I11" s="38">
        <f t="shared" si="1"/>
        <v>0.92820309701046932</v>
      </c>
      <c r="J11" s="33">
        <v>33120</v>
      </c>
      <c r="K11" s="38">
        <f t="shared" si="2"/>
        <v>1.318418852752677E-2</v>
      </c>
      <c r="L11" s="33">
        <v>0</v>
      </c>
      <c r="M11" s="38">
        <f t="shared" si="3"/>
        <v>0</v>
      </c>
      <c r="N11" s="33">
        <f t="shared" si="4"/>
        <v>2414990</v>
      </c>
      <c r="O11" s="38">
        <f t="shared" si="5"/>
        <v>0.96134309939890927</v>
      </c>
      <c r="P11" s="33">
        <v>31829</v>
      </c>
      <c r="Q11" s="33">
        <v>16035455</v>
      </c>
      <c r="R11" s="33">
        <v>16035455</v>
      </c>
      <c r="S11" s="33">
        <v>14382992</v>
      </c>
      <c r="T11" s="38">
        <f t="shared" si="6"/>
        <v>0.89694941615314316</v>
      </c>
      <c r="U11" s="38">
        <f t="shared" si="7"/>
        <v>4.0560495145936182E-2</v>
      </c>
    </row>
    <row r="12" spans="1:21" ht="13" x14ac:dyDescent="0.3">
      <c r="A12" s="18" t="s">
        <v>29</v>
      </c>
      <c r="B12" s="12" t="s">
        <v>32</v>
      </c>
      <c r="C12" s="11" t="s">
        <v>33</v>
      </c>
      <c r="D12" s="33">
        <v>2417800</v>
      </c>
      <c r="E12" s="33">
        <v>2418500</v>
      </c>
      <c r="F12" s="33">
        <v>31566</v>
      </c>
      <c r="G12" s="38">
        <f t="shared" si="0"/>
        <v>1.3055670444205476E-2</v>
      </c>
      <c r="H12" s="33">
        <v>2321048</v>
      </c>
      <c r="I12" s="38">
        <f t="shared" si="1"/>
        <v>0.95998345603441149</v>
      </c>
      <c r="J12" s="33">
        <v>29085</v>
      </c>
      <c r="K12" s="38">
        <f t="shared" si="2"/>
        <v>1.2026049204052099E-2</v>
      </c>
      <c r="L12" s="33">
        <v>0</v>
      </c>
      <c r="M12" s="38">
        <f t="shared" si="3"/>
        <v>0</v>
      </c>
      <c r="N12" s="33">
        <f t="shared" si="4"/>
        <v>2381699</v>
      </c>
      <c r="O12" s="38">
        <f t="shared" si="5"/>
        <v>0.98478354351870989</v>
      </c>
      <c r="P12" s="33">
        <v>27360</v>
      </c>
      <c r="Q12" s="33">
        <v>2412040</v>
      </c>
      <c r="R12" s="33">
        <v>2412300</v>
      </c>
      <c r="S12" s="33">
        <v>2392691</v>
      </c>
      <c r="T12" s="38">
        <f t="shared" si="6"/>
        <v>0.99187124321187248</v>
      </c>
      <c r="U12" s="38">
        <f t="shared" si="7"/>
        <v>6.3048245614035103E-2</v>
      </c>
    </row>
    <row r="13" spans="1:21" ht="13" x14ac:dyDescent="0.3">
      <c r="A13" s="18" t="s">
        <v>29</v>
      </c>
      <c r="B13" s="12" t="s">
        <v>34</v>
      </c>
      <c r="C13" s="11" t="s">
        <v>35</v>
      </c>
      <c r="D13" s="33">
        <v>4816392</v>
      </c>
      <c r="E13" s="33">
        <v>4816392</v>
      </c>
      <c r="F13" s="33">
        <v>68587</v>
      </c>
      <c r="G13" s="38">
        <f t="shared" si="0"/>
        <v>1.4240327614529714E-2</v>
      </c>
      <c r="H13" s="33">
        <v>4197801</v>
      </c>
      <c r="I13" s="38">
        <f t="shared" si="1"/>
        <v>0.87156547888959202</v>
      </c>
      <c r="J13" s="33">
        <v>99368</v>
      </c>
      <c r="K13" s="38">
        <f t="shared" si="2"/>
        <v>2.0631211080825648E-2</v>
      </c>
      <c r="L13" s="33">
        <v>0</v>
      </c>
      <c r="M13" s="38">
        <f t="shared" si="3"/>
        <v>0</v>
      </c>
      <c r="N13" s="33">
        <f t="shared" si="4"/>
        <v>4365756</v>
      </c>
      <c r="O13" s="38">
        <f t="shared" si="5"/>
        <v>0.90643701758494744</v>
      </c>
      <c r="P13" s="33">
        <v>69783</v>
      </c>
      <c r="Q13" s="33">
        <v>4869156</v>
      </c>
      <c r="R13" s="33">
        <v>4669156</v>
      </c>
      <c r="S13" s="33">
        <v>347440</v>
      </c>
      <c r="T13" s="38">
        <f t="shared" si="6"/>
        <v>7.4411735225809544E-2</v>
      </c>
      <c r="U13" s="38">
        <f t="shared" si="7"/>
        <v>0.42395712422796383</v>
      </c>
    </row>
    <row r="14" spans="1:21" ht="13" x14ac:dyDescent="0.3">
      <c r="A14" s="18" t="s">
        <v>29</v>
      </c>
      <c r="B14" s="12" t="s">
        <v>36</v>
      </c>
      <c r="C14" s="11" t="s">
        <v>37</v>
      </c>
      <c r="D14" s="33">
        <v>2893036</v>
      </c>
      <c r="E14" s="33">
        <v>3659679</v>
      </c>
      <c r="F14" s="33">
        <v>988914</v>
      </c>
      <c r="G14" s="38">
        <f t="shared" si="0"/>
        <v>0.34182568070359304</v>
      </c>
      <c r="H14" s="33">
        <v>3143581</v>
      </c>
      <c r="I14" s="38">
        <f t="shared" si="1"/>
        <v>1.0866027937433202</v>
      </c>
      <c r="J14" s="33">
        <v>-2046391</v>
      </c>
      <c r="K14" s="38">
        <f t="shared" si="2"/>
        <v>-0.5591722662014893</v>
      </c>
      <c r="L14" s="33">
        <v>0</v>
      </c>
      <c r="M14" s="38">
        <f t="shared" si="3"/>
        <v>0</v>
      </c>
      <c r="N14" s="33">
        <f t="shared" si="4"/>
        <v>2086104</v>
      </c>
      <c r="O14" s="38">
        <f t="shared" si="5"/>
        <v>0.57002376437933489</v>
      </c>
      <c r="P14" s="33">
        <v>569271</v>
      </c>
      <c r="Q14" s="33">
        <v>2743570</v>
      </c>
      <c r="R14" s="33">
        <v>3092317</v>
      </c>
      <c r="S14" s="33">
        <v>2076843</v>
      </c>
      <c r="T14" s="38">
        <f t="shared" si="6"/>
        <v>0.67161387399804096</v>
      </c>
      <c r="U14" s="38">
        <f t="shared" si="7"/>
        <v>-4.5947571543254444</v>
      </c>
    </row>
    <row r="15" spans="1:21" ht="13" x14ac:dyDescent="0.3">
      <c r="A15" s="18" t="s">
        <v>29</v>
      </c>
      <c r="B15" s="12" t="s">
        <v>38</v>
      </c>
      <c r="C15" s="11" t="s">
        <v>39</v>
      </c>
      <c r="D15" s="33">
        <v>13343107</v>
      </c>
      <c r="E15" s="33">
        <v>3950726</v>
      </c>
      <c r="F15" s="33">
        <v>3963482</v>
      </c>
      <c r="G15" s="38">
        <f t="shared" si="0"/>
        <v>0.29704340975456467</v>
      </c>
      <c r="H15" s="33">
        <v>30300</v>
      </c>
      <c r="I15" s="38">
        <f t="shared" si="1"/>
        <v>2.2708354208656198E-3</v>
      </c>
      <c r="J15" s="33">
        <v>7136343</v>
      </c>
      <c r="K15" s="38">
        <f t="shared" si="2"/>
        <v>1.8063371137355513</v>
      </c>
      <c r="L15" s="33">
        <v>0</v>
      </c>
      <c r="M15" s="38">
        <f t="shared" si="3"/>
        <v>0</v>
      </c>
      <c r="N15" s="33">
        <f t="shared" si="4"/>
        <v>11130125</v>
      </c>
      <c r="O15" s="38">
        <f t="shared" si="5"/>
        <v>2.8172353638293317</v>
      </c>
      <c r="P15" s="33">
        <v>13860887</v>
      </c>
      <c r="Q15" s="33">
        <v>5423810</v>
      </c>
      <c r="R15" s="33">
        <v>8095102</v>
      </c>
      <c r="S15" s="33">
        <v>24145496</v>
      </c>
      <c r="T15" s="38">
        <f t="shared" si="6"/>
        <v>2.9827290625862406</v>
      </c>
      <c r="U15" s="38">
        <f t="shared" si="7"/>
        <v>-0.48514528687810532</v>
      </c>
    </row>
    <row r="16" spans="1:21" ht="13" x14ac:dyDescent="0.3">
      <c r="A16" s="18" t="s">
        <v>29</v>
      </c>
      <c r="B16" s="12" t="s">
        <v>40</v>
      </c>
      <c r="C16" s="11" t="s">
        <v>41</v>
      </c>
      <c r="D16" s="33">
        <v>2516445</v>
      </c>
      <c r="E16" s="33">
        <v>2482564</v>
      </c>
      <c r="F16" s="33">
        <v>107960</v>
      </c>
      <c r="G16" s="38">
        <f t="shared" si="0"/>
        <v>4.2901792012144113E-2</v>
      </c>
      <c r="H16" s="33">
        <v>2153310</v>
      </c>
      <c r="I16" s="38">
        <f t="shared" si="1"/>
        <v>0.85569523673277181</v>
      </c>
      <c r="J16" s="33">
        <v>100750</v>
      </c>
      <c r="K16" s="38">
        <f t="shared" si="2"/>
        <v>4.0583042370710282E-2</v>
      </c>
      <c r="L16" s="33">
        <v>0</v>
      </c>
      <c r="M16" s="38">
        <f t="shared" si="3"/>
        <v>0</v>
      </c>
      <c r="N16" s="33">
        <f t="shared" si="4"/>
        <v>2362020</v>
      </c>
      <c r="O16" s="38">
        <f t="shared" si="5"/>
        <v>0.95144374928501341</v>
      </c>
      <c r="P16" s="33">
        <v>85797</v>
      </c>
      <c r="Q16" s="33">
        <v>2498074</v>
      </c>
      <c r="R16" s="33">
        <v>2498074</v>
      </c>
      <c r="S16" s="33">
        <v>2083539</v>
      </c>
      <c r="T16" s="38">
        <f t="shared" si="6"/>
        <v>0.83405815840523534</v>
      </c>
      <c r="U16" s="38">
        <f t="shared" si="7"/>
        <v>0.17428348310546982</v>
      </c>
    </row>
    <row r="17" spans="1:21" ht="13" x14ac:dyDescent="0.3">
      <c r="A17" s="18" t="s">
        <v>29</v>
      </c>
      <c r="B17" s="12" t="s">
        <v>42</v>
      </c>
      <c r="C17" s="11" t="s">
        <v>43</v>
      </c>
      <c r="D17" s="33">
        <v>1432282</v>
      </c>
      <c r="E17" s="33">
        <v>1503500</v>
      </c>
      <c r="F17" s="33">
        <v>311360</v>
      </c>
      <c r="G17" s="38">
        <f t="shared" si="0"/>
        <v>0.21738735807613305</v>
      </c>
      <c r="H17" s="33">
        <v>425259</v>
      </c>
      <c r="I17" s="38">
        <f t="shared" si="1"/>
        <v>0.29691010569147697</v>
      </c>
      <c r="J17" s="33">
        <v>261794</v>
      </c>
      <c r="K17" s="38">
        <f t="shared" si="2"/>
        <v>0.17412304622547389</v>
      </c>
      <c r="L17" s="33">
        <v>0</v>
      </c>
      <c r="M17" s="38">
        <f t="shared" si="3"/>
        <v>0</v>
      </c>
      <c r="N17" s="33">
        <f t="shared" si="4"/>
        <v>998413</v>
      </c>
      <c r="O17" s="38">
        <f t="shared" si="5"/>
        <v>0.66405919521117396</v>
      </c>
      <c r="P17" s="33">
        <v>272595</v>
      </c>
      <c r="Q17" s="33">
        <v>998257</v>
      </c>
      <c r="R17" s="33">
        <v>895715</v>
      </c>
      <c r="S17" s="33">
        <v>391413</v>
      </c>
      <c r="T17" s="38">
        <f t="shared" si="6"/>
        <v>0.43698386205433648</v>
      </c>
      <c r="U17" s="38">
        <f t="shared" si="7"/>
        <v>-3.9622883765292882E-2</v>
      </c>
    </row>
    <row r="18" spans="1:21" ht="13" x14ac:dyDescent="0.3">
      <c r="A18" s="18" t="s">
        <v>44</v>
      </c>
      <c r="B18" s="12" t="s">
        <v>45</v>
      </c>
      <c r="C18" s="11" t="s">
        <v>46</v>
      </c>
      <c r="D18" s="33">
        <v>0</v>
      </c>
      <c r="E18" s="33">
        <v>0</v>
      </c>
      <c r="F18" s="33">
        <v>0</v>
      </c>
      <c r="G18" s="38">
        <f t="shared" si="0"/>
        <v>0</v>
      </c>
      <c r="H18" s="33">
        <v>0</v>
      </c>
      <c r="I18" s="38">
        <f t="shared" si="1"/>
        <v>0</v>
      </c>
      <c r="J18" s="33">
        <v>0</v>
      </c>
      <c r="K18" s="38">
        <f t="shared" si="2"/>
        <v>0</v>
      </c>
      <c r="L18" s="33">
        <v>0</v>
      </c>
      <c r="M18" s="38">
        <f t="shared" si="3"/>
        <v>0</v>
      </c>
      <c r="N18" s="33">
        <f t="shared" si="4"/>
        <v>0</v>
      </c>
      <c r="O18" s="38">
        <f t="shared" si="5"/>
        <v>0</v>
      </c>
      <c r="P18" s="33">
        <v>0</v>
      </c>
      <c r="Q18" s="33">
        <v>0</v>
      </c>
      <c r="R18" s="33">
        <v>0</v>
      </c>
      <c r="S18" s="33">
        <v>0</v>
      </c>
      <c r="T18" s="38">
        <f t="shared" si="6"/>
        <v>0</v>
      </c>
      <c r="U18" s="38">
        <f t="shared" si="7"/>
        <v>0</v>
      </c>
    </row>
    <row r="19" spans="1:21" ht="14" x14ac:dyDescent="0.3">
      <c r="A19" s="19" t="s">
        <v>0</v>
      </c>
      <c r="B19" s="14" t="s">
        <v>47</v>
      </c>
      <c r="C19" s="13" t="s">
        <v>0</v>
      </c>
      <c r="D19" s="34">
        <f>SUM(D11:D18)</f>
        <v>29931162</v>
      </c>
      <c r="E19" s="34">
        <f>SUM(E11:E18)</f>
        <v>21343461</v>
      </c>
      <c r="F19" s="34">
        <f>SUM(F11:F18)</f>
        <v>5522000</v>
      </c>
      <c r="G19" s="39">
        <f t="shared" si="0"/>
        <v>0.18448999741473451</v>
      </c>
      <c r="H19" s="34">
        <f>SUM(H11:H18)</f>
        <v>14603038</v>
      </c>
      <c r="I19" s="39">
        <f t="shared" si="1"/>
        <v>0.48788743985281963</v>
      </c>
      <c r="J19" s="34">
        <f>SUM(J11:J18)</f>
        <v>5614069</v>
      </c>
      <c r="K19" s="39">
        <f t="shared" si="2"/>
        <v>0.26303461280248785</v>
      </c>
      <c r="L19" s="34">
        <f>SUM(L11:L18)</f>
        <v>0</v>
      </c>
      <c r="M19" s="39">
        <f t="shared" si="3"/>
        <v>0</v>
      </c>
      <c r="N19" s="34">
        <f t="shared" si="4"/>
        <v>25739107</v>
      </c>
      <c r="O19" s="39">
        <f t="shared" si="5"/>
        <v>1.2059481355905679</v>
      </c>
      <c r="P19" s="34">
        <f>SUM(P11:P18)</f>
        <v>14917522</v>
      </c>
      <c r="Q19" s="34">
        <f>SUM(Q11:Q18)</f>
        <v>34980362</v>
      </c>
      <c r="R19" s="34">
        <f>SUM(R11:R18)</f>
        <v>37698119</v>
      </c>
      <c r="S19" s="34">
        <f>SUM(S11:S18)</f>
        <v>45820414</v>
      </c>
      <c r="T19" s="39">
        <f t="shared" si="6"/>
        <v>1.2154562406681353</v>
      </c>
      <c r="U19" s="39">
        <f t="shared" si="7"/>
        <v>-0.62365941206589137</v>
      </c>
    </row>
    <row r="20" spans="1:21" ht="13" x14ac:dyDescent="0.3">
      <c r="A20" s="18" t="s">
        <v>29</v>
      </c>
      <c r="B20" s="12" t="s">
        <v>48</v>
      </c>
      <c r="C20" s="11" t="s">
        <v>49</v>
      </c>
      <c r="D20" s="33">
        <v>5022000</v>
      </c>
      <c r="E20" s="33">
        <v>6724921</v>
      </c>
      <c r="F20" s="33">
        <v>1051152</v>
      </c>
      <c r="G20" s="38">
        <f t="shared" si="0"/>
        <v>0.2093094384707288</v>
      </c>
      <c r="H20" s="33">
        <v>1366489</v>
      </c>
      <c r="I20" s="38">
        <f t="shared" si="1"/>
        <v>0.27210055754679413</v>
      </c>
      <c r="J20" s="33">
        <v>3599757</v>
      </c>
      <c r="K20" s="38">
        <f t="shared" si="2"/>
        <v>0.53528613942081993</v>
      </c>
      <c r="L20" s="33">
        <v>0</v>
      </c>
      <c r="M20" s="38">
        <f t="shared" si="3"/>
        <v>0</v>
      </c>
      <c r="N20" s="33">
        <f t="shared" si="4"/>
        <v>6017398</v>
      </c>
      <c r="O20" s="38">
        <f t="shared" si="5"/>
        <v>0.89479088304531751</v>
      </c>
      <c r="P20" s="33">
        <v>2224486</v>
      </c>
      <c r="Q20" s="33">
        <v>4547000</v>
      </c>
      <c r="R20" s="33">
        <v>5907148</v>
      </c>
      <c r="S20" s="33">
        <v>3704375</v>
      </c>
      <c r="T20" s="38">
        <f t="shared" si="6"/>
        <v>0.6271004213877831</v>
      </c>
      <c r="U20" s="38">
        <f t="shared" si="7"/>
        <v>0.61824214672513111</v>
      </c>
    </row>
    <row r="21" spans="1:21" ht="13" x14ac:dyDescent="0.3">
      <c r="A21" s="18" t="s">
        <v>29</v>
      </c>
      <c r="B21" s="12" t="s">
        <v>50</v>
      </c>
      <c r="C21" s="11" t="s">
        <v>51</v>
      </c>
      <c r="D21" s="33">
        <v>8918072</v>
      </c>
      <c r="E21" s="33">
        <v>10006315</v>
      </c>
      <c r="F21" s="33">
        <v>2927827</v>
      </c>
      <c r="G21" s="38">
        <f t="shared" si="0"/>
        <v>0.32830268694847947</v>
      </c>
      <c r="H21" s="33">
        <v>3077811</v>
      </c>
      <c r="I21" s="38">
        <f t="shared" si="1"/>
        <v>0.34512067182234007</v>
      </c>
      <c r="J21" s="33">
        <v>4803130</v>
      </c>
      <c r="K21" s="38">
        <f t="shared" si="2"/>
        <v>0.4800098737647176</v>
      </c>
      <c r="L21" s="33">
        <v>0</v>
      </c>
      <c r="M21" s="38">
        <f t="shared" si="3"/>
        <v>0</v>
      </c>
      <c r="N21" s="33">
        <f t="shared" si="4"/>
        <v>10808768</v>
      </c>
      <c r="O21" s="38">
        <f t="shared" si="5"/>
        <v>1.0801946570740577</v>
      </c>
      <c r="P21" s="33">
        <v>1068665</v>
      </c>
      <c r="Q21" s="33">
        <v>426251</v>
      </c>
      <c r="R21" s="33">
        <v>1511726</v>
      </c>
      <c r="S21" s="33">
        <v>1982545</v>
      </c>
      <c r="T21" s="38">
        <f t="shared" si="6"/>
        <v>1.3114446665599453</v>
      </c>
      <c r="U21" s="38">
        <f t="shared" si="7"/>
        <v>3.4945141835841911</v>
      </c>
    </row>
    <row r="22" spans="1:21" ht="13" x14ac:dyDescent="0.3">
      <c r="A22" s="18" t="s">
        <v>29</v>
      </c>
      <c r="B22" s="12" t="s">
        <v>52</v>
      </c>
      <c r="C22" s="11" t="s">
        <v>53</v>
      </c>
      <c r="D22" s="33">
        <v>2160000</v>
      </c>
      <c r="E22" s="33">
        <v>2210000</v>
      </c>
      <c r="F22" s="33">
        <v>19487937</v>
      </c>
      <c r="G22" s="38">
        <f t="shared" si="0"/>
        <v>9.0221930555555563</v>
      </c>
      <c r="H22" s="33">
        <v>15216331</v>
      </c>
      <c r="I22" s="38">
        <f t="shared" si="1"/>
        <v>7.0445976851851855</v>
      </c>
      <c r="J22" s="33">
        <v>54075</v>
      </c>
      <c r="K22" s="38">
        <f t="shared" si="2"/>
        <v>2.4468325791855202E-2</v>
      </c>
      <c r="L22" s="33">
        <v>0</v>
      </c>
      <c r="M22" s="38">
        <f t="shared" si="3"/>
        <v>0</v>
      </c>
      <c r="N22" s="33">
        <f t="shared" si="4"/>
        <v>34758343</v>
      </c>
      <c r="O22" s="38">
        <f t="shared" si="5"/>
        <v>15.72775701357466</v>
      </c>
      <c r="P22" s="33">
        <v>104064</v>
      </c>
      <c r="Q22" s="33">
        <v>2200000</v>
      </c>
      <c r="R22" s="33">
        <v>2200000</v>
      </c>
      <c r="S22" s="33">
        <v>350968</v>
      </c>
      <c r="T22" s="38">
        <f t="shared" si="6"/>
        <v>0.15953090909090908</v>
      </c>
      <c r="U22" s="38">
        <f t="shared" si="7"/>
        <v>-0.4803678505535055</v>
      </c>
    </row>
    <row r="23" spans="1:21" ht="13" x14ac:dyDescent="0.3">
      <c r="A23" s="18" t="s">
        <v>29</v>
      </c>
      <c r="B23" s="12" t="s">
        <v>54</v>
      </c>
      <c r="C23" s="11" t="s">
        <v>55</v>
      </c>
      <c r="D23" s="33">
        <v>1497000</v>
      </c>
      <c r="E23" s="33">
        <v>1446000</v>
      </c>
      <c r="F23" s="33">
        <v>697037</v>
      </c>
      <c r="G23" s="38">
        <f t="shared" si="0"/>
        <v>0.46562257849031397</v>
      </c>
      <c r="H23" s="33">
        <v>481459</v>
      </c>
      <c r="I23" s="38">
        <f t="shared" si="1"/>
        <v>0.32161589846359384</v>
      </c>
      <c r="J23" s="33">
        <v>96971</v>
      </c>
      <c r="K23" s="38">
        <f t="shared" si="2"/>
        <v>6.706154910096819E-2</v>
      </c>
      <c r="L23" s="33">
        <v>0</v>
      </c>
      <c r="M23" s="38">
        <f t="shared" si="3"/>
        <v>0</v>
      </c>
      <c r="N23" s="33">
        <f t="shared" si="4"/>
        <v>1275467</v>
      </c>
      <c r="O23" s="38">
        <f t="shared" si="5"/>
        <v>0.88206569847856153</v>
      </c>
      <c r="P23" s="33">
        <v>1220655</v>
      </c>
      <c r="Q23" s="33">
        <v>1579000</v>
      </c>
      <c r="R23" s="33">
        <v>1497000</v>
      </c>
      <c r="S23" s="33">
        <v>1289138</v>
      </c>
      <c r="T23" s="38">
        <f t="shared" si="6"/>
        <v>0.86114762859051441</v>
      </c>
      <c r="U23" s="38">
        <f t="shared" si="7"/>
        <v>-0.92055822488745798</v>
      </c>
    </row>
    <row r="24" spans="1:21" ht="13" x14ac:dyDescent="0.3">
      <c r="A24" s="18" t="s">
        <v>29</v>
      </c>
      <c r="B24" s="12" t="s">
        <v>56</v>
      </c>
      <c r="C24" s="11" t="s">
        <v>57</v>
      </c>
      <c r="D24" s="33">
        <v>748166</v>
      </c>
      <c r="E24" s="33">
        <v>748165</v>
      </c>
      <c r="F24" s="33">
        <v>5194</v>
      </c>
      <c r="G24" s="38">
        <f t="shared" si="0"/>
        <v>6.9423095943948266E-3</v>
      </c>
      <c r="H24" s="33">
        <v>544355</v>
      </c>
      <c r="I24" s="38">
        <f t="shared" si="1"/>
        <v>0.72758585661470854</v>
      </c>
      <c r="J24" s="33">
        <v>6098</v>
      </c>
      <c r="K24" s="38">
        <f t="shared" si="2"/>
        <v>8.1506084887691885E-3</v>
      </c>
      <c r="L24" s="33">
        <v>0</v>
      </c>
      <c r="M24" s="38">
        <f t="shared" si="3"/>
        <v>0</v>
      </c>
      <c r="N24" s="33">
        <f t="shared" si="4"/>
        <v>555647</v>
      </c>
      <c r="O24" s="38">
        <f t="shared" si="5"/>
        <v>0.74267975647083195</v>
      </c>
      <c r="P24" s="33">
        <v>101</v>
      </c>
      <c r="Q24" s="33">
        <v>1089350</v>
      </c>
      <c r="R24" s="33">
        <v>738850</v>
      </c>
      <c r="S24" s="33">
        <v>540134</v>
      </c>
      <c r="T24" s="38">
        <f t="shared" si="6"/>
        <v>0.73104689720511606</v>
      </c>
      <c r="U24" s="38">
        <f t="shared" si="7"/>
        <v>59.376237623762378</v>
      </c>
    </row>
    <row r="25" spans="1:21" ht="13" x14ac:dyDescent="0.3">
      <c r="A25" s="18" t="s">
        <v>29</v>
      </c>
      <c r="B25" s="12" t="s">
        <v>58</v>
      </c>
      <c r="C25" s="11" t="s">
        <v>59</v>
      </c>
      <c r="D25" s="33">
        <v>6078269</v>
      </c>
      <c r="E25" s="33">
        <v>6078269</v>
      </c>
      <c r="F25" s="33">
        <v>0</v>
      </c>
      <c r="G25" s="38">
        <f t="shared" si="0"/>
        <v>0</v>
      </c>
      <c r="H25" s="33">
        <v>0</v>
      </c>
      <c r="I25" s="38">
        <f t="shared" si="1"/>
        <v>0</v>
      </c>
      <c r="J25" s="33">
        <v>47482000</v>
      </c>
      <c r="K25" s="38">
        <f t="shared" si="2"/>
        <v>7.8117635135924388</v>
      </c>
      <c r="L25" s="33">
        <v>0</v>
      </c>
      <c r="M25" s="38">
        <f t="shared" si="3"/>
        <v>0</v>
      </c>
      <c r="N25" s="33">
        <f t="shared" si="4"/>
        <v>47482000</v>
      </c>
      <c r="O25" s="38">
        <f t="shared" si="5"/>
        <v>7.8117635135924388</v>
      </c>
      <c r="P25" s="33">
        <v>3991153</v>
      </c>
      <c r="Q25" s="33">
        <v>10440196</v>
      </c>
      <c r="R25" s="33">
        <v>10440196</v>
      </c>
      <c r="S25" s="33">
        <v>3991153</v>
      </c>
      <c r="T25" s="38">
        <f t="shared" si="6"/>
        <v>0.38228717162014964</v>
      </c>
      <c r="U25" s="38">
        <f t="shared" si="7"/>
        <v>10.896812775656558</v>
      </c>
    </row>
    <row r="26" spans="1:21" ht="13" x14ac:dyDescent="0.3">
      <c r="A26" s="18" t="s">
        <v>44</v>
      </c>
      <c r="B26" s="12" t="s">
        <v>60</v>
      </c>
      <c r="C26" s="11" t="s">
        <v>61</v>
      </c>
      <c r="D26" s="33">
        <v>0</v>
      </c>
      <c r="E26" s="33">
        <v>0</v>
      </c>
      <c r="F26" s="33">
        <v>0</v>
      </c>
      <c r="G26" s="38">
        <f t="shared" si="0"/>
        <v>0</v>
      </c>
      <c r="H26" s="33">
        <v>0</v>
      </c>
      <c r="I26" s="38">
        <f t="shared" si="1"/>
        <v>0</v>
      </c>
      <c r="J26" s="33">
        <v>0</v>
      </c>
      <c r="K26" s="38">
        <f t="shared" si="2"/>
        <v>0</v>
      </c>
      <c r="L26" s="33">
        <v>0</v>
      </c>
      <c r="M26" s="38">
        <f t="shared" si="3"/>
        <v>0</v>
      </c>
      <c r="N26" s="33">
        <f t="shared" si="4"/>
        <v>0</v>
      </c>
      <c r="O26" s="38">
        <f t="shared" si="5"/>
        <v>0</v>
      </c>
      <c r="P26" s="33">
        <v>547769</v>
      </c>
      <c r="Q26" s="33">
        <v>0</v>
      </c>
      <c r="R26" s="33">
        <v>0</v>
      </c>
      <c r="S26" s="33">
        <v>547769</v>
      </c>
      <c r="T26" s="38">
        <f t="shared" si="6"/>
        <v>0</v>
      </c>
      <c r="U26" s="38">
        <f t="shared" si="7"/>
        <v>-1</v>
      </c>
    </row>
    <row r="27" spans="1:21" ht="14" x14ac:dyDescent="0.3">
      <c r="A27" s="19" t="s">
        <v>0</v>
      </c>
      <c r="B27" s="14" t="s">
        <v>62</v>
      </c>
      <c r="C27" s="13" t="s">
        <v>0</v>
      </c>
      <c r="D27" s="34">
        <f>SUM(D20:D26)</f>
        <v>24423507</v>
      </c>
      <c r="E27" s="34">
        <f>SUM(E20:E26)</f>
        <v>27213670</v>
      </c>
      <c r="F27" s="34">
        <f>SUM(F20:F26)</f>
        <v>24169147</v>
      </c>
      <c r="G27" s="39">
        <f t="shared" si="0"/>
        <v>0.98958544323712394</v>
      </c>
      <c r="H27" s="34">
        <f>SUM(H20:H26)</f>
        <v>20686445</v>
      </c>
      <c r="I27" s="39">
        <f t="shared" si="1"/>
        <v>0.84698913223232031</v>
      </c>
      <c r="J27" s="34">
        <f>SUM(J20:J26)</f>
        <v>56042031</v>
      </c>
      <c r="K27" s="39">
        <f t="shared" si="2"/>
        <v>2.0593338200985021</v>
      </c>
      <c r="L27" s="34">
        <f>SUM(L20:L26)</f>
        <v>0</v>
      </c>
      <c r="M27" s="39">
        <f t="shared" si="3"/>
        <v>0</v>
      </c>
      <c r="N27" s="34">
        <f t="shared" si="4"/>
        <v>100897623</v>
      </c>
      <c r="O27" s="39">
        <f t="shared" si="5"/>
        <v>3.7076080881409967</v>
      </c>
      <c r="P27" s="34">
        <f>SUM(P20:P26)</f>
        <v>9156893</v>
      </c>
      <c r="Q27" s="34">
        <f>SUM(Q20:Q26)</f>
        <v>20281797</v>
      </c>
      <c r="R27" s="34">
        <f>SUM(R20:R26)</f>
        <v>22294920</v>
      </c>
      <c r="S27" s="34">
        <f>SUM(S20:S26)</f>
        <v>12406082</v>
      </c>
      <c r="T27" s="39">
        <f t="shared" si="6"/>
        <v>0.55645330864609521</v>
      </c>
      <c r="U27" s="39">
        <f t="shared" si="7"/>
        <v>5.1202015792911419</v>
      </c>
    </row>
    <row r="28" spans="1:21" ht="13" x14ac:dyDescent="0.3">
      <c r="A28" s="18" t="s">
        <v>29</v>
      </c>
      <c r="B28" s="12" t="s">
        <v>63</v>
      </c>
      <c r="C28" s="11" t="s">
        <v>64</v>
      </c>
      <c r="D28" s="33">
        <v>4762084</v>
      </c>
      <c r="E28" s="33">
        <v>4762084</v>
      </c>
      <c r="F28" s="33">
        <v>560808</v>
      </c>
      <c r="G28" s="38">
        <f t="shared" si="0"/>
        <v>0.11776524731609102</v>
      </c>
      <c r="H28" s="33">
        <v>533551</v>
      </c>
      <c r="I28" s="38">
        <f t="shared" si="1"/>
        <v>0.11204149275821258</v>
      </c>
      <c r="J28" s="33">
        <v>555008</v>
      </c>
      <c r="K28" s="38">
        <f t="shared" si="2"/>
        <v>0.11654729315988546</v>
      </c>
      <c r="L28" s="33">
        <v>0</v>
      </c>
      <c r="M28" s="38">
        <f t="shared" si="3"/>
        <v>0</v>
      </c>
      <c r="N28" s="33">
        <f t="shared" si="4"/>
        <v>1649367</v>
      </c>
      <c r="O28" s="38">
        <f t="shared" si="5"/>
        <v>0.34635403323418906</v>
      </c>
      <c r="P28" s="33">
        <v>482460</v>
      </c>
      <c r="Q28" s="33">
        <v>7042829</v>
      </c>
      <c r="R28" s="33">
        <v>4677549</v>
      </c>
      <c r="S28" s="33">
        <v>1429208</v>
      </c>
      <c r="T28" s="38">
        <f t="shared" si="6"/>
        <v>0.30554634489130955</v>
      </c>
      <c r="U28" s="38">
        <f t="shared" si="7"/>
        <v>0.15037101521369656</v>
      </c>
    </row>
    <row r="29" spans="1:21" ht="13" x14ac:dyDescent="0.3">
      <c r="A29" s="18" t="s">
        <v>29</v>
      </c>
      <c r="B29" s="12" t="s">
        <v>65</v>
      </c>
      <c r="C29" s="11" t="s">
        <v>66</v>
      </c>
      <c r="D29" s="33">
        <v>535167</v>
      </c>
      <c r="E29" s="33">
        <v>35167</v>
      </c>
      <c r="F29" s="33">
        <v>8927</v>
      </c>
      <c r="G29" s="38">
        <f t="shared" si="0"/>
        <v>1.6680774412473117E-2</v>
      </c>
      <c r="H29" s="33">
        <v>1826</v>
      </c>
      <c r="I29" s="38">
        <f t="shared" si="1"/>
        <v>3.4120190519968535E-3</v>
      </c>
      <c r="J29" s="33">
        <v>224260</v>
      </c>
      <c r="K29" s="38">
        <f t="shared" si="2"/>
        <v>6.3770011658657264</v>
      </c>
      <c r="L29" s="33">
        <v>0</v>
      </c>
      <c r="M29" s="38">
        <f t="shared" si="3"/>
        <v>0</v>
      </c>
      <c r="N29" s="33">
        <f t="shared" si="4"/>
        <v>235013</v>
      </c>
      <c r="O29" s="38">
        <f t="shared" si="5"/>
        <v>6.6827707794238913</v>
      </c>
      <c r="P29" s="33">
        <v>507278</v>
      </c>
      <c r="Q29" s="33">
        <v>33782</v>
      </c>
      <c r="R29" s="33">
        <v>923170</v>
      </c>
      <c r="S29" s="33">
        <v>525673</v>
      </c>
      <c r="T29" s="38">
        <f t="shared" si="6"/>
        <v>0.56942166664861293</v>
      </c>
      <c r="U29" s="38">
        <f t="shared" si="7"/>
        <v>-0.55791498941408846</v>
      </c>
    </row>
    <row r="30" spans="1:21" ht="13" x14ac:dyDescent="0.3">
      <c r="A30" s="18" t="s">
        <v>29</v>
      </c>
      <c r="B30" s="12" t="s">
        <v>67</v>
      </c>
      <c r="C30" s="11" t="s">
        <v>68</v>
      </c>
      <c r="D30" s="33">
        <v>4025427</v>
      </c>
      <c r="E30" s="33">
        <v>4025427</v>
      </c>
      <c r="F30" s="33">
        <v>323836</v>
      </c>
      <c r="G30" s="38">
        <f t="shared" si="0"/>
        <v>8.0447614625727901E-2</v>
      </c>
      <c r="H30" s="33">
        <v>301375</v>
      </c>
      <c r="I30" s="38">
        <f t="shared" si="1"/>
        <v>7.4867833896876027E-2</v>
      </c>
      <c r="J30" s="33">
        <v>43333</v>
      </c>
      <c r="K30" s="38">
        <f t="shared" si="2"/>
        <v>1.0764820725850947E-2</v>
      </c>
      <c r="L30" s="33">
        <v>0</v>
      </c>
      <c r="M30" s="38">
        <f t="shared" si="3"/>
        <v>0</v>
      </c>
      <c r="N30" s="33">
        <f t="shared" si="4"/>
        <v>668544</v>
      </c>
      <c r="O30" s="38">
        <f t="shared" si="5"/>
        <v>0.1660802692484549</v>
      </c>
      <c r="P30" s="33">
        <v>193433</v>
      </c>
      <c r="Q30" s="33">
        <v>1432598</v>
      </c>
      <c r="R30" s="33">
        <v>1432598</v>
      </c>
      <c r="S30" s="33">
        <v>728002</v>
      </c>
      <c r="T30" s="38">
        <f t="shared" si="6"/>
        <v>0.5081690746462022</v>
      </c>
      <c r="U30" s="38">
        <f t="shared" si="7"/>
        <v>-0.77597927964721636</v>
      </c>
    </row>
    <row r="31" spans="1:21" ht="13" x14ac:dyDescent="0.3">
      <c r="A31" s="18" t="s">
        <v>29</v>
      </c>
      <c r="B31" s="12" t="s">
        <v>69</v>
      </c>
      <c r="C31" s="11" t="s">
        <v>70</v>
      </c>
      <c r="D31" s="33">
        <v>918000</v>
      </c>
      <c r="E31" s="33">
        <v>883000</v>
      </c>
      <c r="F31" s="33">
        <v>63447</v>
      </c>
      <c r="G31" s="38">
        <f t="shared" si="0"/>
        <v>6.9114379084967315E-2</v>
      </c>
      <c r="H31" s="33">
        <v>369408</v>
      </c>
      <c r="I31" s="38">
        <f t="shared" si="1"/>
        <v>0.40240522875816992</v>
      </c>
      <c r="J31" s="33">
        <v>160204</v>
      </c>
      <c r="K31" s="38">
        <f t="shared" si="2"/>
        <v>0.18143148357870895</v>
      </c>
      <c r="L31" s="33">
        <v>0</v>
      </c>
      <c r="M31" s="38">
        <f t="shared" si="3"/>
        <v>0</v>
      </c>
      <c r="N31" s="33">
        <f t="shared" si="4"/>
        <v>593059</v>
      </c>
      <c r="O31" s="38">
        <f t="shared" si="5"/>
        <v>0.67164099660249155</v>
      </c>
      <c r="P31" s="33">
        <v>30091</v>
      </c>
      <c r="Q31" s="33">
        <v>1024000</v>
      </c>
      <c r="R31" s="33">
        <v>1324843</v>
      </c>
      <c r="S31" s="33">
        <v>120041</v>
      </c>
      <c r="T31" s="38">
        <f t="shared" si="6"/>
        <v>9.0607717291784767E-2</v>
      </c>
      <c r="U31" s="38">
        <f t="shared" si="7"/>
        <v>4.3239839154564486</v>
      </c>
    </row>
    <row r="32" spans="1:21" ht="13" x14ac:dyDescent="0.3">
      <c r="A32" s="18" t="s">
        <v>29</v>
      </c>
      <c r="B32" s="12" t="s">
        <v>71</v>
      </c>
      <c r="C32" s="11" t="s">
        <v>72</v>
      </c>
      <c r="D32" s="33">
        <v>904828</v>
      </c>
      <c r="E32" s="33">
        <v>904829</v>
      </c>
      <c r="F32" s="33">
        <v>9551</v>
      </c>
      <c r="G32" s="38">
        <f t="shared" si="0"/>
        <v>1.0555597306891476E-2</v>
      </c>
      <c r="H32" s="33">
        <v>8156</v>
      </c>
      <c r="I32" s="38">
        <f t="shared" si="1"/>
        <v>9.0138678290238583E-3</v>
      </c>
      <c r="J32" s="33">
        <v>4700</v>
      </c>
      <c r="K32" s="38">
        <f t="shared" si="2"/>
        <v>5.1943516399231239E-3</v>
      </c>
      <c r="L32" s="33">
        <v>0</v>
      </c>
      <c r="M32" s="38">
        <f t="shared" si="3"/>
        <v>0</v>
      </c>
      <c r="N32" s="33">
        <f t="shared" si="4"/>
        <v>22407</v>
      </c>
      <c r="O32" s="38">
        <f t="shared" si="5"/>
        <v>2.4763795148033497E-2</v>
      </c>
      <c r="P32" s="33">
        <v>7590</v>
      </c>
      <c r="Q32" s="33">
        <v>826467</v>
      </c>
      <c r="R32" s="33">
        <v>826467</v>
      </c>
      <c r="S32" s="33">
        <v>29450</v>
      </c>
      <c r="T32" s="38">
        <f t="shared" si="6"/>
        <v>3.5633606665480898E-2</v>
      </c>
      <c r="U32" s="38">
        <f t="shared" si="7"/>
        <v>-0.38076416337285901</v>
      </c>
    </row>
    <row r="33" spans="1:21" ht="13" x14ac:dyDescent="0.3">
      <c r="A33" s="18" t="s">
        <v>29</v>
      </c>
      <c r="B33" s="12" t="s">
        <v>73</v>
      </c>
      <c r="C33" s="11" t="s">
        <v>74</v>
      </c>
      <c r="D33" s="33">
        <v>7605031</v>
      </c>
      <c r="E33" s="33">
        <v>7605031</v>
      </c>
      <c r="F33" s="33">
        <v>405013</v>
      </c>
      <c r="G33" s="38">
        <f t="shared" si="0"/>
        <v>5.3255930186214891E-2</v>
      </c>
      <c r="H33" s="33">
        <v>367386</v>
      </c>
      <c r="I33" s="38">
        <f t="shared" si="1"/>
        <v>4.8308284344929037E-2</v>
      </c>
      <c r="J33" s="33">
        <v>5668753</v>
      </c>
      <c r="K33" s="38">
        <f t="shared" si="2"/>
        <v>0.74539512067735159</v>
      </c>
      <c r="L33" s="33">
        <v>0</v>
      </c>
      <c r="M33" s="38">
        <f t="shared" si="3"/>
        <v>0</v>
      </c>
      <c r="N33" s="33">
        <f t="shared" si="4"/>
        <v>6441152</v>
      </c>
      <c r="O33" s="38">
        <f t="shared" si="5"/>
        <v>0.84695933520849553</v>
      </c>
      <c r="P33" s="33">
        <v>515496</v>
      </c>
      <c r="Q33" s="33">
        <v>7329053</v>
      </c>
      <c r="R33" s="33">
        <v>7329053</v>
      </c>
      <c r="S33" s="33">
        <v>1650281</v>
      </c>
      <c r="T33" s="38">
        <f t="shared" si="6"/>
        <v>0.22516974566836942</v>
      </c>
      <c r="U33" s="38">
        <f t="shared" si="7"/>
        <v>9.9966963856169588</v>
      </c>
    </row>
    <row r="34" spans="1:21" ht="13" x14ac:dyDescent="0.3">
      <c r="A34" s="18" t="s">
        <v>44</v>
      </c>
      <c r="B34" s="12" t="s">
        <v>75</v>
      </c>
      <c r="C34" s="11" t="s">
        <v>76</v>
      </c>
      <c r="D34" s="33">
        <v>0</v>
      </c>
      <c r="E34" s="33">
        <v>0</v>
      </c>
      <c r="F34" s="33">
        <v>0</v>
      </c>
      <c r="G34" s="38">
        <f t="shared" si="0"/>
        <v>0</v>
      </c>
      <c r="H34" s="33">
        <v>0</v>
      </c>
      <c r="I34" s="38">
        <f t="shared" si="1"/>
        <v>0</v>
      </c>
      <c r="J34" s="33">
        <v>0</v>
      </c>
      <c r="K34" s="38">
        <f t="shared" si="2"/>
        <v>0</v>
      </c>
      <c r="L34" s="33">
        <v>0</v>
      </c>
      <c r="M34" s="38">
        <f t="shared" si="3"/>
        <v>0</v>
      </c>
      <c r="N34" s="33">
        <f t="shared" si="4"/>
        <v>0</v>
      </c>
      <c r="O34" s="38">
        <f t="shared" si="5"/>
        <v>0</v>
      </c>
      <c r="P34" s="33">
        <v>0</v>
      </c>
      <c r="Q34" s="33">
        <v>0</v>
      </c>
      <c r="R34" s="33">
        <v>0</v>
      </c>
      <c r="S34" s="33">
        <v>0</v>
      </c>
      <c r="T34" s="38">
        <f t="shared" si="6"/>
        <v>0</v>
      </c>
      <c r="U34" s="38">
        <f t="shared" si="7"/>
        <v>0</v>
      </c>
    </row>
    <row r="35" spans="1:21" ht="14" x14ac:dyDescent="0.3">
      <c r="A35" s="19" t="s">
        <v>0</v>
      </c>
      <c r="B35" s="14" t="s">
        <v>77</v>
      </c>
      <c r="C35" s="13" t="s">
        <v>0</v>
      </c>
      <c r="D35" s="34">
        <f>SUM(D28:D34)</f>
        <v>18750537</v>
      </c>
      <c r="E35" s="34">
        <f>SUM(E28:E34)</f>
        <v>18215538</v>
      </c>
      <c r="F35" s="34">
        <f>SUM(F28:F34)</f>
        <v>1371582</v>
      </c>
      <c r="G35" s="39">
        <f t="shared" si="0"/>
        <v>7.3148945014214789E-2</v>
      </c>
      <c r="H35" s="34">
        <f>SUM(H28:H34)</f>
        <v>1581702</v>
      </c>
      <c r="I35" s="39">
        <f t="shared" si="1"/>
        <v>8.4355024072110568E-2</v>
      </c>
      <c r="J35" s="34">
        <f>SUM(J28:J34)</f>
        <v>6656258</v>
      </c>
      <c r="K35" s="39">
        <f t="shared" si="2"/>
        <v>0.36541649222767947</v>
      </c>
      <c r="L35" s="34">
        <f>SUM(L28:L34)</f>
        <v>0</v>
      </c>
      <c r="M35" s="39">
        <f t="shared" si="3"/>
        <v>0</v>
      </c>
      <c r="N35" s="34">
        <f t="shared" si="4"/>
        <v>9609542</v>
      </c>
      <c r="O35" s="39">
        <f t="shared" si="5"/>
        <v>0.52754642767070614</v>
      </c>
      <c r="P35" s="34">
        <f>SUM(P28:P34)</f>
        <v>1736348</v>
      </c>
      <c r="Q35" s="34">
        <f>SUM(Q28:Q34)</f>
        <v>17688729</v>
      </c>
      <c r="R35" s="34">
        <f>SUM(R28:R34)</f>
        <v>16513680</v>
      </c>
      <c r="S35" s="34">
        <f>SUM(S28:S34)</f>
        <v>4482655</v>
      </c>
      <c r="T35" s="39">
        <f t="shared" si="6"/>
        <v>0.27145100304717057</v>
      </c>
      <c r="U35" s="39">
        <f t="shared" si="7"/>
        <v>2.8334815371112243</v>
      </c>
    </row>
    <row r="36" spans="1:21" ht="13" x14ac:dyDescent="0.3">
      <c r="A36" s="18" t="s">
        <v>29</v>
      </c>
      <c r="B36" s="12" t="s">
        <v>78</v>
      </c>
      <c r="C36" s="11" t="s">
        <v>79</v>
      </c>
      <c r="D36" s="33">
        <v>4083085</v>
      </c>
      <c r="E36" s="33">
        <v>3908008</v>
      </c>
      <c r="F36" s="33">
        <v>31908</v>
      </c>
      <c r="G36" s="38">
        <f t="shared" si="0"/>
        <v>7.814679341723231E-3</v>
      </c>
      <c r="H36" s="33">
        <v>947869</v>
      </c>
      <c r="I36" s="38">
        <f t="shared" si="1"/>
        <v>0.23214530189795216</v>
      </c>
      <c r="J36" s="33">
        <v>1124671</v>
      </c>
      <c r="K36" s="38">
        <f t="shared" si="2"/>
        <v>0.28778625836999311</v>
      </c>
      <c r="L36" s="33">
        <v>0</v>
      </c>
      <c r="M36" s="38">
        <f t="shared" si="3"/>
        <v>0</v>
      </c>
      <c r="N36" s="33">
        <f t="shared" si="4"/>
        <v>2104448</v>
      </c>
      <c r="O36" s="38">
        <f t="shared" si="5"/>
        <v>0.53849633879971581</v>
      </c>
      <c r="P36" s="33">
        <v>807254</v>
      </c>
      <c r="Q36" s="33">
        <v>4860862</v>
      </c>
      <c r="R36" s="33">
        <v>4807862</v>
      </c>
      <c r="S36" s="33">
        <v>2255807</v>
      </c>
      <c r="T36" s="38">
        <f t="shared" si="6"/>
        <v>0.4691912954240367</v>
      </c>
      <c r="U36" s="38">
        <f t="shared" si="7"/>
        <v>0.39320585590161206</v>
      </c>
    </row>
    <row r="37" spans="1:21" ht="13" x14ac:dyDescent="0.3">
      <c r="A37" s="18" t="s">
        <v>29</v>
      </c>
      <c r="B37" s="12" t="s">
        <v>80</v>
      </c>
      <c r="C37" s="11" t="s">
        <v>81</v>
      </c>
      <c r="D37" s="33">
        <v>1652286</v>
      </c>
      <c r="E37" s="33">
        <v>2214574</v>
      </c>
      <c r="F37" s="33">
        <v>8163</v>
      </c>
      <c r="G37" s="38">
        <f t="shared" si="0"/>
        <v>4.9404279888590717E-3</v>
      </c>
      <c r="H37" s="33">
        <v>11141</v>
      </c>
      <c r="I37" s="38">
        <f t="shared" si="1"/>
        <v>6.742779397755594E-3</v>
      </c>
      <c r="J37" s="33">
        <v>1268958</v>
      </c>
      <c r="K37" s="38">
        <f t="shared" si="2"/>
        <v>0.5730032051310997</v>
      </c>
      <c r="L37" s="33">
        <v>0</v>
      </c>
      <c r="M37" s="38">
        <f t="shared" si="3"/>
        <v>0</v>
      </c>
      <c r="N37" s="33">
        <f t="shared" si="4"/>
        <v>1288262</v>
      </c>
      <c r="O37" s="38">
        <f t="shared" si="5"/>
        <v>0.58172000574376836</v>
      </c>
      <c r="P37" s="33">
        <v>26631</v>
      </c>
      <c r="Q37" s="33">
        <v>1647211</v>
      </c>
      <c r="R37" s="33">
        <v>1643910</v>
      </c>
      <c r="S37" s="33">
        <v>171286</v>
      </c>
      <c r="T37" s="38">
        <f t="shared" si="6"/>
        <v>0.10419426854268178</v>
      </c>
      <c r="U37" s="38">
        <f t="shared" si="7"/>
        <v>46.649656415455674</v>
      </c>
    </row>
    <row r="38" spans="1:21" ht="13" x14ac:dyDescent="0.3">
      <c r="A38" s="18" t="s">
        <v>29</v>
      </c>
      <c r="B38" s="12" t="s">
        <v>82</v>
      </c>
      <c r="C38" s="11" t="s">
        <v>83</v>
      </c>
      <c r="D38" s="33">
        <v>3227898</v>
      </c>
      <c r="E38" s="33">
        <v>2198000</v>
      </c>
      <c r="F38" s="33">
        <v>21583</v>
      </c>
      <c r="G38" s="38">
        <f t="shared" si="0"/>
        <v>6.6863946754203507E-3</v>
      </c>
      <c r="H38" s="33">
        <v>54475</v>
      </c>
      <c r="I38" s="38">
        <f t="shared" si="1"/>
        <v>1.6876307739587808E-2</v>
      </c>
      <c r="J38" s="33">
        <v>2038708</v>
      </c>
      <c r="K38" s="38">
        <f t="shared" si="2"/>
        <v>0.92752866242038212</v>
      </c>
      <c r="L38" s="33">
        <v>0</v>
      </c>
      <c r="M38" s="38">
        <f t="shared" si="3"/>
        <v>0</v>
      </c>
      <c r="N38" s="33">
        <f t="shared" si="4"/>
        <v>2114766</v>
      </c>
      <c r="O38" s="38">
        <f t="shared" si="5"/>
        <v>0.96213193812556874</v>
      </c>
      <c r="P38" s="33">
        <v>84219</v>
      </c>
      <c r="Q38" s="33">
        <v>0</v>
      </c>
      <c r="R38" s="33">
        <v>3181808</v>
      </c>
      <c r="S38" s="33">
        <v>84219</v>
      </c>
      <c r="T38" s="38">
        <f t="shared" si="6"/>
        <v>2.6468913271951042E-2</v>
      </c>
      <c r="U38" s="38">
        <f t="shared" si="7"/>
        <v>23.207221648321639</v>
      </c>
    </row>
    <row r="39" spans="1:21" ht="13" x14ac:dyDescent="0.3">
      <c r="A39" s="18" t="s">
        <v>44</v>
      </c>
      <c r="B39" s="12" t="s">
        <v>84</v>
      </c>
      <c r="C39" s="11" t="s">
        <v>85</v>
      </c>
      <c r="D39" s="33">
        <v>0</v>
      </c>
      <c r="E39" s="33">
        <v>0</v>
      </c>
      <c r="F39" s="33">
        <v>0</v>
      </c>
      <c r="G39" s="38">
        <f t="shared" si="0"/>
        <v>0</v>
      </c>
      <c r="H39" s="33">
        <v>0</v>
      </c>
      <c r="I39" s="38">
        <f t="shared" si="1"/>
        <v>0</v>
      </c>
      <c r="J39" s="33">
        <v>0</v>
      </c>
      <c r="K39" s="38">
        <f t="shared" si="2"/>
        <v>0</v>
      </c>
      <c r="L39" s="33">
        <v>0</v>
      </c>
      <c r="M39" s="38">
        <f t="shared" si="3"/>
        <v>0</v>
      </c>
      <c r="N39" s="33">
        <f t="shared" si="4"/>
        <v>0</v>
      </c>
      <c r="O39" s="38">
        <f t="shared" si="5"/>
        <v>0</v>
      </c>
      <c r="P39" s="33">
        <v>0</v>
      </c>
      <c r="Q39" s="33">
        <v>0</v>
      </c>
      <c r="R39" s="33">
        <v>0</v>
      </c>
      <c r="S39" s="33">
        <v>0</v>
      </c>
      <c r="T39" s="38">
        <f t="shared" si="6"/>
        <v>0</v>
      </c>
      <c r="U39" s="38">
        <f t="shared" si="7"/>
        <v>0</v>
      </c>
    </row>
    <row r="40" spans="1:21" ht="14" x14ac:dyDescent="0.3">
      <c r="A40" s="19" t="s">
        <v>0</v>
      </c>
      <c r="B40" s="14" t="s">
        <v>86</v>
      </c>
      <c r="C40" s="13" t="s">
        <v>0</v>
      </c>
      <c r="D40" s="34">
        <f>SUM(D36:D39)</f>
        <v>8963269</v>
      </c>
      <c r="E40" s="34">
        <f>SUM(E36:E39)</f>
        <v>8320582</v>
      </c>
      <c r="F40" s="34">
        <f>SUM(F36:F39)</f>
        <v>61654</v>
      </c>
      <c r="G40" s="39">
        <f t="shared" si="0"/>
        <v>6.8785172017039762E-3</v>
      </c>
      <c r="H40" s="34">
        <f>SUM(H36:H39)</f>
        <v>1013485</v>
      </c>
      <c r="I40" s="39">
        <f t="shared" si="1"/>
        <v>0.11307091196303491</v>
      </c>
      <c r="J40" s="34">
        <f>SUM(J36:J39)</f>
        <v>4432337</v>
      </c>
      <c r="K40" s="39">
        <f t="shared" si="2"/>
        <v>0.53269554942190345</v>
      </c>
      <c r="L40" s="34">
        <f>SUM(L36:L39)</f>
        <v>0</v>
      </c>
      <c r="M40" s="39">
        <f t="shared" si="3"/>
        <v>0</v>
      </c>
      <c r="N40" s="34">
        <f t="shared" si="4"/>
        <v>5507476</v>
      </c>
      <c r="O40" s="39">
        <f t="shared" si="5"/>
        <v>0.66190994812622483</v>
      </c>
      <c r="P40" s="34">
        <f>SUM(P36:P39)</f>
        <v>918104</v>
      </c>
      <c r="Q40" s="34">
        <f>SUM(Q36:Q39)</f>
        <v>6508073</v>
      </c>
      <c r="R40" s="34">
        <f>SUM(R36:R39)</f>
        <v>9633580</v>
      </c>
      <c r="S40" s="34">
        <f>SUM(S36:S39)</f>
        <v>2511312</v>
      </c>
      <c r="T40" s="39">
        <f t="shared" si="6"/>
        <v>0.26068315205769815</v>
      </c>
      <c r="U40" s="39">
        <f t="shared" si="7"/>
        <v>3.8277068828803706</v>
      </c>
    </row>
    <row r="41" spans="1:21" ht="13" x14ac:dyDescent="0.3">
      <c r="A41" s="18" t="s">
        <v>29</v>
      </c>
      <c r="B41" s="12" t="s">
        <v>87</v>
      </c>
      <c r="C41" s="11" t="s">
        <v>88</v>
      </c>
      <c r="D41" s="33">
        <v>0</v>
      </c>
      <c r="E41" s="33">
        <v>0</v>
      </c>
      <c r="F41" s="33">
        <v>0</v>
      </c>
      <c r="G41" s="38">
        <f t="shared" si="0"/>
        <v>0</v>
      </c>
      <c r="H41" s="33">
        <v>0</v>
      </c>
      <c r="I41" s="38">
        <f t="shared" si="1"/>
        <v>0</v>
      </c>
      <c r="J41" s="33">
        <v>0</v>
      </c>
      <c r="K41" s="38">
        <f t="shared" si="2"/>
        <v>0</v>
      </c>
      <c r="L41" s="33">
        <v>0</v>
      </c>
      <c r="M41" s="38">
        <f t="shared" si="3"/>
        <v>0</v>
      </c>
      <c r="N41" s="33">
        <f t="shared" si="4"/>
        <v>0</v>
      </c>
      <c r="O41" s="38">
        <f t="shared" si="5"/>
        <v>0</v>
      </c>
      <c r="P41" s="33">
        <v>0</v>
      </c>
      <c r="Q41" s="33">
        <v>0</v>
      </c>
      <c r="R41" s="33">
        <v>0</v>
      </c>
      <c r="S41" s="33">
        <v>0</v>
      </c>
      <c r="T41" s="38">
        <f t="shared" si="6"/>
        <v>0</v>
      </c>
      <c r="U41" s="38">
        <f t="shared" si="7"/>
        <v>0</v>
      </c>
    </row>
    <row r="42" spans="1:21" ht="13" x14ac:dyDescent="0.3">
      <c r="A42" s="18" t="s">
        <v>29</v>
      </c>
      <c r="B42" s="12" t="s">
        <v>89</v>
      </c>
      <c r="C42" s="11" t="s">
        <v>90</v>
      </c>
      <c r="D42" s="33">
        <v>15129103</v>
      </c>
      <c r="E42" s="33">
        <v>15144241</v>
      </c>
      <c r="F42" s="33">
        <v>6829840</v>
      </c>
      <c r="G42" s="38">
        <f t="shared" si="0"/>
        <v>0.45143720681920135</v>
      </c>
      <c r="H42" s="33">
        <v>2996</v>
      </c>
      <c r="I42" s="38">
        <f t="shared" si="1"/>
        <v>1.9802892478159478E-4</v>
      </c>
      <c r="J42" s="33">
        <v>9233727</v>
      </c>
      <c r="K42" s="38">
        <f t="shared" si="2"/>
        <v>0.60971870429161823</v>
      </c>
      <c r="L42" s="33">
        <v>0</v>
      </c>
      <c r="M42" s="38">
        <f t="shared" si="3"/>
        <v>0</v>
      </c>
      <c r="N42" s="33">
        <f t="shared" si="4"/>
        <v>16066563</v>
      </c>
      <c r="O42" s="38">
        <f t="shared" si="5"/>
        <v>1.0609024909204761</v>
      </c>
      <c r="P42" s="33">
        <v>4416144</v>
      </c>
      <c r="Q42" s="33">
        <v>14480992</v>
      </c>
      <c r="R42" s="33">
        <v>14827946</v>
      </c>
      <c r="S42" s="33">
        <v>4558541</v>
      </c>
      <c r="T42" s="38">
        <f t="shared" si="6"/>
        <v>0.30742902624544222</v>
      </c>
      <c r="U42" s="38">
        <f t="shared" si="7"/>
        <v>1.0909026064367464</v>
      </c>
    </row>
    <row r="43" spans="1:21" ht="13" x14ac:dyDescent="0.3">
      <c r="A43" s="18" t="s">
        <v>29</v>
      </c>
      <c r="B43" s="12" t="s">
        <v>91</v>
      </c>
      <c r="C43" s="11" t="s">
        <v>92</v>
      </c>
      <c r="D43" s="33">
        <v>722345</v>
      </c>
      <c r="E43" s="33">
        <v>722345</v>
      </c>
      <c r="F43" s="33">
        <v>5470</v>
      </c>
      <c r="G43" s="38">
        <f t="shared" si="0"/>
        <v>7.5725588188469495E-3</v>
      </c>
      <c r="H43" s="33">
        <v>934599</v>
      </c>
      <c r="I43" s="38">
        <f t="shared" si="1"/>
        <v>1.2938402010119818</v>
      </c>
      <c r="J43" s="33">
        <v>83203</v>
      </c>
      <c r="K43" s="38">
        <f t="shared" si="2"/>
        <v>0.11518457246883415</v>
      </c>
      <c r="L43" s="33">
        <v>0</v>
      </c>
      <c r="M43" s="38">
        <f t="shared" si="3"/>
        <v>0</v>
      </c>
      <c r="N43" s="33">
        <f t="shared" si="4"/>
        <v>1023272</v>
      </c>
      <c r="O43" s="38">
        <f t="shared" si="5"/>
        <v>1.416597332299663</v>
      </c>
      <c r="P43" s="33">
        <v>702771</v>
      </c>
      <c r="Q43" s="33">
        <v>722345</v>
      </c>
      <c r="R43" s="33">
        <v>722345</v>
      </c>
      <c r="S43" s="33">
        <v>708836</v>
      </c>
      <c r="T43" s="38">
        <f t="shared" si="6"/>
        <v>0.98129841003952401</v>
      </c>
      <c r="U43" s="38">
        <f t="shared" si="7"/>
        <v>-0.88160723763501914</v>
      </c>
    </row>
    <row r="44" spans="1:21" ht="13" x14ac:dyDescent="0.3">
      <c r="A44" s="18" t="s">
        <v>29</v>
      </c>
      <c r="B44" s="12" t="s">
        <v>93</v>
      </c>
      <c r="C44" s="11" t="s">
        <v>94</v>
      </c>
      <c r="D44" s="33">
        <v>0</v>
      </c>
      <c r="E44" s="33">
        <v>0</v>
      </c>
      <c r="F44" s="33">
        <v>1500</v>
      </c>
      <c r="G44" s="38">
        <f t="shared" si="0"/>
        <v>0</v>
      </c>
      <c r="H44" s="33">
        <v>555000</v>
      </c>
      <c r="I44" s="38">
        <f t="shared" si="1"/>
        <v>0</v>
      </c>
      <c r="J44" s="33">
        <v>500</v>
      </c>
      <c r="K44" s="38">
        <f t="shared" si="2"/>
        <v>0</v>
      </c>
      <c r="L44" s="33">
        <v>0</v>
      </c>
      <c r="M44" s="38">
        <f t="shared" si="3"/>
        <v>0</v>
      </c>
      <c r="N44" s="33">
        <f t="shared" si="4"/>
        <v>557000</v>
      </c>
      <c r="O44" s="38">
        <f t="shared" si="5"/>
        <v>0</v>
      </c>
      <c r="P44" s="33">
        <v>550000</v>
      </c>
      <c r="Q44" s="33">
        <v>0</v>
      </c>
      <c r="R44" s="33">
        <v>3848</v>
      </c>
      <c r="S44" s="33">
        <v>551443</v>
      </c>
      <c r="T44" s="38">
        <f t="shared" si="6"/>
        <v>143.30639293139293</v>
      </c>
      <c r="U44" s="38">
        <f t="shared" si="7"/>
        <v>-0.99909090909090914</v>
      </c>
    </row>
    <row r="45" spans="1:21" ht="13" x14ac:dyDescent="0.3">
      <c r="A45" s="18" t="s">
        <v>29</v>
      </c>
      <c r="B45" s="12" t="s">
        <v>95</v>
      </c>
      <c r="C45" s="11" t="s">
        <v>96</v>
      </c>
      <c r="D45" s="33">
        <v>2492979</v>
      </c>
      <c r="E45" s="33">
        <v>2516483</v>
      </c>
      <c r="F45" s="33">
        <v>154593</v>
      </c>
      <c r="G45" s="38">
        <f t="shared" si="0"/>
        <v>6.2011352682874582E-2</v>
      </c>
      <c r="H45" s="33">
        <v>141542</v>
      </c>
      <c r="I45" s="38">
        <f t="shared" si="1"/>
        <v>5.6776250421684257E-2</v>
      </c>
      <c r="J45" s="33">
        <v>1315086</v>
      </c>
      <c r="K45" s="38">
        <f t="shared" si="2"/>
        <v>0.52258886708155783</v>
      </c>
      <c r="L45" s="33">
        <v>0</v>
      </c>
      <c r="M45" s="38">
        <f t="shared" si="3"/>
        <v>0</v>
      </c>
      <c r="N45" s="33">
        <f t="shared" si="4"/>
        <v>1611221</v>
      </c>
      <c r="O45" s="38">
        <f t="shared" si="5"/>
        <v>0.64026699167051793</v>
      </c>
      <c r="P45" s="33">
        <v>123303</v>
      </c>
      <c r="Q45" s="33">
        <v>3973083</v>
      </c>
      <c r="R45" s="33">
        <v>5723083</v>
      </c>
      <c r="S45" s="33">
        <v>361038</v>
      </c>
      <c r="T45" s="38">
        <f t="shared" si="6"/>
        <v>6.3084529789276159E-2</v>
      </c>
      <c r="U45" s="38">
        <f t="shared" si="7"/>
        <v>9.6654825916644356</v>
      </c>
    </row>
    <row r="46" spans="1:21" ht="13" x14ac:dyDescent="0.3">
      <c r="A46" s="18" t="s">
        <v>44</v>
      </c>
      <c r="B46" s="12" t="s">
        <v>97</v>
      </c>
      <c r="C46" s="11" t="s">
        <v>98</v>
      </c>
      <c r="D46" s="33">
        <v>47550579</v>
      </c>
      <c r="E46" s="33">
        <v>43868666</v>
      </c>
      <c r="F46" s="33">
        <v>0</v>
      </c>
      <c r="G46" s="38">
        <f t="shared" si="0"/>
        <v>0</v>
      </c>
      <c r="H46" s="33">
        <v>0</v>
      </c>
      <c r="I46" s="38">
        <f t="shared" si="1"/>
        <v>0</v>
      </c>
      <c r="J46" s="33">
        <v>0</v>
      </c>
      <c r="K46" s="38">
        <f t="shared" si="2"/>
        <v>0</v>
      </c>
      <c r="L46" s="33">
        <v>0</v>
      </c>
      <c r="M46" s="38">
        <f t="shared" si="3"/>
        <v>0</v>
      </c>
      <c r="N46" s="33">
        <f t="shared" si="4"/>
        <v>0</v>
      </c>
      <c r="O46" s="38">
        <f t="shared" si="5"/>
        <v>0</v>
      </c>
      <c r="P46" s="33">
        <v>0</v>
      </c>
      <c r="Q46" s="33">
        <v>47517907</v>
      </c>
      <c r="R46" s="33">
        <v>62854639</v>
      </c>
      <c r="S46" s="33">
        <v>0</v>
      </c>
      <c r="T46" s="38">
        <f t="shared" si="6"/>
        <v>0</v>
      </c>
      <c r="U46" s="38">
        <f t="shared" si="7"/>
        <v>0</v>
      </c>
    </row>
    <row r="47" spans="1:21" ht="14" x14ac:dyDescent="0.3">
      <c r="A47" s="19" t="s">
        <v>0</v>
      </c>
      <c r="B47" s="14" t="s">
        <v>99</v>
      </c>
      <c r="C47" s="13" t="s">
        <v>0</v>
      </c>
      <c r="D47" s="34">
        <f>SUM(D41:D46)</f>
        <v>65895006</v>
      </c>
      <c r="E47" s="34">
        <f>SUM(E41:E46)</f>
        <v>62251735</v>
      </c>
      <c r="F47" s="34">
        <f>SUM(F41:F46)</f>
        <v>6991403</v>
      </c>
      <c r="G47" s="39">
        <f t="shared" si="0"/>
        <v>0.10609913291456412</v>
      </c>
      <c r="H47" s="34">
        <f>SUM(H41:H46)</f>
        <v>1634137</v>
      </c>
      <c r="I47" s="39">
        <f t="shared" si="1"/>
        <v>2.4799102378107379E-2</v>
      </c>
      <c r="J47" s="34">
        <f>SUM(J41:J46)</f>
        <v>10632516</v>
      </c>
      <c r="K47" s="39">
        <f t="shared" si="2"/>
        <v>0.17079870946568798</v>
      </c>
      <c r="L47" s="34">
        <f>SUM(L41:L46)</f>
        <v>0</v>
      </c>
      <c r="M47" s="39">
        <f t="shared" si="3"/>
        <v>0</v>
      </c>
      <c r="N47" s="34">
        <f t="shared" si="4"/>
        <v>19258056</v>
      </c>
      <c r="O47" s="39">
        <f t="shared" si="5"/>
        <v>0.30935773918590381</v>
      </c>
      <c r="P47" s="34">
        <f>SUM(P41:P46)</f>
        <v>5792218</v>
      </c>
      <c r="Q47" s="34">
        <f>SUM(Q41:Q46)</f>
        <v>66694327</v>
      </c>
      <c r="R47" s="34">
        <f>SUM(R41:R46)</f>
        <v>84131861</v>
      </c>
      <c r="S47" s="34">
        <f>SUM(S41:S46)</f>
        <v>6179858</v>
      </c>
      <c r="T47" s="39">
        <f t="shared" si="6"/>
        <v>7.3454431252863883E-2</v>
      </c>
      <c r="U47" s="39">
        <f t="shared" si="7"/>
        <v>0.83565535689437098</v>
      </c>
    </row>
    <row r="48" spans="1:21" ht="13" x14ac:dyDescent="0.3">
      <c r="A48" s="18" t="s">
        <v>29</v>
      </c>
      <c r="B48" s="12" t="s">
        <v>100</v>
      </c>
      <c r="C48" s="11" t="s">
        <v>101</v>
      </c>
      <c r="D48" s="33">
        <v>7601964</v>
      </c>
      <c r="E48" s="33">
        <v>7601964</v>
      </c>
      <c r="F48" s="33">
        <v>233127</v>
      </c>
      <c r="G48" s="38">
        <f t="shared" si="0"/>
        <v>3.066668034734182E-2</v>
      </c>
      <c r="H48" s="33">
        <v>244103</v>
      </c>
      <c r="I48" s="38">
        <f t="shared" si="1"/>
        <v>3.2110517755674715E-2</v>
      </c>
      <c r="J48" s="33">
        <v>291892</v>
      </c>
      <c r="K48" s="38">
        <f t="shared" si="2"/>
        <v>3.8396919532899657E-2</v>
      </c>
      <c r="L48" s="33">
        <v>0</v>
      </c>
      <c r="M48" s="38">
        <f t="shared" si="3"/>
        <v>0</v>
      </c>
      <c r="N48" s="33">
        <f t="shared" si="4"/>
        <v>769122</v>
      </c>
      <c r="O48" s="38">
        <f t="shared" si="5"/>
        <v>0.10117411763591619</v>
      </c>
      <c r="P48" s="33">
        <v>2634370</v>
      </c>
      <c r="Q48" s="33">
        <v>5719008</v>
      </c>
      <c r="R48" s="33">
        <v>5193964</v>
      </c>
      <c r="S48" s="33">
        <v>4117633</v>
      </c>
      <c r="T48" s="38">
        <f t="shared" si="6"/>
        <v>0.79277272618755157</v>
      </c>
      <c r="U48" s="38">
        <f t="shared" si="7"/>
        <v>-0.88919855601149422</v>
      </c>
    </row>
    <row r="49" spans="1:21" ht="13" x14ac:dyDescent="0.3">
      <c r="A49" s="18" t="s">
        <v>29</v>
      </c>
      <c r="B49" s="12" t="s">
        <v>102</v>
      </c>
      <c r="C49" s="11" t="s">
        <v>103</v>
      </c>
      <c r="D49" s="33">
        <v>0</v>
      </c>
      <c r="E49" s="33">
        <v>0</v>
      </c>
      <c r="F49" s="33">
        <v>24165</v>
      </c>
      <c r="G49" s="38">
        <f t="shared" si="0"/>
        <v>0</v>
      </c>
      <c r="H49" s="33">
        <v>49061</v>
      </c>
      <c r="I49" s="38">
        <f t="shared" si="1"/>
        <v>0</v>
      </c>
      <c r="J49" s="33">
        <v>56979</v>
      </c>
      <c r="K49" s="38">
        <f t="shared" si="2"/>
        <v>0</v>
      </c>
      <c r="L49" s="33">
        <v>0</v>
      </c>
      <c r="M49" s="38">
        <f t="shared" si="3"/>
        <v>0</v>
      </c>
      <c r="N49" s="33">
        <f t="shared" si="4"/>
        <v>130205</v>
      </c>
      <c r="O49" s="38">
        <f t="shared" si="5"/>
        <v>0</v>
      </c>
      <c r="P49" s="33">
        <v>28604</v>
      </c>
      <c r="Q49" s="33">
        <v>207151</v>
      </c>
      <c r="R49" s="33">
        <v>207151</v>
      </c>
      <c r="S49" s="33">
        <v>107563</v>
      </c>
      <c r="T49" s="38">
        <f t="shared" si="6"/>
        <v>0.51924924330560795</v>
      </c>
      <c r="U49" s="38">
        <f t="shared" si="7"/>
        <v>0.99199412669556697</v>
      </c>
    </row>
    <row r="50" spans="1:21" ht="13" x14ac:dyDescent="0.3">
      <c r="A50" s="18" t="s">
        <v>29</v>
      </c>
      <c r="B50" s="12" t="s">
        <v>104</v>
      </c>
      <c r="C50" s="11" t="s">
        <v>105</v>
      </c>
      <c r="D50" s="33">
        <v>680864</v>
      </c>
      <c r="E50" s="33">
        <v>680864</v>
      </c>
      <c r="F50" s="33">
        <v>72119</v>
      </c>
      <c r="G50" s="38">
        <f t="shared" si="0"/>
        <v>0.10592276871739437</v>
      </c>
      <c r="H50" s="33">
        <v>133992</v>
      </c>
      <c r="I50" s="38">
        <f t="shared" si="1"/>
        <v>0.19679701085679371</v>
      </c>
      <c r="J50" s="33">
        <v>-127600</v>
      </c>
      <c r="K50" s="38">
        <f t="shared" si="2"/>
        <v>-0.18740893923015461</v>
      </c>
      <c r="L50" s="33">
        <v>0</v>
      </c>
      <c r="M50" s="38">
        <f t="shared" si="3"/>
        <v>0</v>
      </c>
      <c r="N50" s="33">
        <f t="shared" si="4"/>
        <v>78511</v>
      </c>
      <c r="O50" s="38">
        <f t="shared" si="5"/>
        <v>0.11531084034403347</v>
      </c>
      <c r="P50" s="33">
        <v>8483</v>
      </c>
      <c r="Q50" s="33">
        <v>180864</v>
      </c>
      <c r="R50" s="33">
        <v>1383397</v>
      </c>
      <c r="S50" s="33">
        <v>23677</v>
      </c>
      <c r="T50" s="38">
        <f t="shared" si="6"/>
        <v>1.711511590671369E-2</v>
      </c>
      <c r="U50" s="38">
        <f t="shared" si="7"/>
        <v>-16.041848402687727</v>
      </c>
    </row>
    <row r="51" spans="1:21" ht="13" x14ac:dyDescent="0.3">
      <c r="A51" s="18" t="s">
        <v>29</v>
      </c>
      <c r="B51" s="12" t="s">
        <v>106</v>
      </c>
      <c r="C51" s="11" t="s">
        <v>107</v>
      </c>
      <c r="D51" s="33">
        <v>504000</v>
      </c>
      <c r="E51" s="33">
        <v>504000</v>
      </c>
      <c r="F51" s="33">
        <v>1783</v>
      </c>
      <c r="G51" s="38">
        <f t="shared" si="0"/>
        <v>3.5376984126984129E-3</v>
      </c>
      <c r="H51" s="33">
        <v>1783</v>
      </c>
      <c r="I51" s="38">
        <f t="shared" si="1"/>
        <v>3.5376984126984129E-3</v>
      </c>
      <c r="J51" s="33">
        <v>6791</v>
      </c>
      <c r="K51" s="38">
        <f t="shared" si="2"/>
        <v>1.3474206349206349E-2</v>
      </c>
      <c r="L51" s="33">
        <v>0</v>
      </c>
      <c r="M51" s="38">
        <f t="shared" si="3"/>
        <v>0</v>
      </c>
      <c r="N51" s="33">
        <f t="shared" si="4"/>
        <v>10357</v>
      </c>
      <c r="O51" s="38">
        <f t="shared" si="5"/>
        <v>2.0549603174603175E-2</v>
      </c>
      <c r="P51" s="33">
        <v>3624</v>
      </c>
      <c r="Q51" s="33">
        <v>503000</v>
      </c>
      <c r="R51" s="33">
        <v>584956</v>
      </c>
      <c r="S51" s="33">
        <v>38722</v>
      </c>
      <c r="T51" s="38">
        <f t="shared" si="6"/>
        <v>6.619643186837984E-2</v>
      </c>
      <c r="U51" s="38">
        <f t="shared" si="7"/>
        <v>0.87389624724061821</v>
      </c>
    </row>
    <row r="52" spans="1:21" ht="13" x14ac:dyDescent="0.3">
      <c r="A52" s="18" t="s">
        <v>44</v>
      </c>
      <c r="B52" s="12" t="s">
        <v>108</v>
      </c>
      <c r="C52" s="11" t="s">
        <v>109</v>
      </c>
      <c r="D52" s="33">
        <v>0</v>
      </c>
      <c r="E52" s="33">
        <v>0</v>
      </c>
      <c r="F52" s="33">
        <v>0</v>
      </c>
      <c r="G52" s="38">
        <f t="shared" si="0"/>
        <v>0</v>
      </c>
      <c r="H52" s="33">
        <v>0</v>
      </c>
      <c r="I52" s="38">
        <f t="shared" si="1"/>
        <v>0</v>
      </c>
      <c r="J52" s="33">
        <v>0</v>
      </c>
      <c r="K52" s="38">
        <f t="shared" si="2"/>
        <v>0</v>
      </c>
      <c r="L52" s="33">
        <v>0</v>
      </c>
      <c r="M52" s="38">
        <f t="shared" si="3"/>
        <v>0</v>
      </c>
      <c r="N52" s="33">
        <f t="shared" si="4"/>
        <v>0</v>
      </c>
      <c r="O52" s="38">
        <f t="shared" si="5"/>
        <v>0</v>
      </c>
      <c r="P52" s="33">
        <v>0</v>
      </c>
      <c r="Q52" s="33">
        <v>1877000</v>
      </c>
      <c r="R52" s="33">
        <v>0</v>
      </c>
      <c r="S52" s="33">
        <v>28800</v>
      </c>
      <c r="T52" s="38">
        <f t="shared" si="6"/>
        <v>0</v>
      </c>
      <c r="U52" s="38">
        <f t="shared" si="7"/>
        <v>0</v>
      </c>
    </row>
    <row r="53" spans="1:21" ht="14" x14ac:dyDescent="0.3">
      <c r="A53" s="19" t="s">
        <v>0</v>
      </c>
      <c r="B53" s="14" t="s">
        <v>110</v>
      </c>
      <c r="C53" s="13" t="s">
        <v>0</v>
      </c>
      <c r="D53" s="34">
        <f>SUM(D48:D52)</f>
        <v>8786828</v>
      </c>
      <c r="E53" s="34">
        <f>SUM(E48:E52)</f>
        <v>8786828</v>
      </c>
      <c r="F53" s="34">
        <f>SUM(F48:F52)</f>
        <v>331194</v>
      </c>
      <c r="G53" s="39">
        <f t="shared" si="0"/>
        <v>3.7692100038830847E-2</v>
      </c>
      <c r="H53" s="34">
        <f>SUM(H48:H52)</f>
        <v>428939</v>
      </c>
      <c r="I53" s="39">
        <f t="shared" si="1"/>
        <v>4.8816137063340717E-2</v>
      </c>
      <c r="J53" s="34">
        <f>SUM(J48:J52)</f>
        <v>228062</v>
      </c>
      <c r="K53" s="39">
        <f t="shared" si="2"/>
        <v>2.5954986258977641E-2</v>
      </c>
      <c r="L53" s="34">
        <f>SUM(L48:L52)</f>
        <v>0</v>
      </c>
      <c r="M53" s="39">
        <f t="shared" si="3"/>
        <v>0</v>
      </c>
      <c r="N53" s="34">
        <f t="shared" si="4"/>
        <v>988195</v>
      </c>
      <c r="O53" s="39">
        <f t="shared" si="5"/>
        <v>0.11246322336114921</v>
      </c>
      <c r="P53" s="34">
        <f>SUM(P48:P52)</f>
        <v>2675081</v>
      </c>
      <c r="Q53" s="34">
        <f>SUM(Q48:Q52)</f>
        <v>8487023</v>
      </c>
      <c r="R53" s="34">
        <f>SUM(R48:R52)</f>
        <v>7369468</v>
      </c>
      <c r="S53" s="34">
        <f>SUM(S48:S52)</f>
        <v>4316395</v>
      </c>
      <c r="T53" s="39">
        <f t="shared" si="6"/>
        <v>0.58571324280124426</v>
      </c>
      <c r="U53" s="39">
        <f t="shared" si="7"/>
        <v>-0.9147457591003787</v>
      </c>
    </row>
    <row r="54" spans="1:21" ht="14" x14ac:dyDescent="0.3">
      <c r="A54" s="19" t="s">
        <v>0</v>
      </c>
      <c r="B54" s="14" t="s">
        <v>111</v>
      </c>
      <c r="C54" s="13" t="s">
        <v>0</v>
      </c>
      <c r="D54" s="34">
        <f>SUM(D8:D9,D11:D18,D20:D26,D28:D34,D36:D39,D41:D46,D48:D52)</f>
        <v>234541450</v>
      </c>
      <c r="E54" s="34">
        <f>SUM(E8:E9,E11:E18,E20:E26,E28:E34,E36:E39,E41:E46,E48:E52)</f>
        <v>224107865</v>
      </c>
      <c r="F54" s="34">
        <f>SUM(F8:F9,F11:F18,F20:F26,F28:F34,F36:F39,F41:F46,F48:F52)</f>
        <v>46333972</v>
      </c>
      <c r="G54" s="39">
        <f t="shared" si="0"/>
        <v>0.19755131555637606</v>
      </c>
      <c r="H54" s="34">
        <f>SUM(H8:H9,H11:H18,H20:H26,H28:H34,H36:H39,H41:H46,H48:H52)</f>
        <v>63272669</v>
      </c>
      <c r="I54" s="39">
        <f t="shared" si="1"/>
        <v>0.26977179939835794</v>
      </c>
      <c r="J54" s="34">
        <f>SUM(J8:J9,J11:J18,J20:J26,J28:J34,J36:J39,J41:J46,J48:J52)</f>
        <v>102053693</v>
      </c>
      <c r="K54" s="39">
        <f t="shared" si="2"/>
        <v>0.45537756115788264</v>
      </c>
      <c r="L54" s="34">
        <f>SUM(L8:L9,L11:L18,L20:L26,L28:L34,L36:L39,L41:L46,L48:L52)</f>
        <v>0</v>
      </c>
      <c r="M54" s="39">
        <f t="shared" si="3"/>
        <v>0</v>
      </c>
      <c r="N54" s="34">
        <f t="shared" si="4"/>
        <v>211660334</v>
      </c>
      <c r="O54" s="39">
        <f t="shared" si="5"/>
        <v>0.94445741116671655</v>
      </c>
      <c r="P54" s="34">
        <f>SUM(P8:P9,P11:P18,P20:P26,P28:P34,P36:P39,P41:P46,P48:P52)</f>
        <v>53731453</v>
      </c>
      <c r="Q54" s="34">
        <f>SUM(Q8:Q9,Q11:Q18,Q20:Q26,Q28:Q34,Q36:Q39,Q41:Q46,Q48:Q52)</f>
        <v>186573995</v>
      </c>
      <c r="R54" s="34">
        <f>SUM(R8:R9,R11:R18,R20:R26,R28:R34,R36:R39,R41:R46,R48:R52)</f>
        <v>209575312</v>
      </c>
      <c r="S54" s="34">
        <f>SUM(S8:S9,S11:S18,S20:S26,S28:S34,S36:S39,S41:S46,S48:S52)</f>
        <v>99215619</v>
      </c>
      <c r="T54" s="39">
        <f t="shared" si="6"/>
        <v>0.47341272239165272</v>
      </c>
      <c r="U54" s="39">
        <f t="shared" si="7"/>
        <v>0.89932874139845054</v>
      </c>
    </row>
    <row r="55" spans="1:21" ht="14.5" customHeight="1" x14ac:dyDescent="0.3">
      <c r="A55" s="17" t="s">
        <v>0</v>
      </c>
      <c r="B55" s="15" t="s">
        <v>618</v>
      </c>
      <c r="C55" s="10"/>
      <c r="D55" s="35"/>
      <c r="E55" s="35"/>
      <c r="F55" s="35"/>
      <c r="G55" s="40"/>
      <c r="H55" s="35"/>
      <c r="I55" s="40"/>
      <c r="J55" s="35"/>
      <c r="K55" s="40"/>
      <c r="L55" s="35"/>
      <c r="M55" s="40"/>
      <c r="N55" s="35"/>
      <c r="O55" s="40"/>
      <c r="P55" s="35"/>
      <c r="Q55" s="35"/>
      <c r="R55" s="35"/>
      <c r="S55" s="35"/>
      <c r="T55" s="40"/>
      <c r="U55" s="40"/>
    </row>
    <row r="56" spans="1:21" ht="14.5" customHeight="1" x14ac:dyDescent="0.3">
      <c r="A56" s="17" t="s">
        <v>0</v>
      </c>
      <c r="B56" s="9" t="s">
        <v>112</v>
      </c>
      <c r="C56" s="10"/>
      <c r="D56" s="35"/>
      <c r="E56" s="35"/>
      <c r="F56" s="35"/>
      <c r="G56" s="40"/>
      <c r="H56" s="35"/>
      <c r="I56" s="40"/>
      <c r="J56" s="35"/>
      <c r="K56" s="40"/>
      <c r="L56" s="35"/>
      <c r="M56" s="40"/>
      <c r="N56" s="35"/>
      <c r="O56" s="40"/>
      <c r="P56" s="35"/>
      <c r="Q56" s="35"/>
      <c r="R56" s="35"/>
      <c r="S56" s="35"/>
      <c r="T56" s="40"/>
      <c r="U56" s="40"/>
    </row>
    <row r="57" spans="1:21" ht="13" x14ac:dyDescent="0.3">
      <c r="A57" s="18" t="s">
        <v>23</v>
      </c>
      <c r="B57" s="12" t="s">
        <v>113</v>
      </c>
      <c r="C57" s="11" t="s">
        <v>114</v>
      </c>
      <c r="D57" s="33">
        <v>7355796</v>
      </c>
      <c r="E57" s="33">
        <v>7355796</v>
      </c>
      <c r="F57" s="33">
        <v>2233724</v>
      </c>
      <c r="G57" s="38">
        <f t="shared" ref="G57:G85" si="8">IF(($D57      =0),0,($F57      /$D57      ))</f>
        <v>0.30366856285845883</v>
      </c>
      <c r="H57" s="33">
        <v>1679108</v>
      </c>
      <c r="I57" s="38">
        <f t="shared" ref="I57:I85" si="9">IF(($D57      =0),0,($H57      /$D57      ))</f>
        <v>0.22827006077928208</v>
      </c>
      <c r="J57" s="33">
        <v>1557013</v>
      </c>
      <c r="K57" s="38">
        <f t="shared" ref="K57:K85" si="10">IF(($E57      =0),0,($J57      /$E57      ))</f>
        <v>0.21167158523700222</v>
      </c>
      <c r="L57" s="33">
        <v>0</v>
      </c>
      <c r="M57" s="38">
        <f t="shared" ref="M57:M85" si="11">IF(($E57      =0),0,($L57      /$E57      ))</f>
        <v>0</v>
      </c>
      <c r="N57" s="33">
        <f t="shared" ref="N57:N85" si="12">$F57      +$H57      +$J57</f>
        <v>5469845</v>
      </c>
      <c r="O57" s="38">
        <f t="shared" ref="O57:O85" si="13">IF(($E57      =0),0,($N57      /$E57      ))</f>
        <v>0.74361020887474316</v>
      </c>
      <c r="P57" s="33">
        <v>1578418</v>
      </c>
      <c r="Q57" s="33">
        <v>7079690</v>
      </c>
      <c r="R57" s="33">
        <v>6977834</v>
      </c>
      <c r="S57" s="33">
        <v>5040153</v>
      </c>
      <c r="T57" s="38">
        <f t="shared" ref="T57:T85" si="14">IF(($R57      =0),0,($S57      /$R57      ))</f>
        <v>0.72230910050310737</v>
      </c>
      <c r="U57" s="38">
        <f t="shared" ref="U57:U85" si="15">IF(($P57      =0),0,(($J57      /$P57      )-1))</f>
        <v>-1.3561046566878954E-2</v>
      </c>
    </row>
    <row r="58" spans="1:21" ht="14" x14ac:dyDescent="0.3">
      <c r="A58" s="19" t="s">
        <v>0</v>
      </c>
      <c r="B58" s="14" t="s">
        <v>28</v>
      </c>
      <c r="C58" s="13" t="s">
        <v>0</v>
      </c>
      <c r="D58" s="34">
        <f>D57</f>
        <v>7355796</v>
      </c>
      <c r="E58" s="34">
        <f>E57</f>
        <v>7355796</v>
      </c>
      <c r="F58" s="34">
        <f>F57</f>
        <v>2233724</v>
      </c>
      <c r="G58" s="39">
        <f t="shared" si="8"/>
        <v>0.30366856285845883</v>
      </c>
      <c r="H58" s="34">
        <f>H57</f>
        <v>1679108</v>
      </c>
      <c r="I58" s="39">
        <f t="shared" si="9"/>
        <v>0.22827006077928208</v>
      </c>
      <c r="J58" s="34">
        <f>J57</f>
        <v>1557013</v>
      </c>
      <c r="K58" s="39">
        <f t="shared" si="10"/>
        <v>0.21167158523700222</v>
      </c>
      <c r="L58" s="34">
        <f>L57</f>
        <v>0</v>
      </c>
      <c r="M58" s="39">
        <f t="shared" si="11"/>
        <v>0</v>
      </c>
      <c r="N58" s="34">
        <f t="shared" si="12"/>
        <v>5469845</v>
      </c>
      <c r="O58" s="39">
        <f t="shared" si="13"/>
        <v>0.74361020887474316</v>
      </c>
      <c r="P58" s="34">
        <f>P57</f>
        <v>1578418</v>
      </c>
      <c r="Q58" s="34">
        <f>Q57</f>
        <v>7079690</v>
      </c>
      <c r="R58" s="34">
        <f>R57</f>
        <v>6977834</v>
      </c>
      <c r="S58" s="34">
        <f>S57</f>
        <v>5040153</v>
      </c>
      <c r="T58" s="39">
        <f t="shared" si="14"/>
        <v>0.72230910050310737</v>
      </c>
      <c r="U58" s="39">
        <f t="shared" si="15"/>
        <v>-1.3561046566878954E-2</v>
      </c>
    </row>
    <row r="59" spans="1:21" ht="13" x14ac:dyDescent="0.3">
      <c r="A59" s="18" t="s">
        <v>29</v>
      </c>
      <c r="B59" s="12" t="s">
        <v>115</v>
      </c>
      <c r="C59" s="11" t="s">
        <v>116</v>
      </c>
      <c r="D59" s="33">
        <v>0</v>
      </c>
      <c r="E59" s="33">
        <v>0</v>
      </c>
      <c r="F59" s="33">
        <v>0</v>
      </c>
      <c r="G59" s="38">
        <f t="shared" si="8"/>
        <v>0</v>
      </c>
      <c r="H59" s="33">
        <v>8640</v>
      </c>
      <c r="I59" s="38">
        <f t="shared" si="9"/>
        <v>0</v>
      </c>
      <c r="J59" s="33">
        <v>4150</v>
      </c>
      <c r="K59" s="38">
        <f t="shared" si="10"/>
        <v>0</v>
      </c>
      <c r="L59" s="33">
        <v>0</v>
      </c>
      <c r="M59" s="38">
        <f t="shared" si="11"/>
        <v>0</v>
      </c>
      <c r="N59" s="33">
        <f t="shared" si="12"/>
        <v>12790</v>
      </c>
      <c r="O59" s="38">
        <f t="shared" si="13"/>
        <v>0</v>
      </c>
      <c r="P59" s="33">
        <v>0</v>
      </c>
      <c r="Q59" s="33">
        <v>0</v>
      </c>
      <c r="R59" s="33">
        <v>0</v>
      </c>
      <c r="S59" s="33">
        <v>0</v>
      </c>
      <c r="T59" s="38">
        <f t="shared" si="14"/>
        <v>0</v>
      </c>
      <c r="U59" s="38">
        <f t="shared" si="15"/>
        <v>0</v>
      </c>
    </row>
    <row r="60" spans="1:21" ht="13" x14ac:dyDescent="0.3">
      <c r="A60" s="18" t="s">
        <v>29</v>
      </c>
      <c r="B60" s="12" t="s">
        <v>117</v>
      </c>
      <c r="C60" s="11" t="s">
        <v>118</v>
      </c>
      <c r="D60" s="33">
        <v>3161100</v>
      </c>
      <c r="E60" s="33">
        <v>3077000</v>
      </c>
      <c r="F60" s="33">
        <v>374675</v>
      </c>
      <c r="G60" s="38">
        <f t="shared" si="8"/>
        <v>0.11852677865300054</v>
      </c>
      <c r="H60" s="33">
        <v>44772</v>
      </c>
      <c r="I60" s="38">
        <f t="shared" si="9"/>
        <v>1.4163424124513619E-2</v>
      </c>
      <c r="J60" s="33">
        <v>-5460000</v>
      </c>
      <c r="K60" s="38">
        <f t="shared" si="10"/>
        <v>-1.7744556386090349</v>
      </c>
      <c r="L60" s="33">
        <v>0</v>
      </c>
      <c r="M60" s="38">
        <f t="shared" si="11"/>
        <v>0</v>
      </c>
      <c r="N60" s="33">
        <f t="shared" si="12"/>
        <v>-5040553</v>
      </c>
      <c r="O60" s="38">
        <f t="shared" si="13"/>
        <v>-1.6381387715307116</v>
      </c>
      <c r="P60" s="33">
        <v>2</v>
      </c>
      <c r="Q60" s="33">
        <v>149407</v>
      </c>
      <c r="R60" s="33">
        <v>149407</v>
      </c>
      <c r="S60" s="33">
        <v>-3</v>
      </c>
      <c r="T60" s="38">
        <f t="shared" si="14"/>
        <v>-2.0079380484180795E-5</v>
      </c>
      <c r="U60" s="38">
        <f t="shared" si="15"/>
        <v>-2730001</v>
      </c>
    </row>
    <row r="61" spans="1:21" ht="13" x14ac:dyDescent="0.3">
      <c r="A61" s="18" t="s">
        <v>29</v>
      </c>
      <c r="B61" s="12" t="s">
        <v>119</v>
      </c>
      <c r="C61" s="11" t="s">
        <v>120</v>
      </c>
      <c r="D61" s="33">
        <v>102900</v>
      </c>
      <c r="E61" s="33">
        <v>98000</v>
      </c>
      <c r="F61" s="33">
        <v>12164</v>
      </c>
      <c r="G61" s="38">
        <f t="shared" si="8"/>
        <v>0.11821185617103984</v>
      </c>
      <c r="H61" s="33">
        <v>24365</v>
      </c>
      <c r="I61" s="38">
        <f t="shared" si="9"/>
        <v>0.2367832847424684</v>
      </c>
      <c r="J61" s="33">
        <v>11683</v>
      </c>
      <c r="K61" s="38">
        <f t="shared" si="10"/>
        <v>0.11921428571428572</v>
      </c>
      <c r="L61" s="33">
        <v>0</v>
      </c>
      <c r="M61" s="38">
        <f t="shared" si="11"/>
        <v>0</v>
      </c>
      <c r="N61" s="33">
        <f t="shared" si="12"/>
        <v>48212</v>
      </c>
      <c r="O61" s="38">
        <f t="shared" si="13"/>
        <v>0.49195918367346941</v>
      </c>
      <c r="P61" s="33">
        <v>13921</v>
      </c>
      <c r="Q61" s="33">
        <v>2460000</v>
      </c>
      <c r="R61" s="33">
        <v>2460000</v>
      </c>
      <c r="S61" s="33">
        <v>37887</v>
      </c>
      <c r="T61" s="38">
        <f t="shared" si="14"/>
        <v>1.5401219512195122E-2</v>
      </c>
      <c r="U61" s="38">
        <f t="shared" si="15"/>
        <v>-0.16076431290855542</v>
      </c>
    </row>
    <row r="62" spans="1:21" ht="13" x14ac:dyDescent="0.3">
      <c r="A62" s="18" t="s">
        <v>44</v>
      </c>
      <c r="B62" s="12" t="s">
        <v>121</v>
      </c>
      <c r="C62" s="11" t="s">
        <v>122</v>
      </c>
      <c r="D62" s="33">
        <v>0</v>
      </c>
      <c r="E62" s="33">
        <v>0</v>
      </c>
      <c r="F62" s="33">
        <v>0</v>
      </c>
      <c r="G62" s="38">
        <f t="shared" si="8"/>
        <v>0</v>
      </c>
      <c r="H62" s="33">
        <v>0</v>
      </c>
      <c r="I62" s="38">
        <f t="shared" si="9"/>
        <v>0</v>
      </c>
      <c r="J62" s="33">
        <v>0</v>
      </c>
      <c r="K62" s="38">
        <f t="shared" si="10"/>
        <v>0</v>
      </c>
      <c r="L62" s="33">
        <v>0</v>
      </c>
      <c r="M62" s="38">
        <f t="shared" si="11"/>
        <v>0</v>
      </c>
      <c r="N62" s="33">
        <f t="shared" si="12"/>
        <v>0</v>
      </c>
      <c r="O62" s="38">
        <f t="shared" si="13"/>
        <v>0</v>
      </c>
      <c r="P62" s="33">
        <v>0</v>
      </c>
      <c r="Q62" s="33">
        <v>0</v>
      </c>
      <c r="R62" s="33">
        <v>0</v>
      </c>
      <c r="S62" s="33">
        <v>0</v>
      </c>
      <c r="T62" s="38">
        <f t="shared" si="14"/>
        <v>0</v>
      </c>
      <c r="U62" s="38">
        <f t="shared" si="15"/>
        <v>0</v>
      </c>
    </row>
    <row r="63" spans="1:21" ht="14" x14ac:dyDescent="0.3">
      <c r="A63" s="19" t="s">
        <v>0</v>
      </c>
      <c r="B63" s="14" t="s">
        <v>123</v>
      </c>
      <c r="C63" s="13" t="s">
        <v>0</v>
      </c>
      <c r="D63" s="34">
        <f>SUM(D59:D62)</f>
        <v>3264000</v>
      </c>
      <c r="E63" s="34">
        <f>SUM(E59:E62)</f>
        <v>3175000</v>
      </c>
      <c r="F63" s="34">
        <f>SUM(F59:F62)</f>
        <v>386839</v>
      </c>
      <c r="G63" s="39">
        <f t="shared" si="8"/>
        <v>0.11851685049019609</v>
      </c>
      <c r="H63" s="34">
        <f>SUM(H59:H62)</f>
        <v>77777</v>
      </c>
      <c r="I63" s="39">
        <f t="shared" si="9"/>
        <v>2.3828737745098038E-2</v>
      </c>
      <c r="J63" s="34">
        <f>SUM(J59:J62)</f>
        <v>-5444167</v>
      </c>
      <c r="K63" s="39">
        <f t="shared" si="10"/>
        <v>-1.7146982677165354</v>
      </c>
      <c r="L63" s="34">
        <f>SUM(L59:L62)</f>
        <v>0</v>
      </c>
      <c r="M63" s="39">
        <f t="shared" si="11"/>
        <v>0</v>
      </c>
      <c r="N63" s="34">
        <f t="shared" si="12"/>
        <v>-4979551</v>
      </c>
      <c r="O63" s="39">
        <f t="shared" si="13"/>
        <v>-1.5683625196850395</v>
      </c>
      <c r="P63" s="34">
        <f>SUM(P59:P62)</f>
        <v>13923</v>
      </c>
      <c r="Q63" s="34">
        <f>SUM(Q59:Q62)</f>
        <v>2609407</v>
      </c>
      <c r="R63" s="34">
        <f>SUM(R59:R62)</f>
        <v>2609407</v>
      </c>
      <c r="S63" s="34">
        <f>SUM(S59:S62)</f>
        <v>37884</v>
      </c>
      <c r="T63" s="39">
        <f t="shared" si="14"/>
        <v>1.4518241117617911E-2</v>
      </c>
      <c r="U63" s="39">
        <f t="shared" si="15"/>
        <v>-392.01967966673851</v>
      </c>
    </row>
    <row r="64" spans="1:21" ht="13" x14ac:dyDescent="0.3">
      <c r="A64" s="18" t="s">
        <v>29</v>
      </c>
      <c r="B64" s="12" t="s">
        <v>124</v>
      </c>
      <c r="C64" s="11" t="s">
        <v>125</v>
      </c>
      <c r="D64" s="33">
        <v>0</v>
      </c>
      <c r="E64" s="33">
        <v>0</v>
      </c>
      <c r="F64" s="33">
        <v>0</v>
      </c>
      <c r="G64" s="38">
        <f t="shared" si="8"/>
        <v>0</v>
      </c>
      <c r="H64" s="33">
        <v>0</v>
      </c>
      <c r="I64" s="38">
        <f t="shared" si="9"/>
        <v>0</v>
      </c>
      <c r="J64" s="33">
        <v>0</v>
      </c>
      <c r="K64" s="38">
        <f t="shared" si="10"/>
        <v>0</v>
      </c>
      <c r="L64" s="33">
        <v>0</v>
      </c>
      <c r="M64" s="38">
        <f t="shared" si="11"/>
        <v>0</v>
      </c>
      <c r="N64" s="33">
        <f t="shared" si="12"/>
        <v>0</v>
      </c>
      <c r="O64" s="38">
        <f t="shared" si="13"/>
        <v>0</v>
      </c>
      <c r="P64" s="33">
        <v>0</v>
      </c>
      <c r="Q64" s="33">
        <v>0</v>
      </c>
      <c r="R64" s="33">
        <v>0</v>
      </c>
      <c r="S64" s="33">
        <v>0</v>
      </c>
      <c r="T64" s="38">
        <f t="shared" si="14"/>
        <v>0</v>
      </c>
      <c r="U64" s="38">
        <f t="shared" si="15"/>
        <v>0</v>
      </c>
    </row>
    <row r="65" spans="1:21" ht="13" x14ac:dyDescent="0.3">
      <c r="A65" s="18" t="s">
        <v>29</v>
      </c>
      <c r="B65" s="12" t="s">
        <v>126</v>
      </c>
      <c r="C65" s="11" t="s">
        <v>127</v>
      </c>
      <c r="D65" s="33">
        <v>1262269</v>
      </c>
      <c r="E65" s="33">
        <v>1262269</v>
      </c>
      <c r="F65" s="33">
        <v>107739</v>
      </c>
      <c r="G65" s="38">
        <f t="shared" si="8"/>
        <v>8.5353438926251066E-2</v>
      </c>
      <c r="H65" s="33">
        <v>92418</v>
      </c>
      <c r="I65" s="38">
        <f t="shared" si="9"/>
        <v>7.3215772549274361E-2</v>
      </c>
      <c r="J65" s="33">
        <v>62584</v>
      </c>
      <c r="K65" s="38">
        <f t="shared" si="10"/>
        <v>4.9580556917740985E-2</v>
      </c>
      <c r="L65" s="33">
        <v>0</v>
      </c>
      <c r="M65" s="38">
        <f t="shared" si="11"/>
        <v>0</v>
      </c>
      <c r="N65" s="33">
        <f t="shared" si="12"/>
        <v>262741</v>
      </c>
      <c r="O65" s="38">
        <f t="shared" si="13"/>
        <v>0.2081497683932664</v>
      </c>
      <c r="P65" s="33">
        <v>-4771481</v>
      </c>
      <c r="Q65" s="33">
        <v>1387324</v>
      </c>
      <c r="R65" s="33">
        <v>1514063</v>
      </c>
      <c r="S65" s="33">
        <v>-9796486</v>
      </c>
      <c r="T65" s="38">
        <f t="shared" si="14"/>
        <v>-6.4703291738851023</v>
      </c>
      <c r="U65" s="38">
        <f t="shared" si="15"/>
        <v>-1.013116263063816</v>
      </c>
    </row>
    <row r="66" spans="1:21" ht="13" x14ac:dyDescent="0.3">
      <c r="A66" s="18" t="s">
        <v>29</v>
      </c>
      <c r="B66" s="12" t="s">
        <v>128</v>
      </c>
      <c r="C66" s="11" t="s">
        <v>129</v>
      </c>
      <c r="D66" s="33">
        <v>30000</v>
      </c>
      <c r="E66" s="33">
        <v>45000</v>
      </c>
      <c r="F66" s="33">
        <v>193059</v>
      </c>
      <c r="G66" s="38">
        <f t="shared" si="8"/>
        <v>6.4352999999999998</v>
      </c>
      <c r="H66" s="33">
        <v>129026</v>
      </c>
      <c r="I66" s="38">
        <f t="shared" si="9"/>
        <v>4.3008666666666668</v>
      </c>
      <c r="J66" s="33">
        <v>-230206</v>
      </c>
      <c r="K66" s="38">
        <f t="shared" si="10"/>
        <v>-5.1156888888888892</v>
      </c>
      <c r="L66" s="33">
        <v>0</v>
      </c>
      <c r="M66" s="38">
        <f t="shared" si="11"/>
        <v>0</v>
      </c>
      <c r="N66" s="33">
        <f t="shared" si="12"/>
        <v>91879</v>
      </c>
      <c r="O66" s="38">
        <f t="shared" si="13"/>
        <v>2.0417555555555555</v>
      </c>
      <c r="P66" s="33">
        <v>109866</v>
      </c>
      <c r="Q66" s="33">
        <v>40000</v>
      </c>
      <c r="R66" s="33">
        <v>15000</v>
      </c>
      <c r="S66" s="33">
        <v>337060</v>
      </c>
      <c r="T66" s="38">
        <f t="shared" si="14"/>
        <v>22.470666666666666</v>
      </c>
      <c r="U66" s="38">
        <f t="shared" si="15"/>
        <v>-3.0953343163490068</v>
      </c>
    </row>
    <row r="67" spans="1:21" ht="13" x14ac:dyDescent="0.3">
      <c r="A67" s="18" t="s">
        <v>29</v>
      </c>
      <c r="B67" s="12" t="s">
        <v>130</v>
      </c>
      <c r="C67" s="11" t="s">
        <v>131</v>
      </c>
      <c r="D67" s="33">
        <v>12089936</v>
      </c>
      <c r="E67" s="33">
        <v>12089936</v>
      </c>
      <c r="F67" s="33">
        <v>1406884</v>
      </c>
      <c r="G67" s="38">
        <f t="shared" si="8"/>
        <v>0.11636819251979498</v>
      </c>
      <c r="H67" s="33">
        <v>497026</v>
      </c>
      <c r="I67" s="38">
        <f t="shared" si="9"/>
        <v>4.1110722174211675E-2</v>
      </c>
      <c r="J67" s="33">
        <v>437838</v>
      </c>
      <c r="K67" s="38">
        <f t="shared" si="10"/>
        <v>3.6215080046743009E-2</v>
      </c>
      <c r="L67" s="33">
        <v>0</v>
      </c>
      <c r="M67" s="38">
        <f t="shared" si="11"/>
        <v>0</v>
      </c>
      <c r="N67" s="33">
        <f t="shared" si="12"/>
        <v>2341748</v>
      </c>
      <c r="O67" s="38">
        <f t="shared" si="13"/>
        <v>0.19369399474074966</v>
      </c>
      <c r="P67" s="33">
        <v>844564</v>
      </c>
      <c r="Q67" s="33">
        <v>11405600</v>
      </c>
      <c r="R67" s="33">
        <v>11405600</v>
      </c>
      <c r="S67" s="33">
        <v>2367234</v>
      </c>
      <c r="T67" s="38">
        <f t="shared" si="14"/>
        <v>0.20755015080311426</v>
      </c>
      <c r="U67" s="38">
        <f t="shared" si="15"/>
        <v>-0.48158102879118692</v>
      </c>
    </row>
    <row r="68" spans="1:21" ht="13" x14ac:dyDescent="0.3">
      <c r="A68" s="18" t="s">
        <v>29</v>
      </c>
      <c r="B68" s="12" t="s">
        <v>132</v>
      </c>
      <c r="C68" s="11" t="s">
        <v>133</v>
      </c>
      <c r="D68" s="33">
        <v>784815</v>
      </c>
      <c r="E68" s="33">
        <v>804815</v>
      </c>
      <c r="F68" s="33">
        <v>137221</v>
      </c>
      <c r="G68" s="38">
        <f t="shared" si="8"/>
        <v>0.1748450271720087</v>
      </c>
      <c r="H68" s="33">
        <v>192493</v>
      </c>
      <c r="I68" s="38">
        <f t="shared" si="9"/>
        <v>0.24527181565082218</v>
      </c>
      <c r="J68" s="33">
        <v>140985</v>
      </c>
      <c r="K68" s="38">
        <f t="shared" si="10"/>
        <v>0.17517690400899585</v>
      </c>
      <c r="L68" s="33">
        <v>0</v>
      </c>
      <c r="M68" s="38">
        <f t="shared" si="11"/>
        <v>0</v>
      </c>
      <c r="N68" s="33">
        <f t="shared" si="12"/>
        <v>470699</v>
      </c>
      <c r="O68" s="38">
        <f t="shared" si="13"/>
        <v>0.58485366202170685</v>
      </c>
      <c r="P68" s="33">
        <v>210989</v>
      </c>
      <c r="Q68" s="33">
        <v>781343</v>
      </c>
      <c r="R68" s="33">
        <v>781343</v>
      </c>
      <c r="S68" s="33">
        <v>600379</v>
      </c>
      <c r="T68" s="38">
        <f t="shared" si="14"/>
        <v>0.76839365041985397</v>
      </c>
      <c r="U68" s="38">
        <f t="shared" si="15"/>
        <v>-0.33178980894738586</v>
      </c>
    </row>
    <row r="69" spans="1:21" ht="13" x14ac:dyDescent="0.3">
      <c r="A69" s="18" t="s">
        <v>44</v>
      </c>
      <c r="B69" s="12" t="s">
        <v>134</v>
      </c>
      <c r="C69" s="11" t="s">
        <v>135</v>
      </c>
      <c r="D69" s="33">
        <v>0</v>
      </c>
      <c r="E69" s="33">
        <v>0</v>
      </c>
      <c r="F69" s="33">
        <v>0</v>
      </c>
      <c r="G69" s="38">
        <f t="shared" si="8"/>
        <v>0</v>
      </c>
      <c r="H69" s="33">
        <v>0</v>
      </c>
      <c r="I69" s="38">
        <f t="shared" si="9"/>
        <v>0</v>
      </c>
      <c r="J69" s="33">
        <v>0</v>
      </c>
      <c r="K69" s="38">
        <f t="shared" si="10"/>
        <v>0</v>
      </c>
      <c r="L69" s="33">
        <v>0</v>
      </c>
      <c r="M69" s="38">
        <f t="shared" si="11"/>
        <v>0</v>
      </c>
      <c r="N69" s="33">
        <f t="shared" si="12"/>
        <v>0</v>
      </c>
      <c r="O69" s="38">
        <f t="shared" si="13"/>
        <v>0</v>
      </c>
      <c r="P69" s="33">
        <v>0</v>
      </c>
      <c r="Q69" s="33">
        <v>0</v>
      </c>
      <c r="R69" s="33">
        <v>0</v>
      </c>
      <c r="S69" s="33">
        <v>0</v>
      </c>
      <c r="T69" s="38">
        <f t="shared" si="14"/>
        <v>0</v>
      </c>
      <c r="U69" s="38">
        <f t="shared" si="15"/>
        <v>0</v>
      </c>
    </row>
    <row r="70" spans="1:21" ht="14" x14ac:dyDescent="0.3">
      <c r="A70" s="19" t="s">
        <v>0</v>
      </c>
      <c r="B70" s="14" t="s">
        <v>136</v>
      </c>
      <c r="C70" s="13" t="s">
        <v>0</v>
      </c>
      <c r="D70" s="34">
        <f>SUM(D64:D69)</f>
        <v>14167020</v>
      </c>
      <c r="E70" s="34">
        <f>SUM(E64:E69)</f>
        <v>14202020</v>
      </c>
      <c r="F70" s="34">
        <f>SUM(F64:F69)</f>
        <v>1844903</v>
      </c>
      <c r="G70" s="39">
        <f t="shared" si="8"/>
        <v>0.13022519908915212</v>
      </c>
      <c r="H70" s="34">
        <f>SUM(H64:H69)</f>
        <v>910963</v>
      </c>
      <c r="I70" s="39">
        <f t="shared" si="9"/>
        <v>6.4301666829015558E-2</v>
      </c>
      <c r="J70" s="34">
        <f>SUM(J64:J69)</f>
        <v>411201</v>
      </c>
      <c r="K70" s="39">
        <f t="shared" si="10"/>
        <v>2.8953698135898976E-2</v>
      </c>
      <c r="L70" s="34">
        <f>SUM(L64:L69)</f>
        <v>0</v>
      </c>
      <c r="M70" s="39">
        <f t="shared" si="11"/>
        <v>0</v>
      </c>
      <c r="N70" s="34">
        <f t="shared" si="12"/>
        <v>3167067</v>
      </c>
      <c r="O70" s="39">
        <f t="shared" si="13"/>
        <v>0.22300116462306066</v>
      </c>
      <c r="P70" s="34">
        <f>SUM(P64:P69)</f>
        <v>-3606062</v>
      </c>
      <c r="Q70" s="34">
        <f>SUM(Q64:Q69)</f>
        <v>13614267</v>
      </c>
      <c r="R70" s="34">
        <f>SUM(R64:R69)</f>
        <v>13716006</v>
      </c>
      <c r="S70" s="34">
        <f>SUM(S64:S69)</f>
        <v>-6491813</v>
      </c>
      <c r="T70" s="39">
        <f t="shared" si="14"/>
        <v>-0.47330199476436507</v>
      </c>
      <c r="U70" s="39">
        <f t="shared" si="15"/>
        <v>-1.1140304853327536</v>
      </c>
    </row>
    <row r="71" spans="1:21" ht="13" x14ac:dyDescent="0.3">
      <c r="A71" s="18" t="s">
        <v>29</v>
      </c>
      <c r="B71" s="12" t="s">
        <v>137</v>
      </c>
      <c r="C71" s="11" t="s">
        <v>138</v>
      </c>
      <c r="D71" s="33">
        <v>30000</v>
      </c>
      <c r="E71" s="33">
        <v>1291375</v>
      </c>
      <c r="F71" s="33">
        <v>364558</v>
      </c>
      <c r="G71" s="38">
        <f t="shared" si="8"/>
        <v>12.151933333333334</v>
      </c>
      <c r="H71" s="33">
        <v>281629</v>
      </c>
      <c r="I71" s="38">
        <f t="shared" si="9"/>
        <v>9.3876333333333335</v>
      </c>
      <c r="J71" s="33">
        <v>266095</v>
      </c>
      <c r="K71" s="38">
        <f t="shared" si="10"/>
        <v>0.20605556093311392</v>
      </c>
      <c r="L71" s="33">
        <v>0</v>
      </c>
      <c r="M71" s="38">
        <f t="shared" si="11"/>
        <v>0</v>
      </c>
      <c r="N71" s="33">
        <f t="shared" si="12"/>
        <v>912282</v>
      </c>
      <c r="O71" s="38">
        <f t="shared" si="13"/>
        <v>0.70644235795179555</v>
      </c>
      <c r="P71" s="33">
        <v>319157</v>
      </c>
      <c r="Q71" s="33">
        <v>856944</v>
      </c>
      <c r="R71" s="33">
        <v>1281700</v>
      </c>
      <c r="S71" s="33">
        <v>908945</v>
      </c>
      <c r="T71" s="38">
        <f t="shared" si="14"/>
        <v>0.70917141296715303</v>
      </c>
      <c r="U71" s="38">
        <f t="shared" si="15"/>
        <v>-0.16625673257989015</v>
      </c>
    </row>
    <row r="72" spans="1:21" ht="13" x14ac:dyDescent="0.3">
      <c r="A72" s="18" t="s">
        <v>29</v>
      </c>
      <c r="B72" s="12" t="s">
        <v>139</v>
      </c>
      <c r="C72" s="11" t="s">
        <v>140</v>
      </c>
      <c r="D72" s="33">
        <v>998146</v>
      </c>
      <c r="E72" s="33">
        <v>5794090</v>
      </c>
      <c r="F72" s="33">
        <v>3833959</v>
      </c>
      <c r="G72" s="38">
        <f t="shared" si="8"/>
        <v>3.8410803629929888</v>
      </c>
      <c r="H72" s="33">
        <v>1223071</v>
      </c>
      <c r="I72" s="38">
        <f t="shared" si="9"/>
        <v>1.2253427855243622</v>
      </c>
      <c r="J72" s="33">
        <v>3216482</v>
      </c>
      <c r="K72" s="38">
        <f t="shared" si="10"/>
        <v>0.55513152194736359</v>
      </c>
      <c r="L72" s="33">
        <v>0</v>
      </c>
      <c r="M72" s="38">
        <f t="shared" si="11"/>
        <v>0</v>
      </c>
      <c r="N72" s="33">
        <f t="shared" si="12"/>
        <v>8273512</v>
      </c>
      <c r="O72" s="38">
        <f t="shared" si="13"/>
        <v>1.4279225900874857</v>
      </c>
      <c r="P72" s="33">
        <v>266580</v>
      </c>
      <c r="Q72" s="33">
        <v>4459893</v>
      </c>
      <c r="R72" s="33">
        <v>33079893</v>
      </c>
      <c r="S72" s="33">
        <v>823730</v>
      </c>
      <c r="T72" s="38">
        <f t="shared" si="14"/>
        <v>2.4901229275439314E-2</v>
      </c>
      <c r="U72" s="38">
        <f t="shared" si="15"/>
        <v>11.06572886188011</v>
      </c>
    </row>
    <row r="73" spans="1:21" ht="13" x14ac:dyDescent="0.3">
      <c r="A73" s="18" t="s">
        <v>29</v>
      </c>
      <c r="B73" s="12" t="s">
        <v>141</v>
      </c>
      <c r="C73" s="11" t="s">
        <v>142</v>
      </c>
      <c r="D73" s="33">
        <v>0</v>
      </c>
      <c r="E73" s="33">
        <v>2059639</v>
      </c>
      <c r="F73" s="33">
        <v>0</v>
      </c>
      <c r="G73" s="38">
        <f t="shared" si="8"/>
        <v>0</v>
      </c>
      <c r="H73" s="33">
        <v>0</v>
      </c>
      <c r="I73" s="38">
        <f t="shared" si="9"/>
        <v>0</v>
      </c>
      <c r="J73" s="33">
        <v>0</v>
      </c>
      <c r="K73" s="38">
        <f t="shared" si="10"/>
        <v>0</v>
      </c>
      <c r="L73" s="33">
        <v>0</v>
      </c>
      <c r="M73" s="38">
        <f t="shared" si="11"/>
        <v>0</v>
      </c>
      <c r="N73" s="33">
        <f t="shared" si="12"/>
        <v>0</v>
      </c>
      <c r="O73" s="38">
        <f t="shared" si="13"/>
        <v>0</v>
      </c>
      <c r="P73" s="33">
        <v>0</v>
      </c>
      <c r="Q73" s="33">
        <v>2300004</v>
      </c>
      <c r="R73" s="33">
        <v>2300004</v>
      </c>
      <c r="S73" s="33">
        <v>1</v>
      </c>
      <c r="T73" s="38">
        <f t="shared" si="14"/>
        <v>4.347818525532999E-7</v>
      </c>
      <c r="U73" s="38">
        <f t="shared" si="15"/>
        <v>0</v>
      </c>
    </row>
    <row r="74" spans="1:21" ht="13" x14ac:dyDescent="0.3">
      <c r="A74" s="18" t="s">
        <v>29</v>
      </c>
      <c r="B74" s="12" t="s">
        <v>143</v>
      </c>
      <c r="C74" s="11" t="s">
        <v>144</v>
      </c>
      <c r="D74" s="33">
        <v>3882000</v>
      </c>
      <c r="E74" s="33">
        <v>2992000</v>
      </c>
      <c r="F74" s="33">
        <v>687622</v>
      </c>
      <c r="G74" s="38">
        <f t="shared" si="8"/>
        <v>0.17713086038124679</v>
      </c>
      <c r="H74" s="33">
        <v>461889</v>
      </c>
      <c r="I74" s="38">
        <f t="shared" si="9"/>
        <v>0.1189822256568779</v>
      </c>
      <c r="J74" s="33">
        <v>531556</v>
      </c>
      <c r="K74" s="38">
        <f t="shared" si="10"/>
        <v>0.17765909090909091</v>
      </c>
      <c r="L74" s="33">
        <v>0</v>
      </c>
      <c r="M74" s="38">
        <f t="shared" si="11"/>
        <v>0</v>
      </c>
      <c r="N74" s="33">
        <f t="shared" si="12"/>
        <v>1681067</v>
      </c>
      <c r="O74" s="38">
        <f t="shared" si="13"/>
        <v>0.56185394385026743</v>
      </c>
      <c r="P74" s="33">
        <v>663786</v>
      </c>
      <c r="Q74" s="33">
        <v>2690112</v>
      </c>
      <c r="R74" s="33">
        <v>1573520</v>
      </c>
      <c r="S74" s="33">
        <v>1744740</v>
      </c>
      <c r="T74" s="38">
        <f t="shared" si="14"/>
        <v>1.108813361126646</v>
      </c>
      <c r="U74" s="38">
        <f t="shared" si="15"/>
        <v>-0.1992057681240641</v>
      </c>
    </row>
    <row r="75" spans="1:21" ht="13" x14ac:dyDescent="0.3">
      <c r="A75" s="18" t="s">
        <v>29</v>
      </c>
      <c r="B75" s="12" t="s">
        <v>145</v>
      </c>
      <c r="C75" s="11" t="s">
        <v>146</v>
      </c>
      <c r="D75" s="33">
        <v>221260</v>
      </c>
      <c r="E75" s="33">
        <v>4259597</v>
      </c>
      <c r="F75" s="33">
        <v>73374</v>
      </c>
      <c r="G75" s="38">
        <f t="shared" si="8"/>
        <v>0.33161890987977943</v>
      </c>
      <c r="H75" s="33">
        <v>50301</v>
      </c>
      <c r="I75" s="38">
        <f t="shared" si="9"/>
        <v>0.22733887733887734</v>
      </c>
      <c r="J75" s="33">
        <v>575144</v>
      </c>
      <c r="K75" s="38">
        <f t="shared" si="10"/>
        <v>0.13502310195072445</v>
      </c>
      <c r="L75" s="33">
        <v>0</v>
      </c>
      <c r="M75" s="38">
        <f t="shared" si="11"/>
        <v>0</v>
      </c>
      <c r="N75" s="33">
        <f t="shared" si="12"/>
        <v>698819</v>
      </c>
      <c r="O75" s="38">
        <f t="shared" si="13"/>
        <v>0.16405753877655563</v>
      </c>
      <c r="P75" s="33">
        <v>65364</v>
      </c>
      <c r="Q75" s="33">
        <v>212955</v>
      </c>
      <c r="R75" s="33">
        <v>212955</v>
      </c>
      <c r="S75" s="33">
        <v>171034</v>
      </c>
      <c r="T75" s="38">
        <f t="shared" si="14"/>
        <v>0.80314620459721542</v>
      </c>
      <c r="U75" s="38">
        <f t="shared" si="15"/>
        <v>7.7990943026742556</v>
      </c>
    </row>
    <row r="76" spans="1:21" ht="13" x14ac:dyDescent="0.3">
      <c r="A76" s="18" t="s">
        <v>29</v>
      </c>
      <c r="B76" s="12" t="s">
        <v>147</v>
      </c>
      <c r="C76" s="11" t="s">
        <v>148</v>
      </c>
      <c r="D76" s="33">
        <v>0</v>
      </c>
      <c r="E76" s="33">
        <v>0</v>
      </c>
      <c r="F76" s="33">
        <v>0</v>
      </c>
      <c r="G76" s="38">
        <f t="shared" si="8"/>
        <v>0</v>
      </c>
      <c r="H76" s="33">
        <v>0</v>
      </c>
      <c r="I76" s="38">
        <f t="shared" si="9"/>
        <v>0</v>
      </c>
      <c r="J76" s="33">
        <v>0</v>
      </c>
      <c r="K76" s="38">
        <f t="shared" si="10"/>
        <v>0</v>
      </c>
      <c r="L76" s="33">
        <v>0</v>
      </c>
      <c r="M76" s="38">
        <f t="shared" si="11"/>
        <v>0</v>
      </c>
      <c r="N76" s="33">
        <f t="shared" si="12"/>
        <v>0</v>
      </c>
      <c r="O76" s="38">
        <f t="shared" si="13"/>
        <v>0</v>
      </c>
      <c r="P76" s="33">
        <v>0</v>
      </c>
      <c r="Q76" s="33">
        <v>0</v>
      </c>
      <c r="R76" s="33">
        <v>0</v>
      </c>
      <c r="S76" s="33">
        <v>0</v>
      </c>
      <c r="T76" s="38">
        <f t="shared" si="14"/>
        <v>0</v>
      </c>
      <c r="U76" s="38">
        <f t="shared" si="15"/>
        <v>0</v>
      </c>
    </row>
    <row r="77" spans="1:21" ht="13" x14ac:dyDescent="0.3">
      <c r="A77" s="18" t="s">
        <v>44</v>
      </c>
      <c r="B77" s="12" t="s">
        <v>149</v>
      </c>
      <c r="C77" s="11" t="s">
        <v>150</v>
      </c>
      <c r="D77" s="33">
        <v>0</v>
      </c>
      <c r="E77" s="33">
        <v>0</v>
      </c>
      <c r="F77" s="33">
        <v>0</v>
      </c>
      <c r="G77" s="38">
        <f t="shared" si="8"/>
        <v>0</v>
      </c>
      <c r="H77" s="33">
        <v>0</v>
      </c>
      <c r="I77" s="38">
        <f t="shared" si="9"/>
        <v>0</v>
      </c>
      <c r="J77" s="33">
        <v>0</v>
      </c>
      <c r="K77" s="38">
        <f t="shared" si="10"/>
        <v>0</v>
      </c>
      <c r="L77" s="33">
        <v>0</v>
      </c>
      <c r="M77" s="38">
        <f t="shared" si="11"/>
        <v>0</v>
      </c>
      <c r="N77" s="33">
        <f t="shared" si="12"/>
        <v>0</v>
      </c>
      <c r="O77" s="38">
        <f t="shared" si="13"/>
        <v>0</v>
      </c>
      <c r="P77" s="33">
        <v>0</v>
      </c>
      <c r="Q77" s="33">
        <v>0</v>
      </c>
      <c r="R77" s="33">
        <v>0</v>
      </c>
      <c r="S77" s="33">
        <v>0</v>
      </c>
      <c r="T77" s="38">
        <f t="shared" si="14"/>
        <v>0</v>
      </c>
      <c r="U77" s="38">
        <f t="shared" si="15"/>
        <v>0</v>
      </c>
    </row>
    <row r="78" spans="1:21" ht="14" x14ac:dyDescent="0.3">
      <c r="A78" s="19" t="s">
        <v>0</v>
      </c>
      <c r="B78" s="14" t="s">
        <v>151</v>
      </c>
      <c r="C78" s="13" t="s">
        <v>0</v>
      </c>
      <c r="D78" s="34">
        <f>SUM(D71:D77)</f>
        <v>5131406</v>
      </c>
      <c r="E78" s="34">
        <f>SUM(E71:E77)</f>
        <v>16396701</v>
      </c>
      <c r="F78" s="34">
        <f>SUM(F71:F77)</f>
        <v>4959513</v>
      </c>
      <c r="G78" s="39">
        <f t="shared" si="8"/>
        <v>0.96650177358797962</v>
      </c>
      <c r="H78" s="34">
        <f>SUM(H71:H77)</f>
        <v>2016890</v>
      </c>
      <c r="I78" s="39">
        <f t="shared" si="9"/>
        <v>0.39304822109184112</v>
      </c>
      <c r="J78" s="34">
        <f>SUM(J71:J77)</f>
        <v>4589277</v>
      </c>
      <c r="K78" s="39">
        <f t="shared" si="10"/>
        <v>0.27989026573089304</v>
      </c>
      <c r="L78" s="34">
        <f>SUM(L71:L77)</f>
        <v>0</v>
      </c>
      <c r="M78" s="39">
        <f t="shared" si="11"/>
        <v>0</v>
      </c>
      <c r="N78" s="34">
        <f t="shared" si="12"/>
        <v>11565680</v>
      </c>
      <c r="O78" s="39">
        <f t="shared" si="13"/>
        <v>0.70536628069268326</v>
      </c>
      <c r="P78" s="34">
        <f>SUM(P71:P77)</f>
        <v>1314887</v>
      </c>
      <c r="Q78" s="34">
        <f>SUM(Q71:Q77)</f>
        <v>10519908</v>
      </c>
      <c r="R78" s="34">
        <f>SUM(R71:R77)</f>
        <v>38448072</v>
      </c>
      <c r="S78" s="34">
        <f>SUM(S71:S77)</f>
        <v>3648450</v>
      </c>
      <c r="T78" s="39">
        <f t="shared" si="14"/>
        <v>9.4892924669928838E-2</v>
      </c>
      <c r="U78" s="39">
        <f t="shared" si="15"/>
        <v>2.4902444088351317</v>
      </c>
    </row>
    <row r="79" spans="1:21" ht="13" x14ac:dyDescent="0.3">
      <c r="A79" s="18" t="s">
        <v>29</v>
      </c>
      <c r="B79" s="12" t="s">
        <v>152</v>
      </c>
      <c r="C79" s="11" t="s">
        <v>153</v>
      </c>
      <c r="D79" s="33">
        <v>3051404</v>
      </c>
      <c r="E79" s="33">
        <v>3051404</v>
      </c>
      <c r="F79" s="33">
        <v>495518</v>
      </c>
      <c r="G79" s="38">
        <f t="shared" si="8"/>
        <v>0.16239016531406528</v>
      </c>
      <c r="H79" s="33">
        <v>291158</v>
      </c>
      <c r="I79" s="38">
        <f t="shared" si="9"/>
        <v>9.5417715910446468E-2</v>
      </c>
      <c r="J79" s="33">
        <v>430751</v>
      </c>
      <c r="K79" s="38">
        <f t="shared" si="10"/>
        <v>0.14116485394919848</v>
      </c>
      <c r="L79" s="33">
        <v>0</v>
      </c>
      <c r="M79" s="38">
        <f t="shared" si="11"/>
        <v>0</v>
      </c>
      <c r="N79" s="33">
        <f t="shared" si="12"/>
        <v>1217427</v>
      </c>
      <c r="O79" s="38">
        <f t="shared" si="13"/>
        <v>0.39897273517371018</v>
      </c>
      <c r="P79" s="33">
        <v>520933</v>
      </c>
      <c r="Q79" s="33">
        <v>1529209</v>
      </c>
      <c r="R79" s="33">
        <v>2879971</v>
      </c>
      <c r="S79" s="33">
        <v>1785407</v>
      </c>
      <c r="T79" s="38">
        <f t="shared" si="14"/>
        <v>0.61993922855473194</v>
      </c>
      <c r="U79" s="38">
        <f t="shared" si="15"/>
        <v>-0.17311631246244719</v>
      </c>
    </row>
    <row r="80" spans="1:21" ht="13" x14ac:dyDescent="0.3">
      <c r="A80" s="18" t="s">
        <v>29</v>
      </c>
      <c r="B80" s="12" t="s">
        <v>154</v>
      </c>
      <c r="C80" s="11" t="s">
        <v>155</v>
      </c>
      <c r="D80" s="33">
        <v>733895</v>
      </c>
      <c r="E80" s="33">
        <v>733895</v>
      </c>
      <c r="F80" s="33">
        <v>278077</v>
      </c>
      <c r="G80" s="38">
        <f t="shared" si="8"/>
        <v>0.3789057017693267</v>
      </c>
      <c r="H80" s="33">
        <v>201345</v>
      </c>
      <c r="I80" s="38">
        <f t="shared" si="9"/>
        <v>0.27435123553096835</v>
      </c>
      <c r="J80" s="33">
        <v>170047</v>
      </c>
      <c r="K80" s="38">
        <f t="shared" si="10"/>
        <v>0.23170480790848827</v>
      </c>
      <c r="L80" s="33">
        <v>0</v>
      </c>
      <c r="M80" s="38">
        <f t="shared" si="11"/>
        <v>0</v>
      </c>
      <c r="N80" s="33">
        <f t="shared" si="12"/>
        <v>649469</v>
      </c>
      <c r="O80" s="38">
        <f t="shared" si="13"/>
        <v>0.88496174520878323</v>
      </c>
      <c r="P80" s="33">
        <v>283462</v>
      </c>
      <c r="Q80" s="33">
        <v>579022</v>
      </c>
      <c r="R80" s="33">
        <v>1467790</v>
      </c>
      <c r="S80" s="33">
        <v>757234</v>
      </c>
      <c r="T80" s="38">
        <f t="shared" si="14"/>
        <v>0.51590077599656625</v>
      </c>
      <c r="U80" s="38">
        <f t="shared" si="15"/>
        <v>-0.4001065398536664</v>
      </c>
    </row>
    <row r="81" spans="1:21" ht="13" x14ac:dyDescent="0.3">
      <c r="A81" s="18" t="s">
        <v>29</v>
      </c>
      <c r="B81" s="12" t="s">
        <v>156</v>
      </c>
      <c r="C81" s="11" t="s">
        <v>157</v>
      </c>
      <c r="D81" s="33">
        <v>719700</v>
      </c>
      <c r="E81" s="33">
        <v>719700</v>
      </c>
      <c r="F81" s="33">
        <v>114615</v>
      </c>
      <c r="G81" s="38">
        <f t="shared" si="8"/>
        <v>0.15925385577323886</v>
      </c>
      <c r="H81" s="33">
        <v>68110</v>
      </c>
      <c r="I81" s="38">
        <f t="shared" si="9"/>
        <v>9.4636654161456168E-2</v>
      </c>
      <c r="J81" s="33">
        <v>125720</v>
      </c>
      <c r="K81" s="38">
        <f t="shared" si="10"/>
        <v>0.17468389606780604</v>
      </c>
      <c r="L81" s="33">
        <v>0</v>
      </c>
      <c r="M81" s="38">
        <f t="shared" si="11"/>
        <v>0</v>
      </c>
      <c r="N81" s="33">
        <f t="shared" si="12"/>
        <v>308445</v>
      </c>
      <c r="O81" s="38">
        <f t="shared" si="13"/>
        <v>0.42857440600250102</v>
      </c>
      <c r="P81" s="33">
        <v>146142</v>
      </c>
      <c r="Q81" s="33">
        <v>726340</v>
      </c>
      <c r="R81" s="33">
        <v>810340</v>
      </c>
      <c r="S81" s="33">
        <v>379982</v>
      </c>
      <c r="T81" s="38">
        <f t="shared" si="14"/>
        <v>0.46891675099341018</v>
      </c>
      <c r="U81" s="38">
        <f t="shared" si="15"/>
        <v>-0.13974080004379308</v>
      </c>
    </row>
    <row r="82" spans="1:21" ht="13" x14ac:dyDescent="0.3">
      <c r="A82" s="18" t="s">
        <v>29</v>
      </c>
      <c r="B82" s="12" t="s">
        <v>158</v>
      </c>
      <c r="C82" s="11" t="s">
        <v>159</v>
      </c>
      <c r="D82" s="33">
        <v>0</v>
      </c>
      <c r="E82" s="33">
        <v>0</v>
      </c>
      <c r="F82" s="33">
        <v>0</v>
      </c>
      <c r="G82" s="38">
        <f t="shared" si="8"/>
        <v>0</v>
      </c>
      <c r="H82" s="33">
        <v>0</v>
      </c>
      <c r="I82" s="38">
        <f t="shared" si="9"/>
        <v>0</v>
      </c>
      <c r="J82" s="33">
        <v>0</v>
      </c>
      <c r="K82" s="38">
        <f t="shared" si="10"/>
        <v>0</v>
      </c>
      <c r="L82" s="33">
        <v>0</v>
      </c>
      <c r="M82" s="38">
        <f t="shared" si="11"/>
        <v>0</v>
      </c>
      <c r="N82" s="33">
        <f t="shared" si="12"/>
        <v>0</v>
      </c>
      <c r="O82" s="38">
        <f t="shared" si="13"/>
        <v>0</v>
      </c>
      <c r="P82" s="33">
        <v>0</v>
      </c>
      <c r="Q82" s="33">
        <v>0</v>
      </c>
      <c r="R82" s="33">
        <v>0</v>
      </c>
      <c r="S82" s="33">
        <v>0</v>
      </c>
      <c r="T82" s="38">
        <f t="shared" si="14"/>
        <v>0</v>
      </c>
      <c r="U82" s="38">
        <f t="shared" si="15"/>
        <v>0</v>
      </c>
    </row>
    <row r="83" spans="1:21" ht="13" x14ac:dyDescent="0.3">
      <c r="A83" s="18" t="s">
        <v>44</v>
      </c>
      <c r="B83" s="12" t="s">
        <v>160</v>
      </c>
      <c r="C83" s="11" t="s">
        <v>161</v>
      </c>
      <c r="D83" s="33">
        <v>0</v>
      </c>
      <c r="E83" s="33">
        <v>0</v>
      </c>
      <c r="F83" s="33">
        <v>0</v>
      </c>
      <c r="G83" s="38">
        <f t="shared" si="8"/>
        <v>0</v>
      </c>
      <c r="H83" s="33">
        <v>0</v>
      </c>
      <c r="I83" s="38">
        <f t="shared" si="9"/>
        <v>0</v>
      </c>
      <c r="J83" s="33">
        <v>0</v>
      </c>
      <c r="K83" s="38">
        <f t="shared" si="10"/>
        <v>0</v>
      </c>
      <c r="L83" s="33">
        <v>0</v>
      </c>
      <c r="M83" s="38">
        <f t="shared" si="11"/>
        <v>0</v>
      </c>
      <c r="N83" s="33">
        <f t="shared" si="12"/>
        <v>0</v>
      </c>
      <c r="O83" s="38">
        <f t="shared" si="13"/>
        <v>0</v>
      </c>
      <c r="P83" s="33">
        <v>0</v>
      </c>
      <c r="Q83" s="33">
        <v>0</v>
      </c>
      <c r="R83" s="33">
        <v>0</v>
      </c>
      <c r="S83" s="33">
        <v>0</v>
      </c>
      <c r="T83" s="38">
        <f t="shared" si="14"/>
        <v>0</v>
      </c>
      <c r="U83" s="38">
        <f t="shared" si="15"/>
        <v>0</v>
      </c>
    </row>
    <row r="84" spans="1:21" ht="14" x14ac:dyDescent="0.3">
      <c r="A84" s="19" t="s">
        <v>0</v>
      </c>
      <c r="B84" s="14" t="s">
        <v>162</v>
      </c>
      <c r="C84" s="13" t="s">
        <v>0</v>
      </c>
      <c r="D84" s="34">
        <f>SUM(D79:D83)</f>
        <v>4504999</v>
      </c>
      <c r="E84" s="34">
        <f>SUM(E79:E83)</f>
        <v>4504999</v>
      </c>
      <c r="F84" s="34">
        <f>SUM(F79:F83)</f>
        <v>888210</v>
      </c>
      <c r="G84" s="39">
        <f t="shared" si="8"/>
        <v>0.19716097606236982</v>
      </c>
      <c r="H84" s="34">
        <f>SUM(H79:H83)</f>
        <v>560613</v>
      </c>
      <c r="I84" s="39">
        <f t="shared" si="9"/>
        <v>0.1244424249594728</v>
      </c>
      <c r="J84" s="34">
        <f>SUM(J79:J83)</f>
        <v>726518</v>
      </c>
      <c r="K84" s="39">
        <f t="shared" si="10"/>
        <v>0.16126929217964311</v>
      </c>
      <c r="L84" s="34">
        <f>SUM(L79:L83)</f>
        <v>0</v>
      </c>
      <c r="M84" s="39">
        <f t="shared" si="11"/>
        <v>0</v>
      </c>
      <c r="N84" s="34">
        <f t="shared" si="12"/>
        <v>2175341</v>
      </c>
      <c r="O84" s="39">
        <f t="shared" si="13"/>
        <v>0.48287269320148574</v>
      </c>
      <c r="P84" s="34">
        <f>SUM(P79:P83)</f>
        <v>950537</v>
      </c>
      <c r="Q84" s="34">
        <f>SUM(Q79:Q83)</f>
        <v>2834571</v>
      </c>
      <c r="R84" s="34">
        <f>SUM(R79:R83)</f>
        <v>5158101</v>
      </c>
      <c r="S84" s="34">
        <f>SUM(S79:S83)</f>
        <v>2922623</v>
      </c>
      <c r="T84" s="39">
        <f t="shared" si="14"/>
        <v>0.56660833124438625</v>
      </c>
      <c r="U84" s="39">
        <f t="shared" si="15"/>
        <v>-0.23567625458030561</v>
      </c>
    </row>
    <row r="85" spans="1:21" ht="14" x14ac:dyDescent="0.3">
      <c r="A85" s="19" t="s">
        <v>0</v>
      </c>
      <c r="B85" s="14" t="s">
        <v>163</v>
      </c>
      <c r="C85" s="13" t="s">
        <v>0</v>
      </c>
      <c r="D85" s="34">
        <f>SUM(D57,D59:D62,D64:D69,D71:D77,D79:D83)</f>
        <v>34423221</v>
      </c>
      <c r="E85" s="34">
        <f>SUM(E57,E59:E62,E64:E69,E71:E77,E79:E83)</f>
        <v>45634516</v>
      </c>
      <c r="F85" s="34">
        <f>SUM(F57,F59:F62,F64:F69,F71:F77,F79:F83)</f>
        <v>10313189</v>
      </c>
      <c r="G85" s="39">
        <f t="shared" si="8"/>
        <v>0.29959976726175624</v>
      </c>
      <c r="H85" s="34">
        <f>SUM(H57,H59:H62,H64:H69,H71:H77,H79:H83)</f>
        <v>5245351</v>
      </c>
      <c r="I85" s="39">
        <f t="shared" si="9"/>
        <v>0.15237827395640868</v>
      </c>
      <c r="J85" s="34">
        <f>SUM(J57,J59:J62,J64:J69,J71:J77,J79:J83)</f>
        <v>1839842</v>
      </c>
      <c r="K85" s="39">
        <f t="shared" si="10"/>
        <v>4.031689522027581E-2</v>
      </c>
      <c r="L85" s="34">
        <f>SUM(L57,L59:L62,L64:L69,L71:L77,L79:L83)</f>
        <v>0</v>
      </c>
      <c r="M85" s="39">
        <f t="shared" si="11"/>
        <v>0</v>
      </c>
      <c r="N85" s="34">
        <f t="shared" si="12"/>
        <v>17398382</v>
      </c>
      <c r="O85" s="39">
        <f t="shared" si="13"/>
        <v>0.38125488172154604</v>
      </c>
      <c r="P85" s="34">
        <f>SUM(P57,P59:P62,P64:P69,P71:P77,P79:P83)</f>
        <v>251703</v>
      </c>
      <c r="Q85" s="34">
        <f>SUM(Q57,Q59:Q62,Q64:Q69,Q71:Q77,Q79:Q83)</f>
        <v>36657843</v>
      </c>
      <c r="R85" s="34">
        <f>SUM(R57,R59:R62,R64:R69,R71:R77,R79:R83)</f>
        <v>66909420</v>
      </c>
      <c r="S85" s="34">
        <f>SUM(S57,S59:S62,S64:S69,S71:S77,S79:S83)</f>
        <v>5157297</v>
      </c>
      <c r="T85" s="39">
        <f t="shared" si="14"/>
        <v>7.7078788009222021E-2</v>
      </c>
      <c r="U85" s="39">
        <f t="shared" si="15"/>
        <v>6.309575173915289</v>
      </c>
    </row>
    <row r="86" spans="1:21" ht="14.5" customHeight="1" x14ac:dyDescent="0.3">
      <c r="A86" s="17" t="s">
        <v>0</v>
      </c>
      <c r="B86" s="15" t="s">
        <v>618</v>
      </c>
      <c r="C86" s="10"/>
      <c r="D86" s="35"/>
      <c r="E86" s="35"/>
      <c r="F86" s="35"/>
      <c r="G86" s="40"/>
      <c r="H86" s="35"/>
      <c r="I86" s="40"/>
      <c r="J86" s="35"/>
      <c r="K86" s="40"/>
      <c r="L86" s="35"/>
      <c r="M86" s="40"/>
      <c r="N86" s="35"/>
      <c r="O86" s="40"/>
      <c r="P86" s="35"/>
      <c r="Q86" s="35"/>
      <c r="R86" s="35"/>
      <c r="S86" s="35"/>
      <c r="T86" s="40"/>
      <c r="U86" s="40"/>
    </row>
    <row r="87" spans="1:21" ht="14.5" customHeight="1" x14ac:dyDescent="0.3">
      <c r="A87" s="17" t="s">
        <v>0</v>
      </c>
      <c r="B87" s="9" t="s">
        <v>164</v>
      </c>
      <c r="C87" s="10"/>
      <c r="D87" s="35"/>
      <c r="E87" s="35"/>
      <c r="F87" s="35"/>
      <c r="G87" s="40"/>
      <c r="H87" s="35"/>
      <c r="I87" s="40"/>
      <c r="J87" s="35"/>
      <c r="K87" s="40"/>
      <c r="L87" s="35"/>
      <c r="M87" s="40"/>
      <c r="N87" s="35"/>
      <c r="O87" s="40"/>
      <c r="P87" s="35"/>
      <c r="Q87" s="35"/>
      <c r="R87" s="35"/>
      <c r="S87" s="35"/>
      <c r="T87" s="40"/>
      <c r="U87" s="40"/>
    </row>
    <row r="88" spans="1:21" ht="13" x14ac:dyDescent="0.3">
      <c r="A88" s="18" t="s">
        <v>23</v>
      </c>
      <c r="B88" s="12" t="s">
        <v>165</v>
      </c>
      <c r="C88" s="11" t="s">
        <v>166</v>
      </c>
      <c r="D88" s="33">
        <v>43132529</v>
      </c>
      <c r="E88" s="33">
        <v>44829699</v>
      </c>
      <c r="F88" s="33">
        <v>12028750</v>
      </c>
      <c r="G88" s="38">
        <f t="shared" ref="G88:G99" si="16">IF(($D88      =0),0,($F88      /$D88      ))</f>
        <v>0.27887884802674101</v>
      </c>
      <c r="H88" s="33">
        <v>8690788</v>
      </c>
      <c r="I88" s="38">
        <f t="shared" ref="I88:I99" si="17">IF(($D88      =0),0,($H88      /$D88      ))</f>
        <v>0.20149034154709547</v>
      </c>
      <c r="J88" s="33">
        <v>7845231</v>
      </c>
      <c r="K88" s="38">
        <f t="shared" ref="K88:K99" si="18">IF(($E88      =0),0,($J88      /$E88      ))</f>
        <v>0.17500075117613437</v>
      </c>
      <c r="L88" s="33">
        <v>0</v>
      </c>
      <c r="M88" s="38">
        <f t="shared" ref="M88:M99" si="19">IF(($E88      =0),0,($L88      /$E88      ))</f>
        <v>0</v>
      </c>
      <c r="N88" s="33">
        <f t="shared" ref="N88:N99" si="20">$F88      +$H88      +$J88</f>
        <v>28564769</v>
      </c>
      <c r="O88" s="38">
        <f t="shared" ref="O88:O99" si="21">IF(($E88      =0),0,($N88      /$E88      ))</f>
        <v>0.63718404622792579</v>
      </c>
      <c r="P88" s="33">
        <v>9178325</v>
      </c>
      <c r="Q88" s="33">
        <v>236844290</v>
      </c>
      <c r="R88" s="33">
        <v>123236323</v>
      </c>
      <c r="S88" s="33">
        <v>103035237</v>
      </c>
      <c r="T88" s="38">
        <f t="shared" ref="T88:T99" si="22">IF(($R88      =0),0,($S88      /$R88      ))</f>
        <v>0.83607847501259835</v>
      </c>
      <c r="U88" s="38">
        <f t="shared" ref="U88:U99" si="23">IF(($P88      =0),0,(($J88      /$P88      )-1))</f>
        <v>-0.14524371276894199</v>
      </c>
    </row>
    <row r="89" spans="1:21" ht="13" x14ac:dyDescent="0.3">
      <c r="A89" s="18" t="s">
        <v>23</v>
      </c>
      <c r="B89" s="12" t="s">
        <v>167</v>
      </c>
      <c r="C89" s="11" t="s">
        <v>168</v>
      </c>
      <c r="D89" s="33">
        <v>113340017</v>
      </c>
      <c r="E89" s="33">
        <v>131567000</v>
      </c>
      <c r="F89" s="33">
        <v>40580732</v>
      </c>
      <c r="G89" s="38">
        <f t="shared" si="16"/>
        <v>0.35804416722471466</v>
      </c>
      <c r="H89" s="33">
        <v>58296320</v>
      </c>
      <c r="I89" s="38">
        <f t="shared" si="17"/>
        <v>0.51434896114405915</v>
      </c>
      <c r="J89" s="33">
        <v>57992588</v>
      </c>
      <c r="K89" s="38">
        <f t="shared" si="18"/>
        <v>0.4407836919592299</v>
      </c>
      <c r="L89" s="33">
        <v>0</v>
      </c>
      <c r="M89" s="38">
        <f t="shared" si="19"/>
        <v>0</v>
      </c>
      <c r="N89" s="33">
        <f t="shared" si="20"/>
        <v>156869640</v>
      </c>
      <c r="O89" s="38">
        <f t="shared" si="21"/>
        <v>1.1923175264313999</v>
      </c>
      <c r="P89" s="33">
        <v>31889955</v>
      </c>
      <c r="Q89" s="33">
        <v>128564259</v>
      </c>
      <c r="R89" s="33">
        <v>99029000</v>
      </c>
      <c r="S89" s="33">
        <v>93112873</v>
      </c>
      <c r="T89" s="38">
        <f t="shared" si="22"/>
        <v>0.94025864140807236</v>
      </c>
      <c r="U89" s="38">
        <f t="shared" si="23"/>
        <v>0.81852210202240805</v>
      </c>
    </row>
    <row r="90" spans="1:21" ht="13" x14ac:dyDescent="0.3">
      <c r="A90" s="18" t="s">
        <v>23</v>
      </c>
      <c r="B90" s="12" t="s">
        <v>169</v>
      </c>
      <c r="C90" s="11" t="s">
        <v>170</v>
      </c>
      <c r="D90" s="33">
        <v>45797453</v>
      </c>
      <c r="E90" s="33">
        <v>47978087</v>
      </c>
      <c r="F90" s="33">
        <v>5969974</v>
      </c>
      <c r="G90" s="38">
        <f t="shared" si="16"/>
        <v>0.13035602656767833</v>
      </c>
      <c r="H90" s="33">
        <v>8493061</v>
      </c>
      <c r="I90" s="38">
        <f t="shared" si="17"/>
        <v>0.18544832613289652</v>
      </c>
      <c r="J90" s="33">
        <v>4264276</v>
      </c>
      <c r="K90" s="38">
        <f t="shared" si="18"/>
        <v>8.8879658749211901E-2</v>
      </c>
      <c r="L90" s="33">
        <v>0</v>
      </c>
      <c r="M90" s="38">
        <f t="shared" si="19"/>
        <v>0</v>
      </c>
      <c r="N90" s="33">
        <f t="shared" si="20"/>
        <v>18727311</v>
      </c>
      <c r="O90" s="38">
        <f t="shared" si="21"/>
        <v>0.39033050650810652</v>
      </c>
      <c r="P90" s="33">
        <v>7384512</v>
      </c>
      <c r="Q90" s="33">
        <v>36744731</v>
      </c>
      <c r="R90" s="33">
        <v>39697294</v>
      </c>
      <c r="S90" s="33">
        <v>19068300</v>
      </c>
      <c r="T90" s="38">
        <f t="shared" si="22"/>
        <v>0.4803425644075387</v>
      </c>
      <c r="U90" s="38">
        <f t="shared" si="23"/>
        <v>-0.42253787386356745</v>
      </c>
    </row>
    <row r="91" spans="1:21" ht="14" x14ac:dyDescent="0.3">
      <c r="A91" s="19" t="s">
        <v>0</v>
      </c>
      <c r="B91" s="14" t="s">
        <v>28</v>
      </c>
      <c r="C91" s="13" t="s">
        <v>0</v>
      </c>
      <c r="D91" s="34">
        <f>SUM(D88:D90)</f>
        <v>202269999</v>
      </c>
      <c r="E91" s="34">
        <f>SUM(E88:E90)</f>
        <v>224374786</v>
      </c>
      <c r="F91" s="34">
        <f>SUM(F88:F90)</f>
        <v>58579456</v>
      </c>
      <c r="G91" s="39">
        <f t="shared" si="16"/>
        <v>0.28961020561432838</v>
      </c>
      <c r="H91" s="34">
        <f>SUM(H88:H90)</f>
        <v>75480169</v>
      </c>
      <c r="I91" s="39">
        <f t="shared" si="17"/>
        <v>0.37316541935613495</v>
      </c>
      <c r="J91" s="34">
        <f>SUM(J88:J90)</f>
        <v>70102095</v>
      </c>
      <c r="K91" s="39">
        <f t="shared" si="18"/>
        <v>0.31243303336231371</v>
      </c>
      <c r="L91" s="34">
        <f>SUM(L88:L90)</f>
        <v>0</v>
      </c>
      <c r="M91" s="39">
        <f t="shared" si="19"/>
        <v>0</v>
      </c>
      <c r="N91" s="34">
        <f t="shared" si="20"/>
        <v>204161720</v>
      </c>
      <c r="O91" s="39">
        <f t="shared" si="21"/>
        <v>0.90991382605708648</v>
      </c>
      <c r="P91" s="34">
        <f>SUM(P88:P90)</f>
        <v>48452792</v>
      </c>
      <c r="Q91" s="34">
        <f>SUM(Q88:Q90)</f>
        <v>402153280</v>
      </c>
      <c r="R91" s="34">
        <f>SUM(R88:R90)</f>
        <v>261962617</v>
      </c>
      <c r="S91" s="34">
        <f>SUM(S88:S90)</f>
        <v>215216410</v>
      </c>
      <c r="T91" s="39">
        <f t="shared" si="22"/>
        <v>0.8215539013339449</v>
      </c>
      <c r="U91" s="39">
        <f t="shared" si="23"/>
        <v>0.44681229102339448</v>
      </c>
    </row>
    <row r="92" spans="1:21" ht="13" x14ac:dyDescent="0.3">
      <c r="A92" s="18" t="s">
        <v>29</v>
      </c>
      <c r="B92" s="12" t="s">
        <v>171</v>
      </c>
      <c r="C92" s="11" t="s">
        <v>172</v>
      </c>
      <c r="D92" s="33">
        <v>213046253</v>
      </c>
      <c r="E92" s="33">
        <v>76254063</v>
      </c>
      <c r="F92" s="33">
        <v>4934135</v>
      </c>
      <c r="G92" s="38">
        <f t="shared" si="16"/>
        <v>2.3159923868738493E-2</v>
      </c>
      <c r="H92" s="33">
        <v>5911373</v>
      </c>
      <c r="I92" s="38">
        <f t="shared" si="17"/>
        <v>2.7746899636859609E-2</v>
      </c>
      <c r="J92" s="33">
        <v>-2950102</v>
      </c>
      <c r="K92" s="38">
        <f t="shared" si="18"/>
        <v>-3.8687800806102624E-2</v>
      </c>
      <c r="L92" s="33">
        <v>0</v>
      </c>
      <c r="M92" s="38">
        <f t="shared" si="19"/>
        <v>0</v>
      </c>
      <c r="N92" s="33">
        <f t="shared" si="20"/>
        <v>7895406</v>
      </c>
      <c r="O92" s="38">
        <f t="shared" si="21"/>
        <v>0.10354079100021202</v>
      </c>
      <c r="P92" s="33">
        <v>6496479</v>
      </c>
      <c r="Q92" s="33">
        <v>212697254</v>
      </c>
      <c r="R92" s="33">
        <v>212697254</v>
      </c>
      <c r="S92" s="33">
        <v>17522736</v>
      </c>
      <c r="T92" s="38">
        <f t="shared" si="22"/>
        <v>8.2383461330441055E-2</v>
      </c>
      <c r="U92" s="38">
        <f t="shared" si="23"/>
        <v>-1.4541078328737767</v>
      </c>
    </row>
    <row r="93" spans="1:21" ht="13" x14ac:dyDescent="0.3">
      <c r="A93" s="18" t="s">
        <v>29</v>
      </c>
      <c r="B93" s="12" t="s">
        <v>173</v>
      </c>
      <c r="C93" s="11" t="s">
        <v>174</v>
      </c>
      <c r="D93" s="33">
        <v>14231463</v>
      </c>
      <c r="E93" s="33">
        <v>14231463</v>
      </c>
      <c r="F93" s="33">
        <v>17004162</v>
      </c>
      <c r="G93" s="38">
        <f t="shared" si="16"/>
        <v>1.1948288099403412</v>
      </c>
      <c r="H93" s="33">
        <v>2441700</v>
      </c>
      <c r="I93" s="38">
        <f t="shared" si="17"/>
        <v>0.17157055462252896</v>
      </c>
      <c r="J93" s="33">
        <v>208585</v>
      </c>
      <c r="K93" s="38">
        <f t="shared" si="18"/>
        <v>1.4656609794790599E-2</v>
      </c>
      <c r="L93" s="33">
        <v>0</v>
      </c>
      <c r="M93" s="38">
        <f t="shared" si="19"/>
        <v>0</v>
      </c>
      <c r="N93" s="33">
        <f t="shared" si="20"/>
        <v>19654447</v>
      </c>
      <c r="O93" s="38">
        <f t="shared" si="21"/>
        <v>1.3810559743576609</v>
      </c>
      <c r="P93" s="33">
        <v>265266</v>
      </c>
      <c r="Q93" s="33">
        <v>10545318</v>
      </c>
      <c r="R93" s="33">
        <v>13598449</v>
      </c>
      <c r="S93" s="33">
        <v>10543330</v>
      </c>
      <c r="T93" s="38">
        <f t="shared" si="22"/>
        <v>0.77533327514042227</v>
      </c>
      <c r="U93" s="38">
        <f t="shared" si="23"/>
        <v>-0.21367608362926271</v>
      </c>
    </row>
    <row r="94" spans="1:21" ht="13" x14ac:dyDescent="0.3">
      <c r="A94" s="18" t="s">
        <v>29</v>
      </c>
      <c r="B94" s="12" t="s">
        <v>175</v>
      </c>
      <c r="C94" s="11" t="s">
        <v>176</v>
      </c>
      <c r="D94" s="33">
        <v>9137900</v>
      </c>
      <c r="E94" s="33">
        <v>11005137</v>
      </c>
      <c r="F94" s="33">
        <v>884579</v>
      </c>
      <c r="G94" s="38">
        <f t="shared" si="16"/>
        <v>9.6803313671631336E-2</v>
      </c>
      <c r="H94" s="33">
        <v>2292691</v>
      </c>
      <c r="I94" s="38">
        <f t="shared" si="17"/>
        <v>0.25089911248755187</v>
      </c>
      <c r="J94" s="33">
        <v>2541696</v>
      </c>
      <c r="K94" s="38">
        <f t="shared" si="18"/>
        <v>0.23095541654774493</v>
      </c>
      <c r="L94" s="33">
        <v>0</v>
      </c>
      <c r="M94" s="38">
        <f t="shared" si="19"/>
        <v>0</v>
      </c>
      <c r="N94" s="33">
        <f t="shared" si="20"/>
        <v>5718966</v>
      </c>
      <c r="O94" s="38">
        <f t="shared" si="21"/>
        <v>0.51966331723085324</v>
      </c>
      <c r="P94" s="33">
        <v>596659</v>
      </c>
      <c r="Q94" s="33">
        <v>9324262</v>
      </c>
      <c r="R94" s="33">
        <v>11155408</v>
      </c>
      <c r="S94" s="33">
        <v>1763097</v>
      </c>
      <c r="T94" s="38">
        <f t="shared" si="22"/>
        <v>0.15804863434847027</v>
      </c>
      <c r="U94" s="38">
        <f t="shared" si="23"/>
        <v>3.2598804342178695</v>
      </c>
    </row>
    <row r="95" spans="1:21" ht="13" x14ac:dyDescent="0.3">
      <c r="A95" s="18" t="s">
        <v>44</v>
      </c>
      <c r="B95" s="12" t="s">
        <v>177</v>
      </c>
      <c r="C95" s="11" t="s">
        <v>178</v>
      </c>
      <c r="D95" s="33">
        <v>5114190</v>
      </c>
      <c r="E95" s="33">
        <v>4910831</v>
      </c>
      <c r="F95" s="33">
        <v>59400</v>
      </c>
      <c r="G95" s="38">
        <f t="shared" si="16"/>
        <v>1.1614742510544191E-2</v>
      </c>
      <c r="H95" s="33">
        <v>1903871</v>
      </c>
      <c r="I95" s="38">
        <f t="shared" si="17"/>
        <v>0.37227224643589696</v>
      </c>
      <c r="J95" s="33">
        <v>96098</v>
      </c>
      <c r="K95" s="38">
        <f t="shared" si="18"/>
        <v>1.9568582180897694E-2</v>
      </c>
      <c r="L95" s="33">
        <v>0</v>
      </c>
      <c r="M95" s="38">
        <f t="shared" si="19"/>
        <v>0</v>
      </c>
      <c r="N95" s="33">
        <f t="shared" si="20"/>
        <v>2059369</v>
      </c>
      <c r="O95" s="38">
        <f t="shared" si="21"/>
        <v>0.41935244768146163</v>
      </c>
      <c r="P95" s="33">
        <v>59764</v>
      </c>
      <c r="Q95" s="33">
        <v>5243998</v>
      </c>
      <c r="R95" s="33">
        <v>4863998</v>
      </c>
      <c r="S95" s="33">
        <v>2817896</v>
      </c>
      <c r="T95" s="38">
        <f t="shared" si="22"/>
        <v>0.57933740926702681</v>
      </c>
      <c r="U95" s="38">
        <f t="shared" si="23"/>
        <v>0.60795796800749624</v>
      </c>
    </row>
    <row r="96" spans="1:21" ht="14" x14ac:dyDescent="0.3">
      <c r="A96" s="19" t="s">
        <v>0</v>
      </c>
      <c r="B96" s="14" t="s">
        <v>179</v>
      </c>
      <c r="C96" s="13" t="s">
        <v>0</v>
      </c>
      <c r="D96" s="34">
        <f>SUM(D92:D95)</f>
        <v>241529806</v>
      </c>
      <c r="E96" s="34">
        <f>SUM(E92:E95)</f>
        <v>106401494</v>
      </c>
      <c r="F96" s="34">
        <f>SUM(F92:F95)</f>
        <v>22882276</v>
      </c>
      <c r="G96" s="39">
        <f t="shared" si="16"/>
        <v>9.4738932552283009E-2</v>
      </c>
      <c r="H96" s="34">
        <f>SUM(H92:H95)</f>
        <v>12549635</v>
      </c>
      <c r="I96" s="39">
        <f t="shared" si="17"/>
        <v>5.1958949530228997E-2</v>
      </c>
      <c r="J96" s="34">
        <f>SUM(J92:J95)</f>
        <v>-103723</v>
      </c>
      <c r="K96" s="39">
        <f t="shared" si="18"/>
        <v>-9.7482653768000667E-4</v>
      </c>
      <c r="L96" s="34">
        <f>SUM(L92:L95)</f>
        <v>0</v>
      </c>
      <c r="M96" s="39">
        <f t="shared" si="19"/>
        <v>0</v>
      </c>
      <c r="N96" s="34">
        <f t="shared" si="20"/>
        <v>35328188</v>
      </c>
      <c r="O96" s="39">
        <f t="shared" si="21"/>
        <v>0.33202717999429593</v>
      </c>
      <c r="P96" s="34">
        <f>SUM(P92:P95)</f>
        <v>7418168</v>
      </c>
      <c r="Q96" s="34">
        <f>SUM(Q92:Q95)</f>
        <v>237810832</v>
      </c>
      <c r="R96" s="34">
        <f>SUM(R92:R95)</f>
        <v>242315109</v>
      </c>
      <c r="S96" s="34">
        <f>SUM(S92:S95)</f>
        <v>32647059</v>
      </c>
      <c r="T96" s="39">
        <f t="shared" si="22"/>
        <v>0.13472977039991343</v>
      </c>
      <c r="U96" s="39">
        <f t="shared" si="23"/>
        <v>-1.0139822932023108</v>
      </c>
    </row>
    <row r="97" spans="1:21" ht="13" x14ac:dyDescent="0.3">
      <c r="A97" s="18" t="s">
        <v>29</v>
      </c>
      <c r="B97" s="12" t="s">
        <v>180</v>
      </c>
      <c r="C97" s="11" t="s">
        <v>181</v>
      </c>
      <c r="D97" s="33">
        <v>17095106</v>
      </c>
      <c r="E97" s="33">
        <v>20291657</v>
      </c>
      <c r="F97" s="33">
        <v>3774068</v>
      </c>
      <c r="G97" s="38">
        <f t="shared" si="16"/>
        <v>0.22076891479935837</v>
      </c>
      <c r="H97" s="33">
        <v>4585841</v>
      </c>
      <c r="I97" s="38">
        <f t="shared" si="17"/>
        <v>0.26825461041306209</v>
      </c>
      <c r="J97" s="33">
        <v>3877137</v>
      </c>
      <c r="K97" s="38">
        <f t="shared" si="18"/>
        <v>0.19107049759415901</v>
      </c>
      <c r="L97" s="33">
        <v>0</v>
      </c>
      <c r="M97" s="38">
        <f t="shared" si="19"/>
        <v>0</v>
      </c>
      <c r="N97" s="33">
        <f t="shared" si="20"/>
        <v>12237046</v>
      </c>
      <c r="O97" s="38">
        <f t="shared" si="21"/>
        <v>0.60305799570729979</v>
      </c>
      <c r="P97" s="33">
        <v>2962496</v>
      </c>
      <c r="Q97" s="33">
        <v>10025468</v>
      </c>
      <c r="R97" s="33">
        <v>15545373</v>
      </c>
      <c r="S97" s="33">
        <v>9791581</v>
      </c>
      <c r="T97" s="38">
        <f t="shared" si="22"/>
        <v>0.62987108768634881</v>
      </c>
      <c r="U97" s="38">
        <f t="shared" si="23"/>
        <v>0.30873999492319992</v>
      </c>
    </row>
    <row r="98" spans="1:21" ht="13" x14ac:dyDescent="0.3">
      <c r="A98" s="18" t="s">
        <v>29</v>
      </c>
      <c r="B98" s="12" t="s">
        <v>182</v>
      </c>
      <c r="C98" s="11" t="s">
        <v>183</v>
      </c>
      <c r="D98" s="33">
        <v>19357749</v>
      </c>
      <c r="E98" s="33">
        <v>19604504</v>
      </c>
      <c r="F98" s="33">
        <v>191619</v>
      </c>
      <c r="G98" s="38">
        <f t="shared" si="16"/>
        <v>9.8988265629438629E-3</v>
      </c>
      <c r="H98" s="33">
        <v>129450</v>
      </c>
      <c r="I98" s="38">
        <f t="shared" si="17"/>
        <v>6.6872444724848951E-3</v>
      </c>
      <c r="J98" s="33">
        <v>198244</v>
      </c>
      <c r="K98" s="38">
        <f t="shared" si="18"/>
        <v>1.0112166061431598E-2</v>
      </c>
      <c r="L98" s="33">
        <v>0</v>
      </c>
      <c r="M98" s="38">
        <f t="shared" si="19"/>
        <v>0</v>
      </c>
      <c r="N98" s="33">
        <f t="shared" si="20"/>
        <v>519313</v>
      </c>
      <c r="O98" s="38">
        <f t="shared" si="21"/>
        <v>2.6489474051473071E-2</v>
      </c>
      <c r="P98" s="33">
        <v>152451</v>
      </c>
      <c r="Q98" s="33">
        <v>17901232</v>
      </c>
      <c r="R98" s="33">
        <v>17641019</v>
      </c>
      <c r="S98" s="33">
        <v>31714660</v>
      </c>
      <c r="T98" s="38">
        <f t="shared" si="22"/>
        <v>1.7977793686407797</v>
      </c>
      <c r="U98" s="38">
        <f t="shared" si="23"/>
        <v>0.30037848226643304</v>
      </c>
    </row>
    <row r="99" spans="1:21" ht="13" x14ac:dyDescent="0.3">
      <c r="A99" s="18" t="s">
        <v>29</v>
      </c>
      <c r="B99" s="12" t="s">
        <v>184</v>
      </c>
      <c r="C99" s="11" t="s">
        <v>185</v>
      </c>
      <c r="D99" s="33">
        <v>42238609</v>
      </c>
      <c r="E99" s="33">
        <v>43038609</v>
      </c>
      <c r="F99" s="33">
        <v>5042883</v>
      </c>
      <c r="G99" s="38">
        <f t="shared" si="16"/>
        <v>0.1193903662878671</v>
      </c>
      <c r="H99" s="33">
        <v>16480579</v>
      </c>
      <c r="I99" s="38">
        <f t="shared" si="17"/>
        <v>0.39017807144169925</v>
      </c>
      <c r="J99" s="33">
        <v>14065642</v>
      </c>
      <c r="K99" s="38">
        <f t="shared" si="18"/>
        <v>0.32681451205823125</v>
      </c>
      <c r="L99" s="33">
        <v>0</v>
      </c>
      <c r="M99" s="38">
        <f t="shared" si="19"/>
        <v>0</v>
      </c>
      <c r="N99" s="33">
        <f t="shared" si="20"/>
        <v>35589104</v>
      </c>
      <c r="O99" s="38">
        <f t="shared" si="21"/>
        <v>0.82691111136979356</v>
      </c>
      <c r="P99" s="33">
        <v>10412427</v>
      </c>
      <c r="Q99" s="33">
        <v>30144501</v>
      </c>
      <c r="R99" s="33">
        <v>29903876</v>
      </c>
      <c r="S99" s="33">
        <v>11293882</v>
      </c>
      <c r="T99" s="38">
        <f t="shared" si="22"/>
        <v>0.37767284749308083</v>
      </c>
      <c r="U99" s="38">
        <f t="shared" si="23"/>
        <v>0.35085143934262386</v>
      </c>
    </row>
    <row r="100" spans="1:21" ht="13" x14ac:dyDescent="0.3">
      <c r="A100" s="18" t="s">
        <v>44</v>
      </c>
      <c r="B100" s="12" t="s">
        <v>186</v>
      </c>
      <c r="C100" s="11" t="s">
        <v>187</v>
      </c>
      <c r="D100" s="33">
        <v>0</v>
      </c>
      <c r="E100" s="33">
        <v>0</v>
      </c>
      <c r="F100" s="33">
        <v>0</v>
      </c>
      <c r="G100" s="38">
        <f>IF(($D100     =0),0,($F100     /$D100     ))</f>
        <v>0</v>
      </c>
      <c r="H100" s="33">
        <v>0</v>
      </c>
      <c r="I100" s="38">
        <f>IF(($D100     =0),0,($H100     /$D100     ))</f>
        <v>0</v>
      </c>
      <c r="J100" s="33">
        <v>0</v>
      </c>
      <c r="K100" s="38">
        <f>IF(($E100     =0),0,($J100     /$E100     ))</f>
        <v>0</v>
      </c>
      <c r="L100" s="33">
        <v>0</v>
      </c>
      <c r="M100" s="38">
        <f>IF(($E100     =0),0,($L100     /$E100     ))</f>
        <v>0</v>
      </c>
      <c r="N100" s="33">
        <f>$F100     +$H100     +$J100</f>
        <v>0</v>
      </c>
      <c r="O100" s="38">
        <f>IF(($E100     =0),0,($N100     /$E100     ))</f>
        <v>0</v>
      </c>
      <c r="P100" s="33">
        <v>0</v>
      </c>
      <c r="Q100" s="33">
        <v>0</v>
      </c>
      <c r="R100" s="33">
        <v>0</v>
      </c>
      <c r="S100" s="33">
        <v>0</v>
      </c>
      <c r="T100" s="38">
        <f>IF(($R100     =0),0,($S100     /$R100     ))</f>
        <v>0</v>
      </c>
      <c r="U100" s="38">
        <f>IF(($P100     =0),0,(($J100     /$P100     )-1))</f>
        <v>0</v>
      </c>
    </row>
    <row r="101" spans="1:21" ht="14" x14ac:dyDescent="0.3">
      <c r="A101" s="19" t="s">
        <v>0</v>
      </c>
      <c r="B101" s="14" t="s">
        <v>188</v>
      </c>
      <c r="C101" s="13" t="s">
        <v>0</v>
      </c>
      <c r="D101" s="34">
        <f>SUM(D97:D100)</f>
        <v>78691464</v>
      </c>
      <c r="E101" s="34">
        <f>SUM(E97:E100)</f>
        <v>82934770</v>
      </c>
      <c r="F101" s="34">
        <f>SUM(F97:F100)</f>
        <v>9008570</v>
      </c>
      <c r="G101" s="39">
        <f>IF(($D101     =0),0,($F101     /$D101     ))</f>
        <v>0.11447963402993748</v>
      </c>
      <c r="H101" s="34">
        <f>SUM(H97:H100)</f>
        <v>21195870</v>
      </c>
      <c r="I101" s="39">
        <f>IF(($D101     =0),0,($H101     /$D101     ))</f>
        <v>0.26935411952686505</v>
      </c>
      <c r="J101" s="34">
        <f>SUM(J97:J100)</f>
        <v>18141023</v>
      </c>
      <c r="K101" s="39">
        <f>IF(($E101     =0),0,($J101     /$E101     ))</f>
        <v>0.21873844950676297</v>
      </c>
      <c r="L101" s="34">
        <f>SUM(L97:L100)</f>
        <v>0</v>
      </c>
      <c r="M101" s="39">
        <f>IF(($E101     =0),0,($L101     /$E101     ))</f>
        <v>0</v>
      </c>
      <c r="N101" s="34">
        <f>$F101     +$H101     +$J101</f>
        <v>48345463</v>
      </c>
      <c r="O101" s="39">
        <f>IF(($E101     =0),0,($N101     /$E101     ))</f>
        <v>0.58293358744468693</v>
      </c>
      <c r="P101" s="34">
        <f>SUM(P97:P100)</f>
        <v>13527374</v>
      </c>
      <c r="Q101" s="34">
        <f>SUM(Q97:Q100)</f>
        <v>58071201</v>
      </c>
      <c r="R101" s="34">
        <f>SUM(R97:R100)</f>
        <v>63090268</v>
      </c>
      <c r="S101" s="34">
        <f>SUM(S97:S100)</f>
        <v>52800123</v>
      </c>
      <c r="T101" s="39">
        <f>IF(($R101     =0),0,($S101     /$R101     ))</f>
        <v>0.83689806167886305</v>
      </c>
      <c r="U101" s="39">
        <f>IF(($P101     =0),0,(($J101     /$P101     )-1))</f>
        <v>0.34106020872935128</v>
      </c>
    </row>
    <row r="102" spans="1:21" ht="14" x14ac:dyDescent="0.3">
      <c r="A102" s="19" t="s">
        <v>0</v>
      </c>
      <c r="B102" s="14" t="s">
        <v>189</v>
      </c>
      <c r="C102" s="13" t="s">
        <v>0</v>
      </c>
      <c r="D102" s="34">
        <f>SUM(D88:D90,D92:D95,D97:D100)</f>
        <v>522491269</v>
      </c>
      <c r="E102" s="34">
        <f>SUM(E88:E90,E92:E95,E97:E100)</f>
        <v>413711050</v>
      </c>
      <c r="F102" s="34">
        <f>SUM(F88:F90,F92:F95,F97:F100)</f>
        <v>90470302</v>
      </c>
      <c r="G102" s="39">
        <f>IF(($D102     =0),0,($F102     /$D102     ))</f>
        <v>0.17315179672409034</v>
      </c>
      <c r="H102" s="34">
        <f>SUM(H88:H90,H92:H95,H97:H100)</f>
        <v>109225674</v>
      </c>
      <c r="I102" s="39">
        <f>IF(($D102     =0),0,($H102     /$D102     ))</f>
        <v>0.20904784535260817</v>
      </c>
      <c r="J102" s="34">
        <f>SUM(J88:J90,J92:J95,J97:J100)</f>
        <v>88139395</v>
      </c>
      <c r="K102" s="39">
        <f>IF(($E102     =0),0,($J102     /$E102     ))</f>
        <v>0.21304578400794469</v>
      </c>
      <c r="L102" s="34">
        <f>SUM(L88:L90,L92:L95,L97:L100)</f>
        <v>0</v>
      </c>
      <c r="M102" s="39">
        <f>IF(($E102     =0),0,($L102     /$E102     ))</f>
        <v>0</v>
      </c>
      <c r="N102" s="34">
        <f>$F102     +$H102     +$J102</f>
        <v>287835371</v>
      </c>
      <c r="O102" s="39">
        <f>IF(($E102     =0),0,($N102     /$E102     ))</f>
        <v>0.69574010894802063</v>
      </c>
      <c r="P102" s="34">
        <f>SUM(P88:P90,P92:P95,P97:P100)</f>
        <v>69398334</v>
      </c>
      <c r="Q102" s="34">
        <f>SUM(Q88:Q90,Q92:Q95,Q97:Q100)</f>
        <v>698035313</v>
      </c>
      <c r="R102" s="34">
        <f>SUM(R88:R90,R92:R95,R97:R100)</f>
        <v>567367994</v>
      </c>
      <c r="S102" s="34">
        <f>SUM(S88:S90,S92:S95,S97:S100)</f>
        <v>300663592</v>
      </c>
      <c r="T102" s="39">
        <f>IF(($R102     =0),0,($S102     /$R102     ))</f>
        <v>0.5299269524886171</v>
      </c>
      <c r="U102" s="39">
        <f>IF(($P102     =0),0,(($J102     /$P102     )-1))</f>
        <v>0.27005058939887516</v>
      </c>
    </row>
    <row r="103" spans="1:21" ht="14.5" customHeight="1" x14ac:dyDescent="0.3">
      <c r="A103" s="17" t="s">
        <v>0</v>
      </c>
      <c r="B103" s="15" t="s">
        <v>618</v>
      </c>
      <c r="C103" s="10"/>
      <c r="D103" s="35"/>
      <c r="E103" s="35"/>
      <c r="F103" s="35"/>
      <c r="G103" s="40"/>
      <c r="H103" s="35"/>
      <c r="I103" s="40"/>
      <c r="J103" s="35"/>
      <c r="K103" s="40"/>
      <c r="L103" s="35"/>
      <c r="M103" s="40"/>
      <c r="N103" s="35"/>
      <c r="O103" s="40"/>
      <c r="P103" s="35"/>
      <c r="Q103" s="35"/>
      <c r="R103" s="35"/>
      <c r="S103" s="35"/>
      <c r="T103" s="40"/>
      <c r="U103" s="40"/>
    </row>
    <row r="104" spans="1:21" ht="28.9" customHeight="1" x14ac:dyDescent="0.3">
      <c r="A104" s="17" t="s">
        <v>0</v>
      </c>
      <c r="B104" s="9" t="s">
        <v>190</v>
      </c>
      <c r="C104" s="10"/>
      <c r="D104" s="35"/>
      <c r="E104" s="35"/>
      <c r="F104" s="35"/>
      <c r="G104" s="40"/>
      <c r="H104" s="35"/>
      <c r="I104" s="40"/>
      <c r="J104" s="35"/>
      <c r="K104" s="40"/>
      <c r="L104" s="35"/>
      <c r="M104" s="40"/>
      <c r="N104" s="35"/>
      <c r="O104" s="40"/>
      <c r="P104" s="35"/>
      <c r="Q104" s="35"/>
      <c r="R104" s="35"/>
      <c r="S104" s="35"/>
      <c r="T104" s="40"/>
      <c r="U104" s="40"/>
    </row>
    <row r="105" spans="1:21" ht="13" x14ac:dyDescent="0.3">
      <c r="A105" s="18" t="s">
        <v>23</v>
      </c>
      <c r="B105" s="12" t="s">
        <v>191</v>
      </c>
      <c r="C105" s="11" t="s">
        <v>192</v>
      </c>
      <c r="D105" s="33">
        <v>117022240</v>
      </c>
      <c r="E105" s="33">
        <v>162369169</v>
      </c>
      <c r="F105" s="33">
        <v>25780903</v>
      </c>
      <c r="G105" s="38">
        <f t="shared" ref="G105:G136" si="24">IF(($D105     =0),0,($F105     /$D105     ))</f>
        <v>0.22030772099388971</v>
      </c>
      <c r="H105" s="33">
        <v>65382733</v>
      </c>
      <c r="I105" s="38">
        <f t="shared" ref="I105:I136" si="25">IF(($D105     =0),0,($H105     /$D105     ))</f>
        <v>0.55872057311499079</v>
      </c>
      <c r="J105" s="33">
        <v>20740211</v>
      </c>
      <c r="K105" s="38">
        <f t="shared" ref="K105:K136" si="26">IF(($E105     =0),0,($J105     /$E105     ))</f>
        <v>0.12773490883604879</v>
      </c>
      <c r="L105" s="33">
        <v>0</v>
      </c>
      <c r="M105" s="38">
        <f t="shared" ref="M105:M136" si="27">IF(($E105     =0),0,($L105     /$E105     ))</f>
        <v>0</v>
      </c>
      <c r="N105" s="33">
        <f t="shared" ref="N105:N136" si="28">$F105     +$H105     +$J105</f>
        <v>111903847</v>
      </c>
      <c r="O105" s="38">
        <f t="shared" ref="O105:O136" si="29">IF(($E105     =0),0,($N105     /$E105     ))</f>
        <v>0.68919393804374274</v>
      </c>
      <c r="P105" s="33">
        <v>14385085</v>
      </c>
      <c r="Q105" s="33">
        <v>294900390</v>
      </c>
      <c r="R105" s="33">
        <v>140327246</v>
      </c>
      <c r="S105" s="33">
        <v>57823361</v>
      </c>
      <c r="T105" s="38">
        <f t="shared" ref="T105:T136" si="30">IF(($R105     =0),0,($S105     /$R105     ))</f>
        <v>0.412060826733534</v>
      </c>
      <c r="U105" s="38">
        <f t="shared" ref="U105:U136" si="31">IF(($P105     =0),0,(($J105     /$P105     )-1))</f>
        <v>0.44178578020220249</v>
      </c>
    </row>
    <row r="106" spans="1:21" ht="14" x14ac:dyDescent="0.3">
      <c r="A106" s="19" t="s">
        <v>0</v>
      </c>
      <c r="B106" s="14" t="s">
        <v>28</v>
      </c>
      <c r="C106" s="13" t="s">
        <v>0</v>
      </c>
      <c r="D106" s="34">
        <f>D105</f>
        <v>117022240</v>
      </c>
      <c r="E106" s="34">
        <f>E105</f>
        <v>162369169</v>
      </c>
      <c r="F106" s="34">
        <f>F105</f>
        <v>25780903</v>
      </c>
      <c r="G106" s="39">
        <f t="shared" si="24"/>
        <v>0.22030772099388971</v>
      </c>
      <c r="H106" s="34">
        <f>H105</f>
        <v>65382733</v>
      </c>
      <c r="I106" s="39">
        <f t="shared" si="25"/>
        <v>0.55872057311499079</v>
      </c>
      <c r="J106" s="34">
        <f>J105</f>
        <v>20740211</v>
      </c>
      <c r="K106" s="39">
        <f t="shared" si="26"/>
        <v>0.12773490883604879</v>
      </c>
      <c r="L106" s="34">
        <f>L105</f>
        <v>0</v>
      </c>
      <c r="M106" s="39">
        <f t="shared" si="27"/>
        <v>0</v>
      </c>
      <c r="N106" s="34">
        <f t="shared" si="28"/>
        <v>111903847</v>
      </c>
      <c r="O106" s="39">
        <f t="shared" si="29"/>
        <v>0.68919393804374274</v>
      </c>
      <c r="P106" s="34">
        <f>P105</f>
        <v>14385085</v>
      </c>
      <c r="Q106" s="34">
        <f>Q105</f>
        <v>294900390</v>
      </c>
      <c r="R106" s="34">
        <f>R105</f>
        <v>140327246</v>
      </c>
      <c r="S106" s="34">
        <f>S105</f>
        <v>57823361</v>
      </c>
      <c r="T106" s="39">
        <f t="shared" si="30"/>
        <v>0.412060826733534</v>
      </c>
      <c r="U106" s="39">
        <f t="shared" si="31"/>
        <v>0.44178578020220249</v>
      </c>
    </row>
    <row r="107" spans="1:21" ht="13" x14ac:dyDescent="0.3">
      <c r="A107" s="18" t="s">
        <v>29</v>
      </c>
      <c r="B107" s="12" t="s">
        <v>193</v>
      </c>
      <c r="C107" s="11" t="s">
        <v>194</v>
      </c>
      <c r="D107" s="33">
        <v>9899376</v>
      </c>
      <c r="E107" s="33">
        <v>10098463</v>
      </c>
      <c r="F107" s="33">
        <v>60648</v>
      </c>
      <c r="G107" s="38">
        <f t="shared" si="24"/>
        <v>6.1264467578562524E-3</v>
      </c>
      <c r="H107" s="33">
        <v>132256</v>
      </c>
      <c r="I107" s="38">
        <f t="shared" si="25"/>
        <v>1.3360034006183824E-2</v>
      </c>
      <c r="J107" s="33">
        <v>9664540</v>
      </c>
      <c r="K107" s="38">
        <f t="shared" si="26"/>
        <v>0.95703078775453254</v>
      </c>
      <c r="L107" s="33">
        <v>0</v>
      </c>
      <c r="M107" s="38">
        <f t="shared" si="27"/>
        <v>0</v>
      </c>
      <c r="N107" s="33">
        <f t="shared" si="28"/>
        <v>9857444</v>
      </c>
      <c r="O107" s="38">
        <f t="shared" si="29"/>
        <v>0.97613310065105952</v>
      </c>
      <c r="P107" s="33">
        <v>2604828</v>
      </c>
      <c r="Q107" s="33">
        <v>9937644</v>
      </c>
      <c r="R107" s="33">
        <v>9500056</v>
      </c>
      <c r="S107" s="33">
        <v>8308899</v>
      </c>
      <c r="T107" s="38">
        <f t="shared" si="30"/>
        <v>0.8746157917384908</v>
      </c>
      <c r="U107" s="38">
        <f t="shared" si="31"/>
        <v>2.7102411368428165</v>
      </c>
    </row>
    <row r="108" spans="1:21" ht="13" x14ac:dyDescent="0.3">
      <c r="A108" s="18" t="s">
        <v>29</v>
      </c>
      <c r="B108" s="12" t="s">
        <v>195</v>
      </c>
      <c r="C108" s="11" t="s">
        <v>196</v>
      </c>
      <c r="D108" s="33">
        <v>5239802</v>
      </c>
      <c r="E108" s="33">
        <v>5289802</v>
      </c>
      <c r="F108" s="33">
        <v>0</v>
      </c>
      <c r="G108" s="38">
        <f t="shared" si="24"/>
        <v>0</v>
      </c>
      <c r="H108" s="33">
        <v>0</v>
      </c>
      <c r="I108" s="38">
        <f t="shared" si="25"/>
        <v>0</v>
      </c>
      <c r="J108" s="33">
        <v>0</v>
      </c>
      <c r="K108" s="38">
        <f t="shared" si="26"/>
        <v>0</v>
      </c>
      <c r="L108" s="33">
        <v>0</v>
      </c>
      <c r="M108" s="38">
        <f t="shared" si="27"/>
        <v>0</v>
      </c>
      <c r="N108" s="33">
        <f t="shared" si="28"/>
        <v>0</v>
      </c>
      <c r="O108" s="38">
        <f t="shared" si="29"/>
        <v>0</v>
      </c>
      <c r="P108" s="33">
        <v>0</v>
      </c>
      <c r="Q108" s="33">
        <v>6978862</v>
      </c>
      <c r="R108" s="33">
        <v>7749547</v>
      </c>
      <c r="S108" s="33">
        <v>649392</v>
      </c>
      <c r="T108" s="38">
        <f t="shared" si="30"/>
        <v>8.3797414223050717E-2</v>
      </c>
      <c r="U108" s="38">
        <f t="shared" si="31"/>
        <v>0</v>
      </c>
    </row>
    <row r="109" spans="1:21" ht="13" x14ac:dyDescent="0.3">
      <c r="A109" s="18" t="s">
        <v>29</v>
      </c>
      <c r="B109" s="12" t="s">
        <v>197</v>
      </c>
      <c r="C109" s="11" t="s">
        <v>198</v>
      </c>
      <c r="D109" s="33">
        <v>20899872</v>
      </c>
      <c r="E109" s="33">
        <v>20899872</v>
      </c>
      <c r="F109" s="33">
        <v>16023</v>
      </c>
      <c r="G109" s="38">
        <f t="shared" si="24"/>
        <v>7.6665541300922804E-4</v>
      </c>
      <c r="H109" s="33">
        <v>7067949</v>
      </c>
      <c r="I109" s="38">
        <f t="shared" si="25"/>
        <v>0.33818144914954501</v>
      </c>
      <c r="J109" s="33">
        <v>426471</v>
      </c>
      <c r="K109" s="38">
        <f t="shared" si="26"/>
        <v>2.0405435975875835E-2</v>
      </c>
      <c r="L109" s="33">
        <v>0</v>
      </c>
      <c r="M109" s="38">
        <f t="shared" si="27"/>
        <v>0</v>
      </c>
      <c r="N109" s="33">
        <f t="shared" si="28"/>
        <v>7510443</v>
      </c>
      <c r="O109" s="38">
        <f t="shared" si="29"/>
        <v>0.35935354053843011</v>
      </c>
      <c r="P109" s="33">
        <v>816290</v>
      </c>
      <c r="Q109" s="33">
        <v>15079788</v>
      </c>
      <c r="R109" s="33">
        <v>18299788</v>
      </c>
      <c r="S109" s="33">
        <v>16940120</v>
      </c>
      <c r="T109" s="38">
        <f t="shared" si="30"/>
        <v>0.92570034144657853</v>
      </c>
      <c r="U109" s="38">
        <f t="shared" si="31"/>
        <v>-0.47754964534662925</v>
      </c>
    </row>
    <row r="110" spans="1:21" ht="13" x14ac:dyDescent="0.3">
      <c r="A110" s="18" t="s">
        <v>29</v>
      </c>
      <c r="B110" s="12" t="s">
        <v>199</v>
      </c>
      <c r="C110" s="11" t="s">
        <v>200</v>
      </c>
      <c r="D110" s="33">
        <v>16085204</v>
      </c>
      <c r="E110" s="33">
        <v>15181194</v>
      </c>
      <c r="F110" s="33">
        <v>112471</v>
      </c>
      <c r="G110" s="38">
        <f t="shared" si="24"/>
        <v>6.9922022748359304E-3</v>
      </c>
      <c r="H110" s="33">
        <v>3023769</v>
      </c>
      <c r="I110" s="38">
        <f t="shared" si="25"/>
        <v>0.18798449805174991</v>
      </c>
      <c r="J110" s="33">
        <v>10517659</v>
      </c>
      <c r="K110" s="38">
        <f t="shared" si="26"/>
        <v>0.6928084180993932</v>
      </c>
      <c r="L110" s="33">
        <v>0</v>
      </c>
      <c r="M110" s="38">
        <f t="shared" si="27"/>
        <v>0</v>
      </c>
      <c r="N110" s="33">
        <f t="shared" si="28"/>
        <v>13653899</v>
      </c>
      <c r="O110" s="38">
        <f t="shared" si="29"/>
        <v>0.89939559431227878</v>
      </c>
      <c r="P110" s="33">
        <v>3394759</v>
      </c>
      <c r="Q110" s="33">
        <v>14740975</v>
      </c>
      <c r="R110" s="33">
        <v>15318975</v>
      </c>
      <c r="S110" s="33">
        <v>12058635</v>
      </c>
      <c r="T110" s="38">
        <f t="shared" si="30"/>
        <v>0.78716983349081771</v>
      </c>
      <c r="U110" s="38">
        <f t="shared" si="31"/>
        <v>2.0982049093912116</v>
      </c>
    </row>
    <row r="111" spans="1:21" ht="13" x14ac:dyDescent="0.3">
      <c r="A111" s="18" t="s">
        <v>44</v>
      </c>
      <c r="B111" s="12" t="s">
        <v>201</v>
      </c>
      <c r="C111" s="11" t="s">
        <v>202</v>
      </c>
      <c r="D111" s="33">
        <v>17282172</v>
      </c>
      <c r="E111" s="33">
        <v>16922522</v>
      </c>
      <c r="F111" s="33">
        <v>0</v>
      </c>
      <c r="G111" s="38">
        <f t="shared" si="24"/>
        <v>0</v>
      </c>
      <c r="H111" s="33">
        <v>0</v>
      </c>
      <c r="I111" s="38">
        <f t="shared" si="25"/>
        <v>0</v>
      </c>
      <c r="J111" s="33">
        <v>0</v>
      </c>
      <c r="K111" s="38">
        <f t="shared" si="26"/>
        <v>0</v>
      </c>
      <c r="L111" s="33">
        <v>0</v>
      </c>
      <c r="M111" s="38">
        <f t="shared" si="27"/>
        <v>0</v>
      </c>
      <c r="N111" s="33">
        <f t="shared" si="28"/>
        <v>0</v>
      </c>
      <c r="O111" s="38">
        <f t="shared" si="29"/>
        <v>0</v>
      </c>
      <c r="P111" s="33">
        <v>0</v>
      </c>
      <c r="Q111" s="33">
        <v>9067866</v>
      </c>
      <c r="R111" s="33">
        <v>9067866</v>
      </c>
      <c r="S111" s="33">
        <v>0</v>
      </c>
      <c r="T111" s="38">
        <f t="shared" si="30"/>
        <v>0</v>
      </c>
      <c r="U111" s="38">
        <f t="shared" si="31"/>
        <v>0</v>
      </c>
    </row>
    <row r="112" spans="1:21" ht="14" x14ac:dyDescent="0.3">
      <c r="A112" s="19" t="s">
        <v>0</v>
      </c>
      <c r="B112" s="14" t="s">
        <v>203</v>
      </c>
      <c r="C112" s="13" t="s">
        <v>0</v>
      </c>
      <c r="D112" s="34">
        <f>SUM(D107:D111)</f>
        <v>69406426</v>
      </c>
      <c r="E112" s="34">
        <f>SUM(E107:E111)</f>
        <v>68391853</v>
      </c>
      <c r="F112" s="34">
        <f>SUM(F107:F111)</f>
        <v>189142</v>
      </c>
      <c r="G112" s="39">
        <f t="shared" si="24"/>
        <v>2.725136718608735E-3</v>
      </c>
      <c r="H112" s="34">
        <f>SUM(H107:H111)</f>
        <v>10223974</v>
      </c>
      <c r="I112" s="39">
        <f t="shared" si="25"/>
        <v>0.14730587049677504</v>
      </c>
      <c r="J112" s="34">
        <f>SUM(J107:J111)</f>
        <v>20608670</v>
      </c>
      <c r="K112" s="39">
        <f t="shared" si="26"/>
        <v>0.30133223616561466</v>
      </c>
      <c r="L112" s="34">
        <f>SUM(L107:L111)</f>
        <v>0</v>
      </c>
      <c r="M112" s="39">
        <f t="shared" si="27"/>
        <v>0</v>
      </c>
      <c r="N112" s="34">
        <f t="shared" si="28"/>
        <v>31021786</v>
      </c>
      <c r="O112" s="39">
        <f t="shared" si="29"/>
        <v>0.45358890919361405</v>
      </c>
      <c r="P112" s="34">
        <f>SUM(P107:P111)</f>
        <v>6815877</v>
      </c>
      <c r="Q112" s="34">
        <f>SUM(Q107:Q111)</f>
        <v>55805135</v>
      </c>
      <c r="R112" s="34">
        <f>SUM(R107:R111)</f>
        <v>59936232</v>
      </c>
      <c r="S112" s="34">
        <f>SUM(S107:S111)</f>
        <v>37957046</v>
      </c>
      <c r="T112" s="39">
        <f t="shared" si="30"/>
        <v>0.63329049447085695</v>
      </c>
      <c r="U112" s="39">
        <f t="shared" si="31"/>
        <v>2.0236270402180088</v>
      </c>
    </row>
    <row r="113" spans="1:21" ht="13" x14ac:dyDescent="0.3">
      <c r="A113" s="18" t="s">
        <v>29</v>
      </c>
      <c r="B113" s="12" t="s">
        <v>204</v>
      </c>
      <c r="C113" s="11" t="s">
        <v>205</v>
      </c>
      <c r="D113" s="33">
        <v>3049000</v>
      </c>
      <c r="E113" s="33">
        <v>3049000</v>
      </c>
      <c r="F113" s="33">
        <v>2783</v>
      </c>
      <c r="G113" s="38">
        <f t="shared" si="24"/>
        <v>9.1275828140373891E-4</v>
      </c>
      <c r="H113" s="33">
        <v>1131</v>
      </c>
      <c r="I113" s="38">
        <f t="shared" si="25"/>
        <v>3.7094129222695966E-4</v>
      </c>
      <c r="J113" s="33">
        <v>957</v>
      </c>
      <c r="K113" s="38">
        <f t="shared" si="26"/>
        <v>3.1387340111511974E-4</v>
      </c>
      <c r="L113" s="33">
        <v>0</v>
      </c>
      <c r="M113" s="38">
        <f t="shared" si="27"/>
        <v>0</v>
      </c>
      <c r="N113" s="33">
        <f t="shared" si="28"/>
        <v>4871</v>
      </c>
      <c r="O113" s="38">
        <f t="shared" si="29"/>
        <v>1.5975729747458184E-3</v>
      </c>
      <c r="P113" s="33">
        <v>2486</v>
      </c>
      <c r="Q113" s="33">
        <v>2936000</v>
      </c>
      <c r="R113" s="33">
        <v>2936000</v>
      </c>
      <c r="S113" s="33">
        <v>12485</v>
      </c>
      <c r="T113" s="38">
        <f t="shared" si="30"/>
        <v>4.2523841961852864E-3</v>
      </c>
      <c r="U113" s="38">
        <f t="shared" si="31"/>
        <v>-0.61504424778761058</v>
      </c>
    </row>
    <row r="114" spans="1:21" ht="13" x14ac:dyDescent="0.3">
      <c r="A114" s="18" t="s">
        <v>29</v>
      </c>
      <c r="B114" s="12" t="s">
        <v>206</v>
      </c>
      <c r="C114" s="11" t="s">
        <v>207</v>
      </c>
      <c r="D114" s="33">
        <v>4786179</v>
      </c>
      <c r="E114" s="33">
        <v>4852043</v>
      </c>
      <c r="F114" s="33">
        <v>43382</v>
      </c>
      <c r="G114" s="38">
        <f t="shared" si="24"/>
        <v>9.0640153659108866E-3</v>
      </c>
      <c r="H114" s="33">
        <v>4571394</v>
      </c>
      <c r="I114" s="38">
        <f t="shared" si="25"/>
        <v>0.9551239099080916</v>
      </c>
      <c r="J114" s="33">
        <v>110985</v>
      </c>
      <c r="K114" s="38">
        <f t="shared" si="26"/>
        <v>2.2873869831738919E-2</v>
      </c>
      <c r="L114" s="33">
        <v>0</v>
      </c>
      <c r="M114" s="38">
        <f t="shared" si="27"/>
        <v>0</v>
      </c>
      <c r="N114" s="33">
        <f t="shared" si="28"/>
        <v>4725761</v>
      </c>
      <c r="O114" s="38">
        <f t="shared" si="29"/>
        <v>0.97397343758082933</v>
      </c>
      <c r="P114" s="33">
        <v>1957896</v>
      </c>
      <c r="Q114" s="33">
        <v>4785202</v>
      </c>
      <c r="R114" s="33">
        <v>7643896</v>
      </c>
      <c r="S114" s="33">
        <v>7511300</v>
      </c>
      <c r="T114" s="38">
        <f t="shared" si="30"/>
        <v>0.98265334850186348</v>
      </c>
      <c r="U114" s="38">
        <f t="shared" si="31"/>
        <v>-0.94331414947474224</v>
      </c>
    </row>
    <row r="115" spans="1:21" ht="13" x14ac:dyDescent="0.3">
      <c r="A115" s="18" t="s">
        <v>29</v>
      </c>
      <c r="B115" s="12" t="s">
        <v>208</v>
      </c>
      <c r="C115" s="11" t="s">
        <v>209</v>
      </c>
      <c r="D115" s="33">
        <v>10227745</v>
      </c>
      <c r="E115" s="33">
        <v>10227745</v>
      </c>
      <c r="F115" s="33">
        <v>4141362</v>
      </c>
      <c r="G115" s="38">
        <f t="shared" si="24"/>
        <v>0.40491447528267471</v>
      </c>
      <c r="H115" s="33">
        <v>3472324</v>
      </c>
      <c r="I115" s="38">
        <f t="shared" si="25"/>
        <v>0.33950044706824428</v>
      </c>
      <c r="J115" s="33">
        <v>1784056</v>
      </c>
      <c r="K115" s="38">
        <f t="shared" si="26"/>
        <v>0.17443297618389977</v>
      </c>
      <c r="L115" s="33">
        <v>0</v>
      </c>
      <c r="M115" s="38">
        <f t="shared" si="27"/>
        <v>0</v>
      </c>
      <c r="N115" s="33">
        <f t="shared" si="28"/>
        <v>9397742</v>
      </c>
      <c r="O115" s="38">
        <f t="shared" si="29"/>
        <v>0.91884789853481874</v>
      </c>
      <c r="P115" s="33">
        <v>2252325</v>
      </c>
      <c r="Q115" s="33">
        <v>11165145</v>
      </c>
      <c r="R115" s="33">
        <v>11165145</v>
      </c>
      <c r="S115" s="33">
        <v>11289322</v>
      </c>
      <c r="T115" s="38">
        <f t="shared" si="30"/>
        <v>1.0111218439169398</v>
      </c>
      <c r="U115" s="38">
        <f t="shared" si="31"/>
        <v>-0.20790472067752208</v>
      </c>
    </row>
    <row r="116" spans="1:21" ht="13" x14ac:dyDescent="0.3">
      <c r="A116" s="18" t="s">
        <v>29</v>
      </c>
      <c r="B116" s="12" t="s">
        <v>210</v>
      </c>
      <c r="C116" s="11" t="s">
        <v>211</v>
      </c>
      <c r="D116" s="33">
        <v>11470650</v>
      </c>
      <c r="E116" s="33">
        <v>11459950</v>
      </c>
      <c r="F116" s="33">
        <v>5017154</v>
      </c>
      <c r="G116" s="38">
        <f t="shared" si="24"/>
        <v>0.43739055764058704</v>
      </c>
      <c r="H116" s="33">
        <v>3952261</v>
      </c>
      <c r="I116" s="38">
        <f t="shared" si="25"/>
        <v>0.34455423188746931</v>
      </c>
      <c r="J116" s="33">
        <v>2844026</v>
      </c>
      <c r="K116" s="38">
        <f t="shared" si="26"/>
        <v>0.24817089079795288</v>
      </c>
      <c r="L116" s="33">
        <v>0</v>
      </c>
      <c r="M116" s="38">
        <f t="shared" si="27"/>
        <v>0</v>
      </c>
      <c r="N116" s="33">
        <f t="shared" si="28"/>
        <v>11813441</v>
      </c>
      <c r="O116" s="38">
        <f t="shared" si="29"/>
        <v>1.0308457715784101</v>
      </c>
      <c r="P116" s="33">
        <v>2582268</v>
      </c>
      <c r="Q116" s="33">
        <v>11076600</v>
      </c>
      <c r="R116" s="33">
        <v>17066600</v>
      </c>
      <c r="S116" s="33">
        <v>12117410</v>
      </c>
      <c r="T116" s="38">
        <f t="shared" si="30"/>
        <v>0.71000726565338146</v>
      </c>
      <c r="U116" s="38">
        <f t="shared" si="31"/>
        <v>0.10136748006016427</v>
      </c>
    </row>
    <row r="117" spans="1:21" ht="13" x14ac:dyDescent="0.3">
      <c r="A117" s="18" t="s">
        <v>29</v>
      </c>
      <c r="B117" s="12" t="s">
        <v>212</v>
      </c>
      <c r="C117" s="11" t="s">
        <v>213</v>
      </c>
      <c r="D117" s="33">
        <v>14538518</v>
      </c>
      <c r="E117" s="33">
        <v>21062957</v>
      </c>
      <c r="F117" s="33">
        <v>-10591072</v>
      </c>
      <c r="G117" s="38">
        <f t="shared" si="24"/>
        <v>-0.72848360472504836</v>
      </c>
      <c r="H117" s="33">
        <v>20097064</v>
      </c>
      <c r="I117" s="38">
        <f t="shared" si="25"/>
        <v>1.3823323670266805</v>
      </c>
      <c r="J117" s="33">
        <v>10907304</v>
      </c>
      <c r="K117" s="38">
        <f t="shared" si="26"/>
        <v>0.51784296003642794</v>
      </c>
      <c r="L117" s="33">
        <v>0</v>
      </c>
      <c r="M117" s="38">
        <f t="shared" si="27"/>
        <v>0</v>
      </c>
      <c r="N117" s="33">
        <f t="shared" si="28"/>
        <v>20413296</v>
      </c>
      <c r="O117" s="38">
        <f t="shared" si="29"/>
        <v>0.96915623005829621</v>
      </c>
      <c r="P117" s="33">
        <v>23088728</v>
      </c>
      <c r="Q117" s="33">
        <v>15256987</v>
      </c>
      <c r="R117" s="33">
        <v>18764053</v>
      </c>
      <c r="S117" s="33">
        <v>86769802</v>
      </c>
      <c r="T117" s="38">
        <f t="shared" si="30"/>
        <v>4.6242569235974766</v>
      </c>
      <c r="U117" s="38">
        <f t="shared" si="31"/>
        <v>-0.52759181883038342</v>
      </c>
    </row>
    <row r="118" spans="1:21" ht="13" x14ac:dyDescent="0.3">
      <c r="A118" s="18" t="s">
        <v>29</v>
      </c>
      <c r="B118" s="12" t="s">
        <v>214</v>
      </c>
      <c r="C118" s="11" t="s">
        <v>215</v>
      </c>
      <c r="D118" s="33">
        <v>1933474</v>
      </c>
      <c r="E118" s="33">
        <v>1933476</v>
      </c>
      <c r="F118" s="33">
        <v>683197</v>
      </c>
      <c r="G118" s="38">
        <f t="shared" si="24"/>
        <v>0.35335204921297103</v>
      </c>
      <c r="H118" s="33">
        <v>906522</v>
      </c>
      <c r="I118" s="38">
        <f t="shared" si="25"/>
        <v>0.46885657629737976</v>
      </c>
      <c r="J118" s="33">
        <v>243211</v>
      </c>
      <c r="K118" s="38">
        <f t="shared" si="26"/>
        <v>0.12578951070507211</v>
      </c>
      <c r="L118" s="33">
        <v>0</v>
      </c>
      <c r="M118" s="38">
        <f t="shared" si="27"/>
        <v>0</v>
      </c>
      <c r="N118" s="33">
        <f t="shared" si="28"/>
        <v>1832930</v>
      </c>
      <c r="O118" s="38">
        <f t="shared" si="29"/>
        <v>0.94799728571753672</v>
      </c>
      <c r="P118" s="33">
        <v>620042</v>
      </c>
      <c r="Q118" s="33">
        <v>2212094</v>
      </c>
      <c r="R118" s="33">
        <v>1839594</v>
      </c>
      <c r="S118" s="33">
        <v>1738602</v>
      </c>
      <c r="T118" s="38">
        <f t="shared" si="30"/>
        <v>0.94510092987909289</v>
      </c>
      <c r="U118" s="38">
        <f t="shared" si="31"/>
        <v>-0.60775076527073968</v>
      </c>
    </row>
    <row r="119" spans="1:21" ht="13" x14ac:dyDescent="0.3">
      <c r="A119" s="18" t="s">
        <v>29</v>
      </c>
      <c r="B119" s="12" t="s">
        <v>216</v>
      </c>
      <c r="C119" s="11" t="s">
        <v>217</v>
      </c>
      <c r="D119" s="33">
        <v>5127804</v>
      </c>
      <c r="E119" s="33">
        <v>5181249</v>
      </c>
      <c r="F119" s="33">
        <v>701839</v>
      </c>
      <c r="G119" s="38">
        <f t="shared" si="24"/>
        <v>0.13686931091749996</v>
      </c>
      <c r="H119" s="33">
        <v>26875495</v>
      </c>
      <c r="I119" s="38">
        <f t="shared" si="25"/>
        <v>5.2411314863048588</v>
      </c>
      <c r="J119" s="33">
        <v>20381275</v>
      </c>
      <c r="K119" s="38">
        <f t="shared" si="26"/>
        <v>3.9336605903325625</v>
      </c>
      <c r="L119" s="33">
        <v>0</v>
      </c>
      <c r="M119" s="38">
        <f t="shared" si="27"/>
        <v>0</v>
      </c>
      <c r="N119" s="33">
        <f t="shared" si="28"/>
        <v>47958609</v>
      </c>
      <c r="O119" s="38">
        <f t="shared" si="29"/>
        <v>9.2561868769480107</v>
      </c>
      <c r="P119" s="33">
        <v>821476</v>
      </c>
      <c r="Q119" s="33">
        <v>4964516</v>
      </c>
      <c r="R119" s="33">
        <v>5499776</v>
      </c>
      <c r="S119" s="33">
        <v>5471502</v>
      </c>
      <c r="T119" s="38">
        <f t="shared" si="30"/>
        <v>0.99485906335094376</v>
      </c>
      <c r="U119" s="38">
        <f t="shared" si="31"/>
        <v>23.810554416684116</v>
      </c>
    </row>
    <row r="120" spans="1:21" ht="13" x14ac:dyDescent="0.3">
      <c r="A120" s="18" t="s">
        <v>44</v>
      </c>
      <c r="B120" s="12" t="s">
        <v>218</v>
      </c>
      <c r="C120" s="11" t="s">
        <v>219</v>
      </c>
      <c r="D120" s="33">
        <v>2299000</v>
      </c>
      <c r="E120" s="33">
        <v>2299000</v>
      </c>
      <c r="F120" s="33">
        <v>77517</v>
      </c>
      <c r="G120" s="38">
        <f t="shared" si="24"/>
        <v>3.3717703349282299E-2</v>
      </c>
      <c r="H120" s="33">
        <v>902491</v>
      </c>
      <c r="I120" s="38">
        <f t="shared" si="25"/>
        <v>0.39255806872553284</v>
      </c>
      <c r="J120" s="33">
        <v>564155</v>
      </c>
      <c r="K120" s="38">
        <f t="shared" si="26"/>
        <v>0.24539147455415397</v>
      </c>
      <c r="L120" s="33">
        <v>0</v>
      </c>
      <c r="M120" s="38">
        <f t="shared" si="27"/>
        <v>0</v>
      </c>
      <c r="N120" s="33">
        <f t="shared" si="28"/>
        <v>1544163</v>
      </c>
      <c r="O120" s="38">
        <f t="shared" si="29"/>
        <v>0.67166724662896915</v>
      </c>
      <c r="P120" s="33">
        <v>765141</v>
      </c>
      <c r="Q120" s="33">
        <v>3071000</v>
      </c>
      <c r="R120" s="33">
        <v>3071000</v>
      </c>
      <c r="S120" s="33">
        <v>1193112</v>
      </c>
      <c r="T120" s="38">
        <f t="shared" si="30"/>
        <v>0.38850928036470206</v>
      </c>
      <c r="U120" s="38">
        <f t="shared" si="31"/>
        <v>-0.26267838215440031</v>
      </c>
    </row>
    <row r="121" spans="1:21" ht="14" x14ac:dyDescent="0.3">
      <c r="A121" s="19" t="s">
        <v>0</v>
      </c>
      <c r="B121" s="14" t="s">
        <v>220</v>
      </c>
      <c r="C121" s="13" t="s">
        <v>0</v>
      </c>
      <c r="D121" s="34">
        <f>SUM(D113:D120)</f>
        <v>53432370</v>
      </c>
      <c r="E121" s="34">
        <f>SUM(E113:E120)</f>
        <v>60065420</v>
      </c>
      <c r="F121" s="34">
        <f>SUM(F113:F120)</f>
        <v>76162</v>
      </c>
      <c r="G121" s="39">
        <f t="shared" si="24"/>
        <v>1.425390638670903E-3</v>
      </c>
      <c r="H121" s="34">
        <f>SUM(H113:H120)</f>
        <v>60778682</v>
      </c>
      <c r="I121" s="39">
        <f t="shared" si="25"/>
        <v>1.137488043296601</v>
      </c>
      <c r="J121" s="34">
        <f>SUM(J113:J120)</f>
        <v>36835969</v>
      </c>
      <c r="K121" s="39">
        <f t="shared" si="26"/>
        <v>0.61326415431707626</v>
      </c>
      <c r="L121" s="34">
        <f>SUM(L113:L120)</f>
        <v>0</v>
      </c>
      <c r="M121" s="39">
        <f t="shared" si="27"/>
        <v>0</v>
      </c>
      <c r="N121" s="34">
        <f t="shared" si="28"/>
        <v>97690813</v>
      </c>
      <c r="O121" s="39">
        <f t="shared" si="29"/>
        <v>1.6264068910198246</v>
      </c>
      <c r="P121" s="34">
        <f>SUM(P113:P120)</f>
        <v>32090362</v>
      </c>
      <c r="Q121" s="34">
        <f>SUM(Q113:Q120)</f>
        <v>55467544</v>
      </c>
      <c r="R121" s="34">
        <f>SUM(R113:R120)</f>
        <v>67986064</v>
      </c>
      <c r="S121" s="34">
        <f>SUM(S113:S120)</f>
        <v>126103535</v>
      </c>
      <c r="T121" s="39">
        <f t="shared" si="30"/>
        <v>1.8548438838877332</v>
      </c>
      <c r="U121" s="39">
        <f t="shared" si="31"/>
        <v>0.14788262594233115</v>
      </c>
    </row>
    <row r="122" spans="1:21" ht="13" x14ac:dyDescent="0.3">
      <c r="A122" s="18" t="s">
        <v>29</v>
      </c>
      <c r="B122" s="12" t="s">
        <v>221</v>
      </c>
      <c r="C122" s="11" t="s">
        <v>222</v>
      </c>
      <c r="D122" s="33">
        <v>3749224</v>
      </c>
      <c r="E122" s="33">
        <v>3584408</v>
      </c>
      <c r="F122" s="33">
        <v>1162980</v>
      </c>
      <c r="G122" s="38">
        <f t="shared" si="24"/>
        <v>0.31019218910366519</v>
      </c>
      <c r="H122" s="33">
        <v>1210719</v>
      </c>
      <c r="I122" s="38">
        <f t="shared" si="25"/>
        <v>0.32292522399301826</v>
      </c>
      <c r="J122" s="33">
        <v>972688</v>
      </c>
      <c r="K122" s="38">
        <f t="shared" si="26"/>
        <v>0.27136642926809673</v>
      </c>
      <c r="L122" s="33">
        <v>0</v>
      </c>
      <c r="M122" s="38">
        <f t="shared" si="27"/>
        <v>0</v>
      </c>
      <c r="N122" s="33">
        <f t="shared" si="28"/>
        <v>3346387</v>
      </c>
      <c r="O122" s="38">
        <f t="shared" si="29"/>
        <v>0.933595450071532</v>
      </c>
      <c r="P122" s="33">
        <v>723963</v>
      </c>
      <c r="Q122" s="33">
        <v>3243090</v>
      </c>
      <c r="R122" s="33">
        <v>4214676</v>
      </c>
      <c r="S122" s="33">
        <v>3663312</v>
      </c>
      <c r="T122" s="38">
        <f t="shared" si="30"/>
        <v>0.86917997967103522</v>
      </c>
      <c r="U122" s="38">
        <f t="shared" si="31"/>
        <v>0.34356037532304828</v>
      </c>
    </row>
    <row r="123" spans="1:21" ht="13" x14ac:dyDescent="0.3">
      <c r="A123" s="18" t="s">
        <v>29</v>
      </c>
      <c r="B123" s="12" t="s">
        <v>223</v>
      </c>
      <c r="C123" s="11" t="s">
        <v>224</v>
      </c>
      <c r="D123" s="33">
        <v>7138094</v>
      </c>
      <c r="E123" s="33">
        <v>7138094</v>
      </c>
      <c r="F123" s="33">
        <v>26503</v>
      </c>
      <c r="G123" s="38">
        <f t="shared" si="24"/>
        <v>3.7128959075069618E-3</v>
      </c>
      <c r="H123" s="33">
        <v>6366752</v>
      </c>
      <c r="I123" s="38">
        <f t="shared" si="25"/>
        <v>0.89194006131048431</v>
      </c>
      <c r="J123" s="33">
        <v>57090</v>
      </c>
      <c r="K123" s="38">
        <f t="shared" si="26"/>
        <v>7.9979333418696927E-3</v>
      </c>
      <c r="L123" s="33">
        <v>0</v>
      </c>
      <c r="M123" s="38">
        <f t="shared" si="27"/>
        <v>0</v>
      </c>
      <c r="N123" s="33">
        <f t="shared" si="28"/>
        <v>6450345</v>
      </c>
      <c r="O123" s="38">
        <f t="shared" si="29"/>
        <v>0.90365089055986092</v>
      </c>
      <c r="P123" s="33">
        <v>446740</v>
      </c>
      <c r="Q123" s="33">
        <v>176711</v>
      </c>
      <c r="R123" s="33">
        <v>6688711</v>
      </c>
      <c r="S123" s="33">
        <v>529260</v>
      </c>
      <c r="T123" s="38">
        <f t="shared" si="30"/>
        <v>7.9127353536428774E-2</v>
      </c>
      <c r="U123" s="38">
        <f t="shared" si="31"/>
        <v>-0.87220754801450506</v>
      </c>
    </row>
    <row r="124" spans="1:21" ht="13" x14ac:dyDescent="0.3">
      <c r="A124" s="18" t="s">
        <v>29</v>
      </c>
      <c r="B124" s="12" t="s">
        <v>225</v>
      </c>
      <c r="C124" s="11" t="s">
        <v>226</v>
      </c>
      <c r="D124" s="33">
        <v>6886476</v>
      </c>
      <c r="E124" s="33">
        <v>6850360</v>
      </c>
      <c r="F124" s="33">
        <v>311132</v>
      </c>
      <c r="G124" s="38">
        <f t="shared" si="24"/>
        <v>4.5180147291590068E-2</v>
      </c>
      <c r="H124" s="33">
        <v>2045792</v>
      </c>
      <c r="I124" s="38">
        <f t="shared" si="25"/>
        <v>0.29707385896647281</v>
      </c>
      <c r="J124" s="33">
        <v>2715229</v>
      </c>
      <c r="K124" s="38">
        <f t="shared" si="26"/>
        <v>0.39636296486608003</v>
      </c>
      <c r="L124" s="33">
        <v>0</v>
      </c>
      <c r="M124" s="38">
        <f t="shared" si="27"/>
        <v>0</v>
      </c>
      <c r="N124" s="33">
        <f t="shared" si="28"/>
        <v>5072153</v>
      </c>
      <c r="O124" s="38">
        <f t="shared" si="29"/>
        <v>0.7404213793143718</v>
      </c>
      <c r="P124" s="33">
        <v>915684</v>
      </c>
      <c r="Q124" s="33">
        <v>7208004</v>
      </c>
      <c r="R124" s="33">
        <v>6472300</v>
      </c>
      <c r="S124" s="33">
        <v>4057142</v>
      </c>
      <c r="T124" s="38">
        <f t="shared" si="30"/>
        <v>0.62684702501429168</v>
      </c>
      <c r="U124" s="38">
        <f t="shared" si="31"/>
        <v>1.9652467445101149</v>
      </c>
    </row>
    <row r="125" spans="1:21" ht="13" x14ac:dyDescent="0.3">
      <c r="A125" s="18" t="s">
        <v>44</v>
      </c>
      <c r="B125" s="12" t="s">
        <v>227</v>
      </c>
      <c r="C125" s="11" t="s">
        <v>228</v>
      </c>
      <c r="D125" s="33">
        <v>39668712</v>
      </c>
      <c r="E125" s="33">
        <v>0</v>
      </c>
      <c r="F125" s="33">
        <v>0</v>
      </c>
      <c r="G125" s="38">
        <f t="shared" si="24"/>
        <v>0</v>
      </c>
      <c r="H125" s="33">
        <v>0</v>
      </c>
      <c r="I125" s="38">
        <f t="shared" si="25"/>
        <v>0</v>
      </c>
      <c r="J125" s="33">
        <v>0</v>
      </c>
      <c r="K125" s="38">
        <f t="shared" si="26"/>
        <v>0</v>
      </c>
      <c r="L125" s="33">
        <v>0</v>
      </c>
      <c r="M125" s="38">
        <f t="shared" si="27"/>
        <v>0</v>
      </c>
      <c r="N125" s="33">
        <f t="shared" si="28"/>
        <v>0</v>
      </c>
      <c r="O125" s="38">
        <f t="shared" si="29"/>
        <v>0</v>
      </c>
      <c r="P125" s="33">
        <v>99619</v>
      </c>
      <c r="Q125" s="33">
        <v>0</v>
      </c>
      <c r="R125" s="33">
        <v>0</v>
      </c>
      <c r="S125" s="33">
        <v>2000540</v>
      </c>
      <c r="T125" s="38">
        <f t="shared" si="30"/>
        <v>0</v>
      </c>
      <c r="U125" s="38">
        <f t="shared" si="31"/>
        <v>-1</v>
      </c>
    </row>
    <row r="126" spans="1:21" ht="14" x14ac:dyDescent="0.3">
      <c r="A126" s="19" t="s">
        <v>0</v>
      </c>
      <c r="B126" s="14" t="s">
        <v>229</v>
      </c>
      <c r="C126" s="13" t="s">
        <v>0</v>
      </c>
      <c r="D126" s="34">
        <f>SUM(D122:D125)</f>
        <v>57442506</v>
      </c>
      <c r="E126" s="34">
        <f>SUM(E122:E125)</f>
        <v>17572862</v>
      </c>
      <c r="F126" s="34">
        <f>SUM(F122:F125)</f>
        <v>1500615</v>
      </c>
      <c r="G126" s="39">
        <f t="shared" si="24"/>
        <v>2.6123773221175275E-2</v>
      </c>
      <c r="H126" s="34">
        <f>SUM(H122:H125)</f>
        <v>9623263</v>
      </c>
      <c r="I126" s="39">
        <f t="shared" si="25"/>
        <v>0.1675286067777057</v>
      </c>
      <c r="J126" s="34">
        <f>SUM(J122:J125)</f>
        <v>3745007</v>
      </c>
      <c r="K126" s="39">
        <f t="shared" si="26"/>
        <v>0.21311309449764074</v>
      </c>
      <c r="L126" s="34">
        <f>SUM(L122:L125)</f>
        <v>0</v>
      </c>
      <c r="M126" s="39">
        <f t="shared" si="27"/>
        <v>0</v>
      </c>
      <c r="N126" s="34">
        <f t="shared" si="28"/>
        <v>14868885</v>
      </c>
      <c r="O126" s="39">
        <f t="shared" si="29"/>
        <v>0.84612768255961945</v>
      </c>
      <c r="P126" s="34">
        <f>SUM(P122:P125)</f>
        <v>2186006</v>
      </c>
      <c r="Q126" s="34">
        <f>SUM(Q122:Q125)</f>
        <v>10627805</v>
      </c>
      <c r="R126" s="34">
        <f>SUM(R122:R125)</f>
        <v>17375687</v>
      </c>
      <c r="S126" s="34">
        <f>SUM(S122:S125)</f>
        <v>10250254</v>
      </c>
      <c r="T126" s="39">
        <f t="shared" si="30"/>
        <v>0.58991935110249161</v>
      </c>
      <c r="U126" s="39">
        <f t="shared" si="31"/>
        <v>0.71317324838083707</v>
      </c>
    </row>
    <row r="127" spans="1:21" ht="13" x14ac:dyDescent="0.3">
      <c r="A127" s="18" t="s">
        <v>29</v>
      </c>
      <c r="B127" s="12" t="s">
        <v>230</v>
      </c>
      <c r="C127" s="11" t="s">
        <v>231</v>
      </c>
      <c r="D127" s="33">
        <v>5787800</v>
      </c>
      <c r="E127" s="33">
        <v>6024402</v>
      </c>
      <c r="F127" s="33">
        <v>90510</v>
      </c>
      <c r="G127" s="38">
        <f t="shared" si="24"/>
        <v>1.5638066277341996E-2</v>
      </c>
      <c r="H127" s="33">
        <v>4995661</v>
      </c>
      <c r="I127" s="38">
        <f t="shared" si="25"/>
        <v>0.86313642489374198</v>
      </c>
      <c r="J127" s="33">
        <v>697231</v>
      </c>
      <c r="K127" s="38">
        <f t="shared" si="26"/>
        <v>0.1157344745586367</v>
      </c>
      <c r="L127" s="33">
        <v>0</v>
      </c>
      <c r="M127" s="38">
        <f t="shared" si="27"/>
        <v>0</v>
      </c>
      <c r="N127" s="33">
        <f t="shared" si="28"/>
        <v>5783402</v>
      </c>
      <c r="O127" s="38">
        <f t="shared" si="29"/>
        <v>0.95999602948143237</v>
      </c>
      <c r="P127" s="33">
        <v>157253</v>
      </c>
      <c r="Q127" s="33">
        <v>5496801</v>
      </c>
      <c r="R127" s="33">
        <v>5556801</v>
      </c>
      <c r="S127" s="33">
        <v>14245892</v>
      </c>
      <c r="T127" s="38">
        <f t="shared" si="30"/>
        <v>2.5636858329099783</v>
      </c>
      <c r="U127" s="38">
        <f t="shared" si="31"/>
        <v>3.4338168429219156</v>
      </c>
    </row>
    <row r="128" spans="1:21" ht="13" x14ac:dyDescent="0.3">
      <c r="A128" s="18" t="s">
        <v>29</v>
      </c>
      <c r="B128" s="12" t="s">
        <v>232</v>
      </c>
      <c r="C128" s="11" t="s">
        <v>233</v>
      </c>
      <c r="D128" s="33">
        <v>3878878</v>
      </c>
      <c r="E128" s="33">
        <v>3878878</v>
      </c>
      <c r="F128" s="33">
        <v>402158</v>
      </c>
      <c r="G128" s="38">
        <f t="shared" si="24"/>
        <v>0.10367895045938542</v>
      </c>
      <c r="H128" s="33">
        <v>25501</v>
      </c>
      <c r="I128" s="38">
        <f t="shared" si="25"/>
        <v>6.5743238121951757E-3</v>
      </c>
      <c r="J128" s="33">
        <v>817815</v>
      </c>
      <c r="K128" s="38">
        <f t="shared" si="26"/>
        <v>0.21083803099762355</v>
      </c>
      <c r="L128" s="33">
        <v>0</v>
      </c>
      <c r="M128" s="38">
        <f t="shared" si="27"/>
        <v>0</v>
      </c>
      <c r="N128" s="33">
        <f t="shared" si="28"/>
        <v>1245474</v>
      </c>
      <c r="O128" s="38">
        <f t="shared" si="29"/>
        <v>0.32109130526920415</v>
      </c>
      <c r="P128" s="33">
        <v>758691</v>
      </c>
      <c r="Q128" s="33">
        <v>3715972</v>
      </c>
      <c r="R128" s="33">
        <v>3690493</v>
      </c>
      <c r="S128" s="33">
        <v>2474977</v>
      </c>
      <c r="T128" s="38">
        <f t="shared" si="30"/>
        <v>0.67063587439401728</v>
      </c>
      <c r="U128" s="38">
        <f t="shared" si="31"/>
        <v>7.7928959220552318E-2</v>
      </c>
    </row>
    <row r="129" spans="1:21" ht="13" x14ac:dyDescent="0.3">
      <c r="A129" s="18" t="s">
        <v>29</v>
      </c>
      <c r="B129" s="12" t="s">
        <v>234</v>
      </c>
      <c r="C129" s="11" t="s">
        <v>235</v>
      </c>
      <c r="D129" s="33">
        <v>1228000</v>
      </c>
      <c r="E129" s="33">
        <v>1228000</v>
      </c>
      <c r="F129" s="33">
        <v>33934</v>
      </c>
      <c r="G129" s="38">
        <f t="shared" si="24"/>
        <v>2.7633550488599348E-2</v>
      </c>
      <c r="H129" s="33">
        <v>6416</v>
      </c>
      <c r="I129" s="38">
        <f t="shared" si="25"/>
        <v>5.2247557003257325E-3</v>
      </c>
      <c r="J129" s="33">
        <v>356028</v>
      </c>
      <c r="K129" s="38">
        <f t="shared" si="26"/>
        <v>0.28992508143322476</v>
      </c>
      <c r="L129" s="33">
        <v>0</v>
      </c>
      <c r="M129" s="38">
        <f t="shared" si="27"/>
        <v>0</v>
      </c>
      <c r="N129" s="33">
        <f t="shared" si="28"/>
        <v>396378</v>
      </c>
      <c r="O129" s="38">
        <f t="shared" si="29"/>
        <v>0.32278338762214986</v>
      </c>
      <c r="P129" s="33">
        <v>42087</v>
      </c>
      <c r="Q129" s="33">
        <v>1757208</v>
      </c>
      <c r="R129" s="33">
        <v>1757208</v>
      </c>
      <c r="S129" s="33">
        <v>289069</v>
      </c>
      <c r="T129" s="38">
        <f t="shared" si="30"/>
        <v>0.1645047142967708</v>
      </c>
      <c r="U129" s="38">
        <f t="shared" si="31"/>
        <v>7.4593342362249633</v>
      </c>
    </row>
    <row r="130" spans="1:21" ht="13" x14ac:dyDescent="0.3">
      <c r="A130" s="18" t="s">
        <v>29</v>
      </c>
      <c r="B130" s="12" t="s">
        <v>236</v>
      </c>
      <c r="C130" s="11" t="s">
        <v>237</v>
      </c>
      <c r="D130" s="33">
        <v>2601055</v>
      </c>
      <c r="E130" s="33">
        <v>2601055</v>
      </c>
      <c r="F130" s="33">
        <v>18367</v>
      </c>
      <c r="G130" s="38">
        <f t="shared" si="24"/>
        <v>7.0613654843899882E-3</v>
      </c>
      <c r="H130" s="33">
        <v>878651</v>
      </c>
      <c r="I130" s="38">
        <f t="shared" si="25"/>
        <v>0.33780562118063634</v>
      </c>
      <c r="J130" s="33">
        <v>515573</v>
      </c>
      <c r="K130" s="38">
        <f t="shared" si="26"/>
        <v>0.19821687738244673</v>
      </c>
      <c r="L130" s="33">
        <v>0</v>
      </c>
      <c r="M130" s="38">
        <f t="shared" si="27"/>
        <v>0</v>
      </c>
      <c r="N130" s="33">
        <f t="shared" si="28"/>
        <v>1412591</v>
      </c>
      <c r="O130" s="38">
        <f t="shared" si="29"/>
        <v>0.543083864047473</v>
      </c>
      <c r="P130" s="33">
        <v>302417</v>
      </c>
      <c r="Q130" s="33">
        <v>2498528</v>
      </c>
      <c r="R130" s="33">
        <v>2498528</v>
      </c>
      <c r="S130" s="33">
        <v>1121324</v>
      </c>
      <c r="T130" s="38">
        <f t="shared" si="30"/>
        <v>0.44879384981877329</v>
      </c>
      <c r="U130" s="38">
        <f t="shared" si="31"/>
        <v>0.70484132836447677</v>
      </c>
    </row>
    <row r="131" spans="1:21" ht="13" x14ac:dyDescent="0.3">
      <c r="A131" s="18" t="s">
        <v>44</v>
      </c>
      <c r="B131" s="12" t="s">
        <v>238</v>
      </c>
      <c r="C131" s="11" t="s">
        <v>239</v>
      </c>
      <c r="D131" s="33">
        <v>0</v>
      </c>
      <c r="E131" s="33">
        <v>0</v>
      </c>
      <c r="F131" s="33">
        <v>0</v>
      </c>
      <c r="G131" s="38">
        <f t="shared" si="24"/>
        <v>0</v>
      </c>
      <c r="H131" s="33">
        <v>0</v>
      </c>
      <c r="I131" s="38">
        <f t="shared" si="25"/>
        <v>0</v>
      </c>
      <c r="J131" s="33">
        <v>0</v>
      </c>
      <c r="K131" s="38">
        <f t="shared" si="26"/>
        <v>0</v>
      </c>
      <c r="L131" s="33">
        <v>0</v>
      </c>
      <c r="M131" s="38">
        <f t="shared" si="27"/>
        <v>0</v>
      </c>
      <c r="N131" s="33">
        <f t="shared" si="28"/>
        <v>0</v>
      </c>
      <c r="O131" s="38">
        <f t="shared" si="29"/>
        <v>0</v>
      </c>
      <c r="P131" s="33">
        <v>0</v>
      </c>
      <c r="Q131" s="33">
        <v>0</v>
      </c>
      <c r="R131" s="33">
        <v>0</v>
      </c>
      <c r="S131" s="33">
        <v>0</v>
      </c>
      <c r="T131" s="38">
        <f t="shared" si="30"/>
        <v>0</v>
      </c>
      <c r="U131" s="38">
        <f t="shared" si="31"/>
        <v>0</v>
      </c>
    </row>
    <row r="132" spans="1:21" ht="14" x14ac:dyDescent="0.3">
      <c r="A132" s="19" t="s">
        <v>0</v>
      </c>
      <c r="B132" s="14" t="s">
        <v>240</v>
      </c>
      <c r="C132" s="13" t="s">
        <v>0</v>
      </c>
      <c r="D132" s="34">
        <f>SUM(D127:D131)</f>
        <v>13495733</v>
      </c>
      <c r="E132" s="34">
        <f>SUM(E127:E131)</f>
        <v>13732335</v>
      </c>
      <c r="F132" s="34">
        <f>SUM(F127:F131)</f>
        <v>544969</v>
      </c>
      <c r="G132" s="39">
        <f t="shared" si="24"/>
        <v>4.0380837409868732E-2</v>
      </c>
      <c r="H132" s="34">
        <f>SUM(H127:H131)</f>
        <v>5906229</v>
      </c>
      <c r="I132" s="39">
        <f t="shared" si="25"/>
        <v>0.43763677008132867</v>
      </c>
      <c r="J132" s="34">
        <f>SUM(J127:J131)</f>
        <v>2386647</v>
      </c>
      <c r="K132" s="39">
        <f t="shared" si="26"/>
        <v>0.17379760980197467</v>
      </c>
      <c r="L132" s="34">
        <f>SUM(L127:L131)</f>
        <v>0</v>
      </c>
      <c r="M132" s="39">
        <f t="shared" si="27"/>
        <v>0</v>
      </c>
      <c r="N132" s="34">
        <f t="shared" si="28"/>
        <v>8837845</v>
      </c>
      <c r="O132" s="39">
        <f t="shared" si="29"/>
        <v>0.64357918737053821</v>
      </c>
      <c r="P132" s="34">
        <f>SUM(P127:P131)</f>
        <v>1260448</v>
      </c>
      <c r="Q132" s="34">
        <f>SUM(Q127:Q131)</f>
        <v>13468509</v>
      </c>
      <c r="R132" s="34">
        <f>SUM(R127:R131)</f>
        <v>13503030</v>
      </c>
      <c r="S132" s="34">
        <f>SUM(S127:S131)</f>
        <v>18131262</v>
      </c>
      <c r="T132" s="39">
        <f t="shared" si="30"/>
        <v>1.3427550705286146</v>
      </c>
      <c r="U132" s="39">
        <f t="shared" si="31"/>
        <v>0.89349104445403538</v>
      </c>
    </row>
    <row r="133" spans="1:21" ht="13" x14ac:dyDescent="0.3">
      <c r="A133" s="18" t="s">
        <v>29</v>
      </c>
      <c r="B133" s="12" t="s">
        <v>241</v>
      </c>
      <c r="C133" s="11" t="s">
        <v>242</v>
      </c>
      <c r="D133" s="33">
        <v>13250455</v>
      </c>
      <c r="E133" s="33">
        <v>13140439</v>
      </c>
      <c r="F133" s="33">
        <v>3478105</v>
      </c>
      <c r="G133" s="38">
        <f t="shared" si="24"/>
        <v>0.26248947677645784</v>
      </c>
      <c r="H133" s="33">
        <v>3117953</v>
      </c>
      <c r="I133" s="38">
        <f t="shared" si="25"/>
        <v>0.23530912712054039</v>
      </c>
      <c r="J133" s="33">
        <v>3110451</v>
      </c>
      <c r="K133" s="38">
        <f t="shared" si="26"/>
        <v>0.23670830175460653</v>
      </c>
      <c r="L133" s="33">
        <v>0</v>
      </c>
      <c r="M133" s="38">
        <f t="shared" si="27"/>
        <v>0</v>
      </c>
      <c r="N133" s="33">
        <f t="shared" si="28"/>
        <v>9706509</v>
      </c>
      <c r="O133" s="38">
        <f t="shared" si="29"/>
        <v>0.73867463636488861</v>
      </c>
      <c r="P133" s="33">
        <v>25679113</v>
      </c>
      <c r="Q133" s="33">
        <v>9510189</v>
      </c>
      <c r="R133" s="33">
        <v>12536172</v>
      </c>
      <c r="S133" s="33">
        <v>31232245</v>
      </c>
      <c r="T133" s="38">
        <f t="shared" si="30"/>
        <v>2.4913701726491948</v>
      </c>
      <c r="U133" s="38">
        <f t="shared" si="31"/>
        <v>-0.8788723348816605</v>
      </c>
    </row>
    <row r="134" spans="1:21" ht="13" x14ac:dyDescent="0.3">
      <c r="A134" s="18" t="s">
        <v>29</v>
      </c>
      <c r="B134" s="12" t="s">
        <v>243</v>
      </c>
      <c r="C134" s="11" t="s">
        <v>244</v>
      </c>
      <c r="D134" s="33">
        <v>1916311</v>
      </c>
      <c r="E134" s="33">
        <v>1920674</v>
      </c>
      <c r="F134" s="33">
        <v>21694</v>
      </c>
      <c r="G134" s="38">
        <f t="shared" si="24"/>
        <v>1.132070942555775E-2</v>
      </c>
      <c r="H134" s="33">
        <v>541875</v>
      </c>
      <c r="I134" s="38">
        <f t="shared" si="25"/>
        <v>0.28276986355555023</v>
      </c>
      <c r="J134" s="33">
        <v>204939</v>
      </c>
      <c r="K134" s="38">
        <f t="shared" si="26"/>
        <v>0.10670160579046731</v>
      </c>
      <c r="L134" s="33">
        <v>0</v>
      </c>
      <c r="M134" s="38">
        <f t="shared" si="27"/>
        <v>0</v>
      </c>
      <c r="N134" s="33">
        <f t="shared" si="28"/>
        <v>768508</v>
      </c>
      <c r="O134" s="38">
        <f t="shared" si="29"/>
        <v>0.4001241230942888</v>
      </c>
      <c r="P134" s="33">
        <v>83194</v>
      </c>
      <c r="Q134" s="33">
        <v>1821245</v>
      </c>
      <c r="R134" s="33">
        <v>1871159</v>
      </c>
      <c r="S134" s="33">
        <v>1242070</v>
      </c>
      <c r="T134" s="38">
        <f t="shared" si="30"/>
        <v>0.66379714390920275</v>
      </c>
      <c r="U134" s="38">
        <f t="shared" si="31"/>
        <v>1.4633867827006757</v>
      </c>
    </row>
    <row r="135" spans="1:21" ht="13" x14ac:dyDescent="0.3">
      <c r="A135" s="18" t="s">
        <v>29</v>
      </c>
      <c r="B135" s="12" t="s">
        <v>245</v>
      </c>
      <c r="C135" s="11" t="s">
        <v>246</v>
      </c>
      <c r="D135" s="33">
        <v>0</v>
      </c>
      <c r="E135" s="33">
        <v>0</v>
      </c>
      <c r="F135" s="33">
        <v>0</v>
      </c>
      <c r="G135" s="38">
        <f t="shared" si="24"/>
        <v>0</v>
      </c>
      <c r="H135" s="33">
        <v>0</v>
      </c>
      <c r="I135" s="38">
        <f t="shared" si="25"/>
        <v>0</v>
      </c>
      <c r="J135" s="33">
        <v>0</v>
      </c>
      <c r="K135" s="38">
        <f t="shared" si="26"/>
        <v>0</v>
      </c>
      <c r="L135" s="33">
        <v>0</v>
      </c>
      <c r="M135" s="38">
        <f t="shared" si="27"/>
        <v>0</v>
      </c>
      <c r="N135" s="33">
        <f t="shared" si="28"/>
        <v>0</v>
      </c>
      <c r="O135" s="38">
        <f t="shared" si="29"/>
        <v>0</v>
      </c>
      <c r="P135" s="33">
        <v>0</v>
      </c>
      <c r="Q135" s="33">
        <v>0</v>
      </c>
      <c r="R135" s="33">
        <v>0</v>
      </c>
      <c r="S135" s="33">
        <v>0</v>
      </c>
      <c r="T135" s="38">
        <f t="shared" si="30"/>
        <v>0</v>
      </c>
      <c r="U135" s="38">
        <f t="shared" si="31"/>
        <v>0</v>
      </c>
    </row>
    <row r="136" spans="1:21" ht="13" x14ac:dyDescent="0.3">
      <c r="A136" s="18" t="s">
        <v>44</v>
      </c>
      <c r="B136" s="12" t="s">
        <v>247</v>
      </c>
      <c r="C136" s="11" t="s">
        <v>248</v>
      </c>
      <c r="D136" s="33">
        <v>16785000</v>
      </c>
      <c r="E136" s="33">
        <v>16785000</v>
      </c>
      <c r="F136" s="33">
        <v>7599175</v>
      </c>
      <c r="G136" s="38">
        <f t="shared" si="24"/>
        <v>0.45273607387548409</v>
      </c>
      <c r="H136" s="33">
        <v>5846119</v>
      </c>
      <c r="I136" s="38">
        <f t="shared" si="25"/>
        <v>0.3482942508191838</v>
      </c>
      <c r="J136" s="33">
        <v>4560869</v>
      </c>
      <c r="K136" s="38">
        <f t="shared" si="26"/>
        <v>0.27172290735775989</v>
      </c>
      <c r="L136" s="33">
        <v>0</v>
      </c>
      <c r="M136" s="38">
        <f t="shared" si="27"/>
        <v>0</v>
      </c>
      <c r="N136" s="33">
        <f t="shared" si="28"/>
        <v>18006163</v>
      </c>
      <c r="O136" s="38">
        <f t="shared" si="29"/>
        <v>1.0727532320524278</v>
      </c>
      <c r="P136" s="33">
        <v>13763720</v>
      </c>
      <c r="Q136" s="33">
        <v>17850314</v>
      </c>
      <c r="R136" s="33">
        <v>16569581</v>
      </c>
      <c r="S136" s="33">
        <v>13776915</v>
      </c>
      <c r="T136" s="38">
        <f t="shared" si="30"/>
        <v>0.83145826077316021</v>
      </c>
      <c r="U136" s="38">
        <f t="shared" si="31"/>
        <v>-0.66863108229461221</v>
      </c>
    </row>
    <row r="137" spans="1:21" ht="14" x14ac:dyDescent="0.3">
      <c r="A137" s="19" t="s">
        <v>0</v>
      </c>
      <c r="B137" s="14" t="s">
        <v>249</v>
      </c>
      <c r="C137" s="13" t="s">
        <v>0</v>
      </c>
      <c r="D137" s="34">
        <f>SUM(D133:D136)</f>
        <v>31951766</v>
      </c>
      <c r="E137" s="34">
        <f>SUM(E133:E136)</f>
        <v>31846113</v>
      </c>
      <c r="F137" s="34">
        <f>SUM(F133:F136)</f>
        <v>11098974</v>
      </c>
      <c r="G137" s="39">
        <f t="shared" ref="G137:G170" si="32">IF(($D137     =0),0,($F137     /$D137     ))</f>
        <v>0.34736652740884494</v>
      </c>
      <c r="H137" s="34">
        <f>SUM(H133:H136)</f>
        <v>9505947</v>
      </c>
      <c r="I137" s="39">
        <f t="shared" ref="I137:I170" si="33">IF(($D137     =0),0,($H137     /$D137     ))</f>
        <v>0.29750928321145065</v>
      </c>
      <c r="J137" s="34">
        <f>SUM(J133:J136)</f>
        <v>7876259</v>
      </c>
      <c r="K137" s="39">
        <f t="shared" ref="K137:K170" si="34">IF(($E137     =0),0,($J137     /$E137     ))</f>
        <v>0.24732245973001477</v>
      </c>
      <c r="L137" s="34">
        <f>SUM(L133:L136)</f>
        <v>0</v>
      </c>
      <c r="M137" s="39">
        <f t="shared" ref="M137:M170" si="35">IF(($E137     =0),0,($L137     /$E137     ))</f>
        <v>0</v>
      </c>
      <c r="N137" s="34">
        <f t="shared" ref="N137:N170" si="36">$F137     +$H137     +$J137</f>
        <v>28481180</v>
      </c>
      <c r="O137" s="39">
        <f t="shared" ref="O137:O170" si="37">IF(($E137     =0),0,($N137     /$E137     ))</f>
        <v>0.89433771713364207</v>
      </c>
      <c r="P137" s="34">
        <f>SUM(P133:P136)</f>
        <v>39526027</v>
      </c>
      <c r="Q137" s="34">
        <f>SUM(Q133:Q136)</f>
        <v>29181748</v>
      </c>
      <c r="R137" s="34">
        <f>SUM(R133:R136)</f>
        <v>30976912</v>
      </c>
      <c r="S137" s="34">
        <f>SUM(S133:S136)</f>
        <v>46251230</v>
      </c>
      <c r="T137" s="39">
        <f t="shared" ref="T137:T170" si="38">IF(($R137     =0),0,($S137     /$R137     ))</f>
        <v>1.4930871740863001</v>
      </c>
      <c r="U137" s="39">
        <f t="shared" ref="U137:U170" si="39">IF(($P137     =0),0,(($J137     /$P137     )-1))</f>
        <v>-0.80073233770750596</v>
      </c>
    </row>
    <row r="138" spans="1:21" ht="13" x14ac:dyDescent="0.3">
      <c r="A138" s="18" t="s">
        <v>29</v>
      </c>
      <c r="B138" s="12" t="s">
        <v>250</v>
      </c>
      <c r="C138" s="11" t="s">
        <v>251</v>
      </c>
      <c r="D138" s="33">
        <v>28869121</v>
      </c>
      <c r="E138" s="33">
        <v>28875700</v>
      </c>
      <c r="F138" s="33">
        <v>14768912</v>
      </c>
      <c r="G138" s="38">
        <f t="shared" si="32"/>
        <v>0.51158163076735175</v>
      </c>
      <c r="H138" s="33">
        <v>6564559</v>
      </c>
      <c r="I138" s="38">
        <f t="shared" si="33"/>
        <v>0.2273903316973177</v>
      </c>
      <c r="J138" s="33">
        <v>5224694</v>
      </c>
      <c r="K138" s="38">
        <f t="shared" si="34"/>
        <v>0.18093739718863958</v>
      </c>
      <c r="L138" s="33">
        <v>0</v>
      </c>
      <c r="M138" s="38">
        <f t="shared" si="35"/>
        <v>0</v>
      </c>
      <c r="N138" s="33">
        <f t="shared" si="36"/>
        <v>26558165</v>
      </c>
      <c r="O138" s="38">
        <f t="shared" si="37"/>
        <v>0.91974099329193748</v>
      </c>
      <c r="P138" s="33">
        <v>4996049</v>
      </c>
      <c r="Q138" s="33">
        <v>15016226</v>
      </c>
      <c r="R138" s="33">
        <v>17016226</v>
      </c>
      <c r="S138" s="33">
        <v>26009264</v>
      </c>
      <c r="T138" s="38">
        <f t="shared" si="38"/>
        <v>1.528497799688368</v>
      </c>
      <c r="U138" s="38">
        <f t="shared" si="39"/>
        <v>4.5765163632302208E-2</v>
      </c>
    </row>
    <row r="139" spans="1:21" ht="13" x14ac:dyDescent="0.3">
      <c r="A139" s="18" t="s">
        <v>29</v>
      </c>
      <c r="B139" s="12" t="s">
        <v>252</v>
      </c>
      <c r="C139" s="11" t="s">
        <v>253</v>
      </c>
      <c r="D139" s="33">
        <v>13304400</v>
      </c>
      <c r="E139" s="33">
        <v>13314400</v>
      </c>
      <c r="F139" s="33">
        <v>5298185</v>
      </c>
      <c r="G139" s="38">
        <f t="shared" si="32"/>
        <v>0.39822802982471966</v>
      </c>
      <c r="H139" s="33">
        <v>4521571</v>
      </c>
      <c r="I139" s="38">
        <f t="shared" si="33"/>
        <v>0.33985531102492411</v>
      </c>
      <c r="J139" s="33">
        <v>3054863</v>
      </c>
      <c r="K139" s="38">
        <f t="shared" si="34"/>
        <v>0.22944053055338581</v>
      </c>
      <c r="L139" s="33">
        <v>0</v>
      </c>
      <c r="M139" s="38">
        <f t="shared" si="35"/>
        <v>0</v>
      </c>
      <c r="N139" s="33">
        <f t="shared" si="36"/>
        <v>12874619</v>
      </c>
      <c r="O139" s="38">
        <f t="shared" si="37"/>
        <v>0.96696952172084361</v>
      </c>
      <c r="P139" s="33">
        <v>26687219</v>
      </c>
      <c r="Q139" s="33">
        <v>28387860</v>
      </c>
      <c r="R139" s="33">
        <v>27555284</v>
      </c>
      <c r="S139" s="33">
        <v>28004449</v>
      </c>
      <c r="T139" s="38">
        <f t="shared" si="38"/>
        <v>1.0163005033807673</v>
      </c>
      <c r="U139" s="38">
        <f t="shared" si="39"/>
        <v>-0.88553086029683348</v>
      </c>
    </row>
    <row r="140" spans="1:21" ht="13" x14ac:dyDescent="0.3">
      <c r="A140" s="18" t="s">
        <v>29</v>
      </c>
      <c r="B140" s="12" t="s">
        <v>254</v>
      </c>
      <c r="C140" s="11" t="s">
        <v>255</v>
      </c>
      <c r="D140" s="33">
        <v>5893115</v>
      </c>
      <c r="E140" s="33">
        <v>5337685</v>
      </c>
      <c r="F140" s="33">
        <v>934428</v>
      </c>
      <c r="G140" s="38">
        <f t="shared" si="32"/>
        <v>0.15856266168231911</v>
      </c>
      <c r="H140" s="33">
        <v>119534</v>
      </c>
      <c r="I140" s="38">
        <f t="shared" si="33"/>
        <v>2.0283670011530405E-2</v>
      </c>
      <c r="J140" s="33">
        <v>3294675</v>
      </c>
      <c r="K140" s="38">
        <f t="shared" si="34"/>
        <v>0.61724792676975127</v>
      </c>
      <c r="L140" s="33">
        <v>0</v>
      </c>
      <c r="M140" s="38">
        <f t="shared" si="35"/>
        <v>0</v>
      </c>
      <c r="N140" s="33">
        <f t="shared" si="36"/>
        <v>4348637</v>
      </c>
      <c r="O140" s="38">
        <f t="shared" si="37"/>
        <v>0.81470468939249885</v>
      </c>
      <c r="P140" s="33">
        <v>1826204</v>
      </c>
      <c r="Q140" s="33">
        <v>5777200</v>
      </c>
      <c r="R140" s="33">
        <v>5777200</v>
      </c>
      <c r="S140" s="33">
        <v>4543283</v>
      </c>
      <c r="T140" s="38">
        <f t="shared" si="38"/>
        <v>0.78641608391608386</v>
      </c>
      <c r="U140" s="38">
        <f t="shared" si="39"/>
        <v>0.80411115078052608</v>
      </c>
    </row>
    <row r="141" spans="1:21" ht="13" x14ac:dyDescent="0.3">
      <c r="A141" s="18" t="s">
        <v>29</v>
      </c>
      <c r="B141" s="12" t="s">
        <v>256</v>
      </c>
      <c r="C141" s="11" t="s">
        <v>257</v>
      </c>
      <c r="D141" s="33">
        <v>3042838</v>
      </c>
      <c r="E141" s="33">
        <v>2686097</v>
      </c>
      <c r="F141" s="33">
        <v>1036362</v>
      </c>
      <c r="G141" s="38">
        <f t="shared" si="32"/>
        <v>0.34059059338683162</v>
      </c>
      <c r="H141" s="33">
        <v>881675</v>
      </c>
      <c r="I141" s="38">
        <f t="shared" si="33"/>
        <v>0.28975417028445155</v>
      </c>
      <c r="J141" s="33">
        <v>116676</v>
      </c>
      <c r="K141" s="38">
        <f t="shared" si="34"/>
        <v>4.3437001716617081E-2</v>
      </c>
      <c r="L141" s="33">
        <v>0</v>
      </c>
      <c r="M141" s="38">
        <f t="shared" si="35"/>
        <v>0</v>
      </c>
      <c r="N141" s="33">
        <f t="shared" si="36"/>
        <v>2034713</v>
      </c>
      <c r="O141" s="38">
        <f t="shared" si="37"/>
        <v>0.7574979607959057</v>
      </c>
      <c r="P141" s="33">
        <v>55851</v>
      </c>
      <c r="Q141" s="33">
        <v>2913221</v>
      </c>
      <c r="R141" s="33">
        <v>2913221</v>
      </c>
      <c r="S141" s="33">
        <v>1883062</v>
      </c>
      <c r="T141" s="38">
        <f t="shared" si="38"/>
        <v>0.64638487776931441</v>
      </c>
      <c r="U141" s="38">
        <f t="shared" si="39"/>
        <v>1.0890583874952999</v>
      </c>
    </row>
    <row r="142" spans="1:21" ht="13" x14ac:dyDescent="0.3">
      <c r="A142" s="18" t="s">
        <v>29</v>
      </c>
      <c r="B142" s="12" t="s">
        <v>258</v>
      </c>
      <c r="C142" s="11" t="s">
        <v>259</v>
      </c>
      <c r="D142" s="33">
        <v>2076505</v>
      </c>
      <c r="E142" s="33">
        <v>2229612</v>
      </c>
      <c r="F142" s="33">
        <v>15604</v>
      </c>
      <c r="G142" s="38">
        <f t="shared" si="32"/>
        <v>7.5145496880575776E-3</v>
      </c>
      <c r="H142" s="33">
        <v>6695</v>
      </c>
      <c r="I142" s="38">
        <f t="shared" si="33"/>
        <v>3.2241675315012484E-3</v>
      </c>
      <c r="J142" s="33">
        <v>107268</v>
      </c>
      <c r="K142" s="38">
        <f t="shared" si="34"/>
        <v>4.8110612967637419E-2</v>
      </c>
      <c r="L142" s="33">
        <v>0</v>
      </c>
      <c r="M142" s="38">
        <f t="shared" si="35"/>
        <v>0</v>
      </c>
      <c r="N142" s="33">
        <f t="shared" si="36"/>
        <v>129567</v>
      </c>
      <c r="O142" s="38">
        <f t="shared" si="37"/>
        <v>5.8111904672203056E-2</v>
      </c>
      <c r="P142" s="33">
        <v>45041</v>
      </c>
      <c r="Q142" s="33">
        <v>1907000</v>
      </c>
      <c r="R142" s="33">
        <v>1977000</v>
      </c>
      <c r="S142" s="33">
        <v>105194</v>
      </c>
      <c r="T142" s="38">
        <f t="shared" si="38"/>
        <v>5.3208902377339405E-2</v>
      </c>
      <c r="U142" s="38">
        <f t="shared" si="39"/>
        <v>1.381563464399103</v>
      </c>
    </row>
    <row r="143" spans="1:21" ht="13" x14ac:dyDescent="0.3">
      <c r="A143" s="18" t="s">
        <v>44</v>
      </c>
      <c r="B143" s="12" t="s">
        <v>260</v>
      </c>
      <c r="C143" s="11" t="s">
        <v>261</v>
      </c>
      <c r="D143" s="33">
        <v>1911000</v>
      </c>
      <c r="E143" s="33">
        <v>1911000</v>
      </c>
      <c r="F143" s="33">
        <v>0</v>
      </c>
      <c r="G143" s="38">
        <f t="shared" si="32"/>
        <v>0</v>
      </c>
      <c r="H143" s="33">
        <v>0</v>
      </c>
      <c r="I143" s="38">
        <f t="shared" si="33"/>
        <v>0</v>
      </c>
      <c r="J143" s="33">
        <v>0</v>
      </c>
      <c r="K143" s="38">
        <f t="shared" si="34"/>
        <v>0</v>
      </c>
      <c r="L143" s="33">
        <v>0</v>
      </c>
      <c r="M143" s="38">
        <f t="shared" si="35"/>
        <v>0</v>
      </c>
      <c r="N143" s="33">
        <f t="shared" si="36"/>
        <v>0</v>
      </c>
      <c r="O143" s="38">
        <f t="shared" si="37"/>
        <v>0</v>
      </c>
      <c r="P143" s="33">
        <v>0</v>
      </c>
      <c r="Q143" s="33">
        <v>1911000</v>
      </c>
      <c r="R143" s="33">
        <v>1911000</v>
      </c>
      <c r="S143" s="33">
        <v>0</v>
      </c>
      <c r="T143" s="38">
        <f t="shared" si="38"/>
        <v>0</v>
      </c>
      <c r="U143" s="38">
        <f t="shared" si="39"/>
        <v>0</v>
      </c>
    </row>
    <row r="144" spans="1:21" ht="14" x14ac:dyDescent="0.3">
      <c r="A144" s="19" t="s">
        <v>0</v>
      </c>
      <c r="B144" s="14" t="s">
        <v>262</v>
      </c>
      <c r="C144" s="13" t="s">
        <v>0</v>
      </c>
      <c r="D144" s="34">
        <f>SUM(D138:D143)</f>
        <v>55096979</v>
      </c>
      <c r="E144" s="34">
        <f>SUM(E138:E143)</f>
        <v>54354494</v>
      </c>
      <c r="F144" s="34">
        <f>SUM(F138:F143)</f>
        <v>22053491</v>
      </c>
      <c r="G144" s="39">
        <f t="shared" si="32"/>
        <v>0.4002667913970383</v>
      </c>
      <c r="H144" s="34">
        <f>SUM(H138:H143)</f>
        <v>12094034</v>
      </c>
      <c r="I144" s="39">
        <f t="shared" si="33"/>
        <v>0.21950448499181779</v>
      </c>
      <c r="J144" s="34">
        <f>SUM(J138:J143)</f>
        <v>11798176</v>
      </c>
      <c r="K144" s="39">
        <f t="shared" si="34"/>
        <v>0.21705980741905168</v>
      </c>
      <c r="L144" s="34">
        <f>SUM(L138:L143)</f>
        <v>0</v>
      </c>
      <c r="M144" s="39">
        <f t="shared" si="35"/>
        <v>0</v>
      </c>
      <c r="N144" s="34">
        <f t="shared" si="36"/>
        <v>45945701</v>
      </c>
      <c r="O144" s="39">
        <f t="shared" si="37"/>
        <v>0.84529718922597274</v>
      </c>
      <c r="P144" s="34">
        <f>SUM(P138:P143)</f>
        <v>33610364</v>
      </c>
      <c r="Q144" s="34">
        <f>SUM(Q138:Q143)</f>
        <v>55912507</v>
      </c>
      <c r="R144" s="34">
        <f>SUM(R138:R143)</f>
        <v>57149931</v>
      </c>
      <c r="S144" s="34">
        <f>SUM(S138:S143)</f>
        <v>60545252</v>
      </c>
      <c r="T144" s="39">
        <f t="shared" si="38"/>
        <v>1.0594107628931346</v>
      </c>
      <c r="U144" s="39">
        <f t="shared" si="39"/>
        <v>-0.64897208491999669</v>
      </c>
    </row>
    <row r="145" spans="1:21" ht="13" x14ac:dyDescent="0.3">
      <c r="A145" s="18" t="s">
        <v>29</v>
      </c>
      <c r="B145" s="12" t="s">
        <v>263</v>
      </c>
      <c r="C145" s="11" t="s">
        <v>264</v>
      </c>
      <c r="D145" s="33">
        <v>2849654</v>
      </c>
      <c r="E145" s="33">
        <v>2849654</v>
      </c>
      <c r="F145" s="33">
        <v>864405</v>
      </c>
      <c r="G145" s="38">
        <f t="shared" si="32"/>
        <v>0.30333682615503499</v>
      </c>
      <c r="H145" s="33">
        <v>960106</v>
      </c>
      <c r="I145" s="38">
        <f t="shared" si="33"/>
        <v>0.33692020154025715</v>
      </c>
      <c r="J145" s="33">
        <v>714191</v>
      </c>
      <c r="K145" s="38">
        <f t="shared" si="34"/>
        <v>0.25062375993717134</v>
      </c>
      <c r="L145" s="33">
        <v>0</v>
      </c>
      <c r="M145" s="38">
        <f t="shared" si="35"/>
        <v>0</v>
      </c>
      <c r="N145" s="33">
        <f t="shared" si="36"/>
        <v>2538702</v>
      </c>
      <c r="O145" s="38">
        <f t="shared" si="37"/>
        <v>0.89088078763246348</v>
      </c>
      <c r="P145" s="33">
        <v>671982</v>
      </c>
      <c r="Q145" s="33">
        <v>2695078</v>
      </c>
      <c r="R145" s="33">
        <v>2693080</v>
      </c>
      <c r="S145" s="33">
        <v>2479316</v>
      </c>
      <c r="T145" s="38">
        <f t="shared" si="38"/>
        <v>0.92062471222540732</v>
      </c>
      <c r="U145" s="38">
        <f t="shared" si="39"/>
        <v>6.281269438764725E-2</v>
      </c>
    </row>
    <row r="146" spans="1:21" ht="13" x14ac:dyDescent="0.3">
      <c r="A146" s="18" t="s">
        <v>29</v>
      </c>
      <c r="B146" s="12" t="s">
        <v>265</v>
      </c>
      <c r="C146" s="11" t="s">
        <v>266</v>
      </c>
      <c r="D146" s="33">
        <v>78000000</v>
      </c>
      <c r="E146" s="33">
        <v>78019217</v>
      </c>
      <c r="F146" s="33">
        <v>4702</v>
      </c>
      <c r="G146" s="38">
        <f t="shared" si="32"/>
        <v>6.0282051282051281E-5</v>
      </c>
      <c r="H146" s="33">
        <v>8695</v>
      </c>
      <c r="I146" s="38">
        <f t="shared" si="33"/>
        <v>1.1147435897435897E-4</v>
      </c>
      <c r="J146" s="33">
        <v>1820</v>
      </c>
      <c r="K146" s="38">
        <f t="shared" si="34"/>
        <v>2.3327586074082235E-5</v>
      </c>
      <c r="L146" s="33">
        <v>0</v>
      </c>
      <c r="M146" s="38">
        <f t="shared" si="35"/>
        <v>0</v>
      </c>
      <c r="N146" s="33">
        <f t="shared" si="36"/>
        <v>15217</v>
      </c>
      <c r="O146" s="38">
        <f t="shared" si="37"/>
        <v>1.9504169081830186E-4</v>
      </c>
      <c r="P146" s="33">
        <v>3869</v>
      </c>
      <c r="Q146" s="33">
        <v>905000</v>
      </c>
      <c r="R146" s="33">
        <v>905000</v>
      </c>
      <c r="S146" s="33">
        <v>10342</v>
      </c>
      <c r="T146" s="38">
        <f t="shared" si="38"/>
        <v>1.1427624309392264E-2</v>
      </c>
      <c r="U146" s="38">
        <f t="shared" si="39"/>
        <v>-0.52959421039028176</v>
      </c>
    </row>
    <row r="147" spans="1:21" ht="13" x14ac:dyDescent="0.3">
      <c r="A147" s="18" t="s">
        <v>29</v>
      </c>
      <c r="B147" s="12" t="s">
        <v>267</v>
      </c>
      <c r="C147" s="11" t="s">
        <v>268</v>
      </c>
      <c r="D147" s="33">
        <v>35661000</v>
      </c>
      <c r="E147" s="33">
        <v>35304183</v>
      </c>
      <c r="F147" s="33">
        <v>220309</v>
      </c>
      <c r="G147" s="38">
        <f t="shared" si="32"/>
        <v>6.177869381116626E-3</v>
      </c>
      <c r="H147" s="33">
        <v>39881356</v>
      </c>
      <c r="I147" s="38">
        <f t="shared" si="33"/>
        <v>1.1183465410392306</v>
      </c>
      <c r="J147" s="33">
        <v>170771</v>
      </c>
      <c r="K147" s="38">
        <f t="shared" si="34"/>
        <v>4.8371321891233117E-3</v>
      </c>
      <c r="L147" s="33">
        <v>0</v>
      </c>
      <c r="M147" s="38">
        <f t="shared" si="35"/>
        <v>0</v>
      </c>
      <c r="N147" s="33">
        <f t="shared" si="36"/>
        <v>40272436</v>
      </c>
      <c r="O147" s="38">
        <f t="shared" si="37"/>
        <v>1.1407270350938301</v>
      </c>
      <c r="P147" s="33">
        <v>27221298</v>
      </c>
      <c r="Q147" s="33">
        <v>50570000</v>
      </c>
      <c r="R147" s="33">
        <v>61542047</v>
      </c>
      <c r="S147" s="33">
        <v>61563468</v>
      </c>
      <c r="T147" s="38">
        <f t="shared" si="38"/>
        <v>1.00034807097008</v>
      </c>
      <c r="U147" s="38">
        <f t="shared" si="39"/>
        <v>-0.99372656660237146</v>
      </c>
    </row>
    <row r="148" spans="1:21" ht="13" x14ac:dyDescent="0.3">
      <c r="A148" s="18" t="s">
        <v>29</v>
      </c>
      <c r="B148" s="12" t="s">
        <v>269</v>
      </c>
      <c r="C148" s="11" t="s">
        <v>270</v>
      </c>
      <c r="D148" s="33">
        <v>2819967</v>
      </c>
      <c r="E148" s="33">
        <v>2819967</v>
      </c>
      <c r="F148" s="33">
        <v>5294</v>
      </c>
      <c r="G148" s="38">
        <f t="shared" si="32"/>
        <v>1.8773269332584388E-3</v>
      </c>
      <c r="H148" s="33">
        <v>1631</v>
      </c>
      <c r="I148" s="38">
        <f t="shared" si="33"/>
        <v>5.7837556255090929E-4</v>
      </c>
      <c r="J148" s="33">
        <v>48</v>
      </c>
      <c r="K148" s="38">
        <f t="shared" si="34"/>
        <v>1.7021475783227251E-5</v>
      </c>
      <c r="L148" s="33">
        <v>0</v>
      </c>
      <c r="M148" s="38">
        <f t="shared" si="35"/>
        <v>0</v>
      </c>
      <c r="N148" s="33">
        <f t="shared" si="36"/>
        <v>6973</v>
      </c>
      <c r="O148" s="38">
        <f t="shared" si="37"/>
        <v>2.4727239715925755E-3</v>
      </c>
      <c r="P148" s="33">
        <v>1003</v>
      </c>
      <c r="Q148" s="33">
        <v>2759584</v>
      </c>
      <c r="R148" s="33">
        <v>2759584</v>
      </c>
      <c r="S148" s="33">
        <v>2791</v>
      </c>
      <c r="T148" s="38">
        <f t="shared" si="38"/>
        <v>1.0113843245938517E-3</v>
      </c>
      <c r="U148" s="38">
        <f t="shared" si="39"/>
        <v>-0.95214356929212363</v>
      </c>
    </row>
    <row r="149" spans="1:21" ht="13" x14ac:dyDescent="0.3">
      <c r="A149" s="18" t="s">
        <v>44</v>
      </c>
      <c r="B149" s="12" t="s">
        <v>271</v>
      </c>
      <c r="C149" s="11" t="s">
        <v>272</v>
      </c>
      <c r="D149" s="33">
        <v>0</v>
      </c>
      <c r="E149" s="33">
        <v>0</v>
      </c>
      <c r="F149" s="33">
        <v>0</v>
      </c>
      <c r="G149" s="38">
        <f t="shared" si="32"/>
        <v>0</v>
      </c>
      <c r="H149" s="33">
        <v>0</v>
      </c>
      <c r="I149" s="38">
        <f t="shared" si="33"/>
        <v>0</v>
      </c>
      <c r="J149" s="33">
        <v>0</v>
      </c>
      <c r="K149" s="38">
        <f t="shared" si="34"/>
        <v>0</v>
      </c>
      <c r="L149" s="33">
        <v>0</v>
      </c>
      <c r="M149" s="38">
        <f t="shared" si="35"/>
        <v>0</v>
      </c>
      <c r="N149" s="33">
        <f t="shared" si="36"/>
        <v>0</v>
      </c>
      <c r="O149" s="38">
        <f t="shared" si="37"/>
        <v>0</v>
      </c>
      <c r="P149" s="33">
        <v>0</v>
      </c>
      <c r="Q149" s="33">
        <v>0</v>
      </c>
      <c r="R149" s="33">
        <v>2036000</v>
      </c>
      <c r="S149" s="33">
        <v>0</v>
      </c>
      <c r="T149" s="38">
        <f t="shared" si="38"/>
        <v>0</v>
      </c>
      <c r="U149" s="38">
        <f t="shared" si="39"/>
        <v>0</v>
      </c>
    </row>
    <row r="150" spans="1:21" ht="14" x14ac:dyDescent="0.3">
      <c r="A150" s="19" t="s">
        <v>0</v>
      </c>
      <c r="B150" s="14" t="s">
        <v>273</v>
      </c>
      <c r="C150" s="13" t="s">
        <v>0</v>
      </c>
      <c r="D150" s="34">
        <f>SUM(D145:D149)</f>
        <v>119330621</v>
      </c>
      <c r="E150" s="34">
        <f>SUM(E145:E149)</f>
        <v>118993021</v>
      </c>
      <c r="F150" s="34">
        <f>SUM(F145:F149)</f>
        <v>1094710</v>
      </c>
      <c r="G150" s="39">
        <f t="shared" si="32"/>
        <v>9.1737559967948207E-3</v>
      </c>
      <c r="H150" s="34">
        <f>SUM(H145:H149)</f>
        <v>40851788</v>
      </c>
      <c r="I150" s="39">
        <f t="shared" si="33"/>
        <v>0.34234120008476282</v>
      </c>
      <c r="J150" s="34">
        <f>SUM(J145:J149)</f>
        <v>886830</v>
      </c>
      <c r="K150" s="39">
        <f t="shared" si="34"/>
        <v>7.4527900253914892E-3</v>
      </c>
      <c r="L150" s="34">
        <f>SUM(L145:L149)</f>
        <v>0</v>
      </c>
      <c r="M150" s="39">
        <f t="shared" si="35"/>
        <v>0</v>
      </c>
      <c r="N150" s="34">
        <f t="shared" si="36"/>
        <v>42833328</v>
      </c>
      <c r="O150" s="39">
        <f t="shared" si="37"/>
        <v>0.35996504366419946</v>
      </c>
      <c r="P150" s="34">
        <f>SUM(P145:P149)</f>
        <v>27898152</v>
      </c>
      <c r="Q150" s="34">
        <f>SUM(Q145:Q149)</f>
        <v>56929662</v>
      </c>
      <c r="R150" s="34">
        <f>SUM(R145:R149)</f>
        <v>69935711</v>
      </c>
      <c r="S150" s="34">
        <f>SUM(S145:S149)</f>
        <v>64055917</v>
      </c>
      <c r="T150" s="39">
        <f t="shared" si="38"/>
        <v>0.9159257278445343</v>
      </c>
      <c r="U150" s="39">
        <f t="shared" si="39"/>
        <v>-0.96821187295846689</v>
      </c>
    </row>
    <row r="151" spans="1:21" ht="13" x14ac:dyDescent="0.3">
      <c r="A151" s="18" t="s">
        <v>29</v>
      </c>
      <c r="B151" s="12" t="s">
        <v>274</v>
      </c>
      <c r="C151" s="11" t="s">
        <v>275</v>
      </c>
      <c r="D151" s="33">
        <v>3037000</v>
      </c>
      <c r="E151" s="33">
        <v>3037000</v>
      </c>
      <c r="F151" s="33">
        <v>764208</v>
      </c>
      <c r="G151" s="38">
        <f t="shared" si="32"/>
        <v>0.25163253210405007</v>
      </c>
      <c r="H151" s="33">
        <v>1103731</v>
      </c>
      <c r="I151" s="38">
        <f t="shared" si="33"/>
        <v>0.36342805400065853</v>
      </c>
      <c r="J151" s="33">
        <v>960112</v>
      </c>
      <c r="K151" s="38">
        <f t="shared" si="34"/>
        <v>0.31613829436944352</v>
      </c>
      <c r="L151" s="33">
        <v>0</v>
      </c>
      <c r="M151" s="38">
        <f t="shared" si="35"/>
        <v>0</v>
      </c>
      <c r="N151" s="33">
        <f t="shared" si="36"/>
        <v>2828051</v>
      </c>
      <c r="O151" s="38">
        <f t="shared" si="37"/>
        <v>0.93119888047415211</v>
      </c>
      <c r="P151" s="33">
        <v>950359</v>
      </c>
      <c r="Q151" s="33">
        <v>2898000</v>
      </c>
      <c r="R151" s="33">
        <v>2898000</v>
      </c>
      <c r="S151" s="33">
        <v>2643632</v>
      </c>
      <c r="T151" s="38">
        <f t="shared" si="38"/>
        <v>0.91222636300897175</v>
      </c>
      <c r="U151" s="38">
        <f t="shared" si="39"/>
        <v>1.0262437668291602E-2</v>
      </c>
    </row>
    <row r="152" spans="1:21" ht="13" x14ac:dyDescent="0.3">
      <c r="A152" s="18" t="s">
        <v>29</v>
      </c>
      <c r="B152" s="12" t="s">
        <v>276</v>
      </c>
      <c r="C152" s="11" t="s">
        <v>277</v>
      </c>
      <c r="D152" s="33">
        <v>17946200</v>
      </c>
      <c r="E152" s="33">
        <v>18442303</v>
      </c>
      <c r="F152" s="33">
        <v>1582490</v>
      </c>
      <c r="G152" s="38">
        <f t="shared" si="32"/>
        <v>8.8179670348040251E-2</v>
      </c>
      <c r="H152" s="33">
        <v>10655878</v>
      </c>
      <c r="I152" s="38">
        <f t="shared" si="33"/>
        <v>0.59376792858655314</v>
      </c>
      <c r="J152" s="33">
        <v>1453758</v>
      </c>
      <c r="K152" s="38">
        <f t="shared" si="34"/>
        <v>7.8827356865354609E-2</v>
      </c>
      <c r="L152" s="33">
        <v>0</v>
      </c>
      <c r="M152" s="38">
        <f t="shared" si="35"/>
        <v>0</v>
      </c>
      <c r="N152" s="33">
        <f t="shared" si="36"/>
        <v>13692126</v>
      </c>
      <c r="O152" s="38">
        <f t="shared" si="37"/>
        <v>0.74243037867884509</v>
      </c>
      <c r="P152" s="33">
        <v>1270647</v>
      </c>
      <c r="Q152" s="33">
        <v>17444900</v>
      </c>
      <c r="R152" s="33">
        <v>15072103</v>
      </c>
      <c r="S152" s="33">
        <v>12716220</v>
      </c>
      <c r="T152" s="38">
        <f t="shared" si="38"/>
        <v>0.84369248272785824</v>
      </c>
      <c r="U152" s="38">
        <f t="shared" si="39"/>
        <v>0.14410847387197223</v>
      </c>
    </row>
    <row r="153" spans="1:21" ht="13" x14ac:dyDescent="0.3">
      <c r="A153" s="18" t="s">
        <v>29</v>
      </c>
      <c r="B153" s="12" t="s">
        <v>278</v>
      </c>
      <c r="C153" s="11" t="s">
        <v>279</v>
      </c>
      <c r="D153" s="33">
        <v>9229260</v>
      </c>
      <c r="E153" s="33">
        <v>9529260</v>
      </c>
      <c r="F153" s="33">
        <v>89757</v>
      </c>
      <c r="G153" s="38">
        <f t="shared" si="32"/>
        <v>9.7252650808407181E-3</v>
      </c>
      <c r="H153" s="33">
        <v>5289572</v>
      </c>
      <c r="I153" s="38">
        <f t="shared" si="33"/>
        <v>0.57313067353178915</v>
      </c>
      <c r="J153" s="33">
        <v>1001030</v>
      </c>
      <c r="K153" s="38">
        <f t="shared" si="34"/>
        <v>0.10504803101185192</v>
      </c>
      <c r="L153" s="33">
        <v>0</v>
      </c>
      <c r="M153" s="38">
        <f t="shared" si="35"/>
        <v>0</v>
      </c>
      <c r="N153" s="33">
        <f t="shared" si="36"/>
        <v>6380359</v>
      </c>
      <c r="O153" s="38">
        <f t="shared" si="37"/>
        <v>0.66955450895452528</v>
      </c>
      <c r="P153" s="33">
        <v>108313</v>
      </c>
      <c r="Q153" s="33">
        <v>8316840</v>
      </c>
      <c r="R153" s="33">
        <v>8476840</v>
      </c>
      <c r="S153" s="33">
        <v>5222755</v>
      </c>
      <c r="T153" s="38">
        <f t="shared" si="38"/>
        <v>0.6161205118888643</v>
      </c>
      <c r="U153" s="38">
        <f t="shared" si="39"/>
        <v>8.2420115775576335</v>
      </c>
    </row>
    <row r="154" spans="1:21" ht="13" x14ac:dyDescent="0.3">
      <c r="A154" s="18" t="s">
        <v>29</v>
      </c>
      <c r="B154" s="12" t="s">
        <v>280</v>
      </c>
      <c r="C154" s="11" t="s">
        <v>281</v>
      </c>
      <c r="D154" s="33">
        <v>1197009</v>
      </c>
      <c r="E154" s="33">
        <v>1197009</v>
      </c>
      <c r="F154" s="33">
        <v>407699</v>
      </c>
      <c r="G154" s="38">
        <f t="shared" si="32"/>
        <v>0.34059810744948449</v>
      </c>
      <c r="H154" s="33">
        <v>394091</v>
      </c>
      <c r="I154" s="38">
        <f t="shared" si="33"/>
        <v>0.3292297718730603</v>
      </c>
      <c r="J154" s="33">
        <v>349411</v>
      </c>
      <c r="K154" s="38">
        <f t="shared" si="34"/>
        <v>0.29190340256422465</v>
      </c>
      <c r="L154" s="33">
        <v>0</v>
      </c>
      <c r="M154" s="38">
        <f t="shared" si="35"/>
        <v>0</v>
      </c>
      <c r="N154" s="33">
        <f t="shared" si="36"/>
        <v>1151201</v>
      </c>
      <c r="O154" s="38">
        <f t="shared" si="37"/>
        <v>0.96173128188676948</v>
      </c>
      <c r="P154" s="33">
        <v>-436168</v>
      </c>
      <c r="Q154" s="33">
        <v>1895064</v>
      </c>
      <c r="R154" s="33">
        <v>1150064</v>
      </c>
      <c r="S154" s="33">
        <v>998790</v>
      </c>
      <c r="T154" s="38">
        <f t="shared" si="38"/>
        <v>0.86846471152909754</v>
      </c>
      <c r="U154" s="38">
        <f t="shared" si="39"/>
        <v>-1.8010926982263715</v>
      </c>
    </row>
    <row r="155" spans="1:21" ht="13" x14ac:dyDescent="0.3">
      <c r="A155" s="18" t="s">
        <v>29</v>
      </c>
      <c r="B155" s="12" t="s">
        <v>282</v>
      </c>
      <c r="C155" s="11" t="s">
        <v>283</v>
      </c>
      <c r="D155" s="33">
        <v>3552000</v>
      </c>
      <c r="E155" s="33">
        <v>3552000</v>
      </c>
      <c r="F155" s="33">
        <v>78840</v>
      </c>
      <c r="G155" s="38">
        <f t="shared" si="32"/>
        <v>2.2195945945945945E-2</v>
      </c>
      <c r="H155" s="33">
        <v>34083</v>
      </c>
      <c r="I155" s="38">
        <f t="shared" si="33"/>
        <v>9.5954391891891894E-3</v>
      </c>
      <c r="J155" s="33">
        <v>8764</v>
      </c>
      <c r="K155" s="38">
        <f t="shared" si="34"/>
        <v>2.4673423423423424E-3</v>
      </c>
      <c r="L155" s="33">
        <v>0</v>
      </c>
      <c r="M155" s="38">
        <f t="shared" si="35"/>
        <v>0</v>
      </c>
      <c r="N155" s="33">
        <f t="shared" si="36"/>
        <v>121687</v>
      </c>
      <c r="O155" s="38">
        <f t="shared" si="37"/>
        <v>3.4258727477477477E-2</v>
      </c>
      <c r="P155" s="33">
        <v>39746</v>
      </c>
      <c r="Q155" s="33">
        <v>4244000</v>
      </c>
      <c r="R155" s="33">
        <v>2476000</v>
      </c>
      <c r="S155" s="33">
        <v>83385</v>
      </c>
      <c r="T155" s="38">
        <f t="shared" si="38"/>
        <v>3.3677302100161552E-2</v>
      </c>
      <c r="U155" s="38">
        <f t="shared" si="39"/>
        <v>-0.7794998238816484</v>
      </c>
    </row>
    <row r="156" spans="1:21" ht="13" x14ac:dyDescent="0.3">
      <c r="A156" s="18" t="s">
        <v>44</v>
      </c>
      <c r="B156" s="12" t="s">
        <v>284</v>
      </c>
      <c r="C156" s="11" t="s">
        <v>285</v>
      </c>
      <c r="D156" s="33">
        <v>427979</v>
      </c>
      <c r="E156" s="33">
        <v>427979</v>
      </c>
      <c r="F156" s="33">
        <v>105079</v>
      </c>
      <c r="G156" s="38">
        <f t="shared" si="32"/>
        <v>0.24552372896801011</v>
      </c>
      <c r="H156" s="33">
        <v>112678</v>
      </c>
      <c r="I156" s="38">
        <f t="shared" si="33"/>
        <v>0.26327927304844395</v>
      </c>
      <c r="J156" s="33">
        <v>128428</v>
      </c>
      <c r="K156" s="38">
        <f t="shared" si="34"/>
        <v>0.30008014411922079</v>
      </c>
      <c r="L156" s="33">
        <v>0</v>
      </c>
      <c r="M156" s="38">
        <f t="shared" si="35"/>
        <v>0</v>
      </c>
      <c r="N156" s="33">
        <f t="shared" si="36"/>
        <v>346185</v>
      </c>
      <c r="O156" s="38">
        <f t="shared" si="37"/>
        <v>0.80888314613567491</v>
      </c>
      <c r="P156" s="33">
        <v>170646</v>
      </c>
      <c r="Q156" s="33">
        <v>339200</v>
      </c>
      <c r="R156" s="33">
        <v>539802</v>
      </c>
      <c r="S156" s="33">
        <v>391545</v>
      </c>
      <c r="T156" s="38">
        <f t="shared" si="38"/>
        <v>0.72534929474140519</v>
      </c>
      <c r="U156" s="38">
        <f t="shared" si="39"/>
        <v>-0.2474010524711977</v>
      </c>
    </row>
    <row r="157" spans="1:21" ht="14" x14ac:dyDescent="0.3">
      <c r="A157" s="19" t="s">
        <v>0</v>
      </c>
      <c r="B157" s="14" t="s">
        <v>286</v>
      </c>
      <c r="C157" s="13" t="s">
        <v>0</v>
      </c>
      <c r="D157" s="34">
        <f>SUM(D151:D156)</f>
        <v>35389448</v>
      </c>
      <c r="E157" s="34">
        <f>SUM(E151:E156)</f>
        <v>36185551</v>
      </c>
      <c r="F157" s="34">
        <f>SUM(F151:F156)</f>
        <v>3028073</v>
      </c>
      <c r="G157" s="39">
        <f t="shared" si="32"/>
        <v>8.556429023702207E-2</v>
      </c>
      <c r="H157" s="34">
        <f>SUM(H151:H156)</f>
        <v>17590033</v>
      </c>
      <c r="I157" s="39">
        <f t="shared" si="33"/>
        <v>0.49704174532476458</v>
      </c>
      <c r="J157" s="34">
        <f>SUM(J151:J156)</f>
        <v>3901503</v>
      </c>
      <c r="K157" s="39">
        <f t="shared" si="34"/>
        <v>0.10781936137990547</v>
      </c>
      <c r="L157" s="34">
        <f>SUM(L151:L156)</f>
        <v>0</v>
      </c>
      <c r="M157" s="39">
        <f t="shared" si="35"/>
        <v>0</v>
      </c>
      <c r="N157" s="34">
        <f t="shared" si="36"/>
        <v>24519609</v>
      </c>
      <c r="O157" s="39">
        <f t="shared" si="37"/>
        <v>0.67760772801276403</v>
      </c>
      <c r="P157" s="34">
        <f>SUM(P151:P156)</f>
        <v>2103543</v>
      </c>
      <c r="Q157" s="34">
        <f>SUM(Q151:Q156)</f>
        <v>35138004</v>
      </c>
      <c r="R157" s="34">
        <f>SUM(R151:R156)</f>
        <v>30612809</v>
      </c>
      <c r="S157" s="34">
        <f>SUM(S151:S156)</f>
        <v>22056327</v>
      </c>
      <c r="T157" s="39">
        <f t="shared" si="38"/>
        <v>0.72049340522785743</v>
      </c>
      <c r="U157" s="39">
        <f t="shared" si="39"/>
        <v>0.85472937800653459</v>
      </c>
    </row>
    <row r="158" spans="1:21" ht="13" x14ac:dyDescent="0.3">
      <c r="A158" s="18" t="s">
        <v>29</v>
      </c>
      <c r="B158" s="12" t="s">
        <v>287</v>
      </c>
      <c r="C158" s="11" t="s">
        <v>288</v>
      </c>
      <c r="D158" s="33">
        <v>3194000</v>
      </c>
      <c r="E158" s="33">
        <v>3154000</v>
      </c>
      <c r="F158" s="33">
        <v>654299</v>
      </c>
      <c r="G158" s="38">
        <f t="shared" si="32"/>
        <v>0.20485253600500938</v>
      </c>
      <c r="H158" s="33">
        <v>721340</v>
      </c>
      <c r="I158" s="38">
        <f t="shared" si="33"/>
        <v>0.22584220413274891</v>
      </c>
      <c r="J158" s="33">
        <v>918805</v>
      </c>
      <c r="K158" s="38">
        <f t="shared" si="34"/>
        <v>0.29131420418516168</v>
      </c>
      <c r="L158" s="33">
        <v>0</v>
      </c>
      <c r="M158" s="38">
        <f t="shared" si="35"/>
        <v>0</v>
      </c>
      <c r="N158" s="33">
        <f t="shared" si="36"/>
        <v>2294444</v>
      </c>
      <c r="O158" s="38">
        <f t="shared" si="37"/>
        <v>0.72747114774889032</v>
      </c>
      <c r="P158" s="33">
        <v>710623</v>
      </c>
      <c r="Q158" s="33">
        <v>4366461</v>
      </c>
      <c r="R158" s="33">
        <v>4659652</v>
      </c>
      <c r="S158" s="33">
        <v>83990031</v>
      </c>
      <c r="T158" s="38">
        <f t="shared" si="38"/>
        <v>18.02495787239047</v>
      </c>
      <c r="U158" s="38">
        <f t="shared" si="39"/>
        <v>0.29295702503296406</v>
      </c>
    </row>
    <row r="159" spans="1:21" ht="13" x14ac:dyDescent="0.3">
      <c r="A159" s="18" t="s">
        <v>29</v>
      </c>
      <c r="B159" s="12" t="s">
        <v>289</v>
      </c>
      <c r="C159" s="11" t="s">
        <v>290</v>
      </c>
      <c r="D159" s="33">
        <v>18868176</v>
      </c>
      <c r="E159" s="33">
        <v>18884854</v>
      </c>
      <c r="F159" s="33">
        <v>5870588</v>
      </c>
      <c r="G159" s="38">
        <f t="shared" si="32"/>
        <v>0.31113701716583519</v>
      </c>
      <c r="H159" s="33">
        <v>2724697</v>
      </c>
      <c r="I159" s="38">
        <f t="shared" si="33"/>
        <v>0.14440701634328618</v>
      </c>
      <c r="J159" s="33">
        <v>10023440</v>
      </c>
      <c r="K159" s="38">
        <f t="shared" si="34"/>
        <v>0.5307660837621514</v>
      </c>
      <c r="L159" s="33">
        <v>0</v>
      </c>
      <c r="M159" s="38">
        <f t="shared" si="35"/>
        <v>0</v>
      </c>
      <c r="N159" s="33">
        <f t="shared" si="36"/>
        <v>18618725</v>
      </c>
      <c r="O159" s="38">
        <f t="shared" si="37"/>
        <v>0.98590780738892658</v>
      </c>
      <c r="P159" s="33">
        <v>9273876</v>
      </c>
      <c r="Q159" s="33">
        <v>19528416</v>
      </c>
      <c r="R159" s="33">
        <v>19712814</v>
      </c>
      <c r="S159" s="33">
        <v>19077486</v>
      </c>
      <c r="T159" s="38">
        <f t="shared" si="38"/>
        <v>0.9677708114123128</v>
      </c>
      <c r="U159" s="38">
        <f t="shared" si="39"/>
        <v>8.082532050245228E-2</v>
      </c>
    </row>
    <row r="160" spans="1:21" ht="13" x14ac:dyDescent="0.3">
      <c r="A160" s="18" t="s">
        <v>29</v>
      </c>
      <c r="B160" s="12" t="s">
        <v>291</v>
      </c>
      <c r="C160" s="11" t="s">
        <v>292</v>
      </c>
      <c r="D160" s="33">
        <v>1910000</v>
      </c>
      <c r="E160" s="33">
        <v>1937503</v>
      </c>
      <c r="F160" s="33">
        <v>556409</v>
      </c>
      <c r="G160" s="38">
        <f t="shared" si="32"/>
        <v>0.29131361256544502</v>
      </c>
      <c r="H160" s="33">
        <v>704922</v>
      </c>
      <c r="I160" s="38">
        <f t="shared" si="33"/>
        <v>0.36906910994764397</v>
      </c>
      <c r="J160" s="33">
        <v>552501</v>
      </c>
      <c r="K160" s="38">
        <f t="shared" si="34"/>
        <v>0.28516136491143496</v>
      </c>
      <c r="L160" s="33">
        <v>0</v>
      </c>
      <c r="M160" s="38">
        <f t="shared" si="35"/>
        <v>0</v>
      </c>
      <c r="N160" s="33">
        <f t="shared" si="36"/>
        <v>1813832</v>
      </c>
      <c r="O160" s="38">
        <f t="shared" si="37"/>
        <v>0.93616990528530797</v>
      </c>
      <c r="P160" s="33">
        <v>580722</v>
      </c>
      <c r="Q160" s="33">
        <v>2561000</v>
      </c>
      <c r="R160" s="33">
        <v>32365503</v>
      </c>
      <c r="S160" s="33">
        <v>1929033</v>
      </c>
      <c r="T160" s="38">
        <f t="shared" si="38"/>
        <v>5.9601514612641737E-2</v>
      </c>
      <c r="U160" s="38">
        <f t="shared" si="39"/>
        <v>-4.8596402409414541E-2</v>
      </c>
    </row>
    <row r="161" spans="1:21" ht="13" x14ac:dyDescent="0.3">
      <c r="A161" s="18" t="s">
        <v>29</v>
      </c>
      <c r="B161" s="12" t="s">
        <v>293</v>
      </c>
      <c r="C161" s="11" t="s">
        <v>294</v>
      </c>
      <c r="D161" s="33">
        <v>4440715</v>
      </c>
      <c r="E161" s="33">
        <v>3489389</v>
      </c>
      <c r="F161" s="33">
        <v>1315248</v>
      </c>
      <c r="G161" s="38">
        <f t="shared" si="32"/>
        <v>0.29617933148152942</v>
      </c>
      <c r="H161" s="33">
        <v>458370</v>
      </c>
      <c r="I161" s="38">
        <f t="shared" si="33"/>
        <v>0.10321986436868838</v>
      </c>
      <c r="J161" s="33">
        <v>255114</v>
      </c>
      <c r="K161" s="38">
        <f t="shared" si="34"/>
        <v>7.3111367061683294E-2</v>
      </c>
      <c r="L161" s="33">
        <v>0</v>
      </c>
      <c r="M161" s="38">
        <f t="shared" si="35"/>
        <v>0</v>
      </c>
      <c r="N161" s="33">
        <f t="shared" si="36"/>
        <v>2028732</v>
      </c>
      <c r="O161" s="38">
        <f t="shared" si="37"/>
        <v>0.58140035404479118</v>
      </c>
      <c r="P161" s="33">
        <v>1042597</v>
      </c>
      <c r="Q161" s="33">
        <v>1918900</v>
      </c>
      <c r="R161" s="33">
        <v>2504172</v>
      </c>
      <c r="S161" s="33">
        <v>3952898</v>
      </c>
      <c r="T161" s="38">
        <f t="shared" si="38"/>
        <v>1.5785249575508391</v>
      </c>
      <c r="U161" s="38">
        <f t="shared" si="39"/>
        <v>-0.75530909833809234</v>
      </c>
    </row>
    <row r="162" spans="1:21" ht="13" x14ac:dyDescent="0.3">
      <c r="A162" s="18" t="s">
        <v>44</v>
      </c>
      <c r="B162" s="12" t="s">
        <v>295</v>
      </c>
      <c r="C162" s="11" t="s">
        <v>296</v>
      </c>
      <c r="D162" s="33">
        <v>19828974</v>
      </c>
      <c r="E162" s="33">
        <v>19828974</v>
      </c>
      <c r="F162" s="33">
        <v>8262061</v>
      </c>
      <c r="G162" s="38">
        <f t="shared" si="32"/>
        <v>0.4166660867072598</v>
      </c>
      <c r="H162" s="33">
        <v>6609669</v>
      </c>
      <c r="I162" s="38">
        <f t="shared" si="33"/>
        <v>0.33333388807711384</v>
      </c>
      <c r="J162" s="33">
        <v>4957243</v>
      </c>
      <c r="K162" s="38">
        <f t="shared" si="34"/>
        <v>0.24999997478437361</v>
      </c>
      <c r="L162" s="33">
        <v>0</v>
      </c>
      <c r="M162" s="38">
        <f t="shared" si="35"/>
        <v>0</v>
      </c>
      <c r="N162" s="33">
        <f t="shared" si="36"/>
        <v>19828973</v>
      </c>
      <c r="O162" s="38">
        <f t="shared" si="37"/>
        <v>0.99999994956874727</v>
      </c>
      <c r="P162" s="33">
        <v>12488897</v>
      </c>
      <c r="Q162" s="33">
        <v>18723468</v>
      </c>
      <c r="R162" s="33">
        <v>85048466</v>
      </c>
      <c r="S162" s="33">
        <v>20914449</v>
      </c>
      <c r="T162" s="38">
        <f t="shared" si="38"/>
        <v>0.24591212497589315</v>
      </c>
      <c r="U162" s="38">
        <f t="shared" si="39"/>
        <v>-0.60306798911064763</v>
      </c>
    </row>
    <row r="163" spans="1:21" ht="14" x14ac:dyDescent="0.3">
      <c r="A163" s="19" t="s">
        <v>0</v>
      </c>
      <c r="B163" s="14" t="s">
        <v>297</v>
      </c>
      <c r="C163" s="13" t="s">
        <v>0</v>
      </c>
      <c r="D163" s="34">
        <f>SUM(D158:D162)</f>
        <v>48241865</v>
      </c>
      <c r="E163" s="34">
        <f>SUM(E158:E162)</f>
        <v>47294720</v>
      </c>
      <c r="F163" s="34">
        <f>SUM(F158:F162)</f>
        <v>16658605</v>
      </c>
      <c r="G163" s="39">
        <f t="shared" si="32"/>
        <v>0.34531428252203766</v>
      </c>
      <c r="H163" s="34">
        <f>SUM(H158:H162)</f>
        <v>11218998</v>
      </c>
      <c r="I163" s="39">
        <f t="shared" si="33"/>
        <v>0.23255730266647029</v>
      </c>
      <c r="J163" s="34">
        <f>SUM(J158:J162)</f>
        <v>16707103</v>
      </c>
      <c r="K163" s="39">
        <f t="shared" si="34"/>
        <v>0.35325514137730385</v>
      </c>
      <c r="L163" s="34">
        <f>SUM(L158:L162)</f>
        <v>0</v>
      </c>
      <c r="M163" s="39">
        <f t="shared" si="35"/>
        <v>0</v>
      </c>
      <c r="N163" s="34">
        <f t="shared" si="36"/>
        <v>44584706</v>
      </c>
      <c r="O163" s="39">
        <f t="shared" si="37"/>
        <v>0.94269943875341689</v>
      </c>
      <c r="P163" s="34">
        <f>SUM(P158:P162)</f>
        <v>24096715</v>
      </c>
      <c r="Q163" s="34">
        <f>SUM(Q158:Q162)</f>
        <v>47098245</v>
      </c>
      <c r="R163" s="34">
        <f>SUM(R158:R162)</f>
        <v>144290607</v>
      </c>
      <c r="S163" s="34">
        <f>SUM(S158:S162)</f>
        <v>129863897</v>
      </c>
      <c r="T163" s="39">
        <f t="shared" si="38"/>
        <v>0.9000162914277573</v>
      </c>
      <c r="U163" s="39">
        <f t="shared" si="39"/>
        <v>-0.3066647051268192</v>
      </c>
    </row>
    <row r="164" spans="1:21" ht="13" x14ac:dyDescent="0.3">
      <c r="A164" s="18" t="s">
        <v>29</v>
      </c>
      <c r="B164" s="12" t="s">
        <v>298</v>
      </c>
      <c r="C164" s="11" t="s">
        <v>299</v>
      </c>
      <c r="D164" s="33">
        <v>4784370</v>
      </c>
      <c r="E164" s="33">
        <v>5904370</v>
      </c>
      <c r="F164" s="33">
        <v>377022</v>
      </c>
      <c r="G164" s="38">
        <f t="shared" si="32"/>
        <v>7.8802851786128586E-2</v>
      </c>
      <c r="H164" s="33">
        <v>1104314</v>
      </c>
      <c r="I164" s="38">
        <f t="shared" si="33"/>
        <v>0.23081701457036141</v>
      </c>
      <c r="J164" s="33">
        <v>3278621</v>
      </c>
      <c r="K164" s="38">
        <f t="shared" si="34"/>
        <v>0.5552871855930438</v>
      </c>
      <c r="L164" s="33">
        <v>0</v>
      </c>
      <c r="M164" s="38">
        <f t="shared" si="35"/>
        <v>0</v>
      </c>
      <c r="N164" s="33">
        <f t="shared" si="36"/>
        <v>4759957</v>
      </c>
      <c r="O164" s="38">
        <f t="shared" si="37"/>
        <v>0.80617525663195222</v>
      </c>
      <c r="P164" s="33">
        <v>348753</v>
      </c>
      <c r="Q164" s="33">
        <v>3951448</v>
      </c>
      <c r="R164" s="33">
        <v>4691448</v>
      </c>
      <c r="S164" s="33">
        <v>1129338</v>
      </c>
      <c r="T164" s="38">
        <f t="shared" si="38"/>
        <v>0.24072269371844257</v>
      </c>
      <c r="U164" s="38">
        <f t="shared" si="39"/>
        <v>8.4009829306127841</v>
      </c>
    </row>
    <row r="165" spans="1:21" ht="13" x14ac:dyDescent="0.3">
      <c r="A165" s="18" t="s">
        <v>29</v>
      </c>
      <c r="B165" s="12" t="s">
        <v>300</v>
      </c>
      <c r="C165" s="11" t="s">
        <v>301</v>
      </c>
      <c r="D165" s="33">
        <v>4231144</v>
      </c>
      <c r="E165" s="33">
        <v>4231144</v>
      </c>
      <c r="F165" s="33">
        <v>663499</v>
      </c>
      <c r="G165" s="38">
        <f t="shared" si="32"/>
        <v>0.15681314557008696</v>
      </c>
      <c r="H165" s="33">
        <v>1095488</v>
      </c>
      <c r="I165" s="38">
        <f t="shared" si="33"/>
        <v>0.25891059250169696</v>
      </c>
      <c r="J165" s="33">
        <v>946586</v>
      </c>
      <c r="K165" s="38">
        <f t="shared" si="34"/>
        <v>0.2237186916824386</v>
      </c>
      <c r="L165" s="33">
        <v>0</v>
      </c>
      <c r="M165" s="38">
        <f t="shared" si="35"/>
        <v>0</v>
      </c>
      <c r="N165" s="33">
        <f t="shared" si="36"/>
        <v>2705573</v>
      </c>
      <c r="O165" s="38">
        <f t="shared" si="37"/>
        <v>0.6394424297542225</v>
      </c>
      <c r="P165" s="33">
        <v>718194</v>
      </c>
      <c r="Q165" s="33">
        <v>4272416</v>
      </c>
      <c r="R165" s="33">
        <v>3899416</v>
      </c>
      <c r="S165" s="33">
        <v>2917139</v>
      </c>
      <c r="T165" s="38">
        <f t="shared" si="38"/>
        <v>0.74809638161201575</v>
      </c>
      <c r="U165" s="38">
        <f t="shared" si="39"/>
        <v>0.31800878314215941</v>
      </c>
    </row>
    <row r="166" spans="1:21" ht="13" x14ac:dyDescent="0.3">
      <c r="A166" s="18" t="s">
        <v>29</v>
      </c>
      <c r="B166" s="12" t="s">
        <v>302</v>
      </c>
      <c r="C166" s="11" t="s">
        <v>303</v>
      </c>
      <c r="D166" s="33">
        <v>23401700</v>
      </c>
      <c r="E166" s="33">
        <v>59885005</v>
      </c>
      <c r="F166" s="33">
        <v>8830416</v>
      </c>
      <c r="G166" s="38">
        <f t="shared" si="32"/>
        <v>0.37734079148096078</v>
      </c>
      <c r="H166" s="33">
        <v>8777541</v>
      </c>
      <c r="I166" s="38">
        <f t="shared" si="33"/>
        <v>0.37508134024451217</v>
      </c>
      <c r="J166" s="33">
        <v>5671611</v>
      </c>
      <c r="K166" s="38">
        <f t="shared" si="34"/>
        <v>9.4708366476716502E-2</v>
      </c>
      <c r="L166" s="33">
        <v>0</v>
      </c>
      <c r="M166" s="38">
        <f t="shared" si="35"/>
        <v>0</v>
      </c>
      <c r="N166" s="33">
        <f t="shared" si="36"/>
        <v>23279568</v>
      </c>
      <c r="O166" s="38">
        <f t="shared" si="37"/>
        <v>0.38873784848143539</v>
      </c>
      <c r="P166" s="33">
        <v>42620195</v>
      </c>
      <c r="Q166" s="33">
        <v>22570000</v>
      </c>
      <c r="R166" s="33">
        <v>62330672</v>
      </c>
      <c r="S166" s="33">
        <v>61965654</v>
      </c>
      <c r="T166" s="38">
        <f t="shared" si="38"/>
        <v>0.99414384622710306</v>
      </c>
      <c r="U166" s="38">
        <f t="shared" si="39"/>
        <v>-0.86692667642651566</v>
      </c>
    </row>
    <row r="167" spans="1:21" ht="13" x14ac:dyDescent="0.3">
      <c r="A167" s="18" t="s">
        <v>29</v>
      </c>
      <c r="B167" s="12" t="s">
        <v>304</v>
      </c>
      <c r="C167" s="11" t="s">
        <v>305</v>
      </c>
      <c r="D167" s="33">
        <v>3972908</v>
      </c>
      <c r="E167" s="33">
        <v>3980226</v>
      </c>
      <c r="F167" s="33">
        <v>652</v>
      </c>
      <c r="G167" s="38">
        <f t="shared" si="32"/>
        <v>1.6411152737491028E-4</v>
      </c>
      <c r="H167" s="33">
        <v>2655230</v>
      </c>
      <c r="I167" s="38">
        <f t="shared" si="33"/>
        <v>0.66833412704245854</v>
      </c>
      <c r="J167" s="33">
        <v>1170555</v>
      </c>
      <c r="K167" s="38">
        <f t="shared" si="34"/>
        <v>0.29409259675204374</v>
      </c>
      <c r="L167" s="33">
        <v>0</v>
      </c>
      <c r="M167" s="38">
        <f t="shared" si="35"/>
        <v>0</v>
      </c>
      <c r="N167" s="33">
        <f t="shared" si="36"/>
        <v>3826437</v>
      </c>
      <c r="O167" s="38">
        <f t="shared" si="37"/>
        <v>0.9613617417704422</v>
      </c>
      <c r="P167" s="33">
        <v>918821</v>
      </c>
      <c r="Q167" s="33">
        <v>3803874</v>
      </c>
      <c r="R167" s="33">
        <v>3803874</v>
      </c>
      <c r="S167" s="33">
        <v>3039574</v>
      </c>
      <c r="T167" s="38">
        <f t="shared" si="38"/>
        <v>0.79907326057592865</v>
      </c>
      <c r="U167" s="38">
        <f t="shared" si="39"/>
        <v>0.27397501798500468</v>
      </c>
    </row>
    <row r="168" spans="1:21" ht="13" x14ac:dyDescent="0.3">
      <c r="A168" s="18" t="s">
        <v>44</v>
      </c>
      <c r="B168" s="12" t="s">
        <v>306</v>
      </c>
      <c r="C168" s="11" t="s">
        <v>307</v>
      </c>
      <c r="D168" s="33">
        <v>0</v>
      </c>
      <c r="E168" s="33">
        <v>0</v>
      </c>
      <c r="F168" s="33">
        <v>0</v>
      </c>
      <c r="G168" s="38">
        <f t="shared" si="32"/>
        <v>0</v>
      </c>
      <c r="H168" s="33">
        <v>0</v>
      </c>
      <c r="I168" s="38">
        <f t="shared" si="33"/>
        <v>0</v>
      </c>
      <c r="J168" s="33">
        <v>18732</v>
      </c>
      <c r="K168" s="38">
        <f t="shared" si="34"/>
        <v>0</v>
      </c>
      <c r="L168" s="33">
        <v>0</v>
      </c>
      <c r="M168" s="38">
        <f t="shared" si="35"/>
        <v>0</v>
      </c>
      <c r="N168" s="33">
        <f t="shared" si="36"/>
        <v>18732</v>
      </c>
      <c r="O168" s="38">
        <f t="shared" si="37"/>
        <v>0</v>
      </c>
      <c r="P168" s="33">
        <v>0</v>
      </c>
      <c r="Q168" s="33">
        <v>0</v>
      </c>
      <c r="R168" s="33">
        <v>0</v>
      </c>
      <c r="S168" s="33">
        <v>0</v>
      </c>
      <c r="T168" s="38">
        <f t="shared" si="38"/>
        <v>0</v>
      </c>
      <c r="U168" s="38">
        <f t="shared" si="39"/>
        <v>0</v>
      </c>
    </row>
    <row r="169" spans="1:21" ht="14" x14ac:dyDescent="0.3">
      <c r="A169" s="19" t="s">
        <v>0</v>
      </c>
      <c r="B169" s="14" t="s">
        <v>308</v>
      </c>
      <c r="C169" s="13" t="s">
        <v>0</v>
      </c>
      <c r="D169" s="34">
        <f>SUM(D164:D168)</f>
        <v>36390122</v>
      </c>
      <c r="E169" s="34">
        <f>SUM(E164:E168)</f>
        <v>74000745</v>
      </c>
      <c r="F169" s="34">
        <f>SUM(F164:F168)</f>
        <v>9871589</v>
      </c>
      <c r="G169" s="39">
        <f t="shared" si="32"/>
        <v>0.27127111582643226</v>
      </c>
      <c r="H169" s="34">
        <f>SUM(H164:H168)</f>
        <v>13632573</v>
      </c>
      <c r="I169" s="39">
        <f t="shared" si="33"/>
        <v>0.37462289903837093</v>
      </c>
      <c r="J169" s="34">
        <f>SUM(J164:J168)</f>
        <v>11086105</v>
      </c>
      <c r="K169" s="39">
        <f t="shared" si="34"/>
        <v>0.14981072150016869</v>
      </c>
      <c r="L169" s="34">
        <f>SUM(L164:L168)</f>
        <v>0</v>
      </c>
      <c r="M169" s="39">
        <f t="shared" si="35"/>
        <v>0</v>
      </c>
      <c r="N169" s="34">
        <f t="shared" si="36"/>
        <v>34590267</v>
      </c>
      <c r="O169" s="39">
        <f t="shared" si="37"/>
        <v>0.46743133464399583</v>
      </c>
      <c r="P169" s="34">
        <f>SUM(P164:P168)</f>
        <v>44605963</v>
      </c>
      <c r="Q169" s="34">
        <f>SUM(Q164:Q168)</f>
        <v>34597738</v>
      </c>
      <c r="R169" s="34">
        <f>SUM(R164:R168)</f>
        <v>74725410</v>
      </c>
      <c r="S169" s="34">
        <f>SUM(S164:S168)</f>
        <v>69051705</v>
      </c>
      <c r="T169" s="39">
        <f t="shared" si="38"/>
        <v>0.92407261465678137</v>
      </c>
      <c r="U169" s="39">
        <f t="shared" si="39"/>
        <v>-0.75146585222249318</v>
      </c>
    </row>
    <row r="170" spans="1:21" ht="14" x14ac:dyDescent="0.3">
      <c r="A170" s="19" t="s">
        <v>0</v>
      </c>
      <c r="B170" s="14" t="s">
        <v>309</v>
      </c>
      <c r="C170" s="13" t="s">
        <v>0</v>
      </c>
      <c r="D170" s="34">
        <f>SUM(D105,D107:D111,D113:D120,D122:D125,D127:D131,D133:D136,D138:D143,D145:D149,D151:D156,D158:D162,D164:D168)</f>
        <v>637200076</v>
      </c>
      <c r="E170" s="34">
        <f>SUM(E105,E107:E111,E113:E120,E122:E125,E127:E131,E133:E136,E138:E143,E145:E149,E151:E156,E158:E162,E164:E168)</f>
        <v>684806283</v>
      </c>
      <c r="F170" s="34">
        <f>SUM(F105,F107:F111,F113:F120,F122:F125,F127:F131,F133:F136,F138:F143,F145:F149,F151:F156,F158:F162,F164:F168)</f>
        <v>91897233</v>
      </c>
      <c r="G170" s="39">
        <f t="shared" si="32"/>
        <v>0.14422037357070247</v>
      </c>
      <c r="H170" s="34">
        <f>SUM(H105,H107:H111,H113:H120,H122:H125,H127:H131,H133:H136,H138:H143,H145:H149,H151:H156,H158:H162,H164:H168)</f>
        <v>256808254</v>
      </c>
      <c r="I170" s="39">
        <f t="shared" si="33"/>
        <v>0.40302608815131402</v>
      </c>
      <c r="J170" s="34">
        <f>SUM(J105,J107:J111,J113:J120,J122:J125,J127:J131,J133:J136,J138:J143,J145:J149,J151:J156,J158:J162,J164:J168)</f>
        <v>136572480</v>
      </c>
      <c r="K170" s="39">
        <f t="shared" si="34"/>
        <v>0.19943228236999105</v>
      </c>
      <c r="L170" s="34">
        <f>SUM(L105,L107:L111,L113:L120,L122:L125,L127:L131,L133:L136,L138:L143,L145:L149,L151:L156,L158:L162,L164:L168)</f>
        <v>0</v>
      </c>
      <c r="M170" s="39">
        <f t="shared" si="35"/>
        <v>0</v>
      </c>
      <c r="N170" s="34">
        <f t="shared" si="36"/>
        <v>485277967</v>
      </c>
      <c r="O170" s="39">
        <f t="shared" si="37"/>
        <v>0.70863538937477888</v>
      </c>
      <c r="P170" s="34">
        <f>SUM(P105,P107:P111,P113:P120,P122:P125,P127:P131,P133:P136,P138:P143,P145:P149,P151:P156,P158:P162,P164:P168)</f>
        <v>228578542</v>
      </c>
      <c r="Q170" s="34">
        <f>SUM(Q105,Q107:Q111,Q113:Q120,Q122:Q125,Q127:Q131,Q133:Q136,Q138:Q143,Q145:Q149,Q151:Q156,Q158:Q162,Q164:Q168)</f>
        <v>689127287</v>
      </c>
      <c r="R170" s="34">
        <f>SUM(R105,R107:R111,R113:R120,R122:R125,R127:R131,R133:R136,R138:R143,R145:R149,R151:R156,R158:R162,R164:R168)</f>
        <v>706819639</v>
      </c>
      <c r="S170" s="34">
        <f>SUM(S105,S107:S111,S113:S120,S122:S125,S127:S131,S133:S136,S138:S143,S145:S149,S151:S156,S158:S162,S164:S168)</f>
        <v>642089786</v>
      </c>
      <c r="T170" s="39">
        <f t="shared" si="38"/>
        <v>0.90842097555243506</v>
      </c>
      <c r="U170" s="39">
        <f t="shared" si="39"/>
        <v>-0.40251399451134828</v>
      </c>
    </row>
    <row r="171" spans="1:21" ht="14.5" customHeight="1" x14ac:dyDescent="0.3">
      <c r="A171" s="17" t="s">
        <v>0</v>
      </c>
      <c r="B171" s="15" t="s">
        <v>618</v>
      </c>
      <c r="C171" s="10"/>
      <c r="D171" s="35"/>
      <c r="E171" s="35"/>
      <c r="F171" s="35"/>
      <c r="G171" s="40"/>
      <c r="H171" s="35"/>
      <c r="I171" s="40"/>
      <c r="J171" s="35"/>
      <c r="K171" s="40"/>
      <c r="L171" s="35"/>
      <c r="M171" s="40"/>
      <c r="N171" s="35"/>
      <c r="O171" s="40"/>
      <c r="P171" s="35"/>
      <c r="Q171" s="35"/>
      <c r="R171" s="35"/>
      <c r="S171" s="35"/>
      <c r="T171" s="40"/>
      <c r="U171" s="40"/>
    </row>
    <row r="172" spans="1:21" ht="14.5" customHeight="1" x14ac:dyDescent="0.3">
      <c r="A172" s="17" t="s">
        <v>0</v>
      </c>
      <c r="B172" s="9" t="s">
        <v>310</v>
      </c>
      <c r="C172" s="10"/>
      <c r="D172" s="35"/>
      <c r="E172" s="35"/>
      <c r="F172" s="35"/>
      <c r="G172" s="40"/>
      <c r="H172" s="35"/>
      <c r="I172" s="40"/>
      <c r="J172" s="35"/>
      <c r="K172" s="40"/>
      <c r="L172" s="35"/>
      <c r="M172" s="40"/>
      <c r="N172" s="35"/>
      <c r="O172" s="40"/>
      <c r="P172" s="35"/>
      <c r="Q172" s="35"/>
      <c r="R172" s="35"/>
      <c r="S172" s="35"/>
      <c r="T172" s="40"/>
      <c r="U172" s="40"/>
    </row>
    <row r="173" spans="1:21" ht="13" x14ac:dyDescent="0.3">
      <c r="A173" s="18" t="s">
        <v>29</v>
      </c>
      <c r="B173" s="12" t="s">
        <v>311</v>
      </c>
      <c r="C173" s="11" t="s">
        <v>312</v>
      </c>
      <c r="D173" s="33">
        <v>743926</v>
      </c>
      <c r="E173" s="33">
        <v>555690</v>
      </c>
      <c r="F173" s="33">
        <v>113150</v>
      </c>
      <c r="G173" s="38">
        <f t="shared" ref="G173:G205" si="40">IF(($D173     =0),0,($F173     /$D173     ))</f>
        <v>0.15209846140610761</v>
      </c>
      <c r="H173" s="33">
        <v>89707</v>
      </c>
      <c r="I173" s="38">
        <f t="shared" ref="I173:I205" si="41">IF(($D173     =0),0,($H173     /$D173     ))</f>
        <v>0.12058591849189301</v>
      </c>
      <c r="J173" s="33">
        <v>92319</v>
      </c>
      <c r="K173" s="38">
        <f t="shared" ref="K173:K205" si="42">IF(($E173     =0),0,($J173     /$E173     ))</f>
        <v>0.16613399557307132</v>
      </c>
      <c r="L173" s="33">
        <v>0</v>
      </c>
      <c r="M173" s="38">
        <f t="shared" ref="M173:M205" si="43">IF(($E173     =0),0,($L173     /$E173     ))</f>
        <v>0</v>
      </c>
      <c r="N173" s="33">
        <f t="shared" ref="N173:N205" si="44">$F173     +$H173     +$J173</f>
        <v>295176</v>
      </c>
      <c r="O173" s="38">
        <f t="shared" ref="O173:O205" si="45">IF(($E173     =0),0,($N173     /$E173     ))</f>
        <v>0.53118825244290879</v>
      </c>
      <c r="P173" s="33">
        <v>139474</v>
      </c>
      <c r="Q173" s="33">
        <v>387206</v>
      </c>
      <c r="R173" s="33">
        <v>358161</v>
      </c>
      <c r="S173" s="33">
        <v>318300</v>
      </c>
      <c r="T173" s="38">
        <f t="shared" ref="T173:T205" si="46">IF(($R173     =0),0,($S173     /$R173     ))</f>
        <v>0.88870647557941818</v>
      </c>
      <c r="U173" s="38">
        <f t="shared" ref="U173:U205" si="47">IF(($P173     =0),0,(($J173     /$P173     )-1))</f>
        <v>-0.33809168733957584</v>
      </c>
    </row>
    <row r="174" spans="1:21" ht="13" x14ac:dyDescent="0.3">
      <c r="A174" s="18" t="s">
        <v>29</v>
      </c>
      <c r="B174" s="12" t="s">
        <v>313</v>
      </c>
      <c r="C174" s="11" t="s">
        <v>314</v>
      </c>
      <c r="D174" s="33">
        <v>85775</v>
      </c>
      <c r="E174" s="33">
        <v>85775</v>
      </c>
      <c r="F174" s="33">
        <v>0</v>
      </c>
      <c r="G174" s="38">
        <f t="shared" si="40"/>
        <v>0</v>
      </c>
      <c r="H174" s="33">
        <v>0</v>
      </c>
      <c r="I174" s="38">
        <f t="shared" si="41"/>
        <v>0</v>
      </c>
      <c r="J174" s="33">
        <v>0</v>
      </c>
      <c r="K174" s="38">
        <f t="shared" si="42"/>
        <v>0</v>
      </c>
      <c r="L174" s="33">
        <v>0</v>
      </c>
      <c r="M174" s="38">
        <f t="shared" si="43"/>
        <v>0</v>
      </c>
      <c r="N174" s="33">
        <f t="shared" si="44"/>
        <v>0</v>
      </c>
      <c r="O174" s="38">
        <f t="shared" si="45"/>
        <v>0</v>
      </c>
      <c r="P174" s="33">
        <v>0</v>
      </c>
      <c r="Q174" s="33">
        <v>0</v>
      </c>
      <c r="R174" s="33">
        <v>82555</v>
      </c>
      <c r="S174" s="33">
        <v>0</v>
      </c>
      <c r="T174" s="38">
        <f t="shared" si="46"/>
        <v>0</v>
      </c>
      <c r="U174" s="38">
        <f t="shared" si="47"/>
        <v>0</v>
      </c>
    </row>
    <row r="175" spans="1:21" ht="13" x14ac:dyDescent="0.3">
      <c r="A175" s="18" t="s">
        <v>29</v>
      </c>
      <c r="B175" s="12" t="s">
        <v>315</v>
      </c>
      <c r="C175" s="11" t="s">
        <v>316</v>
      </c>
      <c r="D175" s="33">
        <v>56136</v>
      </c>
      <c r="E175" s="33">
        <v>56136</v>
      </c>
      <c r="F175" s="33">
        <v>2480</v>
      </c>
      <c r="G175" s="38">
        <f t="shared" si="40"/>
        <v>4.4178423827846661E-2</v>
      </c>
      <c r="H175" s="33">
        <v>8061</v>
      </c>
      <c r="I175" s="38">
        <f t="shared" si="41"/>
        <v>0.14359769132107739</v>
      </c>
      <c r="J175" s="33">
        <v>27477</v>
      </c>
      <c r="K175" s="38">
        <f t="shared" si="42"/>
        <v>0.48947199657973495</v>
      </c>
      <c r="L175" s="33">
        <v>0</v>
      </c>
      <c r="M175" s="38">
        <f t="shared" si="43"/>
        <v>0</v>
      </c>
      <c r="N175" s="33">
        <f t="shared" si="44"/>
        <v>38018</v>
      </c>
      <c r="O175" s="38">
        <f t="shared" si="45"/>
        <v>0.67724811172865895</v>
      </c>
      <c r="P175" s="33">
        <v>2138</v>
      </c>
      <c r="Q175" s="33">
        <v>56136</v>
      </c>
      <c r="R175" s="33">
        <v>56136</v>
      </c>
      <c r="S175" s="33">
        <v>5218</v>
      </c>
      <c r="T175" s="38">
        <f t="shared" si="46"/>
        <v>9.2952828844235433E-2</v>
      </c>
      <c r="U175" s="38">
        <f t="shared" si="47"/>
        <v>11.851730589335828</v>
      </c>
    </row>
    <row r="176" spans="1:21" ht="13" x14ac:dyDescent="0.3">
      <c r="A176" s="18" t="s">
        <v>29</v>
      </c>
      <c r="B176" s="12" t="s">
        <v>317</v>
      </c>
      <c r="C176" s="11" t="s">
        <v>318</v>
      </c>
      <c r="D176" s="33">
        <v>438402</v>
      </c>
      <c r="E176" s="33">
        <v>438402</v>
      </c>
      <c r="F176" s="33">
        <v>62544</v>
      </c>
      <c r="G176" s="38">
        <f t="shared" si="40"/>
        <v>0.14266358273912985</v>
      </c>
      <c r="H176" s="33">
        <v>56495</v>
      </c>
      <c r="I176" s="38">
        <f t="shared" si="41"/>
        <v>0.12886574422561942</v>
      </c>
      <c r="J176" s="33">
        <v>67738</v>
      </c>
      <c r="K176" s="38">
        <f t="shared" si="42"/>
        <v>0.15451115642720609</v>
      </c>
      <c r="L176" s="33">
        <v>0</v>
      </c>
      <c r="M176" s="38">
        <f t="shared" si="43"/>
        <v>0</v>
      </c>
      <c r="N176" s="33">
        <f t="shared" si="44"/>
        <v>186777</v>
      </c>
      <c r="O176" s="38">
        <f t="shared" si="45"/>
        <v>0.42604048339195533</v>
      </c>
      <c r="P176" s="33">
        <v>24625</v>
      </c>
      <c r="Q176" s="33">
        <v>325057</v>
      </c>
      <c r="R176" s="33">
        <v>325057</v>
      </c>
      <c r="S176" s="33">
        <v>125868</v>
      </c>
      <c r="T176" s="38">
        <f t="shared" si="46"/>
        <v>0.38721824172375924</v>
      </c>
      <c r="U176" s="38">
        <f t="shared" si="47"/>
        <v>1.7507817258883249</v>
      </c>
    </row>
    <row r="177" spans="1:21" ht="13" x14ac:dyDescent="0.3">
      <c r="A177" s="18" t="s">
        <v>29</v>
      </c>
      <c r="B177" s="12" t="s">
        <v>319</v>
      </c>
      <c r="C177" s="11" t="s">
        <v>320</v>
      </c>
      <c r="D177" s="33">
        <v>464262</v>
      </c>
      <c r="E177" s="33">
        <v>464262</v>
      </c>
      <c r="F177" s="33">
        <v>8541</v>
      </c>
      <c r="G177" s="38">
        <f t="shared" si="40"/>
        <v>1.8396939659071816E-2</v>
      </c>
      <c r="H177" s="33">
        <v>11461</v>
      </c>
      <c r="I177" s="38">
        <f t="shared" si="41"/>
        <v>2.468649167926731E-2</v>
      </c>
      <c r="J177" s="33">
        <v>32157</v>
      </c>
      <c r="K177" s="38">
        <f t="shared" si="42"/>
        <v>6.926476860048851E-2</v>
      </c>
      <c r="L177" s="33">
        <v>0</v>
      </c>
      <c r="M177" s="38">
        <f t="shared" si="43"/>
        <v>0</v>
      </c>
      <c r="N177" s="33">
        <f t="shared" si="44"/>
        <v>52159</v>
      </c>
      <c r="O177" s="38">
        <f t="shared" si="45"/>
        <v>0.11234819993882765</v>
      </c>
      <c r="P177" s="33">
        <v>175</v>
      </c>
      <c r="Q177" s="33">
        <v>414274</v>
      </c>
      <c r="R177" s="33">
        <v>446835</v>
      </c>
      <c r="S177" s="33">
        <v>14988</v>
      </c>
      <c r="T177" s="38">
        <f t="shared" si="46"/>
        <v>3.3542582832589214E-2</v>
      </c>
      <c r="U177" s="38">
        <f t="shared" si="47"/>
        <v>182.75428571428571</v>
      </c>
    </row>
    <row r="178" spans="1:21" ht="13" x14ac:dyDescent="0.3">
      <c r="A178" s="18" t="s">
        <v>44</v>
      </c>
      <c r="B178" s="12" t="s">
        <v>321</v>
      </c>
      <c r="C178" s="11" t="s">
        <v>322</v>
      </c>
      <c r="D178" s="33">
        <v>0</v>
      </c>
      <c r="E178" s="33">
        <v>0</v>
      </c>
      <c r="F178" s="33">
        <v>0</v>
      </c>
      <c r="G178" s="38">
        <f t="shared" si="40"/>
        <v>0</v>
      </c>
      <c r="H178" s="33">
        <v>0</v>
      </c>
      <c r="I178" s="38">
        <f t="shared" si="41"/>
        <v>0</v>
      </c>
      <c r="J178" s="33">
        <v>0</v>
      </c>
      <c r="K178" s="38">
        <f t="shared" si="42"/>
        <v>0</v>
      </c>
      <c r="L178" s="33">
        <v>0</v>
      </c>
      <c r="M178" s="38">
        <f t="shared" si="43"/>
        <v>0</v>
      </c>
      <c r="N178" s="33">
        <f t="shared" si="44"/>
        <v>0</v>
      </c>
      <c r="O178" s="38">
        <f t="shared" si="45"/>
        <v>0</v>
      </c>
      <c r="P178" s="33">
        <v>0</v>
      </c>
      <c r="Q178" s="33">
        <v>0</v>
      </c>
      <c r="R178" s="33">
        <v>0</v>
      </c>
      <c r="S178" s="33">
        <v>0</v>
      </c>
      <c r="T178" s="38">
        <f t="shared" si="46"/>
        <v>0</v>
      </c>
      <c r="U178" s="38">
        <f t="shared" si="47"/>
        <v>0</v>
      </c>
    </row>
    <row r="179" spans="1:21" ht="14" x14ac:dyDescent="0.3">
      <c r="A179" s="19" t="s">
        <v>0</v>
      </c>
      <c r="B179" s="14" t="s">
        <v>323</v>
      </c>
      <c r="C179" s="13" t="s">
        <v>0</v>
      </c>
      <c r="D179" s="34">
        <f>SUM(D173:D178)</f>
        <v>1788501</v>
      </c>
      <c r="E179" s="34">
        <f>SUM(E173:E178)</f>
        <v>1600265</v>
      </c>
      <c r="F179" s="34">
        <f>SUM(F173:F178)</f>
        <v>186715</v>
      </c>
      <c r="G179" s="39">
        <f t="shared" si="40"/>
        <v>0.10439748146632291</v>
      </c>
      <c r="H179" s="34">
        <f>SUM(H173:H178)</f>
        <v>165724</v>
      </c>
      <c r="I179" s="39">
        <f t="shared" si="41"/>
        <v>9.2660837203893093E-2</v>
      </c>
      <c r="J179" s="34">
        <f>SUM(J173:J178)</f>
        <v>219691</v>
      </c>
      <c r="K179" s="39">
        <f t="shared" si="42"/>
        <v>0.13728413731475725</v>
      </c>
      <c r="L179" s="34">
        <f>SUM(L173:L178)</f>
        <v>0</v>
      </c>
      <c r="M179" s="39">
        <f t="shared" si="43"/>
        <v>0</v>
      </c>
      <c r="N179" s="34">
        <f t="shared" si="44"/>
        <v>572130</v>
      </c>
      <c r="O179" s="39">
        <f t="shared" si="45"/>
        <v>0.35752203541288474</v>
      </c>
      <c r="P179" s="34">
        <f>SUM(P173:P178)</f>
        <v>166412</v>
      </c>
      <c r="Q179" s="34">
        <f>SUM(Q173:Q178)</f>
        <v>1182673</v>
      </c>
      <c r="R179" s="34">
        <f>SUM(R173:R178)</f>
        <v>1268744</v>
      </c>
      <c r="S179" s="34">
        <f>SUM(S173:S178)</f>
        <v>464374</v>
      </c>
      <c r="T179" s="39">
        <f t="shared" si="46"/>
        <v>0.36601079492789718</v>
      </c>
      <c r="U179" s="39">
        <f t="shared" si="47"/>
        <v>0.32016320938393861</v>
      </c>
    </row>
    <row r="180" spans="1:21" ht="13" x14ac:dyDescent="0.3">
      <c r="A180" s="18" t="s">
        <v>29</v>
      </c>
      <c r="B180" s="12" t="s">
        <v>324</v>
      </c>
      <c r="C180" s="11" t="s">
        <v>325</v>
      </c>
      <c r="D180" s="33">
        <v>328328</v>
      </c>
      <c r="E180" s="33">
        <v>164164</v>
      </c>
      <c r="F180" s="33">
        <v>91223</v>
      </c>
      <c r="G180" s="38">
        <f t="shared" si="40"/>
        <v>0.27784106137764675</v>
      </c>
      <c r="H180" s="33">
        <v>42125</v>
      </c>
      <c r="I180" s="38">
        <f t="shared" si="41"/>
        <v>0.12830157647230819</v>
      </c>
      <c r="J180" s="33">
        <v>56904</v>
      </c>
      <c r="K180" s="38">
        <f t="shared" si="42"/>
        <v>0.34662898077532223</v>
      </c>
      <c r="L180" s="33">
        <v>0</v>
      </c>
      <c r="M180" s="38">
        <f t="shared" si="43"/>
        <v>0</v>
      </c>
      <c r="N180" s="33">
        <f t="shared" si="44"/>
        <v>190252</v>
      </c>
      <c r="O180" s="38">
        <f t="shared" si="45"/>
        <v>1.1589142564752322</v>
      </c>
      <c r="P180" s="33">
        <v>63782</v>
      </c>
      <c r="Q180" s="33">
        <v>888603</v>
      </c>
      <c r="R180" s="33">
        <v>179000</v>
      </c>
      <c r="S180" s="33">
        <v>182902</v>
      </c>
      <c r="T180" s="38">
        <f t="shared" si="46"/>
        <v>1.0217988826815643</v>
      </c>
      <c r="U180" s="38">
        <f t="shared" si="47"/>
        <v>-0.10783606660186262</v>
      </c>
    </row>
    <row r="181" spans="1:21" ht="13" x14ac:dyDescent="0.3">
      <c r="A181" s="18" t="s">
        <v>29</v>
      </c>
      <c r="B181" s="12" t="s">
        <v>326</v>
      </c>
      <c r="C181" s="11" t="s">
        <v>327</v>
      </c>
      <c r="D181" s="33">
        <v>416396</v>
      </c>
      <c r="E181" s="33">
        <v>450000</v>
      </c>
      <c r="F181" s="33">
        <v>139069</v>
      </c>
      <c r="G181" s="38">
        <f t="shared" si="40"/>
        <v>0.33398255506777202</v>
      </c>
      <c r="H181" s="33">
        <v>84152</v>
      </c>
      <c r="I181" s="38">
        <f t="shared" si="41"/>
        <v>0.20209608161461687</v>
      </c>
      <c r="J181" s="33">
        <v>75854</v>
      </c>
      <c r="K181" s="38">
        <f t="shared" si="42"/>
        <v>0.16856444444444443</v>
      </c>
      <c r="L181" s="33">
        <v>0</v>
      </c>
      <c r="M181" s="38">
        <f t="shared" si="43"/>
        <v>0</v>
      </c>
      <c r="N181" s="33">
        <f t="shared" si="44"/>
        <v>299075</v>
      </c>
      <c r="O181" s="38">
        <f t="shared" si="45"/>
        <v>0.66461111111111115</v>
      </c>
      <c r="P181" s="33">
        <v>142793</v>
      </c>
      <c r="Q181" s="33">
        <v>399996</v>
      </c>
      <c r="R181" s="33">
        <v>399996</v>
      </c>
      <c r="S181" s="33">
        <v>359312</v>
      </c>
      <c r="T181" s="38">
        <f t="shared" si="46"/>
        <v>0.89828898288982895</v>
      </c>
      <c r="U181" s="38">
        <f t="shared" si="47"/>
        <v>-0.46878348378421908</v>
      </c>
    </row>
    <row r="182" spans="1:21" ht="13" x14ac:dyDescent="0.3">
      <c r="A182" s="18" t="s">
        <v>29</v>
      </c>
      <c r="B182" s="12" t="s">
        <v>328</v>
      </c>
      <c r="C182" s="11" t="s">
        <v>329</v>
      </c>
      <c r="D182" s="33">
        <v>142332</v>
      </c>
      <c r="E182" s="33">
        <v>142332</v>
      </c>
      <c r="F182" s="33">
        <v>76473</v>
      </c>
      <c r="G182" s="38">
        <f t="shared" si="40"/>
        <v>0.53728606356968212</v>
      </c>
      <c r="H182" s="33">
        <v>27016</v>
      </c>
      <c r="I182" s="38">
        <f t="shared" si="41"/>
        <v>0.18980974060646938</v>
      </c>
      <c r="J182" s="33">
        <v>49397</v>
      </c>
      <c r="K182" s="38">
        <f t="shared" si="42"/>
        <v>0.34705477334682294</v>
      </c>
      <c r="L182" s="33">
        <v>0</v>
      </c>
      <c r="M182" s="38">
        <f t="shared" si="43"/>
        <v>0</v>
      </c>
      <c r="N182" s="33">
        <f t="shared" si="44"/>
        <v>152886</v>
      </c>
      <c r="O182" s="38">
        <f t="shared" si="45"/>
        <v>1.0741505775229745</v>
      </c>
      <c r="P182" s="33">
        <v>66441</v>
      </c>
      <c r="Q182" s="33">
        <v>136080</v>
      </c>
      <c r="R182" s="33">
        <v>136080</v>
      </c>
      <c r="S182" s="33">
        <v>133976</v>
      </c>
      <c r="T182" s="38">
        <f t="shared" si="46"/>
        <v>0.98453850676072896</v>
      </c>
      <c r="U182" s="38">
        <f t="shared" si="47"/>
        <v>-0.25652834845953554</v>
      </c>
    </row>
    <row r="183" spans="1:21" ht="13" x14ac:dyDescent="0.3">
      <c r="A183" s="18" t="s">
        <v>29</v>
      </c>
      <c r="B183" s="12" t="s">
        <v>330</v>
      </c>
      <c r="C183" s="11" t="s">
        <v>331</v>
      </c>
      <c r="D183" s="33">
        <v>320124</v>
      </c>
      <c r="E183" s="33">
        <v>532235</v>
      </c>
      <c r="F183" s="33">
        <v>97341</v>
      </c>
      <c r="G183" s="38">
        <f t="shared" si="40"/>
        <v>0.30407279679124338</v>
      </c>
      <c r="H183" s="33">
        <v>79065</v>
      </c>
      <c r="I183" s="38">
        <f t="shared" si="41"/>
        <v>0.24698241931251641</v>
      </c>
      <c r="J183" s="33">
        <v>82734</v>
      </c>
      <c r="K183" s="38">
        <f t="shared" si="42"/>
        <v>0.15544637237310585</v>
      </c>
      <c r="L183" s="33">
        <v>0</v>
      </c>
      <c r="M183" s="38">
        <f t="shared" si="43"/>
        <v>0</v>
      </c>
      <c r="N183" s="33">
        <f t="shared" si="44"/>
        <v>259140</v>
      </c>
      <c r="O183" s="38">
        <f t="shared" si="45"/>
        <v>0.48689018948396856</v>
      </c>
      <c r="P183" s="33">
        <v>57412</v>
      </c>
      <c r="Q183" s="33">
        <v>125280</v>
      </c>
      <c r="R183" s="33">
        <v>175280</v>
      </c>
      <c r="S183" s="33">
        <v>141651</v>
      </c>
      <c r="T183" s="38">
        <f t="shared" si="46"/>
        <v>0.80814125969876771</v>
      </c>
      <c r="U183" s="38">
        <f t="shared" si="47"/>
        <v>0.44105761861631709</v>
      </c>
    </row>
    <row r="184" spans="1:21" ht="13" x14ac:dyDescent="0.3">
      <c r="A184" s="18" t="s">
        <v>44</v>
      </c>
      <c r="B184" s="12" t="s">
        <v>332</v>
      </c>
      <c r="C184" s="11" t="s">
        <v>333</v>
      </c>
      <c r="D184" s="33">
        <v>135487632</v>
      </c>
      <c r="E184" s="33">
        <v>43587708</v>
      </c>
      <c r="F184" s="33">
        <v>6406</v>
      </c>
      <c r="G184" s="38">
        <f t="shared" si="40"/>
        <v>4.728106842992134E-5</v>
      </c>
      <c r="H184" s="33">
        <v>7103</v>
      </c>
      <c r="I184" s="38">
        <f t="shared" si="41"/>
        <v>5.2425449431428543E-5</v>
      </c>
      <c r="J184" s="33">
        <v>136157022</v>
      </c>
      <c r="K184" s="38">
        <f t="shared" si="42"/>
        <v>3.1237481447751279</v>
      </c>
      <c r="L184" s="33">
        <v>0</v>
      </c>
      <c r="M184" s="38">
        <f t="shared" si="43"/>
        <v>0</v>
      </c>
      <c r="N184" s="33">
        <f t="shared" si="44"/>
        <v>136170531</v>
      </c>
      <c r="O184" s="38">
        <f t="shared" si="45"/>
        <v>3.1240580716012873</v>
      </c>
      <c r="P184" s="33">
        <v>27420</v>
      </c>
      <c r="Q184" s="33">
        <v>132087804</v>
      </c>
      <c r="R184" s="33">
        <v>138073804</v>
      </c>
      <c r="S184" s="33">
        <v>83588</v>
      </c>
      <c r="T184" s="38">
        <f t="shared" si="46"/>
        <v>6.053863772739976E-4</v>
      </c>
      <c r="U184" s="38">
        <f t="shared" si="47"/>
        <v>4964.6098468271339</v>
      </c>
    </row>
    <row r="185" spans="1:21" ht="14" x14ac:dyDescent="0.3">
      <c r="A185" s="19" t="s">
        <v>0</v>
      </c>
      <c r="B185" s="14" t="s">
        <v>334</v>
      </c>
      <c r="C185" s="13" t="s">
        <v>0</v>
      </c>
      <c r="D185" s="34">
        <f>SUM(D180:D184)</f>
        <v>136694812</v>
      </c>
      <c r="E185" s="34">
        <f>SUM(E180:E184)</f>
        <v>44876439</v>
      </c>
      <c r="F185" s="34">
        <f>SUM(F180:F184)</f>
        <v>410512</v>
      </c>
      <c r="G185" s="39">
        <f t="shared" si="40"/>
        <v>3.0031278729144456E-3</v>
      </c>
      <c r="H185" s="34">
        <f>SUM(H180:H184)</f>
        <v>239461</v>
      </c>
      <c r="I185" s="39">
        <f t="shared" si="41"/>
        <v>1.7517928917448601E-3</v>
      </c>
      <c r="J185" s="34">
        <f>SUM(J180:J184)</f>
        <v>136421911</v>
      </c>
      <c r="K185" s="39">
        <f t="shared" si="42"/>
        <v>3.0399451034873777</v>
      </c>
      <c r="L185" s="34">
        <f>SUM(L180:L184)</f>
        <v>0</v>
      </c>
      <c r="M185" s="39">
        <f t="shared" si="43"/>
        <v>0</v>
      </c>
      <c r="N185" s="34">
        <f t="shared" si="44"/>
        <v>137071884</v>
      </c>
      <c r="O185" s="39">
        <f t="shared" si="45"/>
        <v>3.0544287170379092</v>
      </c>
      <c r="P185" s="34">
        <f>SUM(P180:P184)</f>
        <v>357848</v>
      </c>
      <c r="Q185" s="34">
        <f>SUM(Q180:Q184)</f>
        <v>133637763</v>
      </c>
      <c r="R185" s="34">
        <f>SUM(R180:R184)</f>
        <v>138964160</v>
      </c>
      <c r="S185" s="34">
        <f>SUM(S180:S184)</f>
        <v>901429</v>
      </c>
      <c r="T185" s="39">
        <f t="shared" si="46"/>
        <v>6.4867732802472234E-3</v>
      </c>
      <c r="U185" s="39">
        <f t="shared" si="47"/>
        <v>380.22865294762022</v>
      </c>
    </row>
    <row r="186" spans="1:21" ht="13" x14ac:dyDescent="0.3">
      <c r="A186" s="18" t="s">
        <v>29</v>
      </c>
      <c r="B186" s="12" t="s">
        <v>335</v>
      </c>
      <c r="C186" s="11" t="s">
        <v>336</v>
      </c>
      <c r="D186" s="33">
        <v>0</v>
      </c>
      <c r="E186" s="33">
        <v>0</v>
      </c>
      <c r="F186" s="33">
        <v>0</v>
      </c>
      <c r="G186" s="38">
        <f t="shared" si="40"/>
        <v>0</v>
      </c>
      <c r="H186" s="33">
        <v>0</v>
      </c>
      <c r="I186" s="38">
        <f t="shared" si="41"/>
        <v>0</v>
      </c>
      <c r="J186" s="33">
        <v>0</v>
      </c>
      <c r="K186" s="38">
        <f t="shared" si="42"/>
        <v>0</v>
      </c>
      <c r="L186" s="33">
        <v>0</v>
      </c>
      <c r="M186" s="38">
        <f t="shared" si="43"/>
        <v>0</v>
      </c>
      <c r="N186" s="33">
        <f t="shared" si="44"/>
        <v>0</v>
      </c>
      <c r="O186" s="38">
        <f t="shared" si="45"/>
        <v>0</v>
      </c>
      <c r="P186" s="33">
        <v>0</v>
      </c>
      <c r="Q186" s="33">
        <v>0</v>
      </c>
      <c r="R186" s="33">
        <v>0</v>
      </c>
      <c r="S186" s="33">
        <v>0</v>
      </c>
      <c r="T186" s="38">
        <f t="shared" si="46"/>
        <v>0</v>
      </c>
      <c r="U186" s="38">
        <f t="shared" si="47"/>
        <v>0</v>
      </c>
    </row>
    <row r="187" spans="1:21" ht="13" x14ac:dyDescent="0.3">
      <c r="A187" s="18" t="s">
        <v>29</v>
      </c>
      <c r="B187" s="12" t="s">
        <v>337</v>
      </c>
      <c r="C187" s="11" t="s">
        <v>338</v>
      </c>
      <c r="D187" s="33">
        <v>1442644</v>
      </c>
      <c r="E187" s="33">
        <v>1442644</v>
      </c>
      <c r="F187" s="33">
        <v>293070</v>
      </c>
      <c r="G187" s="38">
        <f t="shared" si="40"/>
        <v>0.20314783134300632</v>
      </c>
      <c r="H187" s="33">
        <v>1000</v>
      </c>
      <c r="I187" s="38">
        <f t="shared" si="41"/>
        <v>6.9317170417649817E-4</v>
      </c>
      <c r="J187" s="33">
        <v>813261</v>
      </c>
      <c r="K187" s="38">
        <f t="shared" si="42"/>
        <v>0.56372951331028309</v>
      </c>
      <c r="L187" s="33">
        <v>0</v>
      </c>
      <c r="M187" s="38">
        <f t="shared" si="43"/>
        <v>0</v>
      </c>
      <c r="N187" s="33">
        <f t="shared" si="44"/>
        <v>1107331</v>
      </c>
      <c r="O187" s="38">
        <f t="shared" si="45"/>
        <v>0.76757051635746587</v>
      </c>
      <c r="P187" s="33">
        <v>248383</v>
      </c>
      <c r="Q187" s="33">
        <v>1317131</v>
      </c>
      <c r="R187" s="33">
        <v>1317131</v>
      </c>
      <c r="S187" s="33">
        <v>804968</v>
      </c>
      <c r="T187" s="38">
        <f t="shared" si="46"/>
        <v>0.61115257328238426</v>
      </c>
      <c r="U187" s="38">
        <f t="shared" si="47"/>
        <v>2.2742216657339673</v>
      </c>
    </row>
    <row r="188" spans="1:21" ht="13" x14ac:dyDescent="0.3">
      <c r="A188" s="18" t="s">
        <v>29</v>
      </c>
      <c r="B188" s="12" t="s">
        <v>339</v>
      </c>
      <c r="C188" s="11" t="s">
        <v>340</v>
      </c>
      <c r="D188" s="33">
        <v>4369900</v>
      </c>
      <c r="E188" s="33">
        <v>4369900</v>
      </c>
      <c r="F188" s="33">
        <v>575451</v>
      </c>
      <c r="G188" s="38">
        <f t="shared" si="40"/>
        <v>0.13168516442023845</v>
      </c>
      <c r="H188" s="33">
        <v>333524</v>
      </c>
      <c r="I188" s="38">
        <f t="shared" si="41"/>
        <v>7.6323027986910458E-2</v>
      </c>
      <c r="J188" s="33">
        <v>429074</v>
      </c>
      <c r="K188" s="38">
        <f t="shared" si="42"/>
        <v>9.8188516899700221E-2</v>
      </c>
      <c r="L188" s="33">
        <v>0</v>
      </c>
      <c r="M188" s="38">
        <f t="shared" si="43"/>
        <v>0</v>
      </c>
      <c r="N188" s="33">
        <f t="shared" si="44"/>
        <v>1338049</v>
      </c>
      <c r="O188" s="38">
        <f t="shared" si="45"/>
        <v>0.30619670930684911</v>
      </c>
      <c r="P188" s="33">
        <v>613504</v>
      </c>
      <c r="Q188" s="33">
        <v>4201298</v>
      </c>
      <c r="R188" s="33">
        <v>4201298</v>
      </c>
      <c r="S188" s="33">
        <v>1349532</v>
      </c>
      <c r="T188" s="38">
        <f t="shared" si="46"/>
        <v>0.32121787123884094</v>
      </c>
      <c r="U188" s="38">
        <f t="shared" si="47"/>
        <v>-0.30061743688712705</v>
      </c>
    </row>
    <row r="189" spans="1:21" ht="13" x14ac:dyDescent="0.3">
      <c r="A189" s="18" t="s">
        <v>29</v>
      </c>
      <c r="B189" s="12" t="s">
        <v>341</v>
      </c>
      <c r="C189" s="11" t="s">
        <v>342</v>
      </c>
      <c r="D189" s="33">
        <v>338344</v>
      </c>
      <c r="E189" s="33">
        <v>373344</v>
      </c>
      <c r="F189" s="33">
        <v>6609</v>
      </c>
      <c r="G189" s="38">
        <f t="shared" si="40"/>
        <v>1.9533374317262903E-2</v>
      </c>
      <c r="H189" s="33">
        <v>18869</v>
      </c>
      <c r="I189" s="38">
        <f t="shared" si="41"/>
        <v>5.5768685125198024E-2</v>
      </c>
      <c r="J189" s="33">
        <v>9565</v>
      </c>
      <c r="K189" s="38">
        <f t="shared" si="42"/>
        <v>2.5619803719893718E-2</v>
      </c>
      <c r="L189" s="33">
        <v>0</v>
      </c>
      <c r="M189" s="38">
        <f t="shared" si="43"/>
        <v>0</v>
      </c>
      <c r="N189" s="33">
        <f t="shared" si="44"/>
        <v>35043</v>
      </c>
      <c r="O189" s="38">
        <f t="shared" si="45"/>
        <v>9.3862496785806118E-2</v>
      </c>
      <c r="P189" s="33">
        <v>0</v>
      </c>
      <c r="Q189" s="33">
        <v>135689</v>
      </c>
      <c r="R189" s="33">
        <v>337135</v>
      </c>
      <c r="S189" s="33">
        <v>17801</v>
      </c>
      <c r="T189" s="38">
        <f t="shared" si="46"/>
        <v>5.2800806798463523E-2</v>
      </c>
      <c r="U189" s="38">
        <f t="shared" si="47"/>
        <v>0</v>
      </c>
    </row>
    <row r="190" spans="1:21" ht="13" x14ac:dyDescent="0.3">
      <c r="A190" s="18" t="s">
        <v>44</v>
      </c>
      <c r="B190" s="12" t="s">
        <v>343</v>
      </c>
      <c r="C190" s="11" t="s">
        <v>344</v>
      </c>
      <c r="D190" s="33">
        <v>13262000</v>
      </c>
      <c r="E190" s="33">
        <v>13778000</v>
      </c>
      <c r="F190" s="33">
        <v>5525831</v>
      </c>
      <c r="G190" s="38">
        <f t="shared" si="40"/>
        <v>0.41666649072538081</v>
      </c>
      <c r="H190" s="33">
        <v>4379589</v>
      </c>
      <c r="I190" s="38">
        <f t="shared" si="41"/>
        <v>0.33023593726436434</v>
      </c>
      <c r="J190" s="33">
        <v>3315495</v>
      </c>
      <c r="K190" s="38">
        <f t="shared" si="42"/>
        <v>0.24063688488895341</v>
      </c>
      <c r="L190" s="33">
        <v>0</v>
      </c>
      <c r="M190" s="38">
        <f t="shared" si="43"/>
        <v>0</v>
      </c>
      <c r="N190" s="33">
        <f t="shared" si="44"/>
        <v>13220915</v>
      </c>
      <c r="O190" s="38">
        <f t="shared" si="45"/>
        <v>0.95956706343446074</v>
      </c>
      <c r="P190" s="33">
        <v>3748586</v>
      </c>
      <c r="Q190" s="33">
        <v>13742000</v>
      </c>
      <c r="R190" s="33">
        <v>16008000</v>
      </c>
      <c r="S190" s="33">
        <v>15591443</v>
      </c>
      <c r="T190" s="38">
        <f t="shared" si="46"/>
        <v>0.97397819840079958</v>
      </c>
      <c r="U190" s="38">
        <f t="shared" si="47"/>
        <v>-0.11553449754120615</v>
      </c>
    </row>
    <row r="191" spans="1:21" ht="14" x14ac:dyDescent="0.3">
      <c r="A191" s="19" t="s">
        <v>0</v>
      </c>
      <c r="B191" s="14" t="s">
        <v>345</v>
      </c>
      <c r="C191" s="13" t="s">
        <v>0</v>
      </c>
      <c r="D191" s="34">
        <f>SUM(D186:D190)</f>
        <v>19412888</v>
      </c>
      <c r="E191" s="34">
        <f>SUM(E186:E190)</f>
        <v>19963888</v>
      </c>
      <c r="F191" s="34">
        <f>SUM(F186:F190)</f>
        <v>6400961</v>
      </c>
      <c r="G191" s="39">
        <f t="shared" si="40"/>
        <v>0.32972739553228764</v>
      </c>
      <c r="H191" s="34">
        <f>SUM(H186:H190)</f>
        <v>4732982</v>
      </c>
      <c r="I191" s="39">
        <f t="shared" si="41"/>
        <v>0.2438061765977324</v>
      </c>
      <c r="J191" s="34">
        <f>SUM(J186:J190)</f>
        <v>4567395</v>
      </c>
      <c r="K191" s="39">
        <f t="shared" si="42"/>
        <v>0.22878284029643925</v>
      </c>
      <c r="L191" s="34">
        <f>SUM(L186:L190)</f>
        <v>0</v>
      </c>
      <c r="M191" s="39">
        <f t="shared" si="43"/>
        <v>0</v>
      </c>
      <c r="N191" s="34">
        <f t="shared" si="44"/>
        <v>15701338</v>
      </c>
      <c r="O191" s="39">
        <f t="shared" si="45"/>
        <v>0.78648698089269986</v>
      </c>
      <c r="P191" s="34">
        <f>SUM(P186:P190)</f>
        <v>4610473</v>
      </c>
      <c r="Q191" s="34">
        <f>SUM(Q186:Q190)</f>
        <v>19396118</v>
      </c>
      <c r="R191" s="34">
        <f>SUM(R186:R190)</f>
        <v>21863564</v>
      </c>
      <c r="S191" s="34">
        <f>SUM(S186:S190)</f>
        <v>17763744</v>
      </c>
      <c r="T191" s="39">
        <f t="shared" si="46"/>
        <v>0.81248162467930662</v>
      </c>
      <c r="U191" s="39">
        <f t="shared" si="47"/>
        <v>-9.3435098741495581E-3</v>
      </c>
    </row>
    <row r="192" spans="1:21" ht="13" x14ac:dyDescent="0.3">
      <c r="A192" s="18" t="s">
        <v>29</v>
      </c>
      <c r="B192" s="12" t="s">
        <v>346</v>
      </c>
      <c r="C192" s="11" t="s">
        <v>347</v>
      </c>
      <c r="D192" s="33">
        <v>293328</v>
      </c>
      <c r="E192" s="33">
        <v>293328</v>
      </c>
      <c r="F192" s="33">
        <v>141136</v>
      </c>
      <c r="G192" s="38">
        <f t="shared" si="40"/>
        <v>0.48115420280368731</v>
      </c>
      <c r="H192" s="33">
        <v>59346</v>
      </c>
      <c r="I192" s="38">
        <f t="shared" si="41"/>
        <v>0.20231958762886598</v>
      </c>
      <c r="J192" s="33">
        <v>73470</v>
      </c>
      <c r="K192" s="38">
        <f t="shared" si="42"/>
        <v>0.25047046309932908</v>
      </c>
      <c r="L192" s="33">
        <v>0</v>
      </c>
      <c r="M192" s="38">
        <f t="shared" si="43"/>
        <v>0</v>
      </c>
      <c r="N192" s="33">
        <f t="shared" si="44"/>
        <v>273952</v>
      </c>
      <c r="O192" s="38">
        <f t="shared" si="45"/>
        <v>0.93394425353188237</v>
      </c>
      <c r="P192" s="33">
        <v>88748</v>
      </c>
      <c r="Q192" s="33">
        <v>343800</v>
      </c>
      <c r="R192" s="33">
        <v>42684</v>
      </c>
      <c r="S192" s="33">
        <v>222664</v>
      </c>
      <c r="T192" s="38">
        <f t="shared" si="46"/>
        <v>5.2165682691406614</v>
      </c>
      <c r="U192" s="38">
        <f t="shared" si="47"/>
        <v>-0.1721503583179339</v>
      </c>
    </row>
    <row r="193" spans="1:21" ht="13" x14ac:dyDescent="0.3">
      <c r="A193" s="18" t="s">
        <v>29</v>
      </c>
      <c r="B193" s="12" t="s">
        <v>348</v>
      </c>
      <c r="C193" s="11" t="s">
        <v>349</v>
      </c>
      <c r="D193" s="33">
        <v>216573</v>
      </c>
      <c r="E193" s="33">
        <v>216573</v>
      </c>
      <c r="F193" s="33">
        <v>138954</v>
      </c>
      <c r="G193" s="38">
        <f t="shared" si="40"/>
        <v>0.64160352398498433</v>
      </c>
      <c r="H193" s="33">
        <v>165826</v>
      </c>
      <c r="I193" s="38">
        <f t="shared" si="41"/>
        <v>0.76568177935384374</v>
      </c>
      <c r="J193" s="33">
        <v>185407</v>
      </c>
      <c r="K193" s="38">
        <f t="shared" si="42"/>
        <v>0.85609471171383322</v>
      </c>
      <c r="L193" s="33">
        <v>0</v>
      </c>
      <c r="M193" s="38">
        <f t="shared" si="43"/>
        <v>0</v>
      </c>
      <c r="N193" s="33">
        <f t="shared" si="44"/>
        <v>490187</v>
      </c>
      <c r="O193" s="38">
        <f t="shared" si="45"/>
        <v>2.2633800150526611</v>
      </c>
      <c r="P193" s="33">
        <v>163997</v>
      </c>
      <c r="Q193" s="33">
        <v>214664</v>
      </c>
      <c r="R193" s="33">
        <v>214664</v>
      </c>
      <c r="S193" s="33">
        <v>276332</v>
      </c>
      <c r="T193" s="38">
        <f t="shared" si="46"/>
        <v>1.287276860582119</v>
      </c>
      <c r="U193" s="38">
        <f t="shared" si="47"/>
        <v>0.13055116861893823</v>
      </c>
    </row>
    <row r="194" spans="1:21" ht="13" x14ac:dyDescent="0.3">
      <c r="A194" s="18" t="s">
        <v>29</v>
      </c>
      <c r="B194" s="12" t="s">
        <v>350</v>
      </c>
      <c r="C194" s="11" t="s">
        <v>351</v>
      </c>
      <c r="D194" s="33">
        <v>635619</v>
      </c>
      <c r="E194" s="33">
        <v>680619</v>
      </c>
      <c r="F194" s="33">
        <v>172305</v>
      </c>
      <c r="G194" s="38">
        <f t="shared" si="40"/>
        <v>0.27108220490576901</v>
      </c>
      <c r="H194" s="33">
        <v>122494</v>
      </c>
      <c r="I194" s="38">
        <f t="shared" si="41"/>
        <v>0.19271607676925956</v>
      </c>
      <c r="J194" s="33">
        <v>137200</v>
      </c>
      <c r="K194" s="38">
        <f t="shared" si="42"/>
        <v>0.20158120769476021</v>
      </c>
      <c r="L194" s="33">
        <v>0</v>
      </c>
      <c r="M194" s="38">
        <f t="shared" si="43"/>
        <v>0</v>
      </c>
      <c r="N194" s="33">
        <f t="shared" si="44"/>
        <v>431999</v>
      </c>
      <c r="O194" s="38">
        <f t="shared" si="45"/>
        <v>0.63471486984641923</v>
      </c>
      <c r="P194" s="33">
        <v>122627</v>
      </c>
      <c r="Q194" s="33">
        <v>611760</v>
      </c>
      <c r="R194" s="33">
        <v>611760</v>
      </c>
      <c r="S194" s="33">
        <v>346779</v>
      </c>
      <c r="T194" s="38">
        <f t="shared" si="46"/>
        <v>0.5668546488819145</v>
      </c>
      <c r="U194" s="38">
        <f t="shared" si="47"/>
        <v>0.11884005969321598</v>
      </c>
    </row>
    <row r="195" spans="1:21" ht="13" x14ac:dyDescent="0.3">
      <c r="A195" s="18" t="s">
        <v>29</v>
      </c>
      <c r="B195" s="12" t="s">
        <v>352</v>
      </c>
      <c r="C195" s="11" t="s">
        <v>353</v>
      </c>
      <c r="D195" s="33">
        <v>383933</v>
      </c>
      <c r="E195" s="33">
        <v>383933</v>
      </c>
      <c r="F195" s="33">
        <v>5188273</v>
      </c>
      <c r="G195" s="38">
        <f t="shared" si="40"/>
        <v>13.51348542584253</v>
      </c>
      <c r="H195" s="33">
        <v>69348</v>
      </c>
      <c r="I195" s="38">
        <f t="shared" si="41"/>
        <v>0.18062526534577647</v>
      </c>
      <c r="J195" s="33">
        <v>63469</v>
      </c>
      <c r="K195" s="38">
        <f t="shared" si="42"/>
        <v>0.1653126977884162</v>
      </c>
      <c r="L195" s="33">
        <v>0</v>
      </c>
      <c r="M195" s="38">
        <f t="shared" si="43"/>
        <v>0</v>
      </c>
      <c r="N195" s="33">
        <f t="shared" si="44"/>
        <v>5321090</v>
      </c>
      <c r="O195" s="38">
        <f t="shared" si="45"/>
        <v>13.859423388976722</v>
      </c>
      <c r="P195" s="33">
        <v>146841</v>
      </c>
      <c r="Q195" s="33">
        <v>497106</v>
      </c>
      <c r="R195" s="33">
        <v>477106</v>
      </c>
      <c r="S195" s="33">
        <v>239207</v>
      </c>
      <c r="T195" s="38">
        <f t="shared" si="46"/>
        <v>0.50137076456804153</v>
      </c>
      <c r="U195" s="38">
        <f t="shared" si="47"/>
        <v>-0.56777058178574102</v>
      </c>
    </row>
    <row r="196" spans="1:21" ht="13" x14ac:dyDescent="0.3">
      <c r="A196" s="18" t="s">
        <v>29</v>
      </c>
      <c r="B196" s="12" t="s">
        <v>354</v>
      </c>
      <c r="C196" s="11" t="s">
        <v>355</v>
      </c>
      <c r="D196" s="33">
        <v>1061078</v>
      </c>
      <c r="E196" s="33">
        <v>1061078</v>
      </c>
      <c r="F196" s="33">
        <v>226617</v>
      </c>
      <c r="G196" s="38">
        <f t="shared" si="40"/>
        <v>0.21357242351646155</v>
      </c>
      <c r="H196" s="33">
        <v>160490</v>
      </c>
      <c r="I196" s="38">
        <f t="shared" si="41"/>
        <v>0.15125184010977516</v>
      </c>
      <c r="J196" s="33">
        <v>-1142849</v>
      </c>
      <c r="K196" s="38">
        <f t="shared" si="42"/>
        <v>-1.0770640801147513</v>
      </c>
      <c r="L196" s="33">
        <v>0</v>
      </c>
      <c r="M196" s="38">
        <f t="shared" si="43"/>
        <v>0</v>
      </c>
      <c r="N196" s="33">
        <f t="shared" si="44"/>
        <v>-755742</v>
      </c>
      <c r="O196" s="38">
        <f t="shared" si="45"/>
        <v>-0.71223981648851453</v>
      </c>
      <c r="P196" s="33">
        <v>190997</v>
      </c>
      <c r="Q196" s="33">
        <v>1847352</v>
      </c>
      <c r="R196" s="33">
        <v>1527416</v>
      </c>
      <c r="S196" s="33">
        <v>588005</v>
      </c>
      <c r="T196" s="38">
        <f t="shared" si="46"/>
        <v>0.38496716022354094</v>
      </c>
      <c r="U196" s="38">
        <f t="shared" si="47"/>
        <v>-6.9835966009937325</v>
      </c>
    </row>
    <row r="197" spans="1:21" ht="13" x14ac:dyDescent="0.3">
      <c r="A197" s="18" t="s">
        <v>44</v>
      </c>
      <c r="B197" s="12" t="s">
        <v>356</v>
      </c>
      <c r="C197" s="11" t="s">
        <v>357</v>
      </c>
      <c r="D197" s="33">
        <v>0</v>
      </c>
      <c r="E197" s="33">
        <v>0</v>
      </c>
      <c r="F197" s="33">
        <v>0</v>
      </c>
      <c r="G197" s="38">
        <f t="shared" si="40"/>
        <v>0</v>
      </c>
      <c r="H197" s="33">
        <v>0</v>
      </c>
      <c r="I197" s="38">
        <f t="shared" si="41"/>
        <v>0</v>
      </c>
      <c r="J197" s="33">
        <v>0</v>
      </c>
      <c r="K197" s="38">
        <f t="shared" si="42"/>
        <v>0</v>
      </c>
      <c r="L197" s="33">
        <v>0</v>
      </c>
      <c r="M197" s="38">
        <f t="shared" si="43"/>
        <v>0</v>
      </c>
      <c r="N197" s="33">
        <f t="shared" si="44"/>
        <v>0</v>
      </c>
      <c r="O197" s="38">
        <f t="shared" si="45"/>
        <v>0</v>
      </c>
      <c r="P197" s="33">
        <v>0</v>
      </c>
      <c r="Q197" s="33">
        <v>0</v>
      </c>
      <c r="R197" s="33">
        <v>0</v>
      </c>
      <c r="S197" s="33">
        <v>0</v>
      </c>
      <c r="T197" s="38">
        <f t="shared" si="46"/>
        <v>0</v>
      </c>
      <c r="U197" s="38">
        <f t="shared" si="47"/>
        <v>0</v>
      </c>
    </row>
    <row r="198" spans="1:21" ht="14" x14ac:dyDescent="0.3">
      <c r="A198" s="19" t="s">
        <v>0</v>
      </c>
      <c r="B198" s="14" t="s">
        <v>358</v>
      </c>
      <c r="C198" s="13" t="s">
        <v>0</v>
      </c>
      <c r="D198" s="34">
        <f>SUM(D192:D197)</f>
        <v>2590531</v>
      </c>
      <c r="E198" s="34">
        <f>SUM(E192:E197)</f>
        <v>2635531</v>
      </c>
      <c r="F198" s="34">
        <f>SUM(F192:F197)</f>
        <v>5867285</v>
      </c>
      <c r="G198" s="39">
        <f t="shared" si="40"/>
        <v>2.2648966563225841</v>
      </c>
      <c r="H198" s="34">
        <f>SUM(H192:H197)</f>
        <v>577504</v>
      </c>
      <c r="I198" s="39">
        <f t="shared" si="41"/>
        <v>0.22292881266427617</v>
      </c>
      <c r="J198" s="34">
        <f>SUM(J192:J197)</f>
        <v>-683303</v>
      </c>
      <c r="K198" s="39">
        <f t="shared" si="42"/>
        <v>-0.25926577983715615</v>
      </c>
      <c r="L198" s="34">
        <f>SUM(L192:L197)</f>
        <v>0</v>
      </c>
      <c r="M198" s="39">
        <f t="shared" si="43"/>
        <v>0</v>
      </c>
      <c r="N198" s="34">
        <f t="shared" si="44"/>
        <v>5761486</v>
      </c>
      <c r="O198" s="39">
        <f t="shared" si="45"/>
        <v>2.1860816662752214</v>
      </c>
      <c r="P198" s="34">
        <f>SUM(P192:P197)</f>
        <v>713210</v>
      </c>
      <c r="Q198" s="34">
        <f>SUM(Q192:Q197)</f>
        <v>3514682</v>
      </c>
      <c r="R198" s="34">
        <f>SUM(R192:R197)</f>
        <v>2873630</v>
      </c>
      <c r="S198" s="34">
        <f>SUM(S192:S197)</f>
        <v>1672987</v>
      </c>
      <c r="T198" s="39">
        <f t="shared" si="46"/>
        <v>0.58218594599861495</v>
      </c>
      <c r="U198" s="39">
        <f t="shared" si="47"/>
        <v>-1.9580670489757575</v>
      </c>
    </row>
    <row r="199" spans="1:21" ht="13" x14ac:dyDescent="0.3">
      <c r="A199" s="18" t="s">
        <v>29</v>
      </c>
      <c r="B199" s="12" t="s">
        <v>359</v>
      </c>
      <c r="C199" s="11" t="s">
        <v>360</v>
      </c>
      <c r="D199" s="33">
        <v>56088</v>
      </c>
      <c r="E199" s="33">
        <v>101058</v>
      </c>
      <c r="F199" s="33">
        <v>36334</v>
      </c>
      <c r="G199" s="38">
        <f t="shared" si="40"/>
        <v>0.64780345171872766</v>
      </c>
      <c r="H199" s="33">
        <v>11824</v>
      </c>
      <c r="I199" s="38">
        <f t="shared" si="41"/>
        <v>0.21081158180002851</v>
      </c>
      <c r="J199" s="33">
        <v>14294</v>
      </c>
      <c r="K199" s="38">
        <f t="shared" si="42"/>
        <v>0.14144352747926933</v>
      </c>
      <c r="L199" s="33">
        <v>0</v>
      </c>
      <c r="M199" s="38">
        <f t="shared" si="43"/>
        <v>0</v>
      </c>
      <c r="N199" s="33">
        <f t="shared" si="44"/>
        <v>62452</v>
      </c>
      <c r="O199" s="38">
        <f t="shared" si="45"/>
        <v>0.61798175305270242</v>
      </c>
      <c r="P199" s="33">
        <v>28287</v>
      </c>
      <c r="Q199" s="33">
        <v>55575</v>
      </c>
      <c r="R199" s="33">
        <v>53879</v>
      </c>
      <c r="S199" s="33">
        <v>55680</v>
      </c>
      <c r="T199" s="38">
        <f t="shared" si="46"/>
        <v>1.0334267525380947</v>
      </c>
      <c r="U199" s="38">
        <f t="shared" si="47"/>
        <v>-0.49467953476862159</v>
      </c>
    </row>
    <row r="200" spans="1:21" ht="13" x14ac:dyDescent="0.3">
      <c r="A200" s="18" t="s">
        <v>29</v>
      </c>
      <c r="B200" s="12" t="s">
        <v>361</v>
      </c>
      <c r="C200" s="11" t="s">
        <v>362</v>
      </c>
      <c r="D200" s="33">
        <v>9923735</v>
      </c>
      <c r="E200" s="33">
        <v>9914448</v>
      </c>
      <c r="F200" s="33">
        <v>4137415</v>
      </c>
      <c r="G200" s="38">
        <f t="shared" si="40"/>
        <v>0.41692114914394629</v>
      </c>
      <c r="H200" s="33">
        <v>3874166</v>
      </c>
      <c r="I200" s="38">
        <f t="shared" si="41"/>
        <v>0.39039393937867145</v>
      </c>
      <c r="J200" s="33">
        <v>2152253</v>
      </c>
      <c r="K200" s="38">
        <f t="shared" si="42"/>
        <v>0.21708248406769595</v>
      </c>
      <c r="L200" s="33">
        <v>0</v>
      </c>
      <c r="M200" s="38">
        <f t="shared" si="43"/>
        <v>0</v>
      </c>
      <c r="N200" s="33">
        <f t="shared" si="44"/>
        <v>10163834</v>
      </c>
      <c r="O200" s="38">
        <f t="shared" si="45"/>
        <v>1.0251537957534298</v>
      </c>
      <c r="P200" s="33">
        <v>5798508</v>
      </c>
      <c r="Q200" s="33">
        <v>10636099</v>
      </c>
      <c r="R200" s="33">
        <v>11376025</v>
      </c>
      <c r="S200" s="33">
        <v>11490377</v>
      </c>
      <c r="T200" s="38">
        <f t="shared" si="46"/>
        <v>1.0100520172907497</v>
      </c>
      <c r="U200" s="38">
        <f t="shared" si="47"/>
        <v>-0.62882641534684436</v>
      </c>
    </row>
    <row r="201" spans="1:21" ht="13" x14ac:dyDescent="0.3">
      <c r="A201" s="18" t="s">
        <v>29</v>
      </c>
      <c r="B201" s="12" t="s">
        <v>363</v>
      </c>
      <c r="C201" s="11" t="s">
        <v>364</v>
      </c>
      <c r="D201" s="33">
        <v>0</v>
      </c>
      <c r="E201" s="33">
        <v>0</v>
      </c>
      <c r="F201" s="33">
        <v>0</v>
      </c>
      <c r="G201" s="38">
        <f t="shared" si="40"/>
        <v>0</v>
      </c>
      <c r="H201" s="33">
        <v>0</v>
      </c>
      <c r="I201" s="38">
        <f t="shared" si="41"/>
        <v>0</v>
      </c>
      <c r="J201" s="33">
        <v>0</v>
      </c>
      <c r="K201" s="38">
        <f t="shared" si="42"/>
        <v>0</v>
      </c>
      <c r="L201" s="33">
        <v>0</v>
      </c>
      <c r="M201" s="38">
        <f t="shared" si="43"/>
        <v>0</v>
      </c>
      <c r="N201" s="33">
        <f t="shared" si="44"/>
        <v>0</v>
      </c>
      <c r="O201" s="38">
        <f t="shared" si="45"/>
        <v>0</v>
      </c>
      <c r="P201" s="33">
        <v>0</v>
      </c>
      <c r="Q201" s="33">
        <v>0</v>
      </c>
      <c r="R201" s="33">
        <v>0</v>
      </c>
      <c r="S201" s="33">
        <v>0</v>
      </c>
      <c r="T201" s="38">
        <f t="shared" si="46"/>
        <v>0</v>
      </c>
      <c r="U201" s="38">
        <f t="shared" si="47"/>
        <v>0</v>
      </c>
    </row>
    <row r="202" spans="1:21" ht="13" x14ac:dyDescent="0.3">
      <c r="A202" s="18" t="s">
        <v>29</v>
      </c>
      <c r="B202" s="12" t="s">
        <v>365</v>
      </c>
      <c r="C202" s="11" t="s">
        <v>366</v>
      </c>
      <c r="D202" s="33">
        <v>149315</v>
      </c>
      <c r="E202" s="33">
        <v>149315</v>
      </c>
      <c r="F202" s="33">
        <v>35089</v>
      </c>
      <c r="G202" s="38">
        <f t="shared" si="40"/>
        <v>0.23499983256873053</v>
      </c>
      <c r="H202" s="33">
        <v>29830</v>
      </c>
      <c r="I202" s="38">
        <f t="shared" si="41"/>
        <v>0.19977899072430766</v>
      </c>
      <c r="J202" s="33">
        <v>24433</v>
      </c>
      <c r="K202" s="38">
        <f t="shared" si="42"/>
        <v>0.16363392827244416</v>
      </c>
      <c r="L202" s="33">
        <v>0</v>
      </c>
      <c r="M202" s="38">
        <f t="shared" si="43"/>
        <v>0</v>
      </c>
      <c r="N202" s="33">
        <f t="shared" si="44"/>
        <v>89352</v>
      </c>
      <c r="O202" s="38">
        <f t="shared" si="45"/>
        <v>0.59841275156548235</v>
      </c>
      <c r="P202" s="33">
        <v>30841</v>
      </c>
      <c r="Q202" s="33">
        <v>160215</v>
      </c>
      <c r="R202" s="33">
        <v>160215</v>
      </c>
      <c r="S202" s="33">
        <v>58524</v>
      </c>
      <c r="T202" s="38">
        <f t="shared" si="46"/>
        <v>0.36528414942421122</v>
      </c>
      <c r="U202" s="38">
        <f t="shared" si="47"/>
        <v>-0.207775363963555</v>
      </c>
    </row>
    <row r="203" spans="1:21" ht="13" x14ac:dyDescent="0.3">
      <c r="A203" s="18" t="s">
        <v>44</v>
      </c>
      <c r="B203" s="12" t="s">
        <v>367</v>
      </c>
      <c r="C203" s="11" t="s">
        <v>368</v>
      </c>
      <c r="D203" s="33">
        <v>0</v>
      </c>
      <c r="E203" s="33">
        <v>0</v>
      </c>
      <c r="F203" s="33">
        <v>0</v>
      </c>
      <c r="G203" s="38">
        <f t="shared" si="40"/>
        <v>0</v>
      </c>
      <c r="H203" s="33">
        <v>0</v>
      </c>
      <c r="I203" s="38">
        <f t="shared" si="41"/>
        <v>0</v>
      </c>
      <c r="J203" s="33">
        <v>0</v>
      </c>
      <c r="K203" s="38">
        <f t="shared" si="42"/>
        <v>0</v>
      </c>
      <c r="L203" s="33">
        <v>0</v>
      </c>
      <c r="M203" s="38">
        <f t="shared" si="43"/>
        <v>0</v>
      </c>
      <c r="N203" s="33">
        <f t="shared" si="44"/>
        <v>0</v>
      </c>
      <c r="O203" s="38">
        <f t="shared" si="45"/>
        <v>0</v>
      </c>
      <c r="P203" s="33">
        <v>0</v>
      </c>
      <c r="Q203" s="33">
        <v>0</v>
      </c>
      <c r="R203" s="33">
        <v>0</v>
      </c>
      <c r="S203" s="33">
        <v>0</v>
      </c>
      <c r="T203" s="38">
        <f t="shared" si="46"/>
        <v>0</v>
      </c>
      <c r="U203" s="38">
        <f t="shared" si="47"/>
        <v>0</v>
      </c>
    </row>
    <row r="204" spans="1:21" ht="14" x14ac:dyDescent="0.3">
      <c r="A204" s="19" t="s">
        <v>0</v>
      </c>
      <c r="B204" s="14" t="s">
        <v>369</v>
      </c>
      <c r="C204" s="13" t="s">
        <v>0</v>
      </c>
      <c r="D204" s="34">
        <f>SUM(D199:D203)</f>
        <v>10129138</v>
      </c>
      <c r="E204" s="34">
        <f>SUM(E199:E203)</f>
        <v>10164821</v>
      </c>
      <c r="F204" s="34">
        <f>SUM(F199:F203)</f>
        <v>4208838</v>
      </c>
      <c r="G204" s="39">
        <f t="shared" si="40"/>
        <v>0.41551788513494436</v>
      </c>
      <c r="H204" s="34">
        <f>SUM(H199:H203)</f>
        <v>3915820</v>
      </c>
      <c r="I204" s="39">
        <f t="shared" si="41"/>
        <v>0.38658965846846988</v>
      </c>
      <c r="J204" s="34">
        <f>SUM(J199:J203)</f>
        <v>2190980</v>
      </c>
      <c r="K204" s="39">
        <f t="shared" si="42"/>
        <v>0.21554535982483114</v>
      </c>
      <c r="L204" s="34">
        <f>SUM(L199:L203)</f>
        <v>0</v>
      </c>
      <c r="M204" s="39">
        <f t="shared" si="43"/>
        <v>0</v>
      </c>
      <c r="N204" s="34">
        <f t="shared" si="44"/>
        <v>10315638</v>
      </c>
      <c r="O204" s="39">
        <f t="shared" si="45"/>
        <v>1.0148371525676645</v>
      </c>
      <c r="P204" s="34">
        <f>SUM(P199:P203)</f>
        <v>5857636</v>
      </c>
      <c r="Q204" s="34">
        <f>SUM(Q199:Q203)</f>
        <v>10851889</v>
      </c>
      <c r="R204" s="34">
        <f>SUM(R199:R203)</f>
        <v>11590119</v>
      </c>
      <c r="S204" s="34">
        <f>SUM(S199:S203)</f>
        <v>11604581</v>
      </c>
      <c r="T204" s="39">
        <f t="shared" si="46"/>
        <v>1.0012477870158192</v>
      </c>
      <c r="U204" s="39">
        <f t="shared" si="47"/>
        <v>-0.62596173609968253</v>
      </c>
    </row>
    <row r="205" spans="1:21" ht="14" x14ac:dyDescent="0.3">
      <c r="A205" s="19" t="s">
        <v>0</v>
      </c>
      <c r="B205" s="14" t="s">
        <v>370</v>
      </c>
      <c r="C205" s="13" t="s">
        <v>0</v>
      </c>
      <c r="D205" s="34">
        <f>SUM(D173:D178,D180:D184,D186:D190,D192:D197,D199:D203)</f>
        <v>170615870</v>
      </c>
      <c r="E205" s="34">
        <f>SUM(E173:E178,E180:E184,E186:E190,E192:E197,E199:E203)</f>
        <v>79240944</v>
      </c>
      <c r="F205" s="34">
        <f>SUM(F173:F178,F180:F184,F186:F190,F192:F197,F199:F203)</f>
        <v>17074311</v>
      </c>
      <c r="G205" s="39">
        <f t="shared" si="40"/>
        <v>0.10007457688431914</v>
      </c>
      <c r="H205" s="34">
        <f>SUM(H173:H178,H180:H184,H186:H190,H192:H197,H199:H203)</f>
        <v>9631491</v>
      </c>
      <c r="I205" s="39">
        <f t="shared" si="41"/>
        <v>5.645131956364903E-2</v>
      </c>
      <c r="J205" s="34">
        <f>SUM(J173:J178,J180:J184,J186:J190,J192:J197,J199:J203)</f>
        <v>142716674</v>
      </c>
      <c r="K205" s="39">
        <f t="shared" si="42"/>
        <v>1.8010471202867042</v>
      </c>
      <c r="L205" s="34">
        <f>SUM(L173:L178,L180:L184,L186:L190,L192:L197,L199:L203)</f>
        <v>0</v>
      </c>
      <c r="M205" s="39">
        <f t="shared" si="43"/>
        <v>0</v>
      </c>
      <c r="N205" s="34">
        <f t="shared" si="44"/>
        <v>169422476</v>
      </c>
      <c r="O205" s="39">
        <f t="shared" si="45"/>
        <v>2.1380673607320984</v>
      </c>
      <c r="P205" s="34">
        <f>SUM(P173:P178,P180:P184,P186:P190,P192:P197,P199:P203)</f>
        <v>11705579</v>
      </c>
      <c r="Q205" s="34">
        <f>SUM(Q173:Q178,Q180:Q184,Q186:Q190,Q192:Q197,Q199:Q203)</f>
        <v>168583125</v>
      </c>
      <c r="R205" s="34">
        <f>SUM(R173:R178,R180:R184,R186:R190,R192:R197,R199:R203)</f>
        <v>176560217</v>
      </c>
      <c r="S205" s="34">
        <f>SUM(S173:S178,S180:S184,S186:S190,S192:S197,S199:S203)</f>
        <v>32407115</v>
      </c>
      <c r="T205" s="39">
        <f t="shared" si="46"/>
        <v>0.18354709543656711</v>
      </c>
      <c r="U205" s="39">
        <f t="shared" si="47"/>
        <v>11.192192628831091</v>
      </c>
    </row>
    <row r="206" spans="1:21" ht="14.5" customHeight="1" x14ac:dyDescent="0.3">
      <c r="A206" s="17" t="s">
        <v>0</v>
      </c>
      <c r="B206" s="15" t="s">
        <v>618</v>
      </c>
      <c r="C206" s="10"/>
      <c r="D206" s="35"/>
      <c r="E206" s="35"/>
      <c r="F206" s="35"/>
      <c r="G206" s="40"/>
      <c r="H206" s="35"/>
      <c r="I206" s="40"/>
      <c r="J206" s="35"/>
      <c r="K206" s="40"/>
      <c r="L206" s="35"/>
      <c r="M206" s="40"/>
      <c r="N206" s="35"/>
      <c r="O206" s="40"/>
      <c r="P206" s="35"/>
      <c r="Q206" s="35"/>
      <c r="R206" s="35"/>
      <c r="S206" s="35"/>
      <c r="T206" s="40"/>
      <c r="U206" s="40"/>
    </row>
    <row r="207" spans="1:21" ht="14.5" customHeight="1" x14ac:dyDescent="0.3">
      <c r="A207" s="17" t="s">
        <v>0</v>
      </c>
      <c r="B207" s="9" t="s">
        <v>371</v>
      </c>
      <c r="C207" s="10"/>
      <c r="D207" s="35"/>
      <c r="E207" s="35"/>
      <c r="F207" s="35"/>
      <c r="G207" s="40"/>
      <c r="H207" s="35"/>
      <c r="I207" s="40"/>
      <c r="J207" s="35"/>
      <c r="K207" s="40"/>
      <c r="L207" s="35"/>
      <c r="M207" s="40"/>
      <c r="N207" s="35"/>
      <c r="O207" s="40"/>
      <c r="P207" s="35"/>
      <c r="Q207" s="35"/>
      <c r="R207" s="35"/>
      <c r="S207" s="35"/>
      <c r="T207" s="40"/>
      <c r="U207" s="40"/>
    </row>
    <row r="208" spans="1:21" ht="13" x14ac:dyDescent="0.3">
      <c r="A208" s="18" t="s">
        <v>29</v>
      </c>
      <c r="B208" s="12" t="s">
        <v>372</v>
      </c>
      <c r="C208" s="11" t="s">
        <v>373</v>
      </c>
      <c r="D208" s="33">
        <v>118858</v>
      </c>
      <c r="E208" s="33">
        <v>118858</v>
      </c>
      <c r="F208" s="33">
        <v>85987</v>
      </c>
      <c r="G208" s="38">
        <f t="shared" ref="G208:G231" si="48">IF(($D208     =0),0,($F208     /$D208     ))</f>
        <v>0.72344310016995073</v>
      </c>
      <c r="H208" s="33">
        <v>47342</v>
      </c>
      <c r="I208" s="38">
        <f t="shared" ref="I208:I231" si="49">IF(($D208     =0),0,($H208     /$D208     ))</f>
        <v>0.3983072237459826</v>
      </c>
      <c r="J208" s="33">
        <v>53570</v>
      </c>
      <c r="K208" s="38">
        <f t="shared" ref="K208:K231" si="50">IF(($E208     =0),0,($J208     /$E208     ))</f>
        <v>0.45070588433256492</v>
      </c>
      <c r="L208" s="33">
        <v>0</v>
      </c>
      <c r="M208" s="38">
        <f t="shared" ref="M208:M231" si="51">IF(($E208     =0),0,($L208     /$E208     ))</f>
        <v>0</v>
      </c>
      <c r="N208" s="33">
        <f t="shared" ref="N208:N231" si="52">$F208     +$H208     +$J208</f>
        <v>186899</v>
      </c>
      <c r="O208" s="38">
        <f t="shared" ref="O208:O231" si="53">IF(($E208     =0),0,($N208     /$E208     ))</f>
        <v>1.5724562082484983</v>
      </c>
      <c r="P208" s="33">
        <v>72231</v>
      </c>
      <c r="Q208" s="33">
        <v>113740</v>
      </c>
      <c r="R208" s="33">
        <v>113740</v>
      </c>
      <c r="S208" s="33">
        <v>270736</v>
      </c>
      <c r="T208" s="38">
        <f t="shared" ref="T208:T231" si="54">IF(($R208     =0),0,($S208     /$R208     ))</f>
        <v>2.380305960963601</v>
      </c>
      <c r="U208" s="38">
        <f t="shared" ref="U208:U231" si="55">IF(($P208     =0),0,(($J208     /$P208     )-1))</f>
        <v>-0.25835167725768715</v>
      </c>
    </row>
    <row r="209" spans="1:21" ht="13" x14ac:dyDescent="0.3">
      <c r="A209" s="18" t="s">
        <v>29</v>
      </c>
      <c r="B209" s="12" t="s">
        <v>374</v>
      </c>
      <c r="C209" s="11" t="s">
        <v>375</v>
      </c>
      <c r="D209" s="33">
        <v>839908</v>
      </c>
      <c r="E209" s="33">
        <v>973100</v>
      </c>
      <c r="F209" s="33">
        <v>274905</v>
      </c>
      <c r="G209" s="38">
        <f t="shared" si="48"/>
        <v>0.32730370469146619</v>
      </c>
      <c r="H209" s="33">
        <v>298504</v>
      </c>
      <c r="I209" s="38">
        <f t="shared" si="49"/>
        <v>0.35540082961467206</v>
      </c>
      <c r="J209" s="33">
        <v>191289</v>
      </c>
      <c r="K209" s="38">
        <f t="shared" si="50"/>
        <v>0.19657691912444764</v>
      </c>
      <c r="L209" s="33">
        <v>0</v>
      </c>
      <c r="M209" s="38">
        <f t="shared" si="51"/>
        <v>0</v>
      </c>
      <c r="N209" s="33">
        <f t="shared" si="52"/>
        <v>764698</v>
      </c>
      <c r="O209" s="38">
        <f t="shared" si="53"/>
        <v>0.78583701572294729</v>
      </c>
      <c r="P209" s="33">
        <v>315835</v>
      </c>
      <c r="Q209" s="33">
        <v>1034721</v>
      </c>
      <c r="R209" s="33">
        <v>792366</v>
      </c>
      <c r="S209" s="33">
        <v>617427</v>
      </c>
      <c r="T209" s="38">
        <f t="shared" si="54"/>
        <v>0.77921945161705575</v>
      </c>
      <c r="U209" s="38">
        <f t="shared" si="55"/>
        <v>-0.39433881615400446</v>
      </c>
    </row>
    <row r="210" spans="1:21" ht="13" x14ac:dyDescent="0.3">
      <c r="A210" s="18" t="s">
        <v>29</v>
      </c>
      <c r="B210" s="12" t="s">
        <v>376</v>
      </c>
      <c r="C210" s="11" t="s">
        <v>377</v>
      </c>
      <c r="D210" s="33">
        <v>358943</v>
      </c>
      <c r="E210" s="33">
        <v>402161</v>
      </c>
      <c r="F210" s="33">
        <v>123514</v>
      </c>
      <c r="G210" s="38">
        <f t="shared" si="48"/>
        <v>0.34410477429564024</v>
      </c>
      <c r="H210" s="33">
        <v>56680</v>
      </c>
      <c r="I210" s="38">
        <f t="shared" si="49"/>
        <v>0.15790808011299845</v>
      </c>
      <c r="J210" s="33">
        <v>63883</v>
      </c>
      <c r="K210" s="38">
        <f t="shared" si="50"/>
        <v>0.15884931656724546</v>
      </c>
      <c r="L210" s="33">
        <v>0</v>
      </c>
      <c r="M210" s="38">
        <f t="shared" si="51"/>
        <v>0</v>
      </c>
      <c r="N210" s="33">
        <f t="shared" si="52"/>
        <v>244077</v>
      </c>
      <c r="O210" s="38">
        <f t="shared" si="53"/>
        <v>0.60691364901121692</v>
      </c>
      <c r="P210" s="33">
        <v>90018</v>
      </c>
      <c r="Q210" s="33">
        <v>701736</v>
      </c>
      <c r="R210" s="33">
        <v>345470</v>
      </c>
      <c r="S210" s="33">
        <v>225557</v>
      </c>
      <c r="T210" s="38">
        <f t="shared" si="54"/>
        <v>0.65289894925753322</v>
      </c>
      <c r="U210" s="38">
        <f t="shared" si="55"/>
        <v>-0.29033082272434407</v>
      </c>
    </row>
    <row r="211" spans="1:21" ht="13" x14ac:dyDescent="0.3">
      <c r="A211" s="18" t="s">
        <v>29</v>
      </c>
      <c r="B211" s="12" t="s">
        <v>378</v>
      </c>
      <c r="C211" s="11" t="s">
        <v>379</v>
      </c>
      <c r="D211" s="33">
        <v>1249288</v>
      </c>
      <c r="E211" s="33">
        <v>1249288</v>
      </c>
      <c r="F211" s="33">
        <v>42135</v>
      </c>
      <c r="G211" s="38">
        <f t="shared" si="48"/>
        <v>3.3727211019396651E-2</v>
      </c>
      <c r="H211" s="33">
        <v>19668</v>
      </c>
      <c r="I211" s="38">
        <f t="shared" si="49"/>
        <v>1.5743367422083619E-2</v>
      </c>
      <c r="J211" s="33">
        <v>26803</v>
      </c>
      <c r="K211" s="38">
        <f t="shared" si="50"/>
        <v>2.1454620551866341E-2</v>
      </c>
      <c r="L211" s="33">
        <v>0</v>
      </c>
      <c r="M211" s="38">
        <f t="shared" si="51"/>
        <v>0</v>
      </c>
      <c r="N211" s="33">
        <f t="shared" si="52"/>
        <v>88606</v>
      </c>
      <c r="O211" s="38">
        <f t="shared" si="53"/>
        <v>7.0925198993346608E-2</v>
      </c>
      <c r="P211" s="33">
        <v>38269</v>
      </c>
      <c r="Q211" s="33">
        <v>1405085</v>
      </c>
      <c r="R211" s="33">
        <v>1405085</v>
      </c>
      <c r="S211" s="33">
        <v>96749</v>
      </c>
      <c r="T211" s="38">
        <f t="shared" si="54"/>
        <v>6.8856332535042364E-2</v>
      </c>
      <c r="U211" s="38">
        <f t="shared" si="55"/>
        <v>-0.29961587708066584</v>
      </c>
    </row>
    <row r="212" spans="1:21" ht="13" x14ac:dyDescent="0.3">
      <c r="A212" s="18" t="s">
        <v>29</v>
      </c>
      <c r="B212" s="12" t="s">
        <v>380</v>
      </c>
      <c r="C212" s="11" t="s">
        <v>381</v>
      </c>
      <c r="D212" s="33">
        <v>148662</v>
      </c>
      <c r="E212" s="33">
        <v>169999</v>
      </c>
      <c r="F212" s="33">
        <v>44246</v>
      </c>
      <c r="G212" s="38">
        <f t="shared" si="48"/>
        <v>0.29762817666922281</v>
      </c>
      <c r="H212" s="33">
        <v>22152</v>
      </c>
      <c r="I212" s="38">
        <f t="shared" si="49"/>
        <v>0.14900916172256529</v>
      </c>
      <c r="J212" s="33">
        <v>39554</v>
      </c>
      <c r="K212" s="38">
        <f t="shared" si="50"/>
        <v>0.23267195689386408</v>
      </c>
      <c r="L212" s="33">
        <v>0</v>
      </c>
      <c r="M212" s="38">
        <f t="shared" si="51"/>
        <v>0</v>
      </c>
      <c r="N212" s="33">
        <f t="shared" si="52"/>
        <v>105952</v>
      </c>
      <c r="O212" s="38">
        <f t="shared" si="53"/>
        <v>0.62325072500426471</v>
      </c>
      <c r="P212" s="33">
        <v>40190</v>
      </c>
      <c r="Q212" s="33">
        <v>364982</v>
      </c>
      <c r="R212" s="33">
        <v>148662</v>
      </c>
      <c r="S212" s="33">
        <v>69753</v>
      </c>
      <c r="T212" s="38">
        <f t="shared" si="54"/>
        <v>0.46920531137748717</v>
      </c>
      <c r="U212" s="38">
        <f t="shared" si="55"/>
        <v>-1.5824832047773074E-2</v>
      </c>
    </row>
    <row r="213" spans="1:21" ht="13" x14ac:dyDescent="0.3">
      <c r="A213" s="18" t="s">
        <v>29</v>
      </c>
      <c r="B213" s="12" t="s">
        <v>382</v>
      </c>
      <c r="C213" s="11" t="s">
        <v>383</v>
      </c>
      <c r="D213" s="33">
        <v>268836</v>
      </c>
      <c r="E213" s="33">
        <v>268836</v>
      </c>
      <c r="F213" s="33">
        <v>61067</v>
      </c>
      <c r="G213" s="38">
        <f t="shared" si="48"/>
        <v>0.22715335743724799</v>
      </c>
      <c r="H213" s="33">
        <v>36468</v>
      </c>
      <c r="I213" s="38">
        <f t="shared" si="49"/>
        <v>0.1356514752488506</v>
      </c>
      <c r="J213" s="33">
        <v>42587</v>
      </c>
      <c r="K213" s="38">
        <f t="shared" si="50"/>
        <v>0.15841256379353955</v>
      </c>
      <c r="L213" s="33">
        <v>0</v>
      </c>
      <c r="M213" s="38">
        <f t="shared" si="51"/>
        <v>0</v>
      </c>
      <c r="N213" s="33">
        <f t="shared" si="52"/>
        <v>140122</v>
      </c>
      <c r="O213" s="38">
        <f t="shared" si="53"/>
        <v>0.52121739647963816</v>
      </c>
      <c r="P213" s="33">
        <v>79005</v>
      </c>
      <c r="Q213" s="33">
        <v>226896</v>
      </c>
      <c r="R213" s="33">
        <v>238796</v>
      </c>
      <c r="S213" s="33">
        <v>195598</v>
      </c>
      <c r="T213" s="38">
        <f t="shared" si="54"/>
        <v>0.81910082245933769</v>
      </c>
      <c r="U213" s="38">
        <f t="shared" si="55"/>
        <v>-0.46095816720460725</v>
      </c>
    </row>
    <row r="214" spans="1:21" ht="13" x14ac:dyDescent="0.3">
      <c r="A214" s="18" t="s">
        <v>29</v>
      </c>
      <c r="B214" s="12" t="s">
        <v>384</v>
      </c>
      <c r="C214" s="11" t="s">
        <v>385</v>
      </c>
      <c r="D214" s="33">
        <v>1390828</v>
      </c>
      <c r="E214" s="33">
        <v>1390828</v>
      </c>
      <c r="F214" s="33">
        <v>4784510</v>
      </c>
      <c r="G214" s="38">
        <f t="shared" si="48"/>
        <v>3.4400443476835383</v>
      </c>
      <c r="H214" s="33">
        <v>405379</v>
      </c>
      <c r="I214" s="38">
        <f t="shared" si="49"/>
        <v>0.29146594690357108</v>
      </c>
      <c r="J214" s="33">
        <v>433051</v>
      </c>
      <c r="K214" s="38">
        <f t="shared" si="50"/>
        <v>0.31136200881776899</v>
      </c>
      <c r="L214" s="33">
        <v>0</v>
      </c>
      <c r="M214" s="38">
        <f t="shared" si="51"/>
        <v>0</v>
      </c>
      <c r="N214" s="33">
        <f t="shared" si="52"/>
        <v>5622940</v>
      </c>
      <c r="O214" s="38">
        <f t="shared" si="53"/>
        <v>4.0428723034048781</v>
      </c>
      <c r="P214" s="33">
        <v>487851</v>
      </c>
      <c r="Q214" s="33">
        <v>951804</v>
      </c>
      <c r="R214" s="33">
        <v>951804</v>
      </c>
      <c r="S214" s="33">
        <v>1282763</v>
      </c>
      <c r="T214" s="38">
        <f t="shared" si="54"/>
        <v>1.3477175973204567</v>
      </c>
      <c r="U214" s="38">
        <f t="shared" si="55"/>
        <v>-0.11232937925719122</v>
      </c>
    </row>
    <row r="215" spans="1:21" ht="13" x14ac:dyDescent="0.3">
      <c r="A215" s="18" t="s">
        <v>44</v>
      </c>
      <c r="B215" s="12" t="s">
        <v>386</v>
      </c>
      <c r="C215" s="11" t="s">
        <v>387</v>
      </c>
      <c r="D215" s="33">
        <v>2830</v>
      </c>
      <c r="E215" s="33">
        <v>2830</v>
      </c>
      <c r="F215" s="33">
        <v>0</v>
      </c>
      <c r="G215" s="38">
        <f t="shared" si="48"/>
        <v>0</v>
      </c>
      <c r="H215" s="33">
        <v>33</v>
      </c>
      <c r="I215" s="38">
        <f t="shared" si="49"/>
        <v>1.1660777385159011E-2</v>
      </c>
      <c r="J215" s="33">
        <v>0</v>
      </c>
      <c r="K215" s="38">
        <f t="shared" si="50"/>
        <v>0</v>
      </c>
      <c r="L215" s="33">
        <v>0</v>
      </c>
      <c r="M215" s="38">
        <f t="shared" si="51"/>
        <v>0</v>
      </c>
      <c r="N215" s="33">
        <f t="shared" si="52"/>
        <v>33</v>
      </c>
      <c r="O215" s="38">
        <f t="shared" si="53"/>
        <v>1.1660777385159011E-2</v>
      </c>
      <c r="P215" s="33">
        <v>292</v>
      </c>
      <c r="Q215" s="33">
        <v>2720</v>
      </c>
      <c r="R215" s="33">
        <v>2720</v>
      </c>
      <c r="S215" s="33">
        <v>450</v>
      </c>
      <c r="T215" s="38">
        <f t="shared" si="54"/>
        <v>0.16544117647058823</v>
      </c>
      <c r="U215" s="38">
        <f t="shared" si="55"/>
        <v>-1</v>
      </c>
    </row>
    <row r="216" spans="1:21" ht="14" x14ac:dyDescent="0.3">
      <c r="A216" s="19" t="s">
        <v>0</v>
      </c>
      <c r="B216" s="14" t="s">
        <v>388</v>
      </c>
      <c r="C216" s="13" t="s">
        <v>0</v>
      </c>
      <c r="D216" s="34">
        <f>SUM(D208:D215)</f>
        <v>4378153</v>
      </c>
      <c r="E216" s="34">
        <f>SUM(E208:E215)</f>
        <v>4575900</v>
      </c>
      <c r="F216" s="34">
        <f>SUM(F208:F215)</f>
        <v>5416364</v>
      </c>
      <c r="G216" s="39">
        <f t="shared" si="48"/>
        <v>1.2371344720022348</v>
      </c>
      <c r="H216" s="34">
        <f>SUM(H208:H215)</f>
        <v>886226</v>
      </c>
      <c r="I216" s="39">
        <f t="shared" si="49"/>
        <v>0.20242006161045537</v>
      </c>
      <c r="J216" s="34">
        <f>SUM(J208:J215)</f>
        <v>850737</v>
      </c>
      <c r="K216" s="39">
        <f t="shared" si="50"/>
        <v>0.18591686881269259</v>
      </c>
      <c r="L216" s="34">
        <f>SUM(L208:L215)</f>
        <v>0</v>
      </c>
      <c r="M216" s="39">
        <f t="shared" si="51"/>
        <v>0</v>
      </c>
      <c r="N216" s="34">
        <f t="shared" si="52"/>
        <v>7153327</v>
      </c>
      <c r="O216" s="39">
        <f t="shared" si="53"/>
        <v>1.5632612163727355</v>
      </c>
      <c r="P216" s="34">
        <f>SUM(P208:P215)</f>
        <v>1123691</v>
      </c>
      <c r="Q216" s="34">
        <f>SUM(Q208:Q215)</f>
        <v>4801684</v>
      </c>
      <c r="R216" s="34">
        <f>SUM(R208:R215)</f>
        <v>3998643</v>
      </c>
      <c r="S216" s="34">
        <f>SUM(S208:S215)</f>
        <v>2759033</v>
      </c>
      <c r="T216" s="39">
        <f t="shared" si="54"/>
        <v>0.68999232989791792</v>
      </c>
      <c r="U216" s="39">
        <f t="shared" si="55"/>
        <v>-0.24290841521379103</v>
      </c>
    </row>
    <row r="217" spans="1:21" ht="13" x14ac:dyDescent="0.3">
      <c r="A217" s="18" t="s">
        <v>29</v>
      </c>
      <c r="B217" s="12" t="s">
        <v>389</v>
      </c>
      <c r="C217" s="11" t="s">
        <v>390</v>
      </c>
      <c r="D217" s="33">
        <v>3693516</v>
      </c>
      <c r="E217" s="33">
        <v>3693516</v>
      </c>
      <c r="F217" s="33">
        <v>163483</v>
      </c>
      <c r="G217" s="38">
        <f t="shared" si="48"/>
        <v>4.4262161041132619E-2</v>
      </c>
      <c r="H217" s="33">
        <v>132246</v>
      </c>
      <c r="I217" s="38">
        <f t="shared" si="49"/>
        <v>3.5804907843908079E-2</v>
      </c>
      <c r="J217" s="33">
        <v>99464</v>
      </c>
      <c r="K217" s="38">
        <f t="shared" si="50"/>
        <v>2.6929354035558531E-2</v>
      </c>
      <c r="L217" s="33">
        <v>0</v>
      </c>
      <c r="M217" s="38">
        <f t="shared" si="51"/>
        <v>0</v>
      </c>
      <c r="N217" s="33">
        <f t="shared" si="52"/>
        <v>395193</v>
      </c>
      <c r="O217" s="38">
        <f t="shared" si="53"/>
        <v>0.10699642292059923</v>
      </c>
      <c r="P217" s="33">
        <v>116426</v>
      </c>
      <c r="Q217" s="33">
        <v>3859696</v>
      </c>
      <c r="R217" s="33">
        <v>3859696</v>
      </c>
      <c r="S217" s="33">
        <v>244564</v>
      </c>
      <c r="T217" s="38">
        <f t="shared" si="54"/>
        <v>6.3363539511920114E-2</v>
      </c>
      <c r="U217" s="38">
        <f t="shared" si="55"/>
        <v>-0.14568910724408635</v>
      </c>
    </row>
    <row r="218" spans="1:21" ht="13" x14ac:dyDescent="0.3">
      <c r="A218" s="18" t="s">
        <v>29</v>
      </c>
      <c r="B218" s="12" t="s">
        <v>391</v>
      </c>
      <c r="C218" s="11" t="s">
        <v>392</v>
      </c>
      <c r="D218" s="33">
        <v>2342861</v>
      </c>
      <c r="E218" s="33">
        <v>2784254</v>
      </c>
      <c r="F218" s="33">
        <v>960573</v>
      </c>
      <c r="G218" s="38">
        <f t="shared" si="48"/>
        <v>0.40999999573171436</v>
      </c>
      <c r="H218" s="33">
        <v>600749</v>
      </c>
      <c r="I218" s="38">
        <f t="shared" si="49"/>
        <v>0.25641683394789533</v>
      </c>
      <c r="J218" s="33">
        <v>260952</v>
      </c>
      <c r="K218" s="38">
        <f t="shared" si="50"/>
        <v>9.3724207633355289E-2</v>
      </c>
      <c r="L218" s="33">
        <v>0</v>
      </c>
      <c r="M218" s="38">
        <f t="shared" si="51"/>
        <v>0</v>
      </c>
      <c r="N218" s="33">
        <f t="shared" si="52"/>
        <v>1822274</v>
      </c>
      <c r="O218" s="38">
        <f t="shared" si="53"/>
        <v>0.65449272947080261</v>
      </c>
      <c r="P218" s="33">
        <v>790046</v>
      </c>
      <c r="Q218" s="33">
        <v>3921763</v>
      </c>
      <c r="R218" s="33">
        <v>3921763</v>
      </c>
      <c r="S218" s="33">
        <v>1758553</v>
      </c>
      <c r="T218" s="38">
        <f t="shared" si="54"/>
        <v>0.44840878961834257</v>
      </c>
      <c r="U218" s="38">
        <f t="shared" si="55"/>
        <v>-0.66970024530217231</v>
      </c>
    </row>
    <row r="219" spans="1:21" ht="13" x14ac:dyDescent="0.3">
      <c r="A219" s="18" t="s">
        <v>29</v>
      </c>
      <c r="B219" s="12" t="s">
        <v>393</v>
      </c>
      <c r="C219" s="11" t="s">
        <v>394</v>
      </c>
      <c r="D219" s="33">
        <v>1599286</v>
      </c>
      <c r="E219" s="33">
        <v>1599286</v>
      </c>
      <c r="F219" s="33">
        <v>435776</v>
      </c>
      <c r="G219" s="38">
        <f t="shared" si="48"/>
        <v>0.27248159491172935</v>
      </c>
      <c r="H219" s="33">
        <v>399215</v>
      </c>
      <c r="I219" s="38">
        <f t="shared" si="49"/>
        <v>0.24962076826783952</v>
      </c>
      <c r="J219" s="33">
        <v>381698</v>
      </c>
      <c r="K219" s="38">
        <f t="shared" si="50"/>
        <v>0.23866775548588556</v>
      </c>
      <c r="L219" s="33">
        <v>0</v>
      </c>
      <c r="M219" s="38">
        <f t="shared" si="51"/>
        <v>0</v>
      </c>
      <c r="N219" s="33">
        <f t="shared" si="52"/>
        <v>1216689</v>
      </c>
      <c r="O219" s="38">
        <f t="shared" si="53"/>
        <v>0.76077011866545441</v>
      </c>
      <c r="P219" s="33">
        <v>429377</v>
      </c>
      <c r="Q219" s="33">
        <v>2074263</v>
      </c>
      <c r="R219" s="33">
        <v>1539233</v>
      </c>
      <c r="S219" s="33">
        <v>1189127</v>
      </c>
      <c r="T219" s="38">
        <f t="shared" si="54"/>
        <v>0.77254515723090655</v>
      </c>
      <c r="U219" s="38">
        <f t="shared" si="55"/>
        <v>-0.11104227753233176</v>
      </c>
    </row>
    <row r="220" spans="1:21" ht="13" x14ac:dyDescent="0.3">
      <c r="A220" s="18" t="s">
        <v>29</v>
      </c>
      <c r="B220" s="12" t="s">
        <v>395</v>
      </c>
      <c r="C220" s="11" t="s">
        <v>396</v>
      </c>
      <c r="D220" s="33">
        <v>1416696</v>
      </c>
      <c r="E220" s="33">
        <v>96108</v>
      </c>
      <c r="F220" s="33">
        <v>16918</v>
      </c>
      <c r="G220" s="38">
        <f t="shared" si="48"/>
        <v>1.1941870380095658E-2</v>
      </c>
      <c r="H220" s="33">
        <v>-338213</v>
      </c>
      <c r="I220" s="38">
        <f t="shared" si="49"/>
        <v>-0.23873364504452613</v>
      </c>
      <c r="J220" s="33">
        <v>12433</v>
      </c>
      <c r="K220" s="38">
        <f t="shared" si="50"/>
        <v>0.12936488117534439</v>
      </c>
      <c r="L220" s="33">
        <v>0</v>
      </c>
      <c r="M220" s="38">
        <f t="shared" si="51"/>
        <v>0</v>
      </c>
      <c r="N220" s="33">
        <f t="shared" si="52"/>
        <v>-308862</v>
      </c>
      <c r="O220" s="38">
        <f t="shared" si="53"/>
        <v>-3.2136970907728806</v>
      </c>
      <c r="P220" s="33">
        <v>18415</v>
      </c>
      <c r="Q220" s="33">
        <v>85037</v>
      </c>
      <c r="R220" s="33">
        <v>85405</v>
      </c>
      <c r="S220" s="33">
        <v>45360</v>
      </c>
      <c r="T220" s="38">
        <f t="shared" si="54"/>
        <v>0.53111644517299927</v>
      </c>
      <c r="U220" s="38">
        <f t="shared" si="55"/>
        <v>-0.32484387727396147</v>
      </c>
    </row>
    <row r="221" spans="1:21" ht="13" x14ac:dyDescent="0.3">
      <c r="A221" s="18" t="s">
        <v>29</v>
      </c>
      <c r="B221" s="12" t="s">
        <v>397</v>
      </c>
      <c r="C221" s="11" t="s">
        <v>398</v>
      </c>
      <c r="D221" s="33">
        <v>70152</v>
      </c>
      <c r="E221" s="33">
        <v>81048</v>
      </c>
      <c r="F221" s="33">
        <v>19669</v>
      </c>
      <c r="G221" s="38">
        <f t="shared" si="48"/>
        <v>0.28037689588322501</v>
      </c>
      <c r="H221" s="33">
        <v>20813</v>
      </c>
      <c r="I221" s="38">
        <f t="shared" si="49"/>
        <v>0.29668434257041854</v>
      </c>
      <c r="J221" s="33">
        <v>25085</v>
      </c>
      <c r="K221" s="38">
        <f t="shared" si="50"/>
        <v>0.30950794590859737</v>
      </c>
      <c r="L221" s="33">
        <v>0</v>
      </c>
      <c r="M221" s="38">
        <f t="shared" si="51"/>
        <v>0</v>
      </c>
      <c r="N221" s="33">
        <f t="shared" si="52"/>
        <v>65567</v>
      </c>
      <c r="O221" s="38">
        <f t="shared" si="53"/>
        <v>0.80898973447833378</v>
      </c>
      <c r="P221" s="33">
        <v>23381</v>
      </c>
      <c r="Q221" s="33">
        <v>113684</v>
      </c>
      <c r="R221" s="33">
        <v>67506</v>
      </c>
      <c r="S221" s="33">
        <v>56409</v>
      </c>
      <c r="T221" s="38">
        <f t="shared" si="54"/>
        <v>0.83561461203448584</v>
      </c>
      <c r="U221" s="38">
        <f t="shared" si="55"/>
        <v>7.2879688636072082E-2</v>
      </c>
    </row>
    <row r="222" spans="1:21" ht="13" x14ac:dyDescent="0.3">
      <c r="A222" s="18" t="s">
        <v>29</v>
      </c>
      <c r="B222" s="12" t="s">
        <v>399</v>
      </c>
      <c r="C222" s="11" t="s">
        <v>400</v>
      </c>
      <c r="D222" s="33">
        <v>215000</v>
      </c>
      <c r="E222" s="33">
        <v>55000</v>
      </c>
      <c r="F222" s="33">
        <v>48382</v>
      </c>
      <c r="G222" s="38">
        <f t="shared" si="48"/>
        <v>0.22503255813953488</v>
      </c>
      <c r="H222" s="33">
        <v>41462</v>
      </c>
      <c r="I222" s="38">
        <f t="shared" si="49"/>
        <v>0.19284651162790697</v>
      </c>
      <c r="J222" s="33">
        <v>40725</v>
      </c>
      <c r="K222" s="38">
        <f t="shared" si="50"/>
        <v>0.74045454545454548</v>
      </c>
      <c r="L222" s="33">
        <v>0</v>
      </c>
      <c r="M222" s="38">
        <f t="shared" si="51"/>
        <v>0</v>
      </c>
      <c r="N222" s="33">
        <f t="shared" si="52"/>
        <v>130569</v>
      </c>
      <c r="O222" s="38">
        <f t="shared" si="53"/>
        <v>2.373981818181818</v>
      </c>
      <c r="P222" s="33">
        <v>47372</v>
      </c>
      <c r="Q222" s="33">
        <v>235000</v>
      </c>
      <c r="R222" s="33">
        <v>195000</v>
      </c>
      <c r="S222" s="33">
        <v>118861</v>
      </c>
      <c r="T222" s="38">
        <f t="shared" si="54"/>
        <v>0.6095435897435898</v>
      </c>
      <c r="U222" s="38">
        <f t="shared" si="55"/>
        <v>-0.14031495398125471</v>
      </c>
    </row>
    <row r="223" spans="1:21" ht="13" x14ac:dyDescent="0.3">
      <c r="A223" s="18" t="s">
        <v>44</v>
      </c>
      <c r="B223" s="12" t="s">
        <v>401</v>
      </c>
      <c r="C223" s="11" t="s">
        <v>402</v>
      </c>
      <c r="D223" s="33">
        <v>0</v>
      </c>
      <c r="E223" s="33">
        <v>0</v>
      </c>
      <c r="F223" s="33">
        <v>0</v>
      </c>
      <c r="G223" s="38">
        <f t="shared" si="48"/>
        <v>0</v>
      </c>
      <c r="H223" s="33">
        <v>0</v>
      </c>
      <c r="I223" s="38">
        <f t="shared" si="49"/>
        <v>0</v>
      </c>
      <c r="J223" s="33">
        <v>5264</v>
      </c>
      <c r="K223" s="38">
        <f t="shared" si="50"/>
        <v>0</v>
      </c>
      <c r="L223" s="33">
        <v>0</v>
      </c>
      <c r="M223" s="38">
        <f t="shared" si="51"/>
        <v>0</v>
      </c>
      <c r="N223" s="33">
        <f t="shared" si="52"/>
        <v>5264</v>
      </c>
      <c r="O223" s="38">
        <f t="shared" si="53"/>
        <v>0</v>
      </c>
      <c r="P223" s="33">
        <v>0</v>
      </c>
      <c r="Q223" s="33">
        <v>0</v>
      </c>
      <c r="R223" s="33">
        <v>0</v>
      </c>
      <c r="S223" s="33">
        <v>0</v>
      </c>
      <c r="T223" s="38">
        <f t="shared" si="54"/>
        <v>0</v>
      </c>
      <c r="U223" s="38">
        <f t="shared" si="55"/>
        <v>0</v>
      </c>
    </row>
    <row r="224" spans="1:21" ht="14" x14ac:dyDescent="0.3">
      <c r="A224" s="19" t="s">
        <v>0</v>
      </c>
      <c r="B224" s="14" t="s">
        <v>403</v>
      </c>
      <c r="C224" s="13" t="s">
        <v>0</v>
      </c>
      <c r="D224" s="34">
        <f>SUM(D217:D223)</f>
        <v>9337511</v>
      </c>
      <c r="E224" s="34">
        <f>SUM(E217:E223)</f>
        <v>8309212</v>
      </c>
      <c r="F224" s="34">
        <f>SUM(F217:F223)</f>
        <v>1644801</v>
      </c>
      <c r="G224" s="39">
        <f t="shared" si="48"/>
        <v>0.17614983264812217</v>
      </c>
      <c r="H224" s="34">
        <f>SUM(H217:H223)</f>
        <v>856272</v>
      </c>
      <c r="I224" s="39">
        <f t="shared" si="49"/>
        <v>9.1702381930259577E-2</v>
      </c>
      <c r="J224" s="34">
        <f>SUM(J217:J223)</f>
        <v>825621</v>
      </c>
      <c r="K224" s="39">
        <f t="shared" si="50"/>
        <v>9.936212964598809E-2</v>
      </c>
      <c r="L224" s="34">
        <f>SUM(L217:L223)</f>
        <v>0</v>
      </c>
      <c r="M224" s="39">
        <f t="shared" si="51"/>
        <v>0</v>
      </c>
      <c r="N224" s="34">
        <f t="shared" si="52"/>
        <v>3326694</v>
      </c>
      <c r="O224" s="39">
        <f t="shared" si="53"/>
        <v>0.40036215227147892</v>
      </c>
      <c r="P224" s="34">
        <f>SUM(P217:P223)</f>
        <v>1425017</v>
      </c>
      <c r="Q224" s="34">
        <f>SUM(Q217:Q223)</f>
        <v>10289443</v>
      </c>
      <c r="R224" s="34">
        <f>SUM(R217:R223)</f>
        <v>9668603</v>
      </c>
      <c r="S224" s="34">
        <f>SUM(S217:S223)</f>
        <v>3412874</v>
      </c>
      <c r="T224" s="39">
        <f t="shared" si="54"/>
        <v>0.35298522444245567</v>
      </c>
      <c r="U224" s="39">
        <f t="shared" si="55"/>
        <v>-0.42062375396223339</v>
      </c>
    </row>
    <row r="225" spans="1:21" ht="13" x14ac:dyDescent="0.3">
      <c r="A225" s="18" t="s">
        <v>29</v>
      </c>
      <c r="B225" s="12" t="s">
        <v>404</v>
      </c>
      <c r="C225" s="11" t="s">
        <v>405</v>
      </c>
      <c r="D225" s="33">
        <v>165909832</v>
      </c>
      <c r="E225" s="33">
        <v>165909832</v>
      </c>
      <c r="F225" s="33">
        <v>36520</v>
      </c>
      <c r="G225" s="38">
        <f t="shared" si="48"/>
        <v>2.2011956470427866E-4</v>
      </c>
      <c r="H225" s="33">
        <v>20091</v>
      </c>
      <c r="I225" s="38">
        <f t="shared" si="49"/>
        <v>1.2109589743903786E-4</v>
      </c>
      <c r="J225" s="33">
        <v>22958</v>
      </c>
      <c r="K225" s="38">
        <f t="shared" si="50"/>
        <v>1.3837636819498438E-4</v>
      </c>
      <c r="L225" s="33">
        <v>0</v>
      </c>
      <c r="M225" s="38">
        <f t="shared" si="51"/>
        <v>0</v>
      </c>
      <c r="N225" s="33">
        <f t="shared" si="52"/>
        <v>79569</v>
      </c>
      <c r="O225" s="38">
        <f t="shared" si="53"/>
        <v>4.7959183033830085E-4</v>
      </c>
      <c r="P225" s="33">
        <v>41797</v>
      </c>
      <c r="Q225" s="33">
        <v>979872</v>
      </c>
      <c r="R225" s="33">
        <v>979872</v>
      </c>
      <c r="S225" s="33">
        <v>92677</v>
      </c>
      <c r="T225" s="38">
        <f t="shared" si="54"/>
        <v>9.4580720747199629E-2</v>
      </c>
      <c r="U225" s="38">
        <f t="shared" si="55"/>
        <v>-0.45072612866952178</v>
      </c>
    </row>
    <row r="226" spans="1:21" ht="13" x14ac:dyDescent="0.3">
      <c r="A226" s="18" t="s">
        <v>29</v>
      </c>
      <c r="B226" s="12" t="s">
        <v>406</v>
      </c>
      <c r="C226" s="11" t="s">
        <v>407</v>
      </c>
      <c r="D226" s="33">
        <v>112911</v>
      </c>
      <c r="E226" s="33">
        <v>112911</v>
      </c>
      <c r="F226" s="33">
        <v>25772</v>
      </c>
      <c r="G226" s="38">
        <f t="shared" si="48"/>
        <v>0.22825056903224664</v>
      </c>
      <c r="H226" s="33">
        <v>22015</v>
      </c>
      <c r="I226" s="38">
        <f t="shared" si="49"/>
        <v>0.1949765744701579</v>
      </c>
      <c r="J226" s="33">
        <v>27820</v>
      </c>
      <c r="K226" s="38">
        <f t="shared" si="50"/>
        <v>0.24638874866044938</v>
      </c>
      <c r="L226" s="33">
        <v>0</v>
      </c>
      <c r="M226" s="38">
        <f t="shared" si="51"/>
        <v>0</v>
      </c>
      <c r="N226" s="33">
        <f t="shared" si="52"/>
        <v>75607</v>
      </c>
      <c r="O226" s="38">
        <f t="shared" si="53"/>
        <v>0.66961589216285389</v>
      </c>
      <c r="P226" s="33">
        <v>40063</v>
      </c>
      <c r="Q226" s="33">
        <v>84253</v>
      </c>
      <c r="R226" s="33">
        <v>131506</v>
      </c>
      <c r="S226" s="33">
        <v>83459</v>
      </c>
      <c r="T226" s="38">
        <f t="shared" si="54"/>
        <v>0.63464024455157941</v>
      </c>
      <c r="U226" s="38">
        <f t="shared" si="55"/>
        <v>-0.30559368993834712</v>
      </c>
    </row>
    <row r="227" spans="1:21" ht="13" x14ac:dyDescent="0.3">
      <c r="A227" s="18" t="s">
        <v>29</v>
      </c>
      <c r="B227" s="12" t="s">
        <v>408</v>
      </c>
      <c r="C227" s="11" t="s">
        <v>409</v>
      </c>
      <c r="D227" s="33">
        <v>32000</v>
      </c>
      <c r="E227" s="33">
        <v>125000</v>
      </c>
      <c r="F227" s="33">
        <v>45</v>
      </c>
      <c r="G227" s="38">
        <f t="shared" si="48"/>
        <v>1.4062499999999999E-3</v>
      </c>
      <c r="H227" s="33">
        <v>0</v>
      </c>
      <c r="I227" s="38">
        <f t="shared" si="49"/>
        <v>0</v>
      </c>
      <c r="J227" s="33">
        <v>0</v>
      </c>
      <c r="K227" s="38">
        <f t="shared" si="50"/>
        <v>0</v>
      </c>
      <c r="L227" s="33">
        <v>0</v>
      </c>
      <c r="M227" s="38">
        <f t="shared" si="51"/>
        <v>0</v>
      </c>
      <c r="N227" s="33">
        <f t="shared" si="52"/>
        <v>45</v>
      </c>
      <c r="O227" s="38">
        <f t="shared" si="53"/>
        <v>3.6000000000000002E-4</v>
      </c>
      <c r="P227" s="33">
        <v>0</v>
      </c>
      <c r="Q227" s="33">
        <v>32000</v>
      </c>
      <c r="R227" s="33">
        <v>32000</v>
      </c>
      <c r="S227" s="33">
        <v>0</v>
      </c>
      <c r="T227" s="38">
        <f t="shared" si="54"/>
        <v>0</v>
      </c>
      <c r="U227" s="38">
        <f t="shared" si="55"/>
        <v>0</v>
      </c>
    </row>
    <row r="228" spans="1:21" ht="13" x14ac:dyDescent="0.3">
      <c r="A228" s="18" t="s">
        <v>29</v>
      </c>
      <c r="B228" s="12" t="s">
        <v>410</v>
      </c>
      <c r="C228" s="11" t="s">
        <v>411</v>
      </c>
      <c r="D228" s="33">
        <v>1232340</v>
      </c>
      <c r="E228" s="33">
        <v>1232340</v>
      </c>
      <c r="F228" s="33">
        <v>575475</v>
      </c>
      <c r="G228" s="38">
        <f t="shared" si="48"/>
        <v>0.46697745751984032</v>
      </c>
      <c r="H228" s="33">
        <v>469443</v>
      </c>
      <c r="I228" s="38">
        <f t="shared" si="49"/>
        <v>0.3809362675884902</v>
      </c>
      <c r="J228" s="33">
        <v>492304</v>
      </c>
      <c r="K228" s="38">
        <f t="shared" si="50"/>
        <v>0.3994871545190451</v>
      </c>
      <c r="L228" s="33">
        <v>0</v>
      </c>
      <c r="M228" s="38">
        <f t="shared" si="51"/>
        <v>0</v>
      </c>
      <c r="N228" s="33">
        <f t="shared" si="52"/>
        <v>1537222</v>
      </c>
      <c r="O228" s="38">
        <f t="shared" si="53"/>
        <v>1.2474008796273757</v>
      </c>
      <c r="P228" s="33">
        <v>715495</v>
      </c>
      <c r="Q228" s="33">
        <v>1173658</v>
      </c>
      <c r="R228" s="33">
        <v>1173658</v>
      </c>
      <c r="S228" s="33">
        <v>1431773</v>
      </c>
      <c r="T228" s="38">
        <f t="shared" si="54"/>
        <v>1.2199235211620421</v>
      </c>
      <c r="U228" s="38">
        <f t="shared" si="55"/>
        <v>-0.31193928678746885</v>
      </c>
    </row>
    <row r="229" spans="1:21" ht="13" x14ac:dyDescent="0.3">
      <c r="A229" s="18" t="s">
        <v>44</v>
      </c>
      <c r="B229" s="12" t="s">
        <v>412</v>
      </c>
      <c r="C229" s="11" t="s">
        <v>413</v>
      </c>
      <c r="D229" s="33">
        <v>0</v>
      </c>
      <c r="E229" s="33">
        <v>0</v>
      </c>
      <c r="F229" s="33">
        <v>0</v>
      </c>
      <c r="G229" s="38">
        <f t="shared" si="48"/>
        <v>0</v>
      </c>
      <c r="H229" s="33">
        <v>0</v>
      </c>
      <c r="I229" s="38">
        <f t="shared" si="49"/>
        <v>0</v>
      </c>
      <c r="J229" s="33">
        <v>0</v>
      </c>
      <c r="K229" s="38">
        <f t="shared" si="50"/>
        <v>0</v>
      </c>
      <c r="L229" s="33">
        <v>0</v>
      </c>
      <c r="M229" s="38">
        <f t="shared" si="51"/>
        <v>0</v>
      </c>
      <c r="N229" s="33">
        <f t="shared" si="52"/>
        <v>0</v>
      </c>
      <c r="O229" s="38">
        <f t="shared" si="53"/>
        <v>0</v>
      </c>
      <c r="P229" s="33">
        <v>0</v>
      </c>
      <c r="Q229" s="33">
        <v>0</v>
      </c>
      <c r="R229" s="33">
        <v>0</v>
      </c>
      <c r="S229" s="33">
        <v>0</v>
      </c>
      <c r="T229" s="38">
        <f t="shared" si="54"/>
        <v>0</v>
      </c>
      <c r="U229" s="38">
        <f t="shared" si="55"/>
        <v>0</v>
      </c>
    </row>
    <row r="230" spans="1:21" ht="14" x14ac:dyDescent="0.3">
      <c r="A230" s="19" t="s">
        <v>0</v>
      </c>
      <c r="B230" s="14" t="s">
        <v>414</v>
      </c>
      <c r="C230" s="13" t="s">
        <v>0</v>
      </c>
      <c r="D230" s="34">
        <f>SUM(D225:D229)</f>
        <v>167287083</v>
      </c>
      <c r="E230" s="34">
        <f>SUM(E225:E229)</f>
        <v>167380083</v>
      </c>
      <c r="F230" s="34">
        <f>SUM(F225:F229)</f>
        <v>637812</v>
      </c>
      <c r="G230" s="39">
        <f t="shared" si="48"/>
        <v>3.812679308897986E-3</v>
      </c>
      <c r="H230" s="34">
        <f>SUM(H225:H229)</f>
        <v>511549</v>
      </c>
      <c r="I230" s="39">
        <f t="shared" si="49"/>
        <v>3.0579109326689616E-3</v>
      </c>
      <c r="J230" s="34">
        <f>SUM(J225:J229)</f>
        <v>543082</v>
      </c>
      <c r="K230" s="39">
        <f t="shared" si="50"/>
        <v>3.2446034812875554E-3</v>
      </c>
      <c r="L230" s="34">
        <f>SUM(L225:L229)</f>
        <v>0</v>
      </c>
      <c r="M230" s="39">
        <f t="shared" si="51"/>
        <v>0</v>
      </c>
      <c r="N230" s="34">
        <f t="shared" si="52"/>
        <v>1692443</v>
      </c>
      <c r="O230" s="39">
        <f t="shared" si="53"/>
        <v>1.0111376274081546E-2</v>
      </c>
      <c r="P230" s="34">
        <f>SUM(P225:P229)</f>
        <v>797355</v>
      </c>
      <c r="Q230" s="34">
        <f>SUM(Q225:Q229)</f>
        <v>2269783</v>
      </c>
      <c r="R230" s="34">
        <f>SUM(R225:R229)</f>
        <v>2317036</v>
      </c>
      <c r="S230" s="34">
        <f>SUM(S225:S229)</f>
        <v>1607909</v>
      </c>
      <c r="T230" s="39">
        <f t="shared" si="54"/>
        <v>0.69395080611608972</v>
      </c>
      <c r="U230" s="39">
        <f t="shared" si="55"/>
        <v>-0.31889559857278127</v>
      </c>
    </row>
    <row r="231" spans="1:21" ht="14" x14ac:dyDescent="0.3">
      <c r="A231" s="19" t="s">
        <v>0</v>
      </c>
      <c r="B231" s="14" t="s">
        <v>415</v>
      </c>
      <c r="C231" s="13" t="s">
        <v>0</v>
      </c>
      <c r="D231" s="34">
        <f>SUM(D208:D215,D217:D223,D225:D229)</f>
        <v>181002747</v>
      </c>
      <c r="E231" s="34">
        <f>SUM(E208:E215,E217:E223,E225:E229)</f>
        <v>180265195</v>
      </c>
      <c r="F231" s="34">
        <f>SUM(F208:F215,F217:F223,F225:F229)</f>
        <v>7698977</v>
      </c>
      <c r="G231" s="39">
        <f t="shared" si="48"/>
        <v>4.2535138983277418E-2</v>
      </c>
      <c r="H231" s="34">
        <f>SUM(H208:H215,H217:H223,H225:H229)</f>
        <v>2254047</v>
      </c>
      <c r="I231" s="39">
        <f t="shared" si="49"/>
        <v>1.2453109344246581E-2</v>
      </c>
      <c r="J231" s="34">
        <f>SUM(J208:J215,J217:J223,J225:J229)</f>
        <v>2219440</v>
      </c>
      <c r="K231" s="39">
        <f t="shared" si="50"/>
        <v>1.2312082762288084E-2</v>
      </c>
      <c r="L231" s="34">
        <f>SUM(L208:L215,L217:L223,L225:L229)</f>
        <v>0</v>
      </c>
      <c r="M231" s="39">
        <f t="shared" si="51"/>
        <v>0</v>
      </c>
      <c r="N231" s="34">
        <f t="shared" si="52"/>
        <v>12172464</v>
      </c>
      <c r="O231" s="39">
        <f t="shared" si="53"/>
        <v>6.7525314578890286E-2</v>
      </c>
      <c r="P231" s="34">
        <f>SUM(P208:P215,P217:P223,P225:P229)</f>
        <v>3346063</v>
      </c>
      <c r="Q231" s="34">
        <f>SUM(Q208:Q215,Q217:Q223,Q225:Q229)</f>
        <v>17360910</v>
      </c>
      <c r="R231" s="34">
        <f>SUM(R208:R215,R217:R223,R225:R229)</f>
        <v>15984282</v>
      </c>
      <c r="S231" s="34">
        <f>SUM(S208:S215,S217:S223,S225:S229)</f>
        <v>7779816</v>
      </c>
      <c r="T231" s="39">
        <f t="shared" si="54"/>
        <v>0.48671663825750822</v>
      </c>
      <c r="U231" s="39">
        <f t="shared" si="55"/>
        <v>-0.33670107227508861</v>
      </c>
    </row>
    <row r="232" spans="1:21" ht="14.5" customHeight="1" x14ac:dyDescent="0.3">
      <c r="A232" s="17" t="s">
        <v>0</v>
      </c>
      <c r="B232" s="15" t="s">
        <v>618</v>
      </c>
      <c r="C232" s="10"/>
      <c r="D232" s="35"/>
      <c r="E232" s="35"/>
      <c r="F232" s="35"/>
      <c r="G232" s="40"/>
      <c r="H232" s="35"/>
      <c r="I232" s="40"/>
      <c r="J232" s="35"/>
      <c r="K232" s="40"/>
      <c r="L232" s="35"/>
      <c r="M232" s="40"/>
      <c r="N232" s="35"/>
      <c r="O232" s="40"/>
      <c r="P232" s="35"/>
      <c r="Q232" s="35"/>
      <c r="R232" s="35"/>
      <c r="S232" s="35"/>
      <c r="T232" s="40"/>
      <c r="U232" s="40"/>
    </row>
    <row r="233" spans="1:21" ht="14.5" customHeight="1" x14ac:dyDescent="0.3">
      <c r="A233" s="17" t="s">
        <v>0</v>
      </c>
      <c r="B233" s="9" t="s">
        <v>416</v>
      </c>
      <c r="C233" s="10"/>
      <c r="D233" s="35"/>
      <c r="E233" s="35"/>
      <c r="F233" s="35"/>
      <c r="G233" s="40"/>
      <c r="H233" s="35"/>
      <c r="I233" s="40"/>
      <c r="J233" s="35"/>
      <c r="K233" s="40"/>
      <c r="L233" s="35"/>
      <c r="M233" s="40"/>
      <c r="N233" s="35"/>
      <c r="O233" s="40"/>
      <c r="P233" s="35"/>
      <c r="Q233" s="35"/>
      <c r="R233" s="35"/>
      <c r="S233" s="35"/>
      <c r="T233" s="40"/>
      <c r="U233" s="40"/>
    </row>
    <row r="234" spans="1:21" ht="13" x14ac:dyDescent="0.3">
      <c r="A234" s="18" t="s">
        <v>29</v>
      </c>
      <c r="B234" s="12" t="s">
        <v>417</v>
      </c>
      <c r="C234" s="11" t="s">
        <v>418</v>
      </c>
      <c r="D234" s="33">
        <v>939308</v>
      </c>
      <c r="E234" s="33">
        <v>804286</v>
      </c>
      <c r="F234" s="33">
        <v>0</v>
      </c>
      <c r="G234" s="38">
        <f t="shared" ref="G234:G260" si="56">IF(($D234     =0),0,($F234     /$D234     ))</f>
        <v>0</v>
      </c>
      <c r="H234" s="33">
        <v>0</v>
      </c>
      <c r="I234" s="38">
        <f t="shared" ref="I234:I260" si="57">IF(($D234     =0),0,($H234     /$D234     ))</f>
        <v>0</v>
      </c>
      <c r="J234" s="33">
        <v>138619</v>
      </c>
      <c r="K234" s="38">
        <f t="shared" ref="K234:K260" si="58">IF(($E234     =0),0,($J234     /$E234     ))</f>
        <v>0.17235038282402032</v>
      </c>
      <c r="L234" s="33">
        <v>0</v>
      </c>
      <c r="M234" s="38">
        <f t="shared" ref="M234:M260" si="59">IF(($E234     =0),0,($L234     /$E234     ))</f>
        <v>0</v>
      </c>
      <c r="N234" s="33">
        <f t="shared" ref="N234:N260" si="60">$F234     +$H234     +$J234</f>
        <v>138619</v>
      </c>
      <c r="O234" s="38">
        <f t="shared" ref="O234:O260" si="61">IF(($E234     =0),0,($N234     /$E234     ))</f>
        <v>0.17235038282402032</v>
      </c>
      <c r="P234" s="33">
        <v>326184</v>
      </c>
      <c r="Q234" s="33">
        <v>898000</v>
      </c>
      <c r="R234" s="33">
        <v>898000</v>
      </c>
      <c r="S234" s="33">
        <v>326184</v>
      </c>
      <c r="T234" s="38">
        <f t="shared" ref="T234:T260" si="62">IF(($R234     =0),0,($S234     /$R234     ))</f>
        <v>0.36323385300668154</v>
      </c>
      <c r="U234" s="38">
        <f t="shared" ref="U234:U260" si="63">IF(($P234     =0),0,(($J234     /$P234     )-1))</f>
        <v>-0.57502820493954332</v>
      </c>
    </row>
    <row r="235" spans="1:21" ht="13" x14ac:dyDescent="0.3">
      <c r="A235" s="18" t="s">
        <v>29</v>
      </c>
      <c r="B235" s="12" t="s">
        <v>419</v>
      </c>
      <c r="C235" s="11" t="s">
        <v>420</v>
      </c>
      <c r="D235" s="33">
        <v>2917369</v>
      </c>
      <c r="E235" s="33">
        <v>2917352</v>
      </c>
      <c r="F235" s="33">
        <v>593720</v>
      </c>
      <c r="G235" s="38">
        <f t="shared" si="56"/>
        <v>0.20351213713452088</v>
      </c>
      <c r="H235" s="33">
        <v>905097</v>
      </c>
      <c r="I235" s="38">
        <f t="shared" si="57"/>
        <v>0.31024426460965343</v>
      </c>
      <c r="J235" s="33">
        <v>719284</v>
      </c>
      <c r="K235" s="38">
        <f t="shared" si="58"/>
        <v>0.24655372406209466</v>
      </c>
      <c r="L235" s="33">
        <v>0</v>
      </c>
      <c r="M235" s="38">
        <f t="shared" si="59"/>
        <v>0</v>
      </c>
      <c r="N235" s="33">
        <f t="shared" si="60"/>
        <v>2218101</v>
      </c>
      <c r="O235" s="38">
        <f t="shared" si="61"/>
        <v>0.76031311956870473</v>
      </c>
      <c r="P235" s="33">
        <v>514294</v>
      </c>
      <c r="Q235" s="33">
        <v>973316</v>
      </c>
      <c r="R235" s="33">
        <v>1753615</v>
      </c>
      <c r="S235" s="33">
        <v>1313226</v>
      </c>
      <c r="T235" s="38">
        <f t="shared" si="62"/>
        <v>0.74886791000305086</v>
      </c>
      <c r="U235" s="38">
        <f t="shared" si="63"/>
        <v>0.39858524501549697</v>
      </c>
    </row>
    <row r="236" spans="1:21" ht="13" x14ac:dyDescent="0.3">
      <c r="A236" s="18" t="s">
        <v>29</v>
      </c>
      <c r="B236" s="12" t="s">
        <v>421</v>
      </c>
      <c r="C236" s="11" t="s">
        <v>422</v>
      </c>
      <c r="D236" s="33">
        <v>4264770</v>
      </c>
      <c r="E236" s="33">
        <v>4738218</v>
      </c>
      <c r="F236" s="33">
        <v>373895</v>
      </c>
      <c r="G236" s="38">
        <f t="shared" si="56"/>
        <v>8.7670612952163898E-2</v>
      </c>
      <c r="H236" s="33">
        <v>274975</v>
      </c>
      <c r="I236" s="38">
        <f t="shared" si="57"/>
        <v>6.4475927189508467E-2</v>
      </c>
      <c r="J236" s="33">
        <v>1868068</v>
      </c>
      <c r="K236" s="38">
        <f t="shared" si="58"/>
        <v>0.39425539306127327</v>
      </c>
      <c r="L236" s="33">
        <v>0</v>
      </c>
      <c r="M236" s="38">
        <f t="shared" si="59"/>
        <v>0</v>
      </c>
      <c r="N236" s="33">
        <f t="shared" si="60"/>
        <v>2516938</v>
      </c>
      <c r="O236" s="38">
        <f t="shared" si="61"/>
        <v>0.53119928209297251</v>
      </c>
      <c r="P236" s="33">
        <v>386057</v>
      </c>
      <c r="Q236" s="33">
        <v>4383435</v>
      </c>
      <c r="R236" s="33">
        <v>4264887</v>
      </c>
      <c r="S236" s="33">
        <v>983910</v>
      </c>
      <c r="T236" s="38">
        <f t="shared" si="62"/>
        <v>0.23070013343847093</v>
      </c>
      <c r="U236" s="38">
        <f t="shared" si="63"/>
        <v>3.838839860435117</v>
      </c>
    </row>
    <row r="237" spans="1:21" ht="13" x14ac:dyDescent="0.3">
      <c r="A237" s="18" t="s">
        <v>29</v>
      </c>
      <c r="B237" s="12" t="s">
        <v>423</v>
      </c>
      <c r="C237" s="11" t="s">
        <v>424</v>
      </c>
      <c r="D237" s="33">
        <v>10348759</v>
      </c>
      <c r="E237" s="33">
        <v>10348759</v>
      </c>
      <c r="F237" s="33">
        <v>51811</v>
      </c>
      <c r="G237" s="38">
        <f t="shared" si="56"/>
        <v>5.0064940153693787E-3</v>
      </c>
      <c r="H237" s="33">
        <v>27640</v>
      </c>
      <c r="I237" s="38">
        <f t="shared" si="57"/>
        <v>2.6708516451102978E-3</v>
      </c>
      <c r="J237" s="33">
        <v>541911</v>
      </c>
      <c r="K237" s="38">
        <f t="shared" si="58"/>
        <v>5.2364829444767245E-2</v>
      </c>
      <c r="L237" s="33">
        <v>0</v>
      </c>
      <c r="M237" s="38">
        <f t="shared" si="59"/>
        <v>0</v>
      </c>
      <c r="N237" s="33">
        <f t="shared" si="60"/>
        <v>621362</v>
      </c>
      <c r="O237" s="38">
        <f t="shared" si="61"/>
        <v>6.0042175105246919E-2</v>
      </c>
      <c r="P237" s="33">
        <v>40757</v>
      </c>
      <c r="Q237" s="33">
        <v>9017093</v>
      </c>
      <c r="R237" s="33">
        <v>9017093</v>
      </c>
      <c r="S237" s="33">
        <v>93103</v>
      </c>
      <c r="T237" s="38">
        <f t="shared" si="62"/>
        <v>1.0325167989284352E-2</v>
      </c>
      <c r="U237" s="38">
        <f t="shared" si="63"/>
        <v>12.296145447407808</v>
      </c>
    </row>
    <row r="238" spans="1:21" ht="13" x14ac:dyDescent="0.3">
      <c r="A238" s="18" t="s">
        <v>29</v>
      </c>
      <c r="B238" s="12" t="s">
        <v>425</v>
      </c>
      <c r="C238" s="11" t="s">
        <v>426</v>
      </c>
      <c r="D238" s="33">
        <v>24394</v>
      </c>
      <c r="E238" s="33">
        <v>893248</v>
      </c>
      <c r="F238" s="33">
        <v>9717</v>
      </c>
      <c r="G238" s="38">
        <f t="shared" si="56"/>
        <v>0.39833565630892842</v>
      </c>
      <c r="H238" s="33">
        <v>-1199085</v>
      </c>
      <c r="I238" s="38">
        <f t="shared" si="57"/>
        <v>-49.154915143067967</v>
      </c>
      <c r="J238" s="33">
        <v>1467058</v>
      </c>
      <c r="K238" s="38">
        <f t="shared" si="58"/>
        <v>1.6423859891094075</v>
      </c>
      <c r="L238" s="33">
        <v>0</v>
      </c>
      <c r="M238" s="38">
        <f t="shared" si="59"/>
        <v>0</v>
      </c>
      <c r="N238" s="33">
        <f t="shared" si="60"/>
        <v>277690</v>
      </c>
      <c r="O238" s="38">
        <f t="shared" si="61"/>
        <v>0.31087671061116284</v>
      </c>
      <c r="P238" s="33">
        <v>430182</v>
      </c>
      <c r="Q238" s="33">
        <v>50000</v>
      </c>
      <c r="R238" s="33">
        <v>822000</v>
      </c>
      <c r="S238" s="33">
        <v>440464</v>
      </c>
      <c r="T238" s="38">
        <f t="shared" si="62"/>
        <v>0.53584428223844283</v>
      </c>
      <c r="U238" s="38">
        <f t="shared" si="63"/>
        <v>2.4103193532039926</v>
      </c>
    </row>
    <row r="239" spans="1:21" ht="13" x14ac:dyDescent="0.3">
      <c r="A239" s="18" t="s">
        <v>44</v>
      </c>
      <c r="B239" s="12" t="s">
        <v>427</v>
      </c>
      <c r="C239" s="11" t="s">
        <v>428</v>
      </c>
      <c r="D239" s="33">
        <v>110000</v>
      </c>
      <c r="E239" s="33">
        <v>250000</v>
      </c>
      <c r="F239" s="33">
        <v>111508</v>
      </c>
      <c r="G239" s="38">
        <f t="shared" si="56"/>
        <v>1.0137090909090909</v>
      </c>
      <c r="H239" s="33">
        <v>85413</v>
      </c>
      <c r="I239" s="38">
        <f t="shared" si="57"/>
        <v>0.77648181818181816</v>
      </c>
      <c r="J239" s="33">
        <v>87294</v>
      </c>
      <c r="K239" s="38">
        <f t="shared" si="58"/>
        <v>0.34917599999999999</v>
      </c>
      <c r="L239" s="33">
        <v>0</v>
      </c>
      <c r="M239" s="38">
        <f t="shared" si="59"/>
        <v>0</v>
      </c>
      <c r="N239" s="33">
        <f t="shared" si="60"/>
        <v>284215</v>
      </c>
      <c r="O239" s="38">
        <f t="shared" si="61"/>
        <v>1.13686</v>
      </c>
      <c r="P239" s="33">
        <v>82228</v>
      </c>
      <c r="Q239" s="33">
        <v>110000</v>
      </c>
      <c r="R239" s="33">
        <v>110000</v>
      </c>
      <c r="S239" s="33">
        <v>194078</v>
      </c>
      <c r="T239" s="38">
        <f t="shared" si="62"/>
        <v>1.7643454545454544</v>
      </c>
      <c r="U239" s="38">
        <f t="shared" si="63"/>
        <v>6.1609184219487245E-2</v>
      </c>
    </row>
    <row r="240" spans="1:21" ht="14" x14ac:dyDescent="0.3">
      <c r="A240" s="19" t="s">
        <v>0</v>
      </c>
      <c r="B240" s="14" t="s">
        <v>429</v>
      </c>
      <c r="C240" s="13" t="s">
        <v>0</v>
      </c>
      <c r="D240" s="34">
        <f>SUM(D234:D239)</f>
        <v>18604600</v>
      </c>
      <c r="E240" s="34">
        <f>SUM(E234:E239)</f>
        <v>19951863</v>
      </c>
      <c r="F240" s="34">
        <f>SUM(F234:F239)</f>
        <v>1140651</v>
      </c>
      <c r="G240" s="39">
        <f t="shared" si="56"/>
        <v>6.1310159852939597E-2</v>
      </c>
      <c r="H240" s="34">
        <f>SUM(H234:H239)</f>
        <v>94040</v>
      </c>
      <c r="I240" s="39">
        <f t="shared" si="57"/>
        <v>5.0546639003257255E-3</v>
      </c>
      <c r="J240" s="34">
        <f>SUM(J234:J239)</f>
        <v>4822234</v>
      </c>
      <c r="K240" s="39">
        <f t="shared" si="58"/>
        <v>0.24169341980746359</v>
      </c>
      <c r="L240" s="34">
        <f>SUM(L234:L239)</f>
        <v>0</v>
      </c>
      <c r="M240" s="39">
        <f t="shared" si="59"/>
        <v>0</v>
      </c>
      <c r="N240" s="34">
        <f t="shared" si="60"/>
        <v>6056925</v>
      </c>
      <c r="O240" s="39">
        <f t="shared" si="61"/>
        <v>0.30357691409569121</v>
      </c>
      <c r="P240" s="34">
        <f>SUM(P234:P239)</f>
        <v>1779702</v>
      </c>
      <c r="Q240" s="34">
        <f>SUM(Q234:Q239)</f>
        <v>15431844</v>
      </c>
      <c r="R240" s="34">
        <f>SUM(R234:R239)</f>
        <v>16865595</v>
      </c>
      <c r="S240" s="34">
        <f>SUM(S234:S239)</f>
        <v>3350965</v>
      </c>
      <c r="T240" s="39">
        <f t="shared" si="62"/>
        <v>0.19868643827863766</v>
      </c>
      <c r="U240" s="39">
        <f t="shared" si="63"/>
        <v>1.709573850004102</v>
      </c>
    </row>
    <row r="241" spans="1:21" ht="13" x14ac:dyDescent="0.3">
      <c r="A241" s="18" t="s">
        <v>29</v>
      </c>
      <c r="B241" s="12" t="s">
        <v>430</v>
      </c>
      <c r="C241" s="11" t="s">
        <v>431</v>
      </c>
      <c r="D241" s="33">
        <v>11401870</v>
      </c>
      <c r="E241" s="33">
        <v>11401870</v>
      </c>
      <c r="F241" s="33">
        <v>4140312</v>
      </c>
      <c r="G241" s="38">
        <f t="shared" si="56"/>
        <v>0.36312569780220261</v>
      </c>
      <c r="H241" s="33">
        <v>3286166</v>
      </c>
      <c r="I241" s="38">
        <f t="shared" si="57"/>
        <v>0.28821289841052389</v>
      </c>
      <c r="J241" s="33">
        <v>2484144</v>
      </c>
      <c r="K241" s="38">
        <f t="shared" si="58"/>
        <v>0.21787162982914207</v>
      </c>
      <c r="L241" s="33">
        <v>0</v>
      </c>
      <c r="M241" s="38">
        <f t="shared" si="59"/>
        <v>0</v>
      </c>
      <c r="N241" s="33">
        <f t="shared" si="60"/>
        <v>9910622</v>
      </c>
      <c r="O241" s="38">
        <f t="shared" si="61"/>
        <v>0.86921022604186859</v>
      </c>
      <c r="P241" s="33">
        <v>2368802</v>
      </c>
      <c r="Q241" s="33">
        <v>10922508</v>
      </c>
      <c r="R241" s="33">
        <v>10922508</v>
      </c>
      <c r="S241" s="33">
        <v>10709416</v>
      </c>
      <c r="T241" s="38">
        <f t="shared" si="62"/>
        <v>0.98049056132529266</v>
      </c>
      <c r="U241" s="38">
        <f t="shared" si="63"/>
        <v>4.8692123697970491E-2</v>
      </c>
    </row>
    <row r="242" spans="1:21" ht="13" x14ac:dyDescent="0.3">
      <c r="A242" s="18" t="s">
        <v>29</v>
      </c>
      <c r="B242" s="12" t="s">
        <v>432</v>
      </c>
      <c r="C242" s="11" t="s">
        <v>433</v>
      </c>
      <c r="D242" s="33">
        <v>520653</v>
      </c>
      <c r="E242" s="33">
        <v>126653</v>
      </c>
      <c r="F242" s="33">
        <v>0</v>
      </c>
      <c r="G242" s="38">
        <f t="shared" si="56"/>
        <v>0</v>
      </c>
      <c r="H242" s="33">
        <v>0</v>
      </c>
      <c r="I242" s="38">
        <f t="shared" si="57"/>
        <v>0</v>
      </c>
      <c r="J242" s="33">
        <v>61059</v>
      </c>
      <c r="K242" s="38">
        <f t="shared" si="58"/>
        <v>0.48209675254435347</v>
      </c>
      <c r="L242" s="33">
        <v>0</v>
      </c>
      <c r="M242" s="38">
        <f t="shared" si="59"/>
        <v>0</v>
      </c>
      <c r="N242" s="33">
        <f t="shared" si="60"/>
        <v>61059</v>
      </c>
      <c r="O242" s="38">
        <f t="shared" si="61"/>
        <v>0.48209675254435347</v>
      </c>
      <c r="P242" s="33">
        <v>34942</v>
      </c>
      <c r="Q242" s="33">
        <v>103219</v>
      </c>
      <c r="R242" s="33">
        <v>1456219</v>
      </c>
      <c r="S242" s="33">
        <v>83411</v>
      </c>
      <c r="T242" s="38">
        <f t="shared" si="62"/>
        <v>5.7279159247338486E-2</v>
      </c>
      <c r="U242" s="38">
        <f t="shared" si="63"/>
        <v>0.74743861255795307</v>
      </c>
    </row>
    <row r="243" spans="1:21" ht="13" x14ac:dyDescent="0.3">
      <c r="A243" s="18" t="s">
        <v>29</v>
      </c>
      <c r="B243" s="12" t="s">
        <v>434</v>
      </c>
      <c r="C243" s="11" t="s">
        <v>435</v>
      </c>
      <c r="D243" s="33">
        <v>5095200</v>
      </c>
      <c r="E243" s="33">
        <v>5095200</v>
      </c>
      <c r="F243" s="33">
        <v>246203</v>
      </c>
      <c r="G243" s="38">
        <f t="shared" si="56"/>
        <v>4.8320576228607318E-2</v>
      </c>
      <c r="H243" s="33">
        <v>127544</v>
      </c>
      <c r="I243" s="38">
        <f t="shared" si="57"/>
        <v>2.5032187156539487E-2</v>
      </c>
      <c r="J243" s="33">
        <v>836797</v>
      </c>
      <c r="K243" s="38">
        <f t="shared" si="58"/>
        <v>0.16423241482179307</v>
      </c>
      <c r="L243" s="33">
        <v>0</v>
      </c>
      <c r="M243" s="38">
        <f t="shared" si="59"/>
        <v>0</v>
      </c>
      <c r="N243" s="33">
        <f t="shared" si="60"/>
        <v>1210544</v>
      </c>
      <c r="O243" s="38">
        <f t="shared" si="61"/>
        <v>0.23758517820693986</v>
      </c>
      <c r="P243" s="33">
        <v>228343</v>
      </c>
      <c r="Q243" s="33">
        <v>8297748</v>
      </c>
      <c r="R243" s="33">
        <v>8297748</v>
      </c>
      <c r="S243" s="33">
        <v>484027</v>
      </c>
      <c r="T243" s="38">
        <f t="shared" si="62"/>
        <v>5.8332333061934395E-2</v>
      </c>
      <c r="U243" s="38">
        <f t="shared" si="63"/>
        <v>2.6646492338280567</v>
      </c>
    </row>
    <row r="244" spans="1:21" ht="13" x14ac:dyDescent="0.3">
      <c r="A244" s="18" t="s">
        <v>29</v>
      </c>
      <c r="B244" s="12" t="s">
        <v>436</v>
      </c>
      <c r="C244" s="11" t="s">
        <v>437</v>
      </c>
      <c r="D244" s="33">
        <v>1373200</v>
      </c>
      <c r="E244" s="33">
        <v>1373200</v>
      </c>
      <c r="F244" s="33">
        <v>55027</v>
      </c>
      <c r="G244" s="38">
        <f t="shared" si="56"/>
        <v>4.0072094378094961E-2</v>
      </c>
      <c r="H244" s="33">
        <v>30701</v>
      </c>
      <c r="I244" s="38">
        <f t="shared" si="57"/>
        <v>2.2357267695892805E-2</v>
      </c>
      <c r="J244" s="33">
        <v>22722</v>
      </c>
      <c r="K244" s="38">
        <f t="shared" si="58"/>
        <v>1.6546752111855519E-2</v>
      </c>
      <c r="L244" s="33">
        <v>0</v>
      </c>
      <c r="M244" s="38">
        <f t="shared" si="59"/>
        <v>0</v>
      </c>
      <c r="N244" s="33">
        <f t="shared" si="60"/>
        <v>108450</v>
      </c>
      <c r="O244" s="38">
        <f t="shared" si="61"/>
        <v>7.8976114185843285E-2</v>
      </c>
      <c r="P244" s="33">
        <v>12546</v>
      </c>
      <c r="Q244" s="33">
        <v>1254000</v>
      </c>
      <c r="R244" s="33">
        <v>1254000</v>
      </c>
      <c r="S244" s="33">
        <v>32381</v>
      </c>
      <c r="T244" s="38">
        <f t="shared" si="62"/>
        <v>2.5822169059011163E-2</v>
      </c>
      <c r="U244" s="38">
        <f t="shared" si="63"/>
        <v>0.81109516977522711</v>
      </c>
    </row>
    <row r="245" spans="1:21" ht="13" x14ac:dyDescent="0.3">
      <c r="A245" s="18" t="s">
        <v>29</v>
      </c>
      <c r="B245" s="12" t="s">
        <v>438</v>
      </c>
      <c r="C245" s="11" t="s">
        <v>439</v>
      </c>
      <c r="D245" s="33">
        <v>17457454</v>
      </c>
      <c r="E245" s="33">
        <v>16877184</v>
      </c>
      <c r="F245" s="33">
        <v>7014551</v>
      </c>
      <c r="G245" s="38">
        <f t="shared" si="56"/>
        <v>0.40180836220447724</v>
      </c>
      <c r="H245" s="33">
        <v>5604422</v>
      </c>
      <c r="I245" s="38">
        <f t="shared" si="57"/>
        <v>0.32103318158535604</v>
      </c>
      <c r="J245" s="33">
        <v>4212268</v>
      </c>
      <c r="K245" s="38">
        <f t="shared" si="58"/>
        <v>0.249583579819951</v>
      </c>
      <c r="L245" s="33">
        <v>0</v>
      </c>
      <c r="M245" s="38">
        <f t="shared" si="59"/>
        <v>0</v>
      </c>
      <c r="N245" s="33">
        <f t="shared" si="60"/>
        <v>16831241</v>
      </c>
      <c r="O245" s="38">
        <f t="shared" si="61"/>
        <v>0.99727780416448619</v>
      </c>
      <c r="P245" s="33">
        <v>3969417</v>
      </c>
      <c r="Q245" s="33">
        <v>16341841</v>
      </c>
      <c r="R245" s="33">
        <v>16341841</v>
      </c>
      <c r="S245" s="33">
        <v>4019068</v>
      </c>
      <c r="T245" s="38">
        <f t="shared" si="62"/>
        <v>0.24593728454462382</v>
      </c>
      <c r="U245" s="38">
        <f t="shared" si="63"/>
        <v>6.1180520968192598E-2</v>
      </c>
    </row>
    <row r="246" spans="1:21" ht="13" x14ac:dyDescent="0.3">
      <c r="A246" s="18" t="s">
        <v>44</v>
      </c>
      <c r="B246" s="12" t="s">
        <v>440</v>
      </c>
      <c r="C246" s="11" t="s">
        <v>441</v>
      </c>
      <c r="D246" s="33">
        <v>0</v>
      </c>
      <c r="E246" s="33">
        <v>0</v>
      </c>
      <c r="F246" s="33">
        <v>0</v>
      </c>
      <c r="G246" s="38">
        <f t="shared" si="56"/>
        <v>0</v>
      </c>
      <c r="H246" s="33">
        <v>0</v>
      </c>
      <c r="I246" s="38">
        <f t="shared" si="57"/>
        <v>0</v>
      </c>
      <c r="J246" s="33">
        <v>0</v>
      </c>
      <c r="K246" s="38">
        <f t="shared" si="58"/>
        <v>0</v>
      </c>
      <c r="L246" s="33">
        <v>0</v>
      </c>
      <c r="M246" s="38">
        <f t="shared" si="59"/>
        <v>0</v>
      </c>
      <c r="N246" s="33">
        <f t="shared" si="60"/>
        <v>0</v>
      </c>
      <c r="O246" s="38">
        <f t="shared" si="61"/>
        <v>0</v>
      </c>
      <c r="P246" s="33">
        <v>0</v>
      </c>
      <c r="Q246" s="33">
        <v>0</v>
      </c>
      <c r="R246" s="33">
        <v>0</v>
      </c>
      <c r="S246" s="33">
        <v>0</v>
      </c>
      <c r="T246" s="38">
        <f t="shared" si="62"/>
        <v>0</v>
      </c>
      <c r="U246" s="38">
        <f t="shared" si="63"/>
        <v>0</v>
      </c>
    </row>
    <row r="247" spans="1:21" ht="14" x14ac:dyDescent="0.3">
      <c r="A247" s="19" t="s">
        <v>0</v>
      </c>
      <c r="B247" s="14" t="s">
        <v>442</v>
      </c>
      <c r="C247" s="13" t="s">
        <v>0</v>
      </c>
      <c r="D247" s="34">
        <f>SUM(D241:D246)</f>
        <v>35848377</v>
      </c>
      <c r="E247" s="34">
        <f>SUM(E241:E246)</f>
        <v>34874107</v>
      </c>
      <c r="F247" s="34">
        <f>SUM(F241:F246)</f>
        <v>11456093</v>
      </c>
      <c r="G247" s="39">
        <f t="shared" si="56"/>
        <v>0.3195707576942744</v>
      </c>
      <c r="H247" s="34">
        <f>SUM(H241:H246)</f>
        <v>9048833</v>
      </c>
      <c r="I247" s="39">
        <f t="shared" si="57"/>
        <v>0.25241960047452078</v>
      </c>
      <c r="J247" s="34">
        <f>SUM(J241:J246)</f>
        <v>7616990</v>
      </c>
      <c r="K247" s="39">
        <f t="shared" si="58"/>
        <v>0.21841390806078562</v>
      </c>
      <c r="L247" s="34">
        <f>SUM(L241:L246)</f>
        <v>0</v>
      </c>
      <c r="M247" s="39">
        <f t="shared" si="59"/>
        <v>0</v>
      </c>
      <c r="N247" s="34">
        <f t="shared" si="60"/>
        <v>28121916</v>
      </c>
      <c r="O247" s="39">
        <f t="shared" si="61"/>
        <v>0.80638383084619203</v>
      </c>
      <c r="P247" s="34">
        <f>SUM(P241:P246)</f>
        <v>6614050</v>
      </c>
      <c r="Q247" s="34">
        <f>SUM(Q241:Q246)</f>
        <v>36919316</v>
      </c>
      <c r="R247" s="34">
        <f>SUM(R241:R246)</f>
        <v>38272316</v>
      </c>
      <c r="S247" s="34">
        <f>SUM(S241:S246)</f>
        <v>15328303</v>
      </c>
      <c r="T247" s="39">
        <f t="shared" si="62"/>
        <v>0.40050628240005126</v>
      </c>
      <c r="U247" s="39">
        <f t="shared" si="63"/>
        <v>0.15163780134713223</v>
      </c>
    </row>
    <row r="248" spans="1:21" ht="13" x14ac:dyDescent="0.3">
      <c r="A248" s="18" t="s">
        <v>29</v>
      </c>
      <c r="B248" s="12" t="s">
        <v>443</v>
      </c>
      <c r="C248" s="11" t="s">
        <v>444</v>
      </c>
      <c r="D248" s="33">
        <v>4650339</v>
      </c>
      <c r="E248" s="33">
        <v>4727645</v>
      </c>
      <c r="F248" s="33">
        <v>803718</v>
      </c>
      <c r="G248" s="38">
        <f t="shared" si="56"/>
        <v>0.1728299807820462</v>
      </c>
      <c r="H248" s="33">
        <v>512073</v>
      </c>
      <c r="I248" s="38">
        <f t="shared" si="57"/>
        <v>0.11011519805330321</v>
      </c>
      <c r="J248" s="33">
        <v>608382</v>
      </c>
      <c r="K248" s="38">
        <f t="shared" si="58"/>
        <v>0.1286860582806027</v>
      </c>
      <c r="L248" s="33">
        <v>0</v>
      </c>
      <c r="M248" s="38">
        <f t="shared" si="59"/>
        <v>0</v>
      </c>
      <c r="N248" s="33">
        <f t="shared" si="60"/>
        <v>1924173</v>
      </c>
      <c r="O248" s="38">
        <f t="shared" si="61"/>
        <v>0.40700454454596313</v>
      </c>
      <c r="P248" s="33">
        <v>797429</v>
      </c>
      <c r="Q248" s="33">
        <v>4063900</v>
      </c>
      <c r="R248" s="33">
        <v>4063900</v>
      </c>
      <c r="S248" s="33">
        <v>2462397</v>
      </c>
      <c r="T248" s="38">
        <f t="shared" si="62"/>
        <v>0.60591968306306754</v>
      </c>
      <c r="U248" s="38">
        <f t="shared" si="63"/>
        <v>-0.23707063575565979</v>
      </c>
    </row>
    <row r="249" spans="1:21" ht="13" x14ac:dyDescent="0.3">
      <c r="A249" s="18" t="s">
        <v>29</v>
      </c>
      <c r="B249" s="12" t="s">
        <v>445</v>
      </c>
      <c r="C249" s="11" t="s">
        <v>446</v>
      </c>
      <c r="D249" s="33">
        <v>1889866</v>
      </c>
      <c r="E249" s="33">
        <v>1889866</v>
      </c>
      <c r="F249" s="33">
        <v>363221</v>
      </c>
      <c r="G249" s="38">
        <f t="shared" si="56"/>
        <v>0.19219404973685966</v>
      </c>
      <c r="H249" s="33">
        <v>260584</v>
      </c>
      <c r="I249" s="38">
        <f t="shared" si="57"/>
        <v>0.13788490824217167</v>
      </c>
      <c r="J249" s="33">
        <v>269764</v>
      </c>
      <c r="K249" s="38">
        <f t="shared" si="58"/>
        <v>0.14274239549259049</v>
      </c>
      <c r="L249" s="33">
        <v>0</v>
      </c>
      <c r="M249" s="38">
        <f t="shared" si="59"/>
        <v>0</v>
      </c>
      <c r="N249" s="33">
        <f t="shared" si="60"/>
        <v>893569</v>
      </c>
      <c r="O249" s="38">
        <f t="shared" si="61"/>
        <v>0.4728213534716218</v>
      </c>
      <c r="P249" s="33">
        <v>0</v>
      </c>
      <c r="Q249" s="33">
        <v>1750124</v>
      </c>
      <c r="R249" s="33">
        <v>1742124</v>
      </c>
      <c r="S249" s="33">
        <v>0</v>
      </c>
      <c r="T249" s="38">
        <f t="shared" si="62"/>
        <v>0</v>
      </c>
      <c r="U249" s="38">
        <f t="shared" si="63"/>
        <v>0</v>
      </c>
    </row>
    <row r="250" spans="1:21" ht="13" x14ac:dyDescent="0.3">
      <c r="A250" s="18" t="s">
        <v>29</v>
      </c>
      <c r="B250" s="12" t="s">
        <v>447</v>
      </c>
      <c r="C250" s="11" t="s">
        <v>448</v>
      </c>
      <c r="D250" s="33">
        <v>968786</v>
      </c>
      <c r="E250" s="33">
        <v>968786</v>
      </c>
      <c r="F250" s="33">
        <v>0</v>
      </c>
      <c r="G250" s="38">
        <f t="shared" si="56"/>
        <v>0</v>
      </c>
      <c r="H250" s="33">
        <v>0</v>
      </c>
      <c r="I250" s="38">
        <f t="shared" si="57"/>
        <v>0</v>
      </c>
      <c r="J250" s="33">
        <v>0</v>
      </c>
      <c r="K250" s="38">
        <f t="shared" si="58"/>
        <v>0</v>
      </c>
      <c r="L250" s="33">
        <v>0</v>
      </c>
      <c r="M250" s="38">
        <f t="shared" si="59"/>
        <v>0</v>
      </c>
      <c r="N250" s="33">
        <f t="shared" si="60"/>
        <v>0</v>
      </c>
      <c r="O250" s="38">
        <f t="shared" si="61"/>
        <v>0</v>
      </c>
      <c r="P250" s="33">
        <v>935000</v>
      </c>
      <c r="Q250" s="33">
        <v>368920</v>
      </c>
      <c r="R250" s="33">
        <v>368920</v>
      </c>
      <c r="S250" s="33">
        <v>935000</v>
      </c>
      <c r="T250" s="38">
        <f t="shared" si="62"/>
        <v>2.5344248075463516</v>
      </c>
      <c r="U250" s="38">
        <f t="shared" si="63"/>
        <v>-1</v>
      </c>
    </row>
    <row r="251" spans="1:21" ht="13" x14ac:dyDescent="0.3">
      <c r="A251" s="18" t="s">
        <v>29</v>
      </c>
      <c r="B251" s="12" t="s">
        <v>449</v>
      </c>
      <c r="C251" s="11" t="s">
        <v>450</v>
      </c>
      <c r="D251" s="33">
        <v>816000</v>
      </c>
      <c r="E251" s="33">
        <v>1339461</v>
      </c>
      <c r="F251" s="33">
        <v>0</v>
      </c>
      <c r="G251" s="38">
        <f t="shared" si="56"/>
        <v>0</v>
      </c>
      <c r="H251" s="33">
        <v>0</v>
      </c>
      <c r="I251" s="38">
        <f t="shared" si="57"/>
        <v>0</v>
      </c>
      <c r="J251" s="33">
        <v>5152</v>
      </c>
      <c r="K251" s="38">
        <f t="shared" si="58"/>
        <v>3.8463232598784139E-3</v>
      </c>
      <c r="L251" s="33">
        <v>0</v>
      </c>
      <c r="M251" s="38">
        <f t="shared" si="59"/>
        <v>0</v>
      </c>
      <c r="N251" s="33">
        <f t="shared" si="60"/>
        <v>5152</v>
      </c>
      <c r="O251" s="38">
        <f t="shared" si="61"/>
        <v>3.8463232598784139E-3</v>
      </c>
      <c r="P251" s="33">
        <v>0</v>
      </c>
      <c r="Q251" s="33">
        <v>813000</v>
      </c>
      <c r="R251" s="33">
        <v>616000</v>
      </c>
      <c r="S251" s="33">
        <v>616000</v>
      </c>
      <c r="T251" s="38">
        <f t="shared" si="62"/>
        <v>1</v>
      </c>
      <c r="U251" s="38">
        <f t="shared" si="63"/>
        <v>0</v>
      </c>
    </row>
    <row r="252" spans="1:21" ht="13" x14ac:dyDescent="0.3">
      <c r="A252" s="18" t="s">
        <v>29</v>
      </c>
      <c r="B252" s="12" t="s">
        <v>451</v>
      </c>
      <c r="C252" s="11" t="s">
        <v>452</v>
      </c>
      <c r="D252" s="33">
        <v>21739036</v>
      </c>
      <c r="E252" s="33">
        <v>23328270</v>
      </c>
      <c r="F252" s="33">
        <v>635117</v>
      </c>
      <c r="G252" s="38">
        <f t="shared" si="56"/>
        <v>2.9215508912170715E-2</v>
      </c>
      <c r="H252" s="33">
        <v>7486904</v>
      </c>
      <c r="I252" s="38">
        <f t="shared" si="57"/>
        <v>0.34439908006960385</v>
      </c>
      <c r="J252" s="33">
        <v>0</v>
      </c>
      <c r="K252" s="38">
        <f t="shared" si="58"/>
        <v>0</v>
      </c>
      <c r="L252" s="33">
        <v>0</v>
      </c>
      <c r="M252" s="38">
        <f t="shared" si="59"/>
        <v>0</v>
      </c>
      <c r="N252" s="33">
        <f t="shared" si="60"/>
        <v>8122021</v>
      </c>
      <c r="O252" s="38">
        <f t="shared" si="61"/>
        <v>0.34816216547562251</v>
      </c>
      <c r="P252" s="33">
        <v>5468000</v>
      </c>
      <c r="Q252" s="33">
        <v>22654123</v>
      </c>
      <c r="R252" s="33">
        <v>18645044</v>
      </c>
      <c r="S252" s="33">
        <v>14200335</v>
      </c>
      <c r="T252" s="38">
        <f t="shared" si="62"/>
        <v>0.76161445368538683</v>
      </c>
      <c r="U252" s="38">
        <f t="shared" si="63"/>
        <v>-1</v>
      </c>
    </row>
    <row r="253" spans="1:21" ht="13" x14ac:dyDescent="0.3">
      <c r="A253" s="18" t="s">
        <v>44</v>
      </c>
      <c r="B253" s="12" t="s">
        <v>453</v>
      </c>
      <c r="C253" s="11" t="s">
        <v>454</v>
      </c>
      <c r="D253" s="33">
        <v>0</v>
      </c>
      <c r="E253" s="33">
        <v>0</v>
      </c>
      <c r="F253" s="33">
        <v>0</v>
      </c>
      <c r="G253" s="38">
        <f t="shared" si="56"/>
        <v>0</v>
      </c>
      <c r="H253" s="33">
        <v>0</v>
      </c>
      <c r="I253" s="38">
        <f t="shared" si="57"/>
        <v>0</v>
      </c>
      <c r="J253" s="33">
        <v>0</v>
      </c>
      <c r="K253" s="38">
        <f t="shared" si="58"/>
        <v>0</v>
      </c>
      <c r="L253" s="33">
        <v>0</v>
      </c>
      <c r="M253" s="38">
        <f t="shared" si="59"/>
        <v>0</v>
      </c>
      <c r="N253" s="33">
        <f t="shared" si="60"/>
        <v>0</v>
      </c>
      <c r="O253" s="38">
        <f t="shared" si="61"/>
        <v>0</v>
      </c>
      <c r="P253" s="33">
        <v>0</v>
      </c>
      <c r="Q253" s="33">
        <v>0</v>
      </c>
      <c r="R253" s="33">
        <v>0</v>
      </c>
      <c r="S253" s="33">
        <v>0</v>
      </c>
      <c r="T253" s="38">
        <f t="shared" si="62"/>
        <v>0</v>
      </c>
      <c r="U253" s="38">
        <f t="shared" si="63"/>
        <v>0</v>
      </c>
    </row>
    <row r="254" spans="1:21" ht="14" x14ac:dyDescent="0.3">
      <c r="A254" s="19" t="s">
        <v>0</v>
      </c>
      <c r="B254" s="14" t="s">
        <v>455</v>
      </c>
      <c r="C254" s="13" t="s">
        <v>0</v>
      </c>
      <c r="D254" s="34">
        <f>SUM(D248:D253)</f>
        <v>30064027</v>
      </c>
      <c r="E254" s="34">
        <f>SUM(E248:E253)</f>
        <v>32254028</v>
      </c>
      <c r="F254" s="34">
        <f>SUM(F248:F253)</f>
        <v>1802056</v>
      </c>
      <c r="G254" s="39">
        <f t="shared" si="56"/>
        <v>5.994060609378777E-2</v>
      </c>
      <c r="H254" s="34">
        <f>SUM(H248:H253)</f>
        <v>8259561</v>
      </c>
      <c r="I254" s="39">
        <f t="shared" si="57"/>
        <v>0.27473235704584753</v>
      </c>
      <c r="J254" s="34">
        <f>SUM(J248:J253)</f>
        <v>883298</v>
      </c>
      <c r="K254" s="39">
        <f t="shared" si="58"/>
        <v>2.7385664823010632E-2</v>
      </c>
      <c r="L254" s="34">
        <f>SUM(L248:L253)</f>
        <v>0</v>
      </c>
      <c r="M254" s="39">
        <f t="shared" si="59"/>
        <v>0</v>
      </c>
      <c r="N254" s="34">
        <f t="shared" si="60"/>
        <v>10944915</v>
      </c>
      <c r="O254" s="39">
        <f t="shared" si="61"/>
        <v>0.33933482664552783</v>
      </c>
      <c r="P254" s="34">
        <f>SUM(P248:P253)</f>
        <v>7200429</v>
      </c>
      <c r="Q254" s="34">
        <f>SUM(Q248:Q253)</f>
        <v>29650067</v>
      </c>
      <c r="R254" s="34">
        <f>SUM(R248:R253)</f>
        <v>25435988</v>
      </c>
      <c r="S254" s="34">
        <f>SUM(S248:S253)</f>
        <v>18213732</v>
      </c>
      <c r="T254" s="39">
        <f t="shared" si="62"/>
        <v>0.71606151095841053</v>
      </c>
      <c r="U254" s="39">
        <f t="shared" si="63"/>
        <v>-0.87732703148659619</v>
      </c>
    </row>
    <row r="255" spans="1:21" ht="13" x14ac:dyDescent="0.3">
      <c r="A255" s="18" t="s">
        <v>29</v>
      </c>
      <c r="B255" s="12" t="s">
        <v>456</v>
      </c>
      <c r="C255" s="11" t="s">
        <v>457</v>
      </c>
      <c r="D255" s="33">
        <v>4153244</v>
      </c>
      <c r="E255" s="33">
        <v>4207347</v>
      </c>
      <c r="F255" s="33">
        <v>878896</v>
      </c>
      <c r="G255" s="38">
        <f t="shared" si="56"/>
        <v>0.21161675066526311</v>
      </c>
      <c r="H255" s="33">
        <v>1211944</v>
      </c>
      <c r="I255" s="38">
        <f t="shared" si="57"/>
        <v>0.2918065974452741</v>
      </c>
      <c r="J255" s="33">
        <v>573176</v>
      </c>
      <c r="K255" s="38">
        <f t="shared" si="58"/>
        <v>0.13623216720655559</v>
      </c>
      <c r="L255" s="33">
        <v>0</v>
      </c>
      <c r="M255" s="38">
        <f t="shared" si="59"/>
        <v>0</v>
      </c>
      <c r="N255" s="33">
        <f t="shared" si="60"/>
        <v>2664016</v>
      </c>
      <c r="O255" s="38">
        <f t="shared" si="61"/>
        <v>0.63318190774376348</v>
      </c>
      <c r="P255" s="33">
        <v>687885</v>
      </c>
      <c r="Q255" s="33">
        <v>3052000</v>
      </c>
      <c r="R255" s="33">
        <v>3075000</v>
      </c>
      <c r="S255" s="33">
        <v>2013619</v>
      </c>
      <c r="T255" s="38">
        <f t="shared" si="62"/>
        <v>0.65483544715447151</v>
      </c>
      <c r="U255" s="38">
        <f t="shared" si="63"/>
        <v>-0.16675607114561297</v>
      </c>
    </row>
    <row r="256" spans="1:21" ht="13" x14ac:dyDescent="0.3">
      <c r="A256" s="18" t="s">
        <v>29</v>
      </c>
      <c r="B256" s="12" t="s">
        <v>458</v>
      </c>
      <c r="C256" s="11" t="s">
        <v>459</v>
      </c>
      <c r="D256" s="33">
        <v>0</v>
      </c>
      <c r="E256" s="33">
        <v>0</v>
      </c>
      <c r="F256" s="33">
        <v>69199</v>
      </c>
      <c r="G256" s="38">
        <f t="shared" si="56"/>
        <v>0</v>
      </c>
      <c r="H256" s="33">
        <v>65209</v>
      </c>
      <c r="I256" s="38">
        <f t="shared" si="57"/>
        <v>0</v>
      </c>
      <c r="J256" s="33">
        <v>55563</v>
      </c>
      <c r="K256" s="38">
        <f t="shared" si="58"/>
        <v>0</v>
      </c>
      <c r="L256" s="33">
        <v>0</v>
      </c>
      <c r="M256" s="38">
        <f t="shared" si="59"/>
        <v>0</v>
      </c>
      <c r="N256" s="33">
        <f t="shared" si="60"/>
        <v>189971</v>
      </c>
      <c r="O256" s="38">
        <f t="shared" si="61"/>
        <v>0</v>
      </c>
      <c r="P256" s="33">
        <v>62795</v>
      </c>
      <c r="Q256" s="33">
        <v>0</v>
      </c>
      <c r="R256" s="33">
        <v>0</v>
      </c>
      <c r="S256" s="33">
        <v>172477</v>
      </c>
      <c r="T256" s="38">
        <f t="shared" si="62"/>
        <v>0</v>
      </c>
      <c r="U256" s="38">
        <f t="shared" si="63"/>
        <v>-0.1151684051277968</v>
      </c>
    </row>
    <row r="257" spans="1:21" ht="13" x14ac:dyDescent="0.3">
      <c r="A257" s="18" t="s">
        <v>29</v>
      </c>
      <c r="B257" s="12" t="s">
        <v>460</v>
      </c>
      <c r="C257" s="11" t="s">
        <v>461</v>
      </c>
      <c r="D257" s="33">
        <v>2521658</v>
      </c>
      <c r="E257" s="33">
        <v>2521658</v>
      </c>
      <c r="F257" s="33">
        <v>525112</v>
      </c>
      <c r="G257" s="38">
        <f t="shared" si="56"/>
        <v>0.20824076857369239</v>
      </c>
      <c r="H257" s="33">
        <v>396953</v>
      </c>
      <c r="I257" s="38">
        <f t="shared" si="57"/>
        <v>0.15741746105141935</v>
      </c>
      <c r="J257" s="33">
        <v>452931</v>
      </c>
      <c r="K257" s="38">
        <f t="shared" si="58"/>
        <v>0.17961634765697806</v>
      </c>
      <c r="L257" s="33">
        <v>0</v>
      </c>
      <c r="M257" s="38">
        <f t="shared" si="59"/>
        <v>0</v>
      </c>
      <c r="N257" s="33">
        <f t="shared" si="60"/>
        <v>1374996</v>
      </c>
      <c r="O257" s="38">
        <f t="shared" si="61"/>
        <v>0.54527457728208983</v>
      </c>
      <c r="P257" s="33">
        <v>382206</v>
      </c>
      <c r="Q257" s="33">
        <v>1739780</v>
      </c>
      <c r="R257" s="33">
        <v>1307780</v>
      </c>
      <c r="S257" s="33">
        <v>1139082</v>
      </c>
      <c r="T257" s="38">
        <f t="shared" si="62"/>
        <v>0.87100429735888296</v>
      </c>
      <c r="U257" s="38">
        <f t="shared" si="63"/>
        <v>0.18504419082902945</v>
      </c>
    </row>
    <row r="258" spans="1:21" ht="13" x14ac:dyDescent="0.3">
      <c r="A258" s="18" t="s">
        <v>44</v>
      </c>
      <c r="B258" s="12" t="s">
        <v>462</v>
      </c>
      <c r="C258" s="11" t="s">
        <v>463</v>
      </c>
      <c r="D258" s="33">
        <v>500000</v>
      </c>
      <c r="E258" s="33">
        <v>500000</v>
      </c>
      <c r="F258" s="33">
        <v>84655</v>
      </c>
      <c r="G258" s="38">
        <f t="shared" si="56"/>
        <v>0.16930999999999999</v>
      </c>
      <c r="H258" s="33">
        <v>136186</v>
      </c>
      <c r="I258" s="38">
        <f t="shared" si="57"/>
        <v>0.272372</v>
      </c>
      <c r="J258" s="33">
        <v>113204</v>
      </c>
      <c r="K258" s="38">
        <f t="shared" si="58"/>
        <v>0.226408</v>
      </c>
      <c r="L258" s="33">
        <v>0</v>
      </c>
      <c r="M258" s="38">
        <f t="shared" si="59"/>
        <v>0</v>
      </c>
      <c r="N258" s="33">
        <f t="shared" si="60"/>
        <v>334045</v>
      </c>
      <c r="O258" s="38">
        <f t="shared" si="61"/>
        <v>0.66808999999999996</v>
      </c>
      <c r="P258" s="33">
        <v>360766</v>
      </c>
      <c r="Q258" s="33">
        <v>500000</v>
      </c>
      <c r="R258" s="33">
        <v>500000</v>
      </c>
      <c r="S258" s="33">
        <v>360766</v>
      </c>
      <c r="T258" s="38">
        <f t="shared" si="62"/>
        <v>0.72153199999999995</v>
      </c>
      <c r="U258" s="38">
        <f t="shared" si="63"/>
        <v>-0.68621211533237614</v>
      </c>
    </row>
    <row r="259" spans="1:21" ht="14" x14ac:dyDescent="0.3">
      <c r="A259" s="19" t="s">
        <v>0</v>
      </c>
      <c r="B259" s="14" t="s">
        <v>464</v>
      </c>
      <c r="C259" s="13" t="s">
        <v>0</v>
      </c>
      <c r="D259" s="34">
        <f>SUM(D255:D258)</f>
        <v>7174902</v>
      </c>
      <c r="E259" s="34">
        <f>SUM(E255:E258)</f>
        <v>7229005</v>
      </c>
      <c r="F259" s="34">
        <f>SUM(F255:F258)</f>
        <v>1557862</v>
      </c>
      <c r="G259" s="39">
        <f t="shared" si="56"/>
        <v>0.21712658932484374</v>
      </c>
      <c r="H259" s="34">
        <f>SUM(H255:H258)</f>
        <v>1810292</v>
      </c>
      <c r="I259" s="39">
        <f t="shared" si="57"/>
        <v>0.25230895139752429</v>
      </c>
      <c r="J259" s="34">
        <f>SUM(J255:J258)</f>
        <v>1194874</v>
      </c>
      <c r="K259" s="39">
        <f t="shared" si="58"/>
        <v>0.16528886063849726</v>
      </c>
      <c r="L259" s="34">
        <f>SUM(L255:L258)</f>
        <v>0</v>
      </c>
      <c r="M259" s="39">
        <f t="shared" si="59"/>
        <v>0</v>
      </c>
      <c r="N259" s="34">
        <f t="shared" si="60"/>
        <v>4563028</v>
      </c>
      <c r="O259" s="39">
        <f t="shared" si="61"/>
        <v>0.63121107261649423</v>
      </c>
      <c r="P259" s="34">
        <f>SUM(P255:P258)</f>
        <v>1493652</v>
      </c>
      <c r="Q259" s="34">
        <f>SUM(Q255:Q258)</f>
        <v>5291780</v>
      </c>
      <c r="R259" s="34">
        <f>SUM(R255:R258)</f>
        <v>4882780</v>
      </c>
      <c r="S259" s="34">
        <f>SUM(S255:S258)</f>
        <v>3685944</v>
      </c>
      <c r="T259" s="39">
        <f t="shared" si="62"/>
        <v>0.75488635572358365</v>
      </c>
      <c r="U259" s="39">
        <f t="shared" si="63"/>
        <v>-0.20003186819955387</v>
      </c>
    </row>
    <row r="260" spans="1:21" ht="14" x14ac:dyDescent="0.3">
      <c r="A260" s="19" t="s">
        <v>0</v>
      </c>
      <c r="B260" s="14" t="s">
        <v>465</v>
      </c>
      <c r="C260" s="13" t="s">
        <v>0</v>
      </c>
      <c r="D260" s="34">
        <f>SUM(D234:D239,D241:D246,D248:D253,D255:D258)</f>
        <v>91691906</v>
      </c>
      <c r="E260" s="34">
        <f>SUM(E234:E239,E241:E246,E248:E253,E255:E258)</f>
        <v>94309003</v>
      </c>
      <c r="F260" s="34">
        <f>SUM(F234:F239,F241:F246,F248:F253,F255:F258)</f>
        <v>15956662</v>
      </c>
      <c r="G260" s="39">
        <f t="shared" si="56"/>
        <v>0.17402476070243322</v>
      </c>
      <c r="H260" s="34">
        <f>SUM(H234:H239,H241:H246,H248:H253,H255:H258)</f>
        <v>19212726</v>
      </c>
      <c r="I260" s="39">
        <f t="shared" si="57"/>
        <v>0.20953568137191958</v>
      </c>
      <c r="J260" s="34">
        <f>SUM(J234:J239,J241:J246,J248:J253,J255:J258)</f>
        <v>14517396</v>
      </c>
      <c r="K260" s="39">
        <f t="shared" si="58"/>
        <v>0.15393435979807782</v>
      </c>
      <c r="L260" s="34">
        <f>SUM(L234:L239,L241:L246,L248:L253,L255:L258)</f>
        <v>0</v>
      </c>
      <c r="M260" s="39">
        <f t="shared" si="59"/>
        <v>0</v>
      </c>
      <c r="N260" s="34">
        <f t="shared" si="60"/>
        <v>49686784</v>
      </c>
      <c r="O260" s="39">
        <f t="shared" si="61"/>
        <v>0.52685090945134894</v>
      </c>
      <c r="P260" s="34">
        <f>SUM(P234:P239,P241:P246,P248:P253,P255:P258)</f>
        <v>17087833</v>
      </c>
      <c r="Q260" s="34">
        <f>SUM(Q234:Q239,Q241:Q246,Q248:Q253,Q255:Q258)</f>
        <v>87293007</v>
      </c>
      <c r="R260" s="34">
        <f>SUM(R234:R239,R241:R246,R248:R253,R255:R258)</f>
        <v>85456679</v>
      </c>
      <c r="S260" s="34">
        <f>SUM(S234:S239,S241:S246,S248:S253,S255:S258)</f>
        <v>40578944</v>
      </c>
      <c r="T260" s="39">
        <f t="shared" si="62"/>
        <v>0.4748481274354226</v>
      </c>
      <c r="U260" s="39">
        <f t="shared" si="63"/>
        <v>-0.15042498367113022</v>
      </c>
    </row>
    <row r="261" spans="1:21" ht="14.5" customHeight="1" x14ac:dyDescent="0.3">
      <c r="A261" s="17" t="s">
        <v>0</v>
      </c>
      <c r="B261" s="15" t="s">
        <v>618</v>
      </c>
      <c r="C261" s="10"/>
      <c r="D261" s="35"/>
      <c r="E261" s="35"/>
      <c r="F261" s="35"/>
      <c r="G261" s="40"/>
      <c r="H261" s="35"/>
      <c r="I261" s="40"/>
      <c r="J261" s="35"/>
      <c r="K261" s="40"/>
      <c r="L261" s="35"/>
      <c r="M261" s="40"/>
      <c r="N261" s="35"/>
      <c r="O261" s="40"/>
      <c r="P261" s="35"/>
      <c r="Q261" s="35"/>
      <c r="R261" s="35"/>
      <c r="S261" s="35"/>
      <c r="T261" s="40"/>
      <c r="U261" s="40"/>
    </row>
    <row r="262" spans="1:21" ht="28.9" customHeight="1" x14ac:dyDescent="0.3">
      <c r="A262" s="17" t="s">
        <v>0</v>
      </c>
      <c r="B262" s="9" t="s">
        <v>466</v>
      </c>
      <c r="C262" s="10"/>
      <c r="D262" s="35"/>
      <c r="E262" s="35"/>
      <c r="F262" s="35"/>
      <c r="G262" s="40"/>
      <c r="H262" s="35"/>
      <c r="I262" s="40"/>
      <c r="J262" s="35"/>
      <c r="K262" s="40"/>
      <c r="L262" s="35"/>
      <c r="M262" s="40"/>
      <c r="N262" s="35"/>
      <c r="O262" s="40"/>
      <c r="P262" s="35"/>
      <c r="Q262" s="35"/>
      <c r="R262" s="35"/>
      <c r="S262" s="35"/>
      <c r="T262" s="40"/>
      <c r="U262" s="40"/>
    </row>
    <row r="263" spans="1:21" ht="13" x14ac:dyDescent="0.3">
      <c r="A263" s="18" t="s">
        <v>29</v>
      </c>
      <c r="B263" s="12" t="s">
        <v>467</v>
      </c>
      <c r="C263" s="11" t="s">
        <v>468</v>
      </c>
      <c r="D263" s="33">
        <v>7574913</v>
      </c>
      <c r="E263" s="33">
        <v>7644913</v>
      </c>
      <c r="F263" s="33">
        <v>254844</v>
      </c>
      <c r="G263" s="38">
        <f t="shared" ref="G263:G299" si="64">IF(($D263     =0),0,($F263     /$D263     ))</f>
        <v>3.3643158673901601E-2</v>
      </c>
      <c r="H263" s="33">
        <v>373483</v>
      </c>
      <c r="I263" s="38">
        <f t="shared" ref="I263:I299" si="65">IF(($D263     =0),0,($H263     /$D263     ))</f>
        <v>4.9305252746797222E-2</v>
      </c>
      <c r="J263" s="33">
        <v>182661</v>
      </c>
      <c r="K263" s="38">
        <f t="shared" ref="K263:K299" si="66">IF(($E263     =0),0,($J263     /$E263     ))</f>
        <v>2.3893143061274862E-2</v>
      </c>
      <c r="L263" s="33">
        <v>0</v>
      </c>
      <c r="M263" s="38">
        <f t="shared" ref="M263:M299" si="67">IF(($E263     =0),0,($L263     /$E263     ))</f>
        <v>0</v>
      </c>
      <c r="N263" s="33">
        <f t="shared" ref="N263:N299" si="68">$F263     +$H263     +$J263</f>
        <v>810988</v>
      </c>
      <c r="O263" s="38">
        <f t="shared" ref="O263:O299" si="69">IF(($E263     =0),0,($N263     /$E263     ))</f>
        <v>0.10608204436074027</v>
      </c>
      <c r="P263" s="33">
        <v>13299</v>
      </c>
      <c r="Q263" s="33">
        <v>1357100</v>
      </c>
      <c r="R263" s="33">
        <v>1207101</v>
      </c>
      <c r="S263" s="33">
        <v>19870</v>
      </c>
      <c r="T263" s="38">
        <f t="shared" ref="T263:T299" si="70">IF(($R263     =0),0,($S263     /$R263     ))</f>
        <v>1.6460925804882939E-2</v>
      </c>
      <c r="U263" s="38">
        <f t="shared" ref="U263:U299" si="71">IF(($P263     =0),0,(($J263     /$P263     )-1))</f>
        <v>12.734942476877961</v>
      </c>
    </row>
    <row r="264" spans="1:21" ht="13" x14ac:dyDescent="0.3">
      <c r="A264" s="18" t="s">
        <v>29</v>
      </c>
      <c r="B264" s="12" t="s">
        <v>469</v>
      </c>
      <c r="C264" s="11" t="s">
        <v>470</v>
      </c>
      <c r="D264" s="33">
        <v>3412603</v>
      </c>
      <c r="E264" s="33">
        <v>23408472</v>
      </c>
      <c r="F264" s="33">
        <v>922880</v>
      </c>
      <c r="G264" s="38">
        <f t="shared" si="64"/>
        <v>0.27043286312530346</v>
      </c>
      <c r="H264" s="33">
        <v>770028</v>
      </c>
      <c r="I264" s="38">
        <f t="shared" si="65"/>
        <v>0.22564242017017508</v>
      </c>
      <c r="J264" s="33">
        <v>628369</v>
      </c>
      <c r="K264" s="38">
        <f t="shared" si="66"/>
        <v>2.6843657287840061E-2</v>
      </c>
      <c r="L264" s="33">
        <v>0</v>
      </c>
      <c r="M264" s="38">
        <f t="shared" si="67"/>
        <v>0</v>
      </c>
      <c r="N264" s="33">
        <f t="shared" si="68"/>
        <v>2321277</v>
      </c>
      <c r="O264" s="38">
        <f t="shared" si="69"/>
        <v>9.9163969352634385E-2</v>
      </c>
      <c r="P264" s="33">
        <v>31225675</v>
      </c>
      <c r="Q264" s="33">
        <v>3586440</v>
      </c>
      <c r="R264" s="33">
        <v>34266436</v>
      </c>
      <c r="S264" s="33">
        <v>33498270</v>
      </c>
      <c r="T264" s="38">
        <f t="shared" si="70"/>
        <v>0.97758255337672118</v>
      </c>
      <c r="U264" s="38">
        <f t="shared" si="71"/>
        <v>-0.97987652788930901</v>
      </c>
    </row>
    <row r="265" spans="1:21" ht="13" x14ac:dyDescent="0.3">
      <c r="A265" s="18" t="s">
        <v>29</v>
      </c>
      <c r="B265" s="12" t="s">
        <v>471</v>
      </c>
      <c r="C265" s="11" t="s">
        <v>472</v>
      </c>
      <c r="D265" s="33">
        <v>562208</v>
      </c>
      <c r="E265" s="33">
        <v>1183500</v>
      </c>
      <c r="F265" s="33">
        <v>30585</v>
      </c>
      <c r="G265" s="38">
        <f t="shared" si="64"/>
        <v>5.440157379475212E-2</v>
      </c>
      <c r="H265" s="33">
        <v>6469</v>
      </c>
      <c r="I265" s="38">
        <f t="shared" si="65"/>
        <v>1.1506417553645626E-2</v>
      </c>
      <c r="J265" s="33">
        <v>19332</v>
      </c>
      <c r="K265" s="38">
        <f t="shared" si="66"/>
        <v>1.6334600760456272E-2</v>
      </c>
      <c r="L265" s="33">
        <v>0</v>
      </c>
      <c r="M265" s="38">
        <f t="shared" si="67"/>
        <v>0</v>
      </c>
      <c r="N265" s="33">
        <f t="shared" si="68"/>
        <v>56386</v>
      </c>
      <c r="O265" s="38">
        <f t="shared" si="69"/>
        <v>4.7643430502746095E-2</v>
      </c>
      <c r="P265" s="33">
        <v>18530</v>
      </c>
      <c r="Q265" s="33">
        <v>1161102</v>
      </c>
      <c r="R265" s="33">
        <v>1171879</v>
      </c>
      <c r="S265" s="33">
        <v>42928</v>
      </c>
      <c r="T265" s="38">
        <f t="shared" si="70"/>
        <v>3.6631768296897543E-2</v>
      </c>
      <c r="U265" s="38">
        <f t="shared" si="71"/>
        <v>4.328116567728002E-2</v>
      </c>
    </row>
    <row r="266" spans="1:21" ht="13" x14ac:dyDescent="0.3">
      <c r="A266" s="18" t="s">
        <v>44</v>
      </c>
      <c r="B266" s="12" t="s">
        <v>473</v>
      </c>
      <c r="C266" s="11" t="s">
        <v>474</v>
      </c>
      <c r="D266" s="33">
        <v>7800810</v>
      </c>
      <c r="E266" s="33">
        <v>9757374</v>
      </c>
      <c r="F266" s="33">
        <v>4553130</v>
      </c>
      <c r="G266" s="38">
        <f t="shared" si="64"/>
        <v>0.58367400308429507</v>
      </c>
      <c r="H266" s="33">
        <v>3456917</v>
      </c>
      <c r="I266" s="38">
        <f t="shared" si="65"/>
        <v>0.44314846791551132</v>
      </c>
      <c r="J266" s="33">
        <v>1454269</v>
      </c>
      <c r="K266" s="38">
        <f t="shared" si="66"/>
        <v>0.14904307244961607</v>
      </c>
      <c r="L266" s="33">
        <v>0</v>
      </c>
      <c r="M266" s="38">
        <f t="shared" si="67"/>
        <v>0</v>
      </c>
      <c r="N266" s="33">
        <f t="shared" si="68"/>
        <v>9464316</v>
      </c>
      <c r="O266" s="38">
        <f t="shared" si="69"/>
        <v>0.96996548456582687</v>
      </c>
      <c r="P266" s="33">
        <v>1895418</v>
      </c>
      <c r="Q266" s="33">
        <v>7985590</v>
      </c>
      <c r="R266" s="33">
        <v>12726590</v>
      </c>
      <c r="S266" s="33">
        <v>7581590</v>
      </c>
      <c r="T266" s="38">
        <f t="shared" si="70"/>
        <v>0.59572831371168555</v>
      </c>
      <c r="U266" s="38">
        <f t="shared" si="71"/>
        <v>-0.23274496707322612</v>
      </c>
    </row>
    <row r="267" spans="1:21" ht="14" x14ac:dyDescent="0.3">
      <c r="A267" s="19" t="s">
        <v>0</v>
      </c>
      <c r="B267" s="14" t="s">
        <v>475</v>
      </c>
      <c r="C267" s="13" t="s">
        <v>0</v>
      </c>
      <c r="D267" s="34">
        <f>SUM(D263:D266)</f>
        <v>19350534</v>
      </c>
      <c r="E267" s="34">
        <f>SUM(E263:E266)</f>
        <v>41994259</v>
      </c>
      <c r="F267" s="34">
        <f>SUM(F263:F266)</f>
        <v>5761439</v>
      </c>
      <c r="G267" s="39">
        <f t="shared" si="64"/>
        <v>0.29774056881324307</v>
      </c>
      <c r="H267" s="34">
        <f>SUM(H263:H266)</f>
        <v>4606897</v>
      </c>
      <c r="I267" s="39">
        <f t="shared" si="65"/>
        <v>0.23807596214140653</v>
      </c>
      <c r="J267" s="34">
        <f>SUM(J263:J266)</f>
        <v>2284631</v>
      </c>
      <c r="K267" s="39">
        <f t="shared" si="66"/>
        <v>5.4403412618853446E-2</v>
      </c>
      <c r="L267" s="34">
        <f>SUM(L263:L266)</f>
        <v>0</v>
      </c>
      <c r="M267" s="39">
        <f t="shared" si="67"/>
        <v>0</v>
      </c>
      <c r="N267" s="34">
        <f t="shared" si="68"/>
        <v>12652967</v>
      </c>
      <c r="O267" s="39">
        <f t="shared" si="69"/>
        <v>0.30130230420305787</v>
      </c>
      <c r="P267" s="34">
        <f>SUM(P263:P266)</f>
        <v>33152922</v>
      </c>
      <c r="Q267" s="34">
        <f>SUM(Q263:Q266)</f>
        <v>14090232</v>
      </c>
      <c r="R267" s="34">
        <f>SUM(R263:R266)</f>
        <v>49372006</v>
      </c>
      <c r="S267" s="34">
        <f>SUM(S263:S266)</f>
        <v>41142658</v>
      </c>
      <c r="T267" s="39">
        <f t="shared" si="70"/>
        <v>0.83331955359480436</v>
      </c>
      <c r="U267" s="39">
        <f t="shared" si="71"/>
        <v>-0.93108809534194303</v>
      </c>
    </row>
    <row r="268" spans="1:21" ht="13" x14ac:dyDescent="0.3">
      <c r="A268" s="18" t="s">
        <v>29</v>
      </c>
      <c r="B268" s="12" t="s">
        <v>476</v>
      </c>
      <c r="C268" s="11" t="s">
        <v>477</v>
      </c>
      <c r="D268" s="33">
        <v>1371768</v>
      </c>
      <c r="E268" s="33">
        <v>1371768</v>
      </c>
      <c r="F268" s="33">
        <v>4374</v>
      </c>
      <c r="G268" s="38">
        <f t="shared" si="64"/>
        <v>3.1885858250083107E-3</v>
      </c>
      <c r="H268" s="33">
        <v>-2873</v>
      </c>
      <c r="I268" s="38">
        <f t="shared" si="65"/>
        <v>-2.0943774749082934E-3</v>
      </c>
      <c r="J268" s="33">
        <v>-10571</v>
      </c>
      <c r="K268" s="38">
        <f t="shared" si="66"/>
        <v>-7.7061135702247031E-3</v>
      </c>
      <c r="L268" s="33">
        <v>0</v>
      </c>
      <c r="M268" s="38">
        <f t="shared" si="67"/>
        <v>0</v>
      </c>
      <c r="N268" s="33">
        <f t="shared" si="68"/>
        <v>-9070</v>
      </c>
      <c r="O268" s="38">
        <f t="shared" si="69"/>
        <v>-6.6119052201246862E-3</v>
      </c>
      <c r="P268" s="33">
        <v>-1113</v>
      </c>
      <c r="Q268" s="33">
        <v>-23303</v>
      </c>
      <c r="R268" s="33">
        <v>1104697</v>
      </c>
      <c r="S268" s="33">
        <v>-5751</v>
      </c>
      <c r="T268" s="38">
        <f t="shared" si="70"/>
        <v>-5.2059524014277216E-3</v>
      </c>
      <c r="U268" s="38">
        <f t="shared" si="71"/>
        <v>8.4977538185085351</v>
      </c>
    </row>
    <row r="269" spans="1:21" ht="13" x14ac:dyDescent="0.3">
      <c r="A269" s="18" t="s">
        <v>29</v>
      </c>
      <c r="B269" s="12" t="s">
        <v>478</v>
      </c>
      <c r="C269" s="11" t="s">
        <v>479</v>
      </c>
      <c r="D269" s="33">
        <v>2428251</v>
      </c>
      <c r="E269" s="33">
        <v>2459851</v>
      </c>
      <c r="F269" s="33">
        <v>713601</v>
      </c>
      <c r="G269" s="38">
        <f t="shared" si="64"/>
        <v>0.29387448002698241</v>
      </c>
      <c r="H269" s="33">
        <v>762938</v>
      </c>
      <c r="I269" s="38">
        <f t="shared" si="65"/>
        <v>0.31419239609084892</v>
      </c>
      <c r="J269" s="33">
        <v>572131</v>
      </c>
      <c r="K269" s="38">
        <f t="shared" si="66"/>
        <v>0.23258766486262786</v>
      </c>
      <c r="L269" s="33">
        <v>0</v>
      </c>
      <c r="M269" s="38">
        <f t="shared" si="67"/>
        <v>0</v>
      </c>
      <c r="N269" s="33">
        <f t="shared" si="68"/>
        <v>2048670</v>
      </c>
      <c r="O269" s="38">
        <f t="shared" si="69"/>
        <v>0.83284312749024225</v>
      </c>
      <c r="P269" s="33">
        <v>219751</v>
      </c>
      <c r="Q269" s="33">
        <v>1372945</v>
      </c>
      <c r="R269" s="33">
        <v>2409248</v>
      </c>
      <c r="S269" s="33">
        <v>867180</v>
      </c>
      <c r="T269" s="38">
        <f t="shared" si="70"/>
        <v>0.35993803875732178</v>
      </c>
      <c r="U269" s="38">
        <f t="shared" si="71"/>
        <v>1.6035421909342849</v>
      </c>
    </row>
    <row r="270" spans="1:21" ht="13" x14ac:dyDescent="0.3">
      <c r="A270" s="18" t="s">
        <v>29</v>
      </c>
      <c r="B270" s="12" t="s">
        <v>480</v>
      </c>
      <c r="C270" s="11" t="s">
        <v>481</v>
      </c>
      <c r="D270" s="33">
        <v>615231</v>
      </c>
      <c r="E270" s="33">
        <v>802231</v>
      </c>
      <c r="F270" s="33">
        <v>0</v>
      </c>
      <c r="G270" s="38">
        <f t="shared" si="64"/>
        <v>0</v>
      </c>
      <c r="H270" s="33">
        <v>0</v>
      </c>
      <c r="I270" s="38">
        <f t="shared" si="65"/>
        <v>0</v>
      </c>
      <c r="J270" s="33">
        <v>1110</v>
      </c>
      <c r="K270" s="38">
        <f t="shared" si="66"/>
        <v>1.3836413701290525E-3</v>
      </c>
      <c r="L270" s="33">
        <v>0</v>
      </c>
      <c r="M270" s="38">
        <f t="shared" si="67"/>
        <v>0</v>
      </c>
      <c r="N270" s="33">
        <f t="shared" si="68"/>
        <v>1110</v>
      </c>
      <c r="O270" s="38">
        <f t="shared" si="69"/>
        <v>1.3836413701290525E-3</v>
      </c>
      <c r="P270" s="33">
        <v>190</v>
      </c>
      <c r="Q270" s="33">
        <v>2089</v>
      </c>
      <c r="R270" s="33">
        <v>615089</v>
      </c>
      <c r="S270" s="33">
        <v>190</v>
      </c>
      <c r="T270" s="38">
        <f t="shared" si="70"/>
        <v>3.0889838706268523E-4</v>
      </c>
      <c r="U270" s="38">
        <f t="shared" si="71"/>
        <v>4.8421052631578947</v>
      </c>
    </row>
    <row r="271" spans="1:21" ht="13" x14ac:dyDescent="0.3">
      <c r="A271" s="18" t="s">
        <v>29</v>
      </c>
      <c r="B271" s="12" t="s">
        <v>482</v>
      </c>
      <c r="C271" s="11" t="s">
        <v>483</v>
      </c>
      <c r="D271" s="33">
        <v>1373923</v>
      </c>
      <c r="E271" s="33">
        <v>1471359</v>
      </c>
      <c r="F271" s="33">
        <v>7203</v>
      </c>
      <c r="G271" s="38">
        <f t="shared" si="64"/>
        <v>5.2426518807822562E-3</v>
      </c>
      <c r="H271" s="33">
        <v>6241</v>
      </c>
      <c r="I271" s="38">
        <f t="shared" si="65"/>
        <v>4.5424670814885552E-3</v>
      </c>
      <c r="J271" s="33">
        <v>6722</v>
      </c>
      <c r="K271" s="38">
        <f t="shared" si="66"/>
        <v>4.5685655234378557E-3</v>
      </c>
      <c r="L271" s="33">
        <v>0</v>
      </c>
      <c r="M271" s="38">
        <f t="shared" si="67"/>
        <v>0</v>
      </c>
      <c r="N271" s="33">
        <f t="shared" si="68"/>
        <v>20166</v>
      </c>
      <c r="O271" s="38">
        <f t="shared" si="69"/>
        <v>1.3705696570313567E-2</v>
      </c>
      <c r="P271" s="33">
        <v>7050</v>
      </c>
      <c r="Q271" s="33">
        <v>1334050</v>
      </c>
      <c r="R271" s="33">
        <v>1271900</v>
      </c>
      <c r="S271" s="33">
        <v>13871</v>
      </c>
      <c r="T271" s="38">
        <f t="shared" si="70"/>
        <v>1.0905731582671593E-2</v>
      </c>
      <c r="U271" s="38">
        <f t="shared" si="71"/>
        <v>-4.6524822695035439E-2</v>
      </c>
    </row>
    <row r="272" spans="1:21" ht="13" x14ac:dyDescent="0.3">
      <c r="A272" s="18" t="s">
        <v>29</v>
      </c>
      <c r="B272" s="12" t="s">
        <v>484</v>
      </c>
      <c r="C272" s="11" t="s">
        <v>485</v>
      </c>
      <c r="D272" s="33">
        <v>1514501</v>
      </c>
      <c r="E272" s="33">
        <v>1511544</v>
      </c>
      <c r="F272" s="33">
        <v>3293</v>
      </c>
      <c r="G272" s="38">
        <f t="shared" si="64"/>
        <v>2.1743135197665768E-3</v>
      </c>
      <c r="H272" s="33">
        <v>8234</v>
      </c>
      <c r="I272" s="38">
        <f t="shared" si="65"/>
        <v>5.4367742246456095E-3</v>
      </c>
      <c r="J272" s="33">
        <v>8613</v>
      </c>
      <c r="K272" s="38">
        <f t="shared" si="66"/>
        <v>5.6981470602245118E-3</v>
      </c>
      <c r="L272" s="33">
        <v>0</v>
      </c>
      <c r="M272" s="38">
        <f t="shared" si="67"/>
        <v>0</v>
      </c>
      <c r="N272" s="33">
        <f t="shared" si="68"/>
        <v>20140</v>
      </c>
      <c r="O272" s="38">
        <f t="shared" si="69"/>
        <v>1.3324124206771355E-2</v>
      </c>
      <c r="P272" s="33">
        <v>3835</v>
      </c>
      <c r="Q272" s="33">
        <v>1995500</v>
      </c>
      <c r="R272" s="33">
        <v>1845100</v>
      </c>
      <c r="S272" s="33">
        <v>8700</v>
      </c>
      <c r="T272" s="38">
        <f t="shared" si="70"/>
        <v>4.7151915885317872E-3</v>
      </c>
      <c r="U272" s="38">
        <f t="shared" si="71"/>
        <v>1.2458930899608864</v>
      </c>
    </row>
    <row r="273" spans="1:21" ht="13" x14ac:dyDescent="0.3">
      <c r="A273" s="18" t="s">
        <v>29</v>
      </c>
      <c r="B273" s="12" t="s">
        <v>486</v>
      </c>
      <c r="C273" s="11" t="s">
        <v>487</v>
      </c>
      <c r="D273" s="33">
        <v>1114761</v>
      </c>
      <c r="E273" s="33">
        <v>2251423</v>
      </c>
      <c r="F273" s="33">
        <v>219211</v>
      </c>
      <c r="G273" s="38">
        <f t="shared" si="64"/>
        <v>0.1966439443073448</v>
      </c>
      <c r="H273" s="33">
        <v>243725</v>
      </c>
      <c r="I273" s="38">
        <f t="shared" si="65"/>
        <v>0.21863430816112153</v>
      </c>
      <c r="J273" s="33">
        <v>192810</v>
      </c>
      <c r="K273" s="38">
        <f t="shared" si="66"/>
        <v>8.5639171315208207E-2</v>
      </c>
      <c r="L273" s="33">
        <v>0</v>
      </c>
      <c r="M273" s="38">
        <f t="shared" si="67"/>
        <v>0</v>
      </c>
      <c r="N273" s="33">
        <f t="shared" si="68"/>
        <v>655746</v>
      </c>
      <c r="O273" s="38">
        <f t="shared" si="69"/>
        <v>0.2912584618705592</v>
      </c>
      <c r="P273" s="33">
        <v>186291</v>
      </c>
      <c r="Q273" s="33">
        <v>14111</v>
      </c>
      <c r="R273" s="33">
        <v>1014111</v>
      </c>
      <c r="S273" s="33">
        <v>611453</v>
      </c>
      <c r="T273" s="38">
        <f t="shared" si="70"/>
        <v>0.60294484528813908</v>
      </c>
      <c r="U273" s="38">
        <f t="shared" si="71"/>
        <v>3.499363898416985E-2</v>
      </c>
    </row>
    <row r="274" spans="1:21" ht="13" x14ac:dyDescent="0.3">
      <c r="A274" s="18" t="s">
        <v>44</v>
      </c>
      <c r="B274" s="12" t="s">
        <v>488</v>
      </c>
      <c r="C274" s="11" t="s">
        <v>489</v>
      </c>
      <c r="D274" s="33">
        <v>0</v>
      </c>
      <c r="E274" s="33">
        <v>0</v>
      </c>
      <c r="F274" s="33">
        <v>0</v>
      </c>
      <c r="G274" s="38">
        <f t="shared" si="64"/>
        <v>0</v>
      </c>
      <c r="H274" s="33">
        <v>0</v>
      </c>
      <c r="I274" s="38">
        <f t="shared" si="65"/>
        <v>0</v>
      </c>
      <c r="J274" s="33">
        <v>0</v>
      </c>
      <c r="K274" s="38">
        <f t="shared" si="66"/>
        <v>0</v>
      </c>
      <c r="L274" s="33">
        <v>0</v>
      </c>
      <c r="M274" s="38">
        <f t="shared" si="67"/>
        <v>0</v>
      </c>
      <c r="N274" s="33">
        <f t="shared" si="68"/>
        <v>0</v>
      </c>
      <c r="O274" s="38">
        <f t="shared" si="69"/>
        <v>0</v>
      </c>
      <c r="P274" s="33">
        <v>0</v>
      </c>
      <c r="Q274" s="33">
        <v>0</v>
      </c>
      <c r="R274" s="33">
        <v>0</v>
      </c>
      <c r="S274" s="33">
        <v>0</v>
      </c>
      <c r="T274" s="38">
        <f t="shared" si="70"/>
        <v>0</v>
      </c>
      <c r="U274" s="38">
        <f t="shared" si="71"/>
        <v>0</v>
      </c>
    </row>
    <row r="275" spans="1:21" ht="14" x14ac:dyDescent="0.3">
      <c r="A275" s="19" t="s">
        <v>0</v>
      </c>
      <c r="B275" s="14" t="s">
        <v>490</v>
      </c>
      <c r="C275" s="13" t="s">
        <v>0</v>
      </c>
      <c r="D275" s="34">
        <f>SUM(D268:D274)</f>
        <v>8418435</v>
      </c>
      <c r="E275" s="34">
        <f>SUM(E268:E274)</f>
        <v>9868176</v>
      </c>
      <c r="F275" s="34">
        <f>SUM(F268:F274)</f>
        <v>947682</v>
      </c>
      <c r="G275" s="39">
        <f t="shared" si="64"/>
        <v>0.11257222987407992</v>
      </c>
      <c r="H275" s="34">
        <f>SUM(H268:H274)</f>
        <v>1018265</v>
      </c>
      <c r="I275" s="39">
        <f t="shared" si="65"/>
        <v>0.12095656734298002</v>
      </c>
      <c r="J275" s="34">
        <f>SUM(J268:J274)</f>
        <v>770815</v>
      </c>
      <c r="K275" s="39">
        <f t="shared" si="66"/>
        <v>7.8111192990477668E-2</v>
      </c>
      <c r="L275" s="34">
        <f>SUM(L268:L274)</f>
        <v>0</v>
      </c>
      <c r="M275" s="39">
        <f t="shared" si="67"/>
        <v>0</v>
      </c>
      <c r="N275" s="34">
        <f t="shared" si="68"/>
        <v>2736762</v>
      </c>
      <c r="O275" s="39">
        <f t="shared" si="69"/>
        <v>0.27733210271077452</v>
      </c>
      <c r="P275" s="34">
        <f>SUM(P268:P274)</f>
        <v>416004</v>
      </c>
      <c r="Q275" s="34">
        <f>SUM(Q268:Q274)</f>
        <v>4695392</v>
      </c>
      <c r="R275" s="34">
        <f>SUM(R268:R274)</f>
        <v>8260145</v>
      </c>
      <c r="S275" s="34">
        <f>SUM(S268:S274)</f>
        <v>1495643</v>
      </c>
      <c r="T275" s="39">
        <f t="shared" si="70"/>
        <v>0.1810674025698096</v>
      </c>
      <c r="U275" s="39">
        <f t="shared" si="71"/>
        <v>0.85290285670330102</v>
      </c>
    </row>
    <row r="276" spans="1:21" ht="13" x14ac:dyDescent="0.3">
      <c r="A276" s="18" t="s">
        <v>29</v>
      </c>
      <c r="B276" s="12" t="s">
        <v>491</v>
      </c>
      <c r="C276" s="11" t="s">
        <v>492</v>
      </c>
      <c r="D276" s="33">
        <v>1521466</v>
      </c>
      <c r="E276" s="33">
        <v>1547764</v>
      </c>
      <c r="F276" s="33">
        <v>11924</v>
      </c>
      <c r="G276" s="38">
        <f t="shared" si="64"/>
        <v>7.8371780900789115E-3</v>
      </c>
      <c r="H276" s="33">
        <v>12523</v>
      </c>
      <c r="I276" s="38">
        <f t="shared" si="65"/>
        <v>8.2308773248958578E-3</v>
      </c>
      <c r="J276" s="33">
        <v>7225</v>
      </c>
      <c r="K276" s="38">
        <f t="shared" si="66"/>
        <v>4.6680243241217657E-3</v>
      </c>
      <c r="L276" s="33">
        <v>0</v>
      </c>
      <c r="M276" s="38">
        <f t="shared" si="67"/>
        <v>0</v>
      </c>
      <c r="N276" s="33">
        <f t="shared" si="68"/>
        <v>31672</v>
      </c>
      <c r="O276" s="38">
        <f t="shared" si="69"/>
        <v>2.0463068012952879E-2</v>
      </c>
      <c r="P276" s="33">
        <v>7033</v>
      </c>
      <c r="Q276" s="33">
        <v>790251</v>
      </c>
      <c r="R276" s="33">
        <v>1042475</v>
      </c>
      <c r="S276" s="33">
        <v>22541</v>
      </c>
      <c r="T276" s="38">
        <f t="shared" si="70"/>
        <v>2.1622580877239263E-2</v>
      </c>
      <c r="U276" s="38">
        <f t="shared" si="71"/>
        <v>2.7299872031849803E-2</v>
      </c>
    </row>
    <row r="277" spans="1:21" ht="13" x14ac:dyDescent="0.3">
      <c r="A277" s="18" t="s">
        <v>29</v>
      </c>
      <c r="B277" s="12" t="s">
        <v>493</v>
      </c>
      <c r="C277" s="11" t="s">
        <v>494</v>
      </c>
      <c r="D277" s="33">
        <v>1592141</v>
      </c>
      <c r="E277" s="33">
        <v>1348500</v>
      </c>
      <c r="F277" s="33">
        <v>1307325</v>
      </c>
      <c r="G277" s="38">
        <f t="shared" si="64"/>
        <v>0.8211113211706752</v>
      </c>
      <c r="H277" s="33">
        <v>8517</v>
      </c>
      <c r="I277" s="38">
        <f t="shared" si="65"/>
        <v>5.3494005870083116E-3</v>
      </c>
      <c r="J277" s="33">
        <v>3784</v>
      </c>
      <c r="K277" s="38">
        <f t="shared" si="66"/>
        <v>2.8060808305524656E-3</v>
      </c>
      <c r="L277" s="33">
        <v>0</v>
      </c>
      <c r="M277" s="38">
        <f t="shared" si="67"/>
        <v>0</v>
      </c>
      <c r="N277" s="33">
        <f t="shared" si="68"/>
        <v>1319626</v>
      </c>
      <c r="O277" s="38">
        <f t="shared" si="69"/>
        <v>0.97858806080830552</v>
      </c>
      <c r="P277" s="33">
        <v>7979</v>
      </c>
      <c r="Q277" s="33">
        <v>1554542</v>
      </c>
      <c r="R277" s="33">
        <v>1504542</v>
      </c>
      <c r="S277" s="33">
        <v>19658</v>
      </c>
      <c r="T277" s="38">
        <f t="shared" si="70"/>
        <v>1.3065770181224585E-2</v>
      </c>
      <c r="U277" s="38">
        <f t="shared" si="71"/>
        <v>-0.52575510715628526</v>
      </c>
    </row>
    <row r="278" spans="1:21" ht="13" x14ac:dyDescent="0.3">
      <c r="A278" s="18" t="s">
        <v>29</v>
      </c>
      <c r="B278" s="12" t="s">
        <v>495</v>
      </c>
      <c r="C278" s="11" t="s">
        <v>496</v>
      </c>
      <c r="D278" s="33">
        <v>1716332</v>
      </c>
      <c r="E278" s="33">
        <v>1716332</v>
      </c>
      <c r="F278" s="33">
        <v>1767263</v>
      </c>
      <c r="G278" s="38">
        <f t="shared" si="64"/>
        <v>1.029674328742924</v>
      </c>
      <c r="H278" s="33">
        <v>987875</v>
      </c>
      <c r="I278" s="38">
        <f t="shared" si="65"/>
        <v>0.57557337391600227</v>
      </c>
      <c r="J278" s="33">
        <v>-11075</v>
      </c>
      <c r="K278" s="38">
        <f t="shared" si="66"/>
        <v>-6.4527142767250162E-3</v>
      </c>
      <c r="L278" s="33">
        <v>0</v>
      </c>
      <c r="M278" s="38">
        <f t="shared" si="67"/>
        <v>0</v>
      </c>
      <c r="N278" s="33">
        <f t="shared" si="68"/>
        <v>2744063</v>
      </c>
      <c r="O278" s="38">
        <f t="shared" si="69"/>
        <v>1.598794988382201</v>
      </c>
      <c r="P278" s="33">
        <v>155735</v>
      </c>
      <c r="Q278" s="33">
        <v>1669546</v>
      </c>
      <c r="R278" s="33">
        <v>1669546</v>
      </c>
      <c r="S278" s="33">
        <v>361200</v>
      </c>
      <c r="T278" s="38">
        <f t="shared" si="70"/>
        <v>0.21634624023536939</v>
      </c>
      <c r="U278" s="38">
        <f t="shared" si="71"/>
        <v>-1.071114393039458</v>
      </c>
    </row>
    <row r="279" spans="1:21" ht="13" x14ac:dyDescent="0.3">
      <c r="A279" s="18" t="s">
        <v>29</v>
      </c>
      <c r="B279" s="12" t="s">
        <v>497</v>
      </c>
      <c r="C279" s="11" t="s">
        <v>498</v>
      </c>
      <c r="D279" s="33">
        <v>1220540</v>
      </c>
      <c r="E279" s="33">
        <v>1220540</v>
      </c>
      <c r="F279" s="33">
        <v>12036</v>
      </c>
      <c r="G279" s="38">
        <f t="shared" si="64"/>
        <v>9.8612089730774899E-3</v>
      </c>
      <c r="H279" s="33">
        <v>11177</v>
      </c>
      <c r="I279" s="38">
        <f t="shared" si="65"/>
        <v>9.1574221246333593E-3</v>
      </c>
      <c r="J279" s="33">
        <v>6404</v>
      </c>
      <c r="K279" s="38">
        <f t="shared" si="66"/>
        <v>5.2468579481213234E-3</v>
      </c>
      <c r="L279" s="33">
        <v>0</v>
      </c>
      <c r="M279" s="38">
        <f t="shared" si="67"/>
        <v>0</v>
      </c>
      <c r="N279" s="33">
        <f t="shared" si="68"/>
        <v>29617</v>
      </c>
      <c r="O279" s="38">
        <f t="shared" si="69"/>
        <v>2.4265489045832173E-2</v>
      </c>
      <c r="P279" s="33">
        <v>6985</v>
      </c>
      <c r="Q279" s="33">
        <v>1282757</v>
      </c>
      <c r="R279" s="33">
        <v>1207757</v>
      </c>
      <c r="S279" s="33">
        <v>18005</v>
      </c>
      <c r="T279" s="38">
        <f t="shared" si="70"/>
        <v>1.4907800161787511E-2</v>
      </c>
      <c r="U279" s="38">
        <f t="shared" si="71"/>
        <v>-8.3178239083750882E-2</v>
      </c>
    </row>
    <row r="280" spans="1:21" ht="13" x14ac:dyDescent="0.3">
      <c r="A280" s="18" t="s">
        <v>29</v>
      </c>
      <c r="B280" s="12" t="s">
        <v>499</v>
      </c>
      <c r="C280" s="11" t="s">
        <v>500</v>
      </c>
      <c r="D280" s="33">
        <v>1000000</v>
      </c>
      <c r="E280" s="33">
        <v>1000000</v>
      </c>
      <c r="F280" s="33">
        <v>960000</v>
      </c>
      <c r="G280" s="38">
        <f t="shared" si="64"/>
        <v>0.96</v>
      </c>
      <c r="H280" s="33">
        <v>0</v>
      </c>
      <c r="I280" s="38">
        <f t="shared" si="65"/>
        <v>0</v>
      </c>
      <c r="J280" s="33">
        <v>0</v>
      </c>
      <c r="K280" s="38">
        <f t="shared" si="66"/>
        <v>0</v>
      </c>
      <c r="L280" s="33">
        <v>0</v>
      </c>
      <c r="M280" s="38">
        <f t="shared" si="67"/>
        <v>0</v>
      </c>
      <c r="N280" s="33">
        <f t="shared" si="68"/>
        <v>960000</v>
      </c>
      <c r="O280" s="38">
        <f t="shared" si="69"/>
        <v>0.96</v>
      </c>
      <c r="P280" s="33">
        <v>0</v>
      </c>
      <c r="Q280" s="33">
        <v>998000</v>
      </c>
      <c r="R280" s="33">
        <v>998000</v>
      </c>
      <c r="S280" s="33">
        <v>0</v>
      </c>
      <c r="T280" s="38">
        <f t="shared" si="70"/>
        <v>0</v>
      </c>
      <c r="U280" s="38">
        <f t="shared" si="71"/>
        <v>0</v>
      </c>
    </row>
    <row r="281" spans="1:21" ht="13" x14ac:dyDescent="0.3">
      <c r="A281" s="18" t="s">
        <v>29</v>
      </c>
      <c r="B281" s="12" t="s">
        <v>501</v>
      </c>
      <c r="C281" s="11" t="s">
        <v>502</v>
      </c>
      <c r="D281" s="33">
        <v>750000</v>
      </c>
      <c r="E281" s="33">
        <v>750000</v>
      </c>
      <c r="F281" s="33">
        <v>1149</v>
      </c>
      <c r="G281" s="38">
        <f t="shared" si="64"/>
        <v>1.5319999999999999E-3</v>
      </c>
      <c r="H281" s="33">
        <v>0</v>
      </c>
      <c r="I281" s="38">
        <f t="shared" si="65"/>
        <v>0</v>
      </c>
      <c r="J281" s="33">
        <v>20127</v>
      </c>
      <c r="K281" s="38">
        <f t="shared" si="66"/>
        <v>2.6835999999999999E-2</v>
      </c>
      <c r="L281" s="33">
        <v>0</v>
      </c>
      <c r="M281" s="38">
        <f t="shared" si="67"/>
        <v>0</v>
      </c>
      <c r="N281" s="33">
        <f t="shared" si="68"/>
        <v>21276</v>
      </c>
      <c r="O281" s="38">
        <f t="shared" si="69"/>
        <v>2.8368000000000001E-2</v>
      </c>
      <c r="P281" s="33">
        <v>0</v>
      </c>
      <c r="Q281" s="33">
        <v>572000</v>
      </c>
      <c r="R281" s="33">
        <v>572000</v>
      </c>
      <c r="S281" s="33">
        <v>0</v>
      </c>
      <c r="T281" s="38">
        <f t="shared" si="70"/>
        <v>0</v>
      </c>
      <c r="U281" s="38">
        <f t="shared" si="71"/>
        <v>0</v>
      </c>
    </row>
    <row r="282" spans="1:21" ht="13" x14ac:dyDescent="0.3">
      <c r="A282" s="18" t="s">
        <v>29</v>
      </c>
      <c r="B282" s="12" t="s">
        <v>503</v>
      </c>
      <c r="C282" s="11" t="s">
        <v>504</v>
      </c>
      <c r="D282" s="33">
        <v>5184805</v>
      </c>
      <c r="E282" s="33">
        <v>5184805</v>
      </c>
      <c r="F282" s="33">
        <v>16797</v>
      </c>
      <c r="G282" s="38">
        <f t="shared" si="64"/>
        <v>3.2396589649948261E-3</v>
      </c>
      <c r="H282" s="33">
        <v>0</v>
      </c>
      <c r="I282" s="38">
        <f t="shared" si="65"/>
        <v>0</v>
      </c>
      <c r="J282" s="33">
        <v>0</v>
      </c>
      <c r="K282" s="38">
        <f t="shared" si="66"/>
        <v>0</v>
      </c>
      <c r="L282" s="33">
        <v>0</v>
      </c>
      <c r="M282" s="38">
        <f t="shared" si="67"/>
        <v>0</v>
      </c>
      <c r="N282" s="33">
        <f t="shared" si="68"/>
        <v>16797</v>
      </c>
      <c r="O282" s="38">
        <f t="shared" si="69"/>
        <v>3.2396589649948261E-3</v>
      </c>
      <c r="P282" s="33">
        <v>20905</v>
      </c>
      <c r="Q282" s="33">
        <v>1976300</v>
      </c>
      <c r="R282" s="33">
        <v>1976300</v>
      </c>
      <c r="S282" s="33">
        <v>45396</v>
      </c>
      <c r="T282" s="38">
        <f t="shared" si="70"/>
        <v>2.2970196832464707E-2</v>
      </c>
      <c r="U282" s="38">
        <f t="shared" si="71"/>
        <v>-1</v>
      </c>
    </row>
    <row r="283" spans="1:21" ht="13" x14ac:dyDescent="0.3">
      <c r="A283" s="18" t="s">
        <v>29</v>
      </c>
      <c r="B283" s="12" t="s">
        <v>505</v>
      </c>
      <c r="C283" s="11" t="s">
        <v>506</v>
      </c>
      <c r="D283" s="33">
        <v>1251042</v>
      </c>
      <c r="E283" s="33">
        <v>1245000</v>
      </c>
      <c r="F283" s="33">
        <v>18947</v>
      </c>
      <c r="G283" s="38">
        <f t="shared" si="64"/>
        <v>1.5144975148716031E-2</v>
      </c>
      <c r="H283" s="33">
        <v>16289</v>
      </c>
      <c r="I283" s="38">
        <f t="shared" si="65"/>
        <v>1.3020346239374857E-2</v>
      </c>
      <c r="J283" s="33">
        <v>26116</v>
      </c>
      <c r="K283" s="38">
        <f t="shared" si="66"/>
        <v>2.0976706827309236E-2</v>
      </c>
      <c r="L283" s="33">
        <v>0</v>
      </c>
      <c r="M283" s="38">
        <f t="shared" si="67"/>
        <v>0</v>
      </c>
      <c r="N283" s="33">
        <f t="shared" si="68"/>
        <v>61352</v>
      </c>
      <c r="O283" s="38">
        <f t="shared" si="69"/>
        <v>4.9278714859437751E-2</v>
      </c>
      <c r="P283" s="33">
        <v>20824</v>
      </c>
      <c r="Q283" s="33">
        <v>1248602</v>
      </c>
      <c r="R283" s="33">
        <v>1283602</v>
      </c>
      <c r="S283" s="33">
        <v>217029</v>
      </c>
      <c r="T283" s="38">
        <f t="shared" si="70"/>
        <v>0.16907810988141184</v>
      </c>
      <c r="U283" s="38">
        <f t="shared" si="71"/>
        <v>0.25412985017287748</v>
      </c>
    </row>
    <row r="284" spans="1:21" ht="13" x14ac:dyDescent="0.3">
      <c r="A284" s="18" t="s">
        <v>44</v>
      </c>
      <c r="B284" s="12" t="s">
        <v>507</v>
      </c>
      <c r="C284" s="11" t="s">
        <v>508</v>
      </c>
      <c r="D284" s="33">
        <v>0</v>
      </c>
      <c r="E284" s="33">
        <v>0</v>
      </c>
      <c r="F284" s="33">
        <v>0</v>
      </c>
      <c r="G284" s="38">
        <f t="shared" si="64"/>
        <v>0</v>
      </c>
      <c r="H284" s="33">
        <v>0</v>
      </c>
      <c r="I284" s="38">
        <f t="shared" si="65"/>
        <v>0</v>
      </c>
      <c r="J284" s="33">
        <v>0</v>
      </c>
      <c r="K284" s="38">
        <f t="shared" si="66"/>
        <v>0</v>
      </c>
      <c r="L284" s="33">
        <v>0</v>
      </c>
      <c r="M284" s="38">
        <f t="shared" si="67"/>
        <v>0</v>
      </c>
      <c r="N284" s="33">
        <f t="shared" si="68"/>
        <v>0</v>
      </c>
      <c r="O284" s="38">
        <f t="shared" si="69"/>
        <v>0</v>
      </c>
      <c r="P284" s="33">
        <v>0</v>
      </c>
      <c r="Q284" s="33">
        <v>0</v>
      </c>
      <c r="R284" s="33">
        <v>0</v>
      </c>
      <c r="S284" s="33">
        <v>0</v>
      </c>
      <c r="T284" s="38">
        <f t="shared" si="70"/>
        <v>0</v>
      </c>
      <c r="U284" s="38">
        <f t="shared" si="71"/>
        <v>0</v>
      </c>
    </row>
    <row r="285" spans="1:21" ht="14" x14ac:dyDescent="0.3">
      <c r="A285" s="19" t="s">
        <v>0</v>
      </c>
      <c r="B285" s="14" t="s">
        <v>509</v>
      </c>
      <c r="C285" s="13" t="s">
        <v>0</v>
      </c>
      <c r="D285" s="34">
        <f>SUM(D276:D284)</f>
        <v>14236326</v>
      </c>
      <c r="E285" s="34">
        <f>SUM(E276:E284)</f>
        <v>14012941</v>
      </c>
      <c r="F285" s="34">
        <f>SUM(F276:F284)</f>
        <v>4095441</v>
      </c>
      <c r="G285" s="39">
        <f t="shared" si="64"/>
        <v>0.2876754156936277</v>
      </c>
      <c r="H285" s="34">
        <f>SUM(H276:H284)</f>
        <v>1036381</v>
      </c>
      <c r="I285" s="39">
        <f t="shared" si="65"/>
        <v>7.279834698924427E-2</v>
      </c>
      <c r="J285" s="34">
        <f>SUM(J276:J284)</f>
        <v>52581</v>
      </c>
      <c r="K285" s="39">
        <f t="shared" si="66"/>
        <v>3.7523172330490794E-3</v>
      </c>
      <c r="L285" s="34">
        <f>SUM(L276:L284)</f>
        <v>0</v>
      </c>
      <c r="M285" s="39">
        <f t="shared" si="67"/>
        <v>0</v>
      </c>
      <c r="N285" s="34">
        <f t="shared" si="68"/>
        <v>5184403</v>
      </c>
      <c r="O285" s="39">
        <f t="shared" si="69"/>
        <v>0.36997251326470298</v>
      </c>
      <c r="P285" s="34">
        <f>SUM(P276:P284)</f>
        <v>219461</v>
      </c>
      <c r="Q285" s="34">
        <f>SUM(Q276:Q284)</f>
        <v>10091998</v>
      </c>
      <c r="R285" s="34">
        <f>SUM(R276:R284)</f>
        <v>10254222</v>
      </c>
      <c r="S285" s="34">
        <f>SUM(S276:S284)</f>
        <v>683829</v>
      </c>
      <c r="T285" s="39">
        <f t="shared" si="70"/>
        <v>6.6687555623430039E-2</v>
      </c>
      <c r="U285" s="39">
        <f t="shared" si="71"/>
        <v>-0.76040845526084366</v>
      </c>
    </row>
    <row r="286" spans="1:21" ht="13" x14ac:dyDescent="0.3">
      <c r="A286" s="18" t="s">
        <v>29</v>
      </c>
      <c r="B286" s="12" t="s">
        <v>510</v>
      </c>
      <c r="C286" s="11" t="s">
        <v>511</v>
      </c>
      <c r="D286" s="33">
        <v>780514</v>
      </c>
      <c r="E286" s="33">
        <v>825374</v>
      </c>
      <c r="F286" s="33">
        <v>1815</v>
      </c>
      <c r="G286" s="38">
        <f t="shared" si="64"/>
        <v>2.3253907040744945E-3</v>
      </c>
      <c r="H286" s="33">
        <v>14868</v>
      </c>
      <c r="I286" s="38">
        <f t="shared" si="65"/>
        <v>1.9048985668418502E-2</v>
      </c>
      <c r="J286" s="33">
        <v>8327</v>
      </c>
      <c r="K286" s="38">
        <f t="shared" si="66"/>
        <v>1.0088759762241117E-2</v>
      </c>
      <c r="L286" s="33">
        <v>0</v>
      </c>
      <c r="M286" s="38">
        <f t="shared" si="67"/>
        <v>0</v>
      </c>
      <c r="N286" s="33">
        <f t="shared" si="68"/>
        <v>25010</v>
      </c>
      <c r="O286" s="38">
        <f t="shared" si="69"/>
        <v>3.0301414873742084E-2</v>
      </c>
      <c r="P286" s="33">
        <v>16592</v>
      </c>
      <c r="Q286" s="33">
        <v>350301</v>
      </c>
      <c r="R286" s="33">
        <v>390301</v>
      </c>
      <c r="S286" s="33">
        <v>78362</v>
      </c>
      <c r="T286" s="38">
        <f t="shared" si="70"/>
        <v>0.20077324936395244</v>
      </c>
      <c r="U286" s="38">
        <f t="shared" si="71"/>
        <v>-0.49813162970106073</v>
      </c>
    </row>
    <row r="287" spans="1:21" ht="13" x14ac:dyDescent="0.3">
      <c r="A287" s="18" t="s">
        <v>29</v>
      </c>
      <c r="B287" s="12" t="s">
        <v>512</v>
      </c>
      <c r="C287" s="11" t="s">
        <v>513</v>
      </c>
      <c r="D287" s="33">
        <v>900701</v>
      </c>
      <c r="E287" s="33">
        <v>900701</v>
      </c>
      <c r="F287" s="33">
        <v>0</v>
      </c>
      <c r="G287" s="38">
        <f t="shared" si="64"/>
        <v>0</v>
      </c>
      <c r="H287" s="33">
        <v>450000</v>
      </c>
      <c r="I287" s="38">
        <f t="shared" si="65"/>
        <v>0.49961085865342658</v>
      </c>
      <c r="J287" s="33">
        <v>450000</v>
      </c>
      <c r="K287" s="38">
        <f t="shared" si="66"/>
        <v>0.49961085865342658</v>
      </c>
      <c r="L287" s="33">
        <v>0</v>
      </c>
      <c r="M287" s="38">
        <f t="shared" si="67"/>
        <v>0</v>
      </c>
      <c r="N287" s="33">
        <f t="shared" si="68"/>
        <v>900000</v>
      </c>
      <c r="O287" s="38">
        <f t="shared" si="69"/>
        <v>0.99922171730685316</v>
      </c>
      <c r="P287" s="33">
        <v>800000</v>
      </c>
      <c r="Q287" s="33">
        <v>830675</v>
      </c>
      <c r="R287" s="33">
        <v>800675</v>
      </c>
      <c r="S287" s="33">
        <v>800000</v>
      </c>
      <c r="T287" s="38">
        <f t="shared" si="70"/>
        <v>0.99915696131389142</v>
      </c>
      <c r="U287" s="38">
        <f t="shared" si="71"/>
        <v>-0.4375</v>
      </c>
    </row>
    <row r="288" spans="1:21" ht="13" x14ac:dyDescent="0.3">
      <c r="A288" s="18" t="s">
        <v>29</v>
      </c>
      <c r="B288" s="12" t="s">
        <v>514</v>
      </c>
      <c r="C288" s="11" t="s">
        <v>515</v>
      </c>
      <c r="D288" s="33">
        <v>1453789</v>
      </c>
      <c r="E288" s="33">
        <v>1505206</v>
      </c>
      <c r="F288" s="33">
        <v>20353</v>
      </c>
      <c r="G288" s="38">
        <f t="shared" si="64"/>
        <v>1.3999968358544465E-2</v>
      </c>
      <c r="H288" s="33">
        <v>623315</v>
      </c>
      <c r="I288" s="38">
        <f t="shared" si="65"/>
        <v>0.4287520403579887</v>
      </c>
      <c r="J288" s="33">
        <v>311651</v>
      </c>
      <c r="K288" s="38">
        <f t="shared" si="66"/>
        <v>0.20704873618627617</v>
      </c>
      <c r="L288" s="33">
        <v>0</v>
      </c>
      <c r="M288" s="38">
        <f t="shared" si="67"/>
        <v>0</v>
      </c>
      <c r="N288" s="33">
        <f t="shared" si="68"/>
        <v>955319</v>
      </c>
      <c r="O288" s="38">
        <f t="shared" si="69"/>
        <v>0.63467658247442538</v>
      </c>
      <c r="P288" s="33">
        <v>12124</v>
      </c>
      <c r="Q288" s="33">
        <v>1887650</v>
      </c>
      <c r="R288" s="33">
        <v>1426819</v>
      </c>
      <c r="S288" s="33">
        <v>34298</v>
      </c>
      <c r="T288" s="38">
        <f t="shared" si="70"/>
        <v>2.4038087521963191E-2</v>
      </c>
      <c r="U288" s="38">
        <f t="shared" si="71"/>
        <v>24.705295282085121</v>
      </c>
    </row>
    <row r="289" spans="1:21" ht="13" x14ac:dyDescent="0.3">
      <c r="A289" s="18" t="s">
        <v>29</v>
      </c>
      <c r="B289" s="12" t="s">
        <v>516</v>
      </c>
      <c r="C289" s="11" t="s">
        <v>517</v>
      </c>
      <c r="D289" s="33">
        <v>1995395</v>
      </c>
      <c r="E289" s="33">
        <v>1987000</v>
      </c>
      <c r="F289" s="33">
        <v>0</v>
      </c>
      <c r="G289" s="38">
        <f t="shared" si="64"/>
        <v>0</v>
      </c>
      <c r="H289" s="33">
        <v>90389</v>
      </c>
      <c r="I289" s="38">
        <f t="shared" si="65"/>
        <v>4.5298800488123903E-2</v>
      </c>
      <c r="J289" s="33">
        <v>949613</v>
      </c>
      <c r="K289" s="38">
        <f t="shared" si="66"/>
        <v>0.47791293407146451</v>
      </c>
      <c r="L289" s="33">
        <v>0</v>
      </c>
      <c r="M289" s="38">
        <f t="shared" si="67"/>
        <v>0</v>
      </c>
      <c r="N289" s="33">
        <f t="shared" si="68"/>
        <v>1040002</v>
      </c>
      <c r="O289" s="38">
        <f t="shared" si="69"/>
        <v>0.52340312028183189</v>
      </c>
      <c r="P289" s="33">
        <v>0</v>
      </c>
      <c r="Q289" s="33">
        <v>655000</v>
      </c>
      <c r="R289" s="33">
        <v>1918527</v>
      </c>
      <c r="S289" s="33">
        <v>0</v>
      </c>
      <c r="T289" s="38">
        <f t="shared" si="70"/>
        <v>0</v>
      </c>
      <c r="U289" s="38">
        <f t="shared" si="71"/>
        <v>0</v>
      </c>
    </row>
    <row r="290" spans="1:21" ht="13" x14ac:dyDescent="0.3">
      <c r="A290" s="18" t="s">
        <v>29</v>
      </c>
      <c r="B290" s="12" t="s">
        <v>518</v>
      </c>
      <c r="C290" s="11" t="s">
        <v>519</v>
      </c>
      <c r="D290" s="33">
        <v>3602250</v>
      </c>
      <c r="E290" s="33">
        <v>3602250</v>
      </c>
      <c r="F290" s="33">
        <v>620779</v>
      </c>
      <c r="G290" s="38">
        <f t="shared" si="64"/>
        <v>0.17233090429592615</v>
      </c>
      <c r="H290" s="33">
        <v>1053817</v>
      </c>
      <c r="I290" s="38">
        <f t="shared" si="65"/>
        <v>0.29254410437920741</v>
      </c>
      <c r="J290" s="33">
        <v>758045</v>
      </c>
      <c r="K290" s="38">
        <f t="shared" si="66"/>
        <v>0.21043653272260393</v>
      </c>
      <c r="L290" s="33">
        <v>0</v>
      </c>
      <c r="M290" s="38">
        <f t="shared" si="67"/>
        <v>0</v>
      </c>
      <c r="N290" s="33">
        <f t="shared" si="68"/>
        <v>2432641</v>
      </c>
      <c r="O290" s="38">
        <f t="shared" si="69"/>
        <v>0.67531154139773752</v>
      </c>
      <c r="P290" s="33">
        <v>878493</v>
      </c>
      <c r="Q290" s="33">
        <v>3121305</v>
      </c>
      <c r="R290" s="33">
        <v>3584762</v>
      </c>
      <c r="S290" s="33">
        <v>2048825</v>
      </c>
      <c r="T290" s="38">
        <f t="shared" si="70"/>
        <v>0.57153724570836217</v>
      </c>
      <c r="U290" s="38">
        <f t="shared" si="71"/>
        <v>-0.13710752390741876</v>
      </c>
    </row>
    <row r="291" spans="1:21" ht="13" x14ac:dyDescent="0.3">
      <c r="A291" s="18" t="s">
        <v>44</v>
      </c>
      <c r="B291" s="12" t="s">
        <v>520</v>
      </c>
      <c r="C291" s="11" t="s">
        <v>521</v>
      </c>
      <c r="D291" s="33">
        <v>0</v>
      </c>
      <c r="E291" s="33">
        <v>0</v>
      </c>
      <c r="F291" s="33">
        <v>0</v>
      </c>
      <c r="G291" s="38">
        <f t="shared" si="64"/>
        <v>0</v>
      </c>
      <c r="H291" s="33">
        <v>0</v>
      </c>
      <c r="I291" s="38">
        <f t="shared" si="65"/>
        <v>0</v>
      </c>
      <c r="J291" s="33">
        <v>0</v>
      </c>
      <c r="K291" s="38">
        <f t="shared" si="66"/>
        <v>0</v>
      </c>
      <c r="L291" s="33">
        <v>0</v>
      </c>
      <c r="M291" s="38">
        <f t="shared" si="67"/>
        <v>0</v>
      </c>
      <c r="N291" s="33">
        <f t="shared" si="68"/>
        <v>0</v>
      </c>
      <c r="O291" s="38">
        <f t="shared" si="69"/>
        <v>0</v>
      </c>
      <c r="P291" s="33">
        <v>0</v>
      </c>
      <c r="Q291" s="33">
        <v>0</v>
      </c>
      <c r="R291" s="33">
        <v>0</v>
      </c>
      <c r="S291" s="33">
        <v>0</v>
      </c>
      <c r="T291" s="38">
        <f t="shared" si="70"/>
        <v>0</v>
      </c>
      <c r="U291" s="38">
        <f t="shared" si="71"/>
        <v>0</v>
      </c>
    </row>
    <row r="292" spans="1:21" ht="14" x14ac:dyDescent="0.3">
      <c r="A292" s="19" t="s">
        <v>0</v>
      </c>
      <c r="B292" s="14" t="s">
        <v>522</v>
      </c>
      <c r="C292" s="13" t="s">
        <v>0</v>
      </c>
      <c r="D292" s="34">
        <f>SUM(D286:D291)</f>
        <v>8732649</v>
      </c>
      <c r="E292" s="34">
        <f>SUM(E286:E291)</f>
        <v>8820531</v>
      </c>
      <c r="F292" s="34">
        <f>SUM(F286:F291)</f>
        <v>642947</v>
      </c>
      <c r="G292" s="39">
        <f t="shared" si="64"/>
        <v>7.3625654712562022E-2</v>
      </c>
      <c r="H292" s="34">
        <f>SUM(H286:H291)</f>
        <v>2232389</v>
      </c>
      <c r="I292" s="39">
        <f t="shared" si="65"/>
        <v>0.25563709247904043</v>
      </c>
      <c r="J292" s="34">
        <f>SUM(J286:J291)</f>
        <v>2477636</v>
      </c>
      <c r="K292" s="39">
        <f t="shared" si="66"/>
        <v>0.2808942001337561</v>
      </c>
      <c r="L292" s="34">
        <f>SUM(L286:L291)</f>
        <v>0</v>
      </c>
      <c r="M292" s="39">
        <f t="shared" si="67"/>
        <v>0</v>
      </c>
      <c r="N292" s="34">
        <f t="shared" si="68"/>
        <v>5352972</v>
      </c>
      <c r="O292" s="39">
        <f t="shared" si="69"/>
        <v>0.60687638873441974</v>
      </c>
      <c r="P292" s="34">
        <f>SUM(P286:P291)</f>
        <v>1707209</v>
      </c>
      <c r="Q292" s="34">
        <f>SUM(Q286:Q291)</f>
        <v>6844931</v>
      </c>
      <c r="R292" s="34">
        <f>SUM(R286:R291)</f>
        <v>8121084</v>
      </c>
      <c r="S292" s="34">
        <f>SUM(S286:S291)</f>
        <v>2961485</v>
      </c>
      <c r="T292" s="39">
        <f t="shared" si="70"/>
        <v>0.36466621943573052</v>
      </c>
      <c r="U292" s="39">
        <f t="shared" si="71"/>
        <v>0.45127866593955401</v>
      </c>
    </row>
    <row r="293" spans="1:21" ht="13" x14ac:dyDescent="0.3">
      <c r="A293" s="18" t="s">
        <v>29</v>
      </c>
      <c r="B293" s="12" t="s">
        <v>523</v>
      </c>
      <c r="C293" s="11" t="s">
        <v>524</v>
      </c>
      <c r="D293" s="33">
        <v>10980000</v>
      </c>
      <c r="E293" s="33">
        <v>11480000</v>
      </c>
      <c r="F293" s="33">
        <v>826114</v>
      </c>
      <c r="G293" s="38">
        <f t="shared" si="64"/>
        <v>7.5238069216757741E-2</v>
      </c>
      <c r="H293" s="33">
        <v>4838350</v>
      </c>
      <c r="I293" s="38">
        <f t="shared" si="65"/>
        <v>0.44065118397085612</v>
      </c>
      <c r="J293" s="33">
        <v>774300</v>
      </c>
      <c r="K293" s="38">
        <f t="shared" si="66"/>
        <v>6.7447735191637631E-2</v>
      </c>
      <c r="L293" s="33">
        <v>0</v>
      </c>
      <c r="M293" s="38">
        <f t="shared" si="67"/>
        <v>0</v>
      </c>
      <c r="N293" s="33">
        <f t="shared" si="68"/>
        <v>6438764</v>
      </c>
      <c r="O293" s="38">
        <f t="shared" si="69"/>
        <v>0.56086794425087105</v>
      </c>
      <c r="P293" s="33">
        <v>4425894</v>
      </c>
      <c r="Q293" s="33">
        <v>11020000</v>
      </c>
      <c r="R293" s="33">
        <v>10820000</v>
      </c>
      <c r="S293" s="33">
        <v>10014492</v>
      </c>
      <c r="T293" s="38">
        <f t="shared" si="70"/>
        <v>0.9255537892791128</v>
      </c>
      <c r="U293" s="38">
        <f t="shared" si="71"/>
        <v>-0.82505229451948014</v>
      </c>
    </row>
    <row r="294" spans="1:21" ht="13" x14ac:dyDescent="0.3">
      <c r="A294" s="18" t="s">
        <v>29</v>
      </c>
      <c r="B294" s="12" t="s">
        <v>525</v>
      </c>
      <c r="C294" s="11" t="s">
        <v>526</v>
      </c>
      <c r="D294" s="33">
        <v>27714</v>
      </c>
      <c r="E294" s="33">
        <v>64834</v>
      </c>
      <c r="F294" s="33">
        <v>23394</v>
      </c>
      <c r="G294" s="38">
        <f t="shared" si="64"/>
        <v>0.8441221043515913</v>
      </c>
      <c r="H294" s="33">
        <v>20781</v>
      </c>
      <c r="I294" s="38">
        <f t="shared" si="65"/>
        <v>0.74983762719203295</v>
      </c>
      <c r="J294" s="33">
        <v>9375</v>
      </c>
      <c r="K294" s="38">
        <f t="shared" si="66"/>
        <v>0.14460005552642133</v>
      </c>
      <c r="L294" s="33">
        <v>0</v>
      </c>
      <c r="M294" s="38">
        <f t="shared" si="67"/>
        <v>0</v>
      </c>
      <c r="N294" s="33">
        <f t="shared" si="68"/>
        <v>53550</v>
      </c>
      <c r="O294" s="38">
        <f t="shared" si="69"/>
        <v>0.82595551716691862</v>
      </c>
      <c r="P294" s="33">
        <v>8616</v>
      </c>
      <c r="Q294" s="33">
        <v>26145</v>
      </c>
      <c r="R294" s="33">
        <v>26145</v>
      </c>
      <c r="S294" s="33">
        <v>47484</v>
      </c>
      <c r="T294" s="38">
        <f t="shared" si="70"/>
        <v>1.8161790017211703</v>
      </c>
      <c r="U294" s="38">
        <f t="shared" si="71"/>
        <v>8.8091922005570922E-2</v>
      </c>
    </row>
    <row r="295" spans="1:21" ht="13" x14ac:dyDescent="0.3">
      <c r="A295" s="18" t="s">
        <v>29</v>
      </c>
      <c r="B295" s="12" t="s">
        <v>527</v>
      </c>
      <c r="C295" s="11" t="s">
        <v>528</v>
      </c>
      <c r="D295" s="33">
        <v>1268337</v>
      </c>
      <c r="E295" s="33">
        <v>1268337</v>
      </c>
      <c r="F295" s="33">
        <v>38082</v>
      </c>
      <c r="G295" s="38">
        <f t="shared" si="64"/>
        <v>3.0025143159901509E-2</v>
      </c>
      <c r="H295" s="33">
        <v>30039</v>
      </c>
      <c r="I295" s="38">
        <f t="shared" si="65"/>
        <v>2.3683768588316827E-2</v>
      </c>
      <c r="J295" s="33">
        <v>21251</v>
      </c>
      <c r="K295" s="38">
        <f t="shared" si="66"/>
        <v>1.6755010695107056E-2</v>
      </c>
      <c r="L295" s="33">
        <v>0</v>
      </c>
      <c r="M295" s="38">
        <f t="shared" si="67"/>
        <v>0</v>
      </c>
      <c r="N295" s="33">
        <f t="shared" si="68"/>
        <v>89372</v>
      </c>
      <c r="O295" s="38">
        <f t="shared" si="69"/>
        <v>7.0463922443325389E-2</v>
      </c>
      <c r="P295" s="33">
        <v>37396</v>
      </c>
      <c r="Q295" s="33">
        <v>54601</v>
      </c>
      <c r="R295" s="33">
        <v>162018</v>
      </c>
      <c r="S295" s="33">
        <v>109562</v>
      </c>
      <c r="T295" s="38">
        <f t="shared" si="70"/>
        <v>0.67623350491920653</v>
      </c>
      <c r="U295" s="38">
        <f t="shared" si="71"/>
        <v>-0.43173066638143121</v>
      </c>
    </row>
    <row r="296" spans="1:21" ht="13" x14ac:dyDescent="0.3">
      <c r="A296" s="18" t="s">
        <v>29</v>
      </c>
      <c r="B296" s="12" t="s">
        <v>529</v>
      </c>
      <c r="C296" s="11" t="s">
        <v>530</v>
      </c>
      <c r="D296" s="33">
        <v>17559144</v>
      </c>
      <c r="E296" s="33">
        <v>17559144</v>
      </c>
      <c r="F296" s="33">
        <v>4084</v>
      </c>
      <c r="G296" s="38">
        <f t="shared" si="64"/>
        <v>2.3258536976517762E-4</v>
      </c>
      <c r="H296" s="33">
        <v>1723</v>
      </c>
      <c r="I296" s="38">
        <f t="shared" si="65"/>
        <v>9.8125512268707406E-5</v>
      </c>
      <c r="J296" s="33">
        <v>44566</v>
      </c>
      <c r="K296" s="38">
        <f t="shared" si="66"/>
        <v>2.5380508298126605E-3</v>
      </c>
      <c r="L296" s="33">
        <v>0</v>
      </c>
      <c r="M296" s="38">
        <f t="shared" si="67"/>
        <v>0</v>
      </c>
      <c r="N296" s="33">
        <f t="shared" si="68"/>
        <v>50373</v>
      </c>
      <c r="O296" s="38">
        <f t="shared" si="69"/>
        <v>2.8687617118465457E-3</v>
      </c>
      <c r="P296" s="33">
        <v>74798</v>
      </c>
      <c r="Q296" s="33">
        <v>19407494</v>
      </c>
      <c r="R296" s="33">
        <v>19407494</v>
      </c>
      <c r="S296" s="33">
        <v>537239</v>
      </c>
      <c r="T296" s="38">
        <f t="shared" si="70"/>
        <v>2.7682038701132665E-2</v>
      </c>
      <c r="U296" s="38">
        <f t="shared" si="71"/>
        <v>-0.4041819299981283</v>
      </c>
    </row>
    <row r="297" spans="1:21" ht="13" x14ac:dyDescent="0.3">
      <c r="A297" s="18" t="s">
        <v>44</v>
      </c>
      <c r="B297" s="12" t="s">
        <v>531</v>
      </c>
      <c r="C297" s="11" t="s">
        <v>532</v>
      </c>
      <c r="D297" s="33">
        <v>259000</v>
      </c>
      <c r="E297" s="33">
        <v>259000</v>
      </c>
      <c r="F297" s="33">
        <v>0</v>
      </c>
      <c r="G297" s="38">
        <f t="shared" si="64"/>
        <v>0</v>
      </c>
      <c r="H297" s="33">
        <v>0</v>
      </c>
      <c r="I297" s="38">
        <f t="shared" si="65"/>
        <v>0</v>
      </c>
      <c r="J297" s="33">
        <v>0</v>
      </c>
      <c r="K297" s="38">
        <f t="shared" si="66"/>
        <v>0</v>
      </c>
      <c r="L297" s="33">
        <v>0</v>
      </c>
      <c r="M297" s="38">
        <f t="shared" si="67"/>
        <v>0</v>
      </c>
      <c r="N297" s="33">
        <f t="shared" si="68"/>
        <v>0</v>
      </c>
      <c r="O297" s="38">
        <f t="shared" si="69"/>
        <v>0</v>
      </c>
      <c r="P297" s="33">
        <v>0</v>
      </c>
      <c r="Q297" s="33">
        <v>259000</v>
      </c>
      <c r="R297" s="33">
        <v>259000</v>
      </c>
      <c r="S297" s="33">
        <v>0</v>
      </c>
      <c r="T297" s="38">
        <f t="shared" si="70"/>
        <v>0</v>
      </c>
      <c r="U297" s="38">
        <f t="shared" si="71"/>
        <v>0</v>
      </c>
    </row>
    <row r="298" spans="1:21" ht="14" x14ac:dyDescent="0.3">
      <c r="A298" s="19" t="s">
        <v>0</v>
      </c>
      <c r="B298" s="14" t="s">
        <v>533</v>
      </c>
      <c r="C298" s="13" t="s">
        <v>0</v>
      </c>
      <c r="D298" s="34">
        <f>SUM(D293:D297)</f>
        <v>30094195</v>
      </c>
      <c r="E298" s="34">
        <f>SUM(E293:E297)</f>
        <v>30631315</v>
      </c>
      <c r="F298" s="34">
        <f>SUM(F293:F297)</f>
        <v>891674</v>
      </c>
      <c r="G298" s="39">
        <f t="shared" si="64"/>
        <v>2.9629435178445546E-2</v>
      </c>
      <c r="H298" s="34">
        <f>SUM(H293:H297)</f>
        <v>4890893</v>
      </c>
      <c r="I298" s="39">
        <f t="shared" si="65"/>
        <v>0.16251948257795232</v>
      </c>
      <c r="J298" s="34">
        <f>SUM(J293:J297)</f>
        <v>849492</v>
      </c>
      <c r="K298" s="39">
        <f t="shared" si="66"/>
        <v>2.7732795670052036E-2</v>
      </c>
      <c r="L298" s="34">
        <f>SUM(L293:L297)</f>
        <v>0</v>
      </c>
      <c r="M298" s="39">
        <f t="shared" si="67"/>
        <v>0</v>
      </c>
      <c r="N298" s="34">
        <f t="shared" si="68"/>
        <v>6632059</v>
      </c>
      <c r="O298" s="39">
        <f t="shared" si="69"/>
        <v>0.21651238283436411</v>
      </c>
      <c r="P298" s="34">
        <f>SUM(P293:P297)</f>
        <v>4546704</v>
      </c>
      <c r="Q298" s="34">
        <f>SUM(Q293:Q297)</f>
        <v>30767240</v>
      </c>
      <c r="R298" s="34">
        <f>SUM(R293:R297)</f>
        <v>30674657</v>
      </c>
      <c r="S298" s="34">
        <f>SUM(S293:S297)</f>
        <v>10708777</v>
      </c>
      <c r="T298" s="39">
        <f t="shared" si="70"/>
        <v>0.3491082883176167</v>
      </c>
      <c r="U298" s="39">
        <f t="shared" si="71"/>
        <v>-0.81316311772220051</v>
      </c>
    </row>
    <row r="299" spans="1:21" ht="14" x14ac:dyDescent="0.3">
      <c r="A299" s="19" t="s">
        <v>0</v>
      </c>
      <c r="B299" s="14" t="s">
        <v>534</v>
      </c>
      <c r="C299" s="13" t="s">
        <v>0</v>
      </c>
      <c r="D299" s="34">
        <f>SUM(D263:D266,D268:D274,D276:D284,D286:D291,D293:D297)</f>
        <v>80832139</v>
      </c>
      <c r="E299" s="34">
        <f>SUM(E263:E266,E268:E274,E276:E284,E286:E291,E293:E297)</f>
        <v>105327222</v>
      </c>
      <c r="F299" s="34">
        <f>SUM(F263:F266,F268:F274,F276:F284,F286:F291,F293:F297)</f>
        <v>12339183</v>
      </c>
      <c r="G299" s="39">
        <f t="shared" si="64"/>
        <v>0.15265194206972552</v>
      </c>
      <c r="H299" s="34">
        <f>SUM(H263:H266,H268:H274,H276:H284,H286:H291,H293:H297)</f>
        <v>13784825</v>
      </c>
      <c r="I299" s="39">
        <f t="shared" si="65"/>
        <v>0.1705364372455862</v>
      </c>
      <c r="J299" s="34">
        <f>SUM(J263:J266,J268:J274,J276:J284,J286:J291,J293:J297)</f>
        <v>6435155</v>
      </c>
      <c r="K299" s="39">
        <f t="shared" si="66"/>
        <v>6.1096788444681471E-2</v>
      </c>
      <c r="L299" s="34">
        <f>SUM(L263:L266,L268:L274,L276:L284,L286:L291,L293:L297)</f>
        <v>0</v>
      </c>
      <c r="M299" s="39">
        <f t="shared" si="67"/>
        <v>0</v>
      </c>
      <c r="N299" s="34">
        <f t="shared" si="68"/>
        <v>32559163</v>
      </c>
      <c r="O299" s="39">
        <f t="shared" si="69"/>
        <v>0.30912391290449109</v>
      </c>
      <c r="P299" s="34">
        <f>SUM(P263:P266,P268:P274,P276:P284,P286:P291,P293:P297)</f>
        <v>40042300</v>
      </c>
      <c r="Q299" s="34">
        <f>SUM(Q263:Q266,Q268:Q274,Q276:Q284,Q286:Q291,Q293:Q297)</f>
        <v>66489793</v>
      </c>
      <c r="R299" s="34">
        <f>SUM(R263:R266,R268:R274,R276:R284,R286:R291,R293:R297)</f>
        <v>106682114</v>
      </c>
      <c r="S299" s="34">
        <f>SUM(S263:S266,S268:S274,S276:S284,S286:S291,S293:S297)</f>
        <v>56992392</v>
      </c>
      <c r="T299" s="39">
        <f t="shared" si="70"/>
        <v>0.53422630901371149</v>
      </c>
      <c r="U299" s="39">
        <f t="shared" si="71"/>
        <v>-0.83929107468851694</v>
      </c>
    </row>
    <row r="300" spans="1:21" ht="14.5" customHeight="1" x14ac:dyDescent="0.3">
      <c r="A300" s="17" t="s">
        <v>0</v>
      </c>
      <c r="B300" s="15" t="s">
        <v>618</v>
      </c>
      <c r="C300" s="10"/>
      <c r="D300" s="35"/>
      <c r="E300" s="35"/>
      <c r="F300" s="35"/>
      <c r="G300" s="40"/>
      <c r="H300" s="35"/>
      <c r="I300" s="40"/>
      <c r="J300" s="35"/>
      <c r="K300" s="40"/>
      <c r="L300" s="35"/>
      <c r="M300" s="40"/>
      <c r="N300" s="35"/>
      <c r="O300" s="40"/>
      <c r="P300" s="35"/>
      <c r="Q300" s="35"/>
      <c r="R300" s="35"/>
      <c r="S300" s="35"/>
      <c r="T300" s="40"/>
      <c r="U300" s="40"/>
    </row>
    <row r="301" spans="1:21" ht="28.9" customHeight="1" x14ac:dyDescent="0.3">
      <c r="A301" s="17" t="s">
        <v>0</v>
      </c>
      <c r="B301" s="9" t="s">
        <v>535</v>
      </c>
      <c r="C301" s="10"/>
      <c r="D301" s="35"/>
      <c r="E301" s="35"/>
      <c r="F301" s="35"/>
      <c r="G301" s="40"/>
      <c r="H301" s="35"/>
      <c r="I301" s="40"/>
      <c r="J301" s="35"/>
      <c r="K301" s="40"/>
      <c r="L301" s="35"/>
      <c r="M301" s="40"/>
      <c r="N301" s="35"/>
      <c r="O301" s="40"/>
      <c r="P301" s="35"/>
      <c r="Q301" s="35"/>
      <c r="R301" s="35"/>
      <c r="S301" s="35"/>
      <c r="T301" s="40"/>
      <c r="U301" s="40"/>
    </row>
    <row r="302" spans="1:21" ht="13" x14ac:dyDescent="0.3">
      <c r="A302" s="18" t="s">
        <v>23</v>
      </c>
      <c r="B302" s="12" t="s">
        <v>536</v>
      </c>
      <c r="C302" s="11" t="s">
        <v>537</v>
      </c>
      <c r="D302" s="33">
        <v>77143373</v>
      </c>
      <c r="E302" s="33">
        <v>88693133</v>
      </c>
      <c r="F302" s="33">
        <v>23378295</v>
      </c>
      <c r="G302" s="38">
        <f t="shared" ref="G302:G339" si="72">IF(($D302     =0),0,($F302     /$D302     ))</f>
        <v>0.30304994571601113</v>
      </c>
      <c r="H302" s="33">
        <v>25176923</v>
      </c>
      <c r="I302" s="38">
        <f t="shared" ref="I302:I339" si="73">IF(($D302     =0),0,($H302     /$D302     ))</f>
        <v>0.32636533795326789</v>
      </c>
      <c r="J302" s="33">
        <v>21286644</v>
      </c>
      <c r="K302" s="38">
        <f t="shared" ref="K302:K339" si="74">IF(($E302     =0),0,($J302     /$E302     ))</f>
        <v>0.24000329315235713</v>
      </c>
      <c r="L302" s="33">
        <v>0</v>
      </c>
      <c r="M302" s="38">
        <f t="shared" ref="M302:M339" si="75">IF(($E302     =0),0,($L302     /$E302     ))</f>
        <v>0</v>
      </c>
      <c r="N302" s="33">
        <f t="shared" ref="N302:N339" si="76">$F302     +$H302     +$J302</f>
        <v>69841862</v>
      </c>
      <c r="O302" s="38">
        <f t="shared" ref="O302:O339" si="77">IF(($E302     =0),0,($N302     /$E302     ))</f>
        <v>0.78745512349868163</v>
      </c>
      <c r="P302" s="33">
        <v>21874714</v>
      </c>
      <c r="Q302" s="33">
        <v>82640030</v>
      </c>
      <c r="R302" s="33">
        <v>96479806</v>
      </c>
      <c r="S302" s="33">
        <v>60162580</v>
      </c>
      <c r="T302" s="38">
        <f t="shared" ref="T302:T339" si="78">IF(($R302     =0),0,($S302     /$R302     ))</f>
        <v>0.62357691722555908</v>
      </c>
      <c r="U302" s="38">
        <f t="shared" ref="U302:U339" si="79">IF(($P302     =0),0,(($J302     /$P302     )-1))</f>
        <v>-2.688355148323307E-2</v>
      </c>
    </row>
    <row r="303" spans="1:21" ht="14" x14ac:dyDescent="0.3">
      <c r="A303" s="19" t="s">
        <v>0</v>
      </c>
      <c r="B303" s="14" t="s">
        <v>28</v>
      </c>
      <c r="C303" s="13" t="s">
        <v>0</v>
      </c>
      <c r="D303" s="34">
        <f>D302</f>
        <v>77143373</v>
      </c>
      <c r="E303" s="34">
        <f>E302</f>
        <v>88693133</v>
      </c>
      <c r="F303" s="34">
        <f>F302</f>
        <v>23378295</v>
      </c>
      <c r="G303" s="39">
        <f t="shared" si="72"/>
        <v>0.30304994571601113</v>
      </c>
      <c r="H303" s="34">
        <f>H302</f>
        <v>25176923</v>
      </c>
      <c r="I303" s="39">
        <f t="shared" si="73"/>
        <v>0.32636533795326789</v>
      </c>
      <c r="J303" s="34">
        <f>J302</f>
        <v>21286644</v>
      </c>
      <c r="K303" s="39">
        <f t="shared" si="74"/>
        <v>0.24000329315235713</v>
      </c>
      <c r="L303" s="34">
        <f>L302</f>
        <v>0</v>
      </c>
      <c r="M303" s="39">
        <f t="shared" si="75"/>
        <v>0</v>
      </c>
      <c r="N303" s="34">
        <f t="shared" si="76"/>
        <v>69841862</v>
      </c>
      <c r="O303" s="39">
        <f t="shared" si="77"/>
        <v>0.78745512349868163</v>
      </c>
      <c r="P303" s="34">
        <f>P302</f>
        <v>21874714</v>
      </c>
      <c r="Q303" s="34">
        <f>Q302</f>
        <v>82640030</v>
      </c>
      <c r="R303" s="34">
        <f>R302</f>
        <v>96479806</v>
      </c>
      <c r="S303" s="34">
        <f>S302</f>
        <v>60162580</v>
      </c>
      <c r="T303" s="39">
        <f t="shared" si="78"/>
        <v>0.62357691722555908</v>
      </c>
      <c r="U303" s="39">
        <f t="shared" si="79"/>
        <v>-2.688355148323307E-2</v>
      </c>
    </row>
    <row r="304" spans="1:21" ht="13" x14ac:dyDescent="0.3">
      <c r="A304" s="18" t="s">
        <v>29</v>
      </c>
      <c r="B304" s="12" t="s">
        <v>538</v>
      </c>
      <c r="C304" s="11" t="s">
        <v>539</v>
      </c>
      <c r="D304" s="33">
        <v>8658927</v>
      </c>
      <c r="E304" s="33">
        <v>9440652</v>
      </c>
      <c r="F304" s="33">
        <v>141024</v>
      </c>
      <c r="G304" s="38">
        <f t="shared" si="72"/>
        <v>1.6286544510653572E-2</v>
      </c>
      <c r="H304" s="33">
        <v>3890887</v>
      </c>
      <c r="I304" s="38">
        <f t="shared" si="73"/>
        <v>0.44934978664215552</v>
      </c>
      <c r="J304" s="33">
        <v>1940021</v>
      </c>
      <c r="K304" s="38">
        <f t="shared" si="74"/>
        <v>0.20549650596166452</v>
      </c>
      <c r="L304" s="33">
        <v>0</v>
      </c>
      <c r="M304" s="38">
        <f t="shared" si="75"/>
        <v>0</v>
      </c>
      <c r="N304" s="33">
        <f t="shared" si="76"/>
        <v>5971932</v>
      </c>
      <c r="O304" s="38">
        <f t="shared" si="77"/>
        <v>0.63257622460821561</v>
      </c>
      <c r="P304" s="33">
        <v>99317</v>
      </c>
      <c r="Q304" s="33">
        <v>9117125</v>
      </c>
      <c r="R304" s="33">
        <v>9254547</v>
      </c>
      <c r="S304" s="33">
        <v>266183</v>
      </c>
      <c r="T304" s="38">
        <f t="shared" si="78"/>
        <v>2.8762401876612654E-2</v>
      </c>
      <c r="U304" s="38">
        <f t="shared" si="79"/>
        <v>18.533624656403234</v>
      </c>
    </row>
    <row r="305" spans="1:21" ht="13" x14ac:dyDescent="0.3">
      <c r="A305" s="18" t="s">
        <v>29</v>
      </c>
      <c r="B305" s="12" t="s">
        <v>540</v>
      </c>
      <c r="C305" s="11" t="s">
        <v>541</v>
      </c>
      <c r="D305" s="33">
        <v>5484522</v>
      </c>
      <c r="E305" s="33">
        <v>5542627</v>
      </c>
      <c r="F305" s="33">
        <v>1338966</v>
      </c>
      <c r="G305" s="38">
        <f t="shared" si="72"/>
        <v>0.24413540505444231</v>
      </c>
      <c r="H305" s="33">
        <v>1737296</v>
      </c>
      <c r="I305" s="38">
        <f t="shared" si="73"/>
        <v>0.31676342988504741</v>
      </c>
      <c r="J305" s="33">
        <v>1182013</v>
      </c>
      <c r="K305" s="38">
        <f t="shared" si="74"/>
        <v>0.21325862267116297</v>
      </c>
      <c r="L305" s="33">
        <v>0</v>
      </c>
      <c r="M305" s="38">
        <f t="shared" si="75"/>
        <v>0</v>
      </c>
      <c r="N305" s="33">
        <f t="shared" si="76"/>
        <v>4258275</v>
      </c>
      <c r="O305" s="38">
        <f t="shared" si="77"/>
        <v>0.7682773890431378</v>
      </c>
      <c r="P305" s="33">
        <v>1194071</v>
      </c>
      <c r="Q305" s="33">
        <v>5172170</v>
      </c>
      <c r="R305" s="33">
        <v>5319942</v>
      </c>
      <c r="S305" s="33">
        <v>3847427</v>
      </c>
      <c r="T305" s="38">
        <f t="shared" si="78"/>
        <v>0.72320844851316046</v>
      </c>
      <c r="U305" s="38">
        <f t="shared" si="79"/>
        <v>-1.009822698985241E-2</v>
      </c>
    </row>
    <row r="306" spans="1:21" ht="13" x14ac:dyDescent="0.3">
      <c r="A306" s="18" t="s">
        <v>29</v>
      </c>
      <c r="B306" s="12" t="s">
        <v>542</v>
      </c>
      <c r="C306" s="11" t="s">
        <v>543</v>
      </c>
      <c r="D306" s="33">
        <v>8622000</v>
      </c>
      <c r="E306" s="33">
        <v>9937000</v>
      </c>
      <c r="F306" s="33">
        <v>284392</v>
      </c>
      <c r="G306" s="38">
        <f t="shared" si="72"/>
        <v>3.2984458362328925E-2</v>
      </c>
      <c r="H306" s="33">
        <v>3600157</v>
      </c>
      <c r="I306" s="38">
        <f t="shared" si="73"/>
        <v>0.41755474367896078</v>
      </c>
      <c r="J306" s="33">
        <v>1245131</v>
      </c>
      <c r="K306" s="38">
        <f t="shared" si="74"/>
        <v>0.12530250578645466</v>
      </c>
      <c r="L306" s="33">
        <v>0</v>
      </c>
      <c r="M306" s="38">
        <f t="shared" si="75"/>
        <v>0</v>
      </c>
      <c r="N306" s="33">
        <f t="shared" si="76"/>
        <v>5129680</v>
      </c>
      <c r="O306" s="38">
        <f t="shared" si="77"/>
        <v>0.51622018717922913</v>
      </c>
      <c r="P306" s="33">
        <v>219201</v>
      </c>
      <c r="Q306" s="33">
        <v>7863000</v>
      </c>
      <c r="R306" s="33">
        <v>7716919</v>
      </c>
      <c r="S306" s="33">
        <v>1483637</v>
      </c>
      <c r="T306" s="38">
        <f t="shared" si="78"/>
        <v>0.19225768729722315</v>
      </c>
      <c r="U306" s="38">
        <f t="shared" si="79"/>
        <v>4.6803162394332141</v>
      </c>
    </row>
    <row r="307" spans="1:21" ht="13" x14ac:dyDescent="0.3">
      <c r="A307" s="18" t="s">
        <v>29</v>
      </c>
      <c r="B307" s="12" t="s">
        <v>544</v>
      </c>
      <c r="C307" s="11" t="s">
        <v>545</v>
      </c>
      <c r="D307" s="33">
        <v>7878807</v>
      </c>
      <c r="E307" s="33">
        <v>9210324</v>
      </c>
      <c r="F307" s="33">
        <v>1639703</v>
      </c>
      <c r="G307" s="38">
        <f t="shared" si="72"/>
        <v>0.20811564491933868</v>
      </c>
      <c r="H307" s="33">
        <v>3351544</v>
      </c>
      <c r="I307" s="38">
        <f t="shared" si="73"/>
        <v>0.4253872445409565</v>
      </c>
      <c r="J307" s="33">
        <v>1513492</v>
      </c>
      <c r="K307" s="38">
        <f t="shared" si="74"/>
        <v>0.16432559810056627</v>
      </c>
      <c r="L307" s="33">
        <v>0</v>
      </c>
      <c r="M307" s="38">
        <f t="shared" si="75"/>
        <v>0</v>
      </c>
      <c r="N307" s="33">
        <f t="shared" si="76"/>
        <v>6504739</v>
      </c>
      <c r="O307" s="38">
        <f t="shared" si="77"/>
        <v>0.70624431887521</v>
      </c>
      <c r="P307" s="33">
        <v>2123431</v>
      </c>
      <c r="Q307" s="33">
        <v>9538760</v>
      </c>
      <c r="R307" s="33">
        <v>9754414</v>
      </c>
      <c r="S307" s="33">
        <v>6229828</v>
      </c>
      <c r="T307" s="38">
        <f t="shared" si="78"/>
        <v>0.63866758167123105</v>
      </c>
      <c r="U307" s="38">
        <f t="shared" si="79"/>
        <v>-0.28724220377304466</v>
      </c>
    </row>
    <row r="308" spans="1:21" ht="13" x14ac:dyDescent="0.3">
      <c r="A308" s="18" t="s">
        <v>29</v>
      </c>
      <c r="B308" s="12" t="s">
        <v>546</v>
      </c>
      <c r="C308" s="11" t="s">
        <v>547</v>
      </c>
      <c r="D308" s="33">
        <v>11675110</v>
      </c>
      <c r="E308" s="33">
        <v>12718762</v>
      </c>
      <c r="F308" s="33">
        <v>2677812</v>
      </c>
      <c r="G308" s="38">
        <f t="shared" si="72"/>
        <v>0.2293607512049137</v>
      </c>
      <c r="H308" s="33">
        <v>3820448</v>
      </c>
      <c r="I308" s="38">
        <f t="shared" si="73"/>
        <v>0.32723015029408714</v>
      </c>
      <c r="J308" s="33">
        <v>3050016</v>
      </c>
      <c r="K308" s="38">
        <f t="shared" si="74"/>
        <v>0.23980447153583029</v>
      </c>
      <c r="L308" s="33">
        <v>0</v>
      </c>
      <c r="M308" s="38">
        <f t="shared" si="75"/>
        <v>0</v>
      </c>
      <c r="N308" s="33">
        <f t="shared" si="76"/>
        <v>9548276</v>
      </c>
      <c r="O308" s="38">
        <f t="shared" si="77"/>
        <v>0.75072369464889743</v>
      </c>
      <c r="P308" s="33">
        <v>11990907</v>
      </c>
      <c r="Q308" s="33">
        <v>11520065</v>
      </c>
      <c r="R308" s="33">
        <v>24044242</v>
      </c>
      <c r="S308" s="33">
        <v>12454775</v>
      </c>
      <c r="T308" s="38">
        <f t="shared" si="78"/>
        <v>0.51799407941410669</v>
      </c>
      <c r="U308" s="38">
        <f t="shared" si="79"/>
        <v>-0.74563925814786147</v>
      </c>
    </row>
    <row r="309" spans="1:21" ht="13" x14ac:dyDescent="0.3">
      <c r="A309" s="18" t="s">
        <v>44</v>
      </c>
      <c r="B309" s="12" t="s">
        <v>548</v>
      </c>
      <c r="C309" s="11" t="s">
        <v>549</v>
      </c>
      <c r="D309" s="33">
        <v>0</v>
      </c>
      <c r="E309" s="33">
        <v>0</v>
      </c>
      <c r="F309" s="33">
        <v>0</v>
      </c>
      <c r="G309" s="38">
        <f t="shared" si="72"/>
        <v>0</v>
      </c>
      <c r="H309" s="33">
        <v>0</v>
      </c>
      <c r="I309" s="38">
        <f t="shared" si="73"/>
        <v>0</v>
      </c>
      <c r="J309" s="33">
        <v>0</v>
      </c>
      <c r="K309" s="38">
        <f t="shared" si="74"/>
        <v>0</v>
      </c>
      <c r="L309" s="33">
        <v>0</v>
      </c>
      <c r="M309" s="38">
        <f t="shared" si="75"/>
        <v>0</v>
      </c>
      <c r="N309" s="33">
        <f t="shared" si="76"/>
        <v>0</v>
      </c>
      <c r="O309" s="38">
        <f t="shared" si="77"/>
        <v>0</v>
      </c>
      <c r="P309" s="33">
        <v>800</v>
      </c>
      <c r="Q309" s="33">
        <v>0</v>
      </c>
      <c r="R309" s="33">
        <v>40400</v>
      </c>
      <c r="S309" s="33">
        <v>41400</v>
      </c>
      <c r="T309" s="38">
        <f t="shared" si="78"/>
        <v>1.0247524752475248</v>
      </c>
      <c r="U309" s="38">
        <f t="shared" si="79"/>
        <v>-1</v>
      </c>
    </row>
    <row r="310" spans="1:21" ht="14" x14ac:dyDescent="0.3">
      <c r="A310" s="19" t="s">
        <v>0</v>
      </c>
      <c r="B310" s="14" t="s">
        <v>550</v>
      </c>
      <c r="C310" s="13" t="s">
        <v>0</v>
      </c>
      <c r="D310" s="34">
        <f>SUM(D304:D309)</f>
        <v>42319366</v>
      </c>
      <c r="E310" s="34">
        <f>SUM(E304:E309)</f>
        <v>46849365</v>
      </c>
      <c r="F310" s="34">
        <f>SUM(F304:F309)</f>
        <v>6081897</v>
      </c>
      <c r="G310" s="39">
        <f t="shared" si="72"/>
        <v>0.14371427492557426</v>
      </c>
      <c r="H310" s="34">
        <f>SUM(H304:H309)</f>
        <v>16400332</v>
      </c>
      <c r="I310" s="39">
        <f t="shared" si="73"/>
        <v>0.38753728021350792</v>
      </c>
      <c r="J310" s="34">
        <f>SUM(J304:J309)</f>
        <v>8930673</v>
      </c>
      <c r="K310" s="39">
        <f t="shared" si="74"/>
        <v>0.19062527314937994</v>
      </c>
      <c r="L310" s="34">
        <f>SUM(L304:L309)</f>
        <v>0</v>
      </c>
      <c r="M310" s="39">
        <f t="shared" si="75"/>
        <v>0</v>
      </c>
      <c r="N310" s="34">
        <f t="shared" si="76"/>
        <v>31412902</v>
      </c>
      <c r="O310" s="39">
        <f t="shared" si="77"/>
        <v>0.67050859707490162</v>
      </c>
      <c r="P310" s="34">
        <f>SUM(P304:P309)</f>
        <v>15627727</v>
      </c>
      <c r="Q310" s="34">
        <f>SUM(Q304:Q309)</f>
        <v>43211120</v>
      </c>
      <c r="R310" s="34">
        <f>SUM(R304:R309)</f>
        <v>56130464</v>
      </c>
      <c r="S310" s="34">
        <f>SUM(S304:S309)</f>
        <v>24323250</v>
      </c>
      <c r="T310" s="39">
        <f t="shared" si="78"/>
        <v>0.43333420511186227</v>
      </c>
      <c r="U310" s="39">
        <f t="shared" si="79"/>
        <v>-0.42853666435304383</v>
      </c>
    </row>
    <row r="311" spans="1:21" ht="13" x14ac:dyDescent="0.3">
      <c r="A311" s="18" t="s">
        <v>29</v>
      </c>
      <c r="B311" s="12" t="s">
        <v>551</v>
      </c>
      <c r="C311" s="11" t="s">
        <v>552</v>
      </c>
      <c r="D311" s="33">
        <v>119868884</v>
      </c>
      <c r="E311" s="33">
        <v>122193231</v>
      </c>
      <c r="F311" s="33">
        <v>45376470</v>
      </c>
      <c r="G311" s="38">
        <f t="shared" si="72"/>
        <v>0.37855086729596982</v>
      </c>
      <c r="H311" s="33">
        <v>26495570</v>
      </c>
      <c r="I311" s="38">
        <f t="shared" si="73"/>
        <v>0.22103793007699979</v>
      </c>
      <c r="J311" s="33">
        <v>35514775</v>
      </c>
      <c r="K311" s="38">
        <f t="shared" si="74"/>
        <v>0.29064437292766243</v>
      </c>
      <c r="L311" s="33">
        <v>0</v>
      </c>
      <c r="M311" s="38">
        <f t="shared" si="75"/>
        <v>0</v>
      </c>
      <c r="N311" s="33">
        <f t="shared" si="76"/>
        <v>107386815</v>
      </c>
      <c r="O311" s="38">
        <f t="shared" si="77"/>
        <v>0.87882785422050103</v>
      </c>
      <c r="P311" s="33">
        <v>26323749</v>
      </c>
      <c r="Q311" s="33">
        <v>114880422</v>
      </c>
      <c r="R311" s="33">
        <v>129066422</v>
      </c>
      <c r="S311" s="33">
        <v>88463855</v>
      </c>
      <c r="T311" s="38">
        <f t="shared" si="78"/>
        <v>0.68541339900163967</v>
      </c>
      <c r="U311" s="38">
        <f t="shared" si="79"/>
        <v>0.34915338236966176</v>
      </c>
    </row>
    <row r="312" spans="1:21" ht="13" x14ac:dyDescent="0.3">
      <c r="A312" s="18" t="s">
        <v>29</v>
      </c>
      <c r="B312" s="12" t="s">
        <v>553</v>
      </c>
      <c r="C312" s="11" t="s">
        <v>554</v>
      </c>
      <c r="D312" s="33">
        <v>3525928</v>
      </c>
      <c r="E312" s="33">
        <v>7302114</v>
      </c>
      <c r="F312" s="33">
        <v>1458602</v>
      </c>
      <c r="G312" s="38">
        <f t="shared" si="72"/>
        <v>0.41367889531493551</v>
      </c>
      <c r="H312" s="33">
        <v>1022202</v>
      </c>
      <c r="I312" s="38">
        <f t="shared" si="73"/>
        <v>0.28991006055710722</v>
      </c>
      <c r="J312" s="33">
        <v>1114513</v>
      </c>
      <c r="K312" s="38">
        <f t="shared" si="74"/>
        <v>0.15262881406672096</v>
      </c>
      <c r="L312" s="33">
        <v>0</v>
      </c>
      <c r="M312" s="38">
        <f t="shared" si="75"/>
        <v>0</v>
      </c>
      <c r="N312" s="33">
        <f t="shared" si="76"/>
        <v>3595317</v>
      </c>
      <c r="O312" s="38">
        <f t="shared" si="77"/>
        <v>0.49236659411233513</v>
      </c>
      <c r="P312" s="33">
        <v>1285402</v>
      </c>
      <c r="Q312" s="33">
        <v>4106062</v>
      </c>
      <c r="R312" s="33">
        <v>5293062</v>
      </c>
      <c r="S312" s="33">
        <v>3502413</v>
      </c>
      <c r="T312" s="38">
        <f t="shared" si="78"/>
        <v>0.66169884274924418</v>
      </c>
      <c r="U312" s="38">
        <f t="shared" si="79"/>
        <v>-0.13294595776262985</v>
      </c>
    </row>
    <row r="313" spans="1:21" ht="13" x14ac:dyDescent="0.3">
      <c r="A313" s="18" t="s">
        <v>29</v>
      </c>
      <c r="B313" s="12" t="s">
        <v>555</v>
      </c>
      <c r="C313" s="11" t="s">
        <v>556</v>
      </c>
      <c r="D313" s="33">
        <v>15335535</v>
      </c>
      <c r="E313" s="33">
        <v>16387535</v>
      </c>
      <c r="F313" s="33">
        <v>941637</v>
      </c>
      <c r="G313" s="38">
        <f t="shared" si="72"/>
        <v>6.1402292127402142E-2</v>
      </c>
      <c r="H313" s="33">
        <v>4676269</v>
      </c>
      <c r="I313" s="38">
        <f t="shared" si="73"/>
        <v>0.30493028120636156</v>
      </c>
      <c r="J313" s="33">
        <v>3291093</v>
      </c>
      <c r="K313" s="38">
        <f t="shared" si="74"/>
        <v>0.20082904475871446</v>
      </c>
      <c r="L313" s="33">
        <v>0</v>
      </c>
      <c r="M313" s="38">
        <f t="shared" si="75"/>
        <v>0</v>
      </c>
      <c r="N313" s="33">
        <f t="shared" si="76"/>
        <v>8908999</v>
      </c>
      <c r="O313" s="38">
        <f t="shared" si="77"/>
        <v>0.5436448495762175</v>
      </c>
      <c r="P313" s="33">
        <v>2777470</v>
      </c>
      <c r="Q313" s="33">
        <v>16881835</v>
      </c>
      <c r="R313" s="33">
        <v>16921498</v>
      </c>
      <c r="S313" s="33">
        <v>6640545</v>
      </c>
      <c r="T313" s="38">
        <f t="shared" si="78"/>
        <v>0.39243245485712908</v>
      </c>
      <c r="U313" s="38">
        <f t="shared" si="79"/>
        <v>0.18492476966447891</v>
      </c>
    </row>
    <row r="314" spans="1:21" ht="13" x14ac:dyDescent="0.3">
      <c r="A314" s="18" t="s">
        <v>29</v>
      </c>
      <c r="B314" s="12" t="s">
        <v>557</v>
      </c>
      <c r="C314" s="11" t="s">
        <v>558</v>
      </c>
      <c r="D314" s="33">
        <v>10039900</v>
      </c>
      <c r="E314" s="33">
        <v>12143483</v>
      </c>
      <c r="F314" s="33">
        <v>4844258</v>
      </c>
      <c r="G314" s="38">
        <f t="shared" si="72"/>
        <v>0.48250062251616049</v>
      </c>
      <c r="H314" s="33">
        <v>4767354</v>
      </c>
      <c r="I314" s="38">
        <f t="shared" si="73"/>
        <v>0.47484078526678553</v>
      </c>
      <c r="J314" s="33">
        <v>2486524</v>
      </c>
      <c r="K314" s="38">
        <f t="shared" si="74"/>
        <v>0.20476201103093733</v>
      </c>
      <c r="L314" s="33">
        <v>0</v>
      </c>
      <c r="M314" s="38">
        <f t="shared" si="75"/>
        <v>0</v>
      </c>
      <c r="N314" s="33">
        <f t="shared" si="76"/>
        <v>12098136</v>
      </c>
      <c r="O314" s="38">
        <f t="shared" si="77"/>
        <v>0.99626573364495175</v>
      </c>
      <c r="P314" s="33">
        <v>4734816</v>
      </c>
      <c r="Q314" s="33">
        <v>11223100</v>
      </c>
      <c r="R314" s="33">
        <v>9345093</v>
      </c>
      <c r="S314" s="33">
        <v>9442936</v>
      </c>
      <c r="T314" s="38">
        <f t="shared" si="78"/>
        <v>1.0104699867620366</v>
      </c>
      <c r="U314" s="38">
        <f t="shared" si="79"/>
        <v>-0.47484252819961748</v>
      </c>
    </row>
    <row r="315" spans="1:21" ht="13" x14ac:dyDescent="0.3">
      <c r="A315" s="18" t="s">
        <v>29</v>
      </c>
      <c r="B315" s="12" t="s">
        <v>559</v>
      </c>
      <c r="C315" s="11" t="s">
        <v>560</v>
      </c>
      <c r="D315" s="33">
        <v>10367046</v>
      </c>
      <c r="E315" s="33">
        <v>12881090</v>
      </c>
      <c r="F315" s="33">
        <v>2233419</v>
      </c>
      <c r="G315" s="38">
        <f t="shared" si="72"/>
        <v>0.21543446416655238</v>
      </c>
      <c r="H315" s="33">
        <v>3137833</v>
      </c>
      <c r="I315" s="38">
        <f t="shared" si="73"/>
        <v>0.30267377997551087</v>
      </c>
      <c r="J315" s="33">
        <v>2466724</v>
      </c>
      <c r="K315" s="38">
        <f t="shared" si="74"/>
        <v>0.19149963240688483</v>
      </c>
      <c r="L315" s="33">
        <v>0</v>
      </c>
      <c r="M315" s="38">
        <f t="shared" si="75"/>
        <v>0</v>
      </c>
      <c r="N315" s="33">
        <f t="shared" si="76"/>
        <v>7837976</v>
      </c>
      <c r="O315" s="38">
        <f t="shared" si="77"/>
        <v>0.60848701468586897</v>
      </c>
      <c r="P315" s="33">
        <v>2201166</v>
      </c>
      <c r="Q315" s="33">
        <v>10980642</v>
      </c>
      <c r="R315" s="33">
        <v>11003589</v>
      </c>
      <c r="S315" s="33">
        <v>6098129</v>
      </c>
      <c r="T315" s="38">
        <f t="shared" si="78"/>
        <v>0.55419454507070376</v>
      </c>
      <c r="U315" s="38">
        <f t="shared" si="79"/>
        <v>0.12064424037078525</v>
      </c>
    </row>
    <row r="316" spans="1:21" ht="13" x14ac:dyDescent="0.3">
      <c r="A316" s="18" t="s">
        <v>44</v>
      </c>
      <c r="B316" s="12" t="s">
        <v>561</v>
      </c>
      <c r="C316" s="11" t="s">
        <v>562</v>
      </c>
      <c r="D316" s="33">
        <v>2399000</v>
      </c>
      <c r="E316" s="33">
        <v>2862728</v>
      </c>
      <c r="F316" s="33">
        <v>0</v>
      </c>
      <c r="G316" s="38">
        <f t="shared" si="72"/>
        <v>0</v>
      </c>
      <c r="H316" s="33">
        <v>4546</v>
      </c>
      <c r="I316" s="38">
        <f t="shared" si="73"/>
        <v>1.8949562317632346E-3</v>
      </c>
      <c r="J316" s="33">
        <v>17103</v>
      </c>
      <c r="K316" s="38">
        <f t="shared" si="74"/>
        <v>5.974371298984745E-3</v>
      </c>
      <c r="L316" s="33">
        <v>0</v>
      </c>
      <c r="M316" s="38">
        <f t="shared" si="75"/>
        <v>0</v>
      </c>
      <c r="N316" s="33">
        <f t="shared" si="76"/>
        <v>21649</v>
      </c>
      <c r="O316" s="38">
        <f t="shared" si="77"/>
        <v>7.5623670848225886E-3</v>
      </c>
      <c r="P316" s="33">
        <v>2100000</v>
      </c>
      <c r="Q316" s="33">
        <v>2175000</v>
      </c>
      <c r="R316" s="33">
        <v>2607038</v>
      </c>
      <c r="S316" s="33">
        <v>2175000</v>
      </c>
      <c r="T316" s="38">
        <f t="shared" si="78"/>
        <v>0.83428012940356067</v>
      </c>
      <c r="U316" s="38">
        <f t="shared" si="79"/>
        <v>-0.99185571428571428</v>
      </c>
    </row>
    <row r="317" spans="1:21" ht="14" x14ac:dyDescent="0.3">
      <c r="A317" s="19" t="s">
        <v>0</v>
      </c>
      <c r="B317" s="14" t="s">
        <v>563</v>
      </c>
      <c r="C317" s="13" t="s">
        <v>0</v>
      </c>
      <c r="D317" s="34">
        <f>SUM(D311:D316)</f>
        <v>161536293</v>
      </c>
      <c r="E317" s="34">
        <f>SUM(E311:E316)</f>
        <v>173770181</v>
      </c>
      <c r="F317" s="34">
        <f>SUM(F311:F316)</f>
        <v>54854386</v>
      </c>
      <c r="G317" s="39">
        <f t="shared" si="72"/>
        <v>0.33957932908612681</v>
      </c>
      <c r="H317" s="34">
        <f>SUM(H311:H316)</f>
        <v>40103774</v>
      </c>
      <c r="I317" s="39">
        <f t="shared" si="73"/>
        <v>0.24826479087272357</v>
      </c>
      <c r="J317" s="34">
        <f>SUM(J311:J316)</f>
        <v>44890732</v>
      </c>
      <c r="K317" s="39">
        <f t="shared" si="74"/>
        <v>0.25833391978799863</v>
      </c>
      <c r="L317" s="34">
        <f>SUM(L311:L316)</f>
        <v>0</v>
      </c>
      <c r="M317" s="39">
        <f t="shared" si="75"/>
        <v>0</v>
      </c>
      <c r="N317" s="34">
        <f t="shared" si="76"/>
        <v>139848892</v>
      </c>
      <c r="O317" s="39">
        <f t="shared" si="77"/>
        <v>0.80479223302414582</v>
      </c>
      <c r="P317" s="34">
        <f>SUM(P311:P316)</f>
        <v>39422603</v>
      </c>
      <c r="Q317" s="34">
        <f>SUM(Q311:Q316)</f>
        <v>160247061</v>
      </c>
      <c r="R317" s="34">
        <f>SUM(R311:R316)</f>
        <v>174236702</v>
      </c>
      <c r="S317" s="34">
        <f>SUM(S311:S316)</f>
        <v>116322878</v>
      </c>
      <c r="T317" s="39">
        <f t="shared" si="78"/>
        <v>0.66761409430258845</v>
      </c>
      <c r="U317" s="39">
        <f t="shared" si="79"/>
        <v>0.13870542744222147</v>
      </c>
    </row>
    <row r="318" spans="1:21" ht="13" x14ac:dyDescent="0.3">
      <c r="A318" s="18" t="s">
        <v>29</v>
      </c>
      <c r="B318" s="12" t="s">
        <v>564</v>
      </c>
      <c r="C318" s="11" t="s">
        <v>565</v>
      </c>
      <c r="D318" s="33">
        <v>10108067</v>
      </c>
      <c r="E318" s="33">
        <v>11482283</v>
      </c>
      <c r="F318" s="33">
        <v>1853819</v>
      </c>
      <c r="G318" s="38">
        <f t="shared" si="72"/>
        <v>0.18339995174151497</v>
      </c>
      <c r="H318" s="33">
        <v>3401860</v>
      </c>
      <c r="I318" s="38">
        <f t="shared" si="73"/>
        <v>0.3365490157514785</v>
      </c>
      <c r="J318" s="33">
        <v>2495858</v>
      </c>
      <c r="K318" s="38">
        <f t="shared" si="74"/>
        <v>0.21736600639437298</v>
      </c>
      <c r="L318" s="33">
        <v>0</v>
      </c>
      <c r="M318" s="38">
        <f t="shared" si="75"/>
        <v>0</v>
      </c>
      <c r="N318" s="33">
        <f t="shared" si="76"/>
        <v>7751537</v>
      </c>
      <c r="O318" s="38">
        <f t="shared" si="77"/>
        <v>0.6750867401543752</v>
      </c>
      <c r="P318" s="33">
        <v>2466526</v>
      </c>
      <c r="Q318" s="33">
        <v>9874512</v>
      </c>
      <c r="R318" s="33">
        <v>10405492</v>
      </c>
      <c r="S318" s="33">
        <v>6365708</v>
      </c>
      <c r="T318" s="38">
        <f t="shared" si="78"/>
        <v>0.61176424910998928</v>
      </c>
      <c r="U318" s="38">
        <f t="shared" si="79"/>
        <v>1.189202951844015E-2</v>
      </c>
    </row>
    <row r="319" spans="1:21" ht="13" x14ac:dyDescent="0.3">
      <c r="A319" s="18" t="s">
        <v>29</v>
      </c>
      <c r="B319" s="12" t="s">
        <v>566</v>
      </c>
      <c r="C319" s="11" t="s">
        <v>567</v>
      </c>
      <c r="D319" s="33">
        <v>7144760</v>
      </c>
      <c r="E319" s="33">
        <v>9366760</v>
      </c>
      <c r="F319" s="33">
        <v>2113933</v>
      </c>
      <c r="G319" s="38">
        <f t="shared" si="72"/>
        <v>0.29587179975254591</v>
      </c>
      <c r="H319" s="33">
        <v>2732525</v>
      </c>
      <c r="I319" s="38">
        <f t="shared" si="73"/>
        <v>0.38245161488979335</v>
      </c>
      <c r="J319" s="33">
        <v>2475523</v>
      </c>
      <c r="K319" s="38">
        <f t="shared" si="74"/>
        <v>0.26428807826825923</v>
      </c>
      <c r="L319" s="33">
        <v>0</v>
      </c>
      <c r="M319" s="38">
        <f t="shared" si="75"/>
        <v>0</v>
      </c>
      <c r="N319" s="33">
        <f t="shared" si="76"/>
        <v>7321981</v>
      </c>
      <c r="O319" s="38">
        <f t="shared" si="77"/>
        <v>0.78169836741840293</v>
      </c>
      <c r="P319" s="33">
        <v>1082875</v>
      </c>
      <c r="Q319" s="33">
        <v>8185450</v>
      </c>
      <c r="R319" s="33">
        <v>8217410</v>
      </c>
      <c r="S319" s="33">
        <v>8058082</v>
      </c>
      <c r="T319" s="38">
        <f t="shared" si="78"/>
        <v>0.98061092241959447</v>
      </c>
      <c r="U319" s="38">
        <f t="shared" si="79"/>
        <v>1.2860653353341798</v>
      </c>
    </row>
    <row r="320" spans="1:21" ht="13" x14ac:dyDescent="0.3">
      <c r="A320" s="18" t="s">
        <v>29</v>
      </c>
      <c r="B320" s="12" t="s">
        <v>568</v>
      </c>
      <c r="C320" s="11" t="s">
        <v>569</v>
      </c>
      <c r="D320" s="33">
        <v>7283300</v>
      </c>
      <c r="E320" s="33">
        <v>7483300</v>
      </c>
      <c r="F320" s="33">
        <v>71088</v>
      </c>
      <c r="G320" s="38">
        <f t="shared" si="72"/>
        <v>9.7604108027954366E-3</v>
      </c>
      <c r="H320" s="33">
        <v>3139324</v>
      </c>
      <c r="I320" s="38">
        <f t="shared" si="73"/>
        <v>0.43103043949857894</v>
      </c>
      <c r="J320" s="33">
        <v>136606</v>
      </c>
      <c r="K320" s="38">
        <f t="shared" si="74"/>
        <v>1.825478064490265E-2</v>
      </c>
      <c r="L320" s="33">
        <v>0</v>
      </c>
      <c r="M320" s="38">
        <f t="shared" si="75"/>
        <v>0</v>
      </c>
      <c r="N320" s="33">
        <f t="shared" si="76"/>
        <v>3347018</v>
      </c>
      <c r="O320" s="38">
        <f t="shared" si="77"/>
        <v>0.44726497668141063</v>
      </c>
      <c r="P320" s="33">
        <v>107334</v>
      </c>
      <c r="Q320" s="33">
        <v>6733500</v>
      </c>
      <c r="R320" s="33">
        <v>6780800</v>
      </c>
      <c r="S320" s="33">
        <v>225632</v>
      </c>
      <c r="T320" s="38">
        <f t="shared" si="78"/>
        <v>3.3275129778197264E-2</v>
      </c>
      <c r="U320" s="38">
        <f t="shared" si="79"/>
        <v>0.27271880298880125</v>
      </c>
    </row>
    <row r="321" spans="1:21" ht="13" x14ac:dyDescent="0.3">
      <c r="A321" s="18" t="s">
        <v>29</v>
      </c>
      <c r="B321" s="12" t="s">
        <v>570</v>
      </c>
      <c r="C321" s="11" t="s">
        <v>571</v>
      </c>
      <c r="D321" s="33">
        <v>7070744</v>
      </c>
      <c r="E321" s="33">
        <v>8487400</v>
      </c>
      <c r="F321" s="33">
        <v>1897349</v>
      </c>
      <c r="G321" s="38">
        <f t="shared" si="72"/>
        <v>0.26833795708061275</v>
      </c>
      <c r="H321" s="33">
        <v>2764975</v>
      </c>
      <c r="I321" s="38">
        <f t="shared" si="73"/>
        <v>0.39104442191656208</v>
      </c>
      <c r="J321" s="33">
        <v>1617202</v>
      </c>
      <c r="K321" s="38">
        <f t="shared" si="74"/>
        <v>0.19054150858920282</v>
      </c>
      <c r="L321" s="33">
        <v>0</v>
      </c>
      <c r="M321" s="38">
        <f t="shared" si="75"/>
        <v>0</v>
      </c>
      <c r="N321" s="33">
        <f t="shared" si="76"/>
        <v>6279526</v>
      </c>
      <c r="O321" s="38">
        <f t="shared" si="77"/>
        <v>0.73986450503098711</v>
      </c>
      <c r="P321" s="33">
        <v>1420017</v>
      </c>
      <c r="Q321" s="33">
        <v>7165577</v>
      </c>
      <c r="R321" s="33">
        <v>8448030</v>
      </c>
      <c r="S321" s="33">
        <v>4428082</v>
      </c>
      <c r="T321" s="38">
        <f t="shared" si="78"/>
        <v>0.52415557236420796</v>
      </c>
      <c r="U321" s="38">
        <f t="shared" si="79"/>
        <v>0.13886101363575221</v>
      </c>
    </row>
    <row r="322" spans="1:21" ht="13" x14ac:dyDescent="0.3">
      <c r="A322" s="18" t="s">
        <v>44</v>
      </c>
      <c r="B322" s="12" t="s">
        <v>572</v>
      </c>
      <c r="C322" s="11" t="s">
        <v>573</v>
      </c>
      <c r="D322" s="33">
        <v>0</v>
      </c>
      <c r="E322" s="33">
        <v>0</v>
      </c>
      <c r="F322" s="33">
        <v>0</v>
      </c>
      <c r="G322" s="38">
        <f t="shared" si="72"/>
        <v>0</v>
      </c>
      <c r="H322" s="33">
        <v>0</v>
      </c>
      <c r="I322" s="38">
        <f t="shared" si="73"/>
        <v>0</v>
      </c>
      <c r="J322" s="33">
        <v>0</v>
      </c>
      <c r="K322" s="38">
        <f t="shared" si="74"/>
        <v>0</v>
      </c>
      <c r="L322" s="33">
        <v>0</v>
      </c>
      <c r="M322" s="38">
        <f t="shared" si="75"/>
        <v>0</v>
      </c>
      <c r="N322" s="33">
        <f t="shared" si="76"/>
        <v>0</v>
      </c>
      <c r="O322" s="38">
        <f t="shared" si="77"/>
        <v>0</v>
      </c>
      <c r="P322" s="33">
        <v>0</v>
      </c>
      <c r="Q322" s="33">
        <v>0</v>
      </c>
      <c r="R322" s="33">
        <v>0</v>
      </c>
      <c r="S322" s="33">
        <v>0</v>
      </c>
      <c r="T322" s="38">
        <f t="shared" si="78"/>
        <v>0</v>
      </c>
      <c r="U322" s="38">
        <f t="shared" si="79"/>
        <v>0</v>
      </c>
    </row>
    <row r="323" spans="1:21" ht="14" x14ac:dyDescent="0.3">
      <c r="A323" s="19" t="s">
        <v>0</v>
      </c>
      <c r="B323" s="14" t="s">
        <v>574</v>
      </c>
      <c r="C323" s="13" t="s">
        <v>0</v>
      </c>
      <c r="D323" s="34">
        <f>SUM(D318:D322)</f>
        <v>31606871</v>
      </c>
      <c r="E323" s="34">
        <f>SUM(E318:E322)</f>
        <v>36819743</v>
      </c>
      <c r="F323" s="34">
        <f>SUM(F318:F322)</f>
        <v>5936189</v>
      </c>
      <c r="G323" s="39">
        <f t="shared" si="72"/>
        <v>0.18781324478465458</v>
      </c>
      <c r="H323" s="34">
        <f>SUM(H318:H322)</f>
        <v>12038684</v>
      </c>
      <c r="I323" s="39">
        <f t="shared" si="73"/>
        <v>0.38088819358297127</v>
      </c>
      <c r="J323" s="34">
        <f>SUM(J318:J322)</f>
        <v>6725189</v>
      </c>
      <c r="K323" s="39">
        <f t="shared" si="74"/>
        <v>0.18265170943751563</v>
      </c>
      <c r="L323" s="34">
        <f>SUM(L318:L322)</f>
        <v>0</v>
      </c>
      <c r="M323" s="39">
        <f t="shared" si="75"/>
        <v>0</v>
      </c>
      <c r="N323" s="34">
        <f t="shared" si="76"/>
        <v>24700062</v>
      </c>
      <c r="O323" s="39">
        <f t="shared" si="77"/>
        <v>0.67083743631779291</v>
      </c>
      <c r="P323" s="34">
        <f>SUM(P318:P322)</f>
        <v>5076752</v>
      </c>
      <c r="Q323" s="34">
        <f>SUM(Q318:Q322)</f>
        <v>31959039</v>
      </c>
      <c r="R323" s="34">
        <f>SUM(R318:R322)</f>
        <v>33851732</v>
      </c>
      <c r="S323" s="34">
        <f>SUM(S318:S322)</f>
        <v>19077504</v>
      </c>
      <c r="T323" s="39">
        <f t="shared" si="78"/>
        <v>0.56356064735476463</v>
      </c>
      <c r="U323" s="39">
        <f t="shared" si="79"/>
        <v>0.3247030778734119</v>
      </c>
    </row>
    <row r="324" spans="1:21" ht="13" x14ac:dyDescent="0.3">
      <c r="A324" s="18" t="s">
        <v>29</v>
      </c>
      <c r="B324" s="12" t="s">
        <v>575</v>
      </c>
      <c r="C324" s="11" t="s">
        <v>576</v>
      </c>
      <c r="D324" s="33">
        <v>4662336</v>
      </c>
      <c r="E324" s="33">
        <v>4922610</v>
      </c>
      <c r="F324" s="33">
        <v>1229652</v>
      </c>
      <c r="G324" s="38">
        <f t="shared" si="72"/>
        <v>0.26374160935633983</v>
      </c>
      <c r="H324" s="33">
        <v>590243</v>
      </c>
      <c r="I324" s="38">
        <f t="shared" si="73"/>
        <v>0.12659812591799477</v>
      </c>
      <c r="J324" s="33">
        <v>1467968</v>
      </c>
      <c r="K324" s="38">
        <f t="shared" si="74"/>
        <v>0.2982092832867117</v>
      </c>
      <c r="L324" s="33">
        <v>0</v>
      </c>
      <c r="M324" s="38">
        <f t="shared" si="75"/>
        <v>0</v>
      </c>
      <c r="N324" s="33">
        <f t="shared" si="76"/>
        <v>3287863</v>
      </c>
      <c r="O324" s="38">
        <f t="shared" si="77"/>
        <v>0.66791051901328768</v>
      </c>
      <c r="P324" s="33">
        <v>1862990</v>
      </c>
      <c r="Q324" s="33">
        <v>2196700</v>
      </c>
      <c r="R324" s="33">
        <v>4548415</v>
      </c>
      <c r="S324" s="33">
        <v>4119125</v>
      </c>
      <c r="T324" s="38">
        <f t="shared" si="78"/>
        <v>0.90561767121074044</v>
      </c>
      <c r="U324" s="38">
        <f t="shared" si="79"/>
        <v>-0.21203656487689149</v>
      </c>
    </row>
    <row r="325" spans="1:21" ht="13" x14ac:dyDescent="0.3">
      <c r="A325" s="18" t="s">
        <v>29</v>
      </c>
      <c r="B325" s="12" t="s">
        <v>577</v>
      </c>
      <c r="C325" s="11" t="s">
        <v>578</v>
      </c>
      <c r="D325" s="33">
        <v>10101128</v>
      </c>
      <c r="E325" s="33">
        <v>10102980</v>
      </c>
      <c r="F325" s="33">
        <v>1414448</v>
      </c>
      <c r="G325" s="38">
        <f t="shared" si="72"/>
        <v>0.14002871758480834</v>
      </c>
      <c r="H325" s="33">
        <v>2385852</v>
      </c>
      <c r="I325" s="38">
        <f t="shared" si="73"/>
        <v>0.23619659111338853</v>
      </c>
      <c r="J325" s="33">
        <v>1897255</v>
      </c>
      <c r="K325" s="38">
        <f t="shared" si="74"/>
        <v>0.18779162187790138</v>
      </c>
      <c r="L325" s="33">
        <v>0</v>
      </c>
      <c r="M325" s="38">
        <f t="shared" si="75"/>
        <v>0</v>
      </c>
      <c r="N325" s="33">
        <f t="shared" si="76"/>
        <v>5697555</v>
      </c>
      <c r="O325" s="38">
        <f t="shared" si="77"/>
        <v>0.56394796386808643</v>
      </c>
      <c r="P325" s="33">
        <v>2079682</v>
      </c>
      <c r="Q325" s="33">
        <v>10045413</v>
      </c>
      <c r="R325" s="33">
        <v>9972415</v>
      </c>
      <c r="S325" s="33">
        <v>5667581</v>
      </c>
      <c r="T325" s="38">
        <f t="shared" si="78"/>
        <v>0.56832582679320909</v>
      </c>
      <c r="U325" s="38">
        <f t="shared" si="79"/>
        <v>-8.7718699301143177E-2</v>
      </c>
    </row>
    <row r="326" spans="1:21" ht="13" x14ac:dyDescent="0.3">
      <c r="A326" s="18" t="s">
        <v>29</v>
      </c>
      <c r="B326" s="12" t="s">
        <v>579</v>
      </c>
      <c r="C326" s="11" t="s">
        <v>580</v>
      </c>
      <c r="D326" s="33">
        <v>8994094</v>
      </c>
      <c r="E326" s="33">
        <v>11242111</v>
      </c>
      <c r="F326" s="33">
        <v>3014432</v>
      </c>
      <c r="G326" s="38">
        <f t="shared" si="72"/>
        <v>0.33515682624620113</v>
      </c>
      <c r="H326" s="33">
        <v>3436164</v>
      </c>
      <c r="I326" s="38">
        <f t="shared" si="73"/>
        <v>0.38204670753941422</v>
      </c>
      <c r="J326" s="33">
        <v>3332653</v>
      </c>
      <c r="K326" s="38">
        <f t="shared" si="74"/>
        <v>0.2964437017211447</v>
      </c>
      <c r="L326" s="33">
        <v>0</v>
      </c>
      <c r="M326" s="38">
        <f t="shared" si="75"/>
        <v>0</v>
      </c>
      <c r="N326" s="33">
        <f t="shared" si="76"/>
        <v>9783249</v>
      </c>
      <c r="O326" s="38">
        <f t="shared" si="77"/>
        <v>0.87023237895445082</v>
      </c>
      <c r="P326" s="33">
        <v>2822928</v>
      </c>
      <c r="Q326" s="33">
        <v>10190273</v>
      </c>
      <c r="R326" s="33">
        <v>10121846</v>
      </c>
      <c r="S326" s="33">
        <v>8724858</v>
      </c>
      <c r="T326" s="38">
        <f t="shared" si="78"/>
        <v>0.86198288335941886</v>
      </c>
      <c r="U326" s="38">
        <f t="shared" si="79"/>
        <v>0.18056606473845593</v>
      </c>
    </row>
    <row r="327" spans="1:21" ht="13" x14ac:dyDescent="0.3">
      <c r="A327" s="18" t="s">
        <v>29</v>
      </c>
      <c r="B327" s="12" t="s">
        <v>581</v>
      </c>
      <c r="C327" s="11" t="s">
        <v>582</v>
      </c>
      <c r="D327" s="33">
        <v>15039077</v>
      </c>
      <c r="E327" s="33">
        <v>18058926</v>
      </c>
      <c r="F327" s="33">
        <v>4649055</v>
      </c>
      <c r="G327" s="38">
        <f t="shared" si="72"/>
        <v>0.30913167078006182</v>
      </c>
      <c r="H327" s="33">
        <v>4030967</v>
      </c>
      <c r="I327" s="38">
        <f t="shared" si="73"/>
        <v>0.26803287196415043</v>
      </c>
      <c r="J327" s="33">
        <v>3154763</v>
      </c>
      <c r="K327" s="38">
        <f t="shared" si="74"/>
        <v>0.17469272535919356</v>
      </c>
      <c r="L327" s="33">
        <v>0</v>
      </c>
      <c r="M327" s="38">
        <f t="shared" si="75"/>
        <v>0</v>
      </c>
      <c r="N327" s="33">
        <f t="shared" si="76"/>
        <v>11834785</v>
      </c>
      <c r="O327" s="38">
        <f t="shared" si="77"/>
        <v>0.65534268206204516</v>
      </c>
      <c r="P327" s="33">
        <v>4085132</v>
      </c>
      <c r="Q327" s="33">
        <v>17788789</v>
      </c>
      <c r="R327" s="33">
        <v>14202809</v>
      </c>
      <c r="S327" s="33">
        <v>10856365</v>
      </c>
      <c r="T327" s="38">
        <f t="shared" si="78"/>
        <v>0.76438153889135596</v>
      </c>
      <c r="U327" s="38">
        <f t="shared" si="79"/>
        <v>-0.22774514997312201</v>
      </c>
    </row>
    <row r="328" spans="1:21" ht="13" x14ac:dyDescent="0.3">
      <c r="A328" s="18" t="s">
        <v>29</v>
      </c>
      <c r="B328" s="12" t="s">
        <v>583</v>
      </c>
      <c r="C328" s="11" t="s">
        <v>584</v>
      </c>
      <c r="D328" s="33">
        <v>7437000</v>
      </c>
      <c r="E328" s="33">
        <v>7695000</v>
      </c>
      <c r="F328" s="33">
        <v>6786</v>
      </c>
      <c r="G328" s="38">
        <f t="shared" si="72"/>
        <v>9.124647035094796E-4</v>
      </c>
      <c r="H328" s="33">
        <v>10075</v>
      </c>
      <c r="I328" s="38">
        <f t="shared" si="73"/>
        <v>1.354712921877101E-3</v>
      </c>
      <c r="J328" s="33">
        <v>8910</v>
      </c>
      <c r="K328" s="38">
        <f t="shared" si="74"/>
        <v>1.1578947368421054E-3</v>
      </c>
      <c r="L328" s="33">
        <v>0</v>
      </c>
      <c r="M328" s="38">
        <f t="shared" si="75"/>
        <v>0</v>
      </c>
      <c r="N328" s="33">
        <f t="shared" si="76"/>
        <v>25771</v>
      </c>
      <c r="O328" s="38">
        <f t="shared" si="77"/>
        <v>3.3490578297595843E-3</v>
      </c>
      <c r="P328" s="33">
        <v>1707</v>
      </c>
      <c r="Q328" s="33">
        <v>6394250</v>
      </c>
      <c r="R328" s="33">
        <v>6833000</v>
      </c>
      <c r="S328" s="33">
        <v>1707</v>
      </c>
      <c r="T328" s="38">
        <f t="shared" si="78"/>
        <v>2.4981706424703645E-4</v>
      </c>
      <c r="U328" s="38">
        <f t="shared" si="79"/>
        <v>4.219683655536028</v>
      </c>
    </row>
    <row r="329" spans="1:21" ht="13" x14ac:dyDescent="0.3">
      <c r="A329" s="18" t="s">
        <v>29</v>
      </c>
      <c r="B329" s="12" t="s">
        <v>585</v>
      </c>
      <c r="C329" s="11" t="s">
        <v>586</v>
      </c>
      <c r="D329" s="33">
        <v>11582650</v>
      </c>
      <c r="E329" s="33">
        <v>12087630</v>
      </c>
      <c r="F329" s="33">
        <v>16720</v>
      </c>
      <c r="G329" s="38">
        <f t="shared" si="72"/>
        <v>1.4435383957902552E-3</v>
      </c>
      <c r="H329" s="33">
        <v>5852715</v>
      </c>
      <c r="I329" s="38">
        <f t="shared" si="73"/>
        <v>0.50530016878693562</v>
      </c>
      <c r="J329" s="33">
        <v>28534</v>
      </c>
      <c r="K329" s="38">
        <f t="shared" si="74"/>
        <v>2.3605950877053647E-3</v>
      </c>
      <c r="L329" s="33">
        <v>0</v>
      </c>
      <c r="M329" s="38">
        <f t="shared" si="75"/>
        <v>0</v>
      </c>
      <c r="N329" s="33">
        <f t="shared" si="76"/>
        <v>5897969</v>
      </c>
      <c r="O329" s="38">
        <f t="shared" si="77"/>
        <v>0.48793427661170968</v>
      </c>
      <c r="P329" s="33">
        <v>3959395</v>
      </c>
      <c r="Q329" s="33">
        <v>11394475</v>
      </c>
      <c r="R329" s="33">
        <v>12202212</v>
      </c>
      <c r="S329" s="33">
        <v>8810440</v>
      </c>
      <c r="T329" s="38">
        <f t="shared" si="78"/>
        <v>0.72203629964796545</v>
      </c>
      <c r="U329" s="38">
        <f t="shared" si="79"/>
        <v>-0.99279334342746806</v>
      </c>
    </row>
    <row r="330" spans="1:21" ht="13" x14ac:dyDescent="0.3">
      <c r="A330" s="18" t="s">
        <v>29</v>
      </c>
      <c r="B330" s="12" t="s">
        <v>587</v>
      </c>
      <c r="C330" s="11" t="s">
        <v>588</v>
      </c>
      <c r="D330" s="33">
        <v>10386326</v>
      </c>
      <c r="E330" s="33">
        <v>11982639</v>
      </c>
      <c r="F330" s="33">
        <v>3142277</v>
      </c>
      <c r="G330" s="38">
        <f t="shared" si="72"/>
        <v>0.30253980088820626</v>
      </c>
      <c r="H330" s="33">
        <v>4280791</v>
      </c>
      <c r="I330" s="38">
        <f t="shared" si="73"/>
        <v>0.41215642566967375</v>
      </c>
      <c r="J330" s="33">
        <v>3302004</v>
      </c>
      <c r="K330" s="38">
        <f t="shared" si="74"/>
        <v>0.2755656746397851</v>
      </c>
      <c r="L330" s="33">
        <v>0</v>
      </c>
      <c r="M330" s="38">
        <f t="shared" si="75"/>
        <v>0</v>
      </c>
      <c r="N330" s="33">
        <f t="shared" si="76"/>
        <v>10725072</v>
      </c>
      <c r="O330" s="38">
        <f t="shared" si="77"/>
        <v>0.89505091491114774</v>
      </c>
      <c r="P330" s="33">
        <v>7499814</v>
      </c>
      <c r="Q330" s="33">
        <v>11272400</v>
      </c>
      <c r="R330" s="33">
        <v>11843749</v>
      </c>
      <c r="S330" s="33">
        <v>9390199</v>
      </c>
      <c r="T330" s="38">
        <f t="shared" si="78"/>
        <v>0.79284008804982276</v>
      </c>
      <c r="U330" s="38">
        <f t="shared" si="79"/>
        <v>-0.55972188110265142</v>
      </c>
    </row>
    <row r="331" spans="1:21" ht="13" x14ac:dyDescent="0.3">
      <c r="A331" s="18" t="s">
        <v>44</v>
      </c>
      <c r="B331" s="12" t="s">
        <v>589</v>
      </c>
      <c r="C331" s="11" t="s">
        <v>590</v>
      </c>
      <c r="D331" s="33">
        <v>0</v>
      </c>
      <c r="E331" s="33">
        <v>0</v>
      </c>
      <c r="F331" s="33">
        <v>0</v>
      </c>
      <c r="G331" s="38">
        <f t="shared" si="72"/>
        <v>0</v>
      </c>
      <c r="H331" s="33">
        <v>0</v>
      </c>
      <c r="I331" s="38">
        <f t="shared" si="73"/>
        <v>0</v>
      </c>
      <c r="J331" s="33">
        <v>0</v>
      </c>
      <c r="K331" s="38">
        <f t="shared" si="74"/>
        <v>0</v>
      </c>
      <c r="L331" s="33">
        <v>0</v>
      </c>
      <c r="M331" s="38">
        <f t="shared" si="75"/>
        <v>0</v>
      </c>
      <c r="N331" s="33">
        <f t="shared" si="76"/>
        <v>0</v>
      </c>
      <c r="O331" s="38">
        <f t="shared" si="77"/>
        <v>0</v>
      </c>
      <c r="P331" s="33">
        <v>0</v>
      </c>
      <c r="Q331" s="33">
        <v>0</v>
      </c>
      <c r="R331" s="33">
        <v>0</v>
      </c>
      <c r="S331" s="33">
        <v>0</v>
      </c>
      <c r="T331" s="38">
        <f t="shared" si="78"/>
        <v>0</v>
      </c>
      <c r="U331" s="38">
        <f t="shared" si="79"/>
        <v>0</v>
      </c>
    </row>
    <row r="332" spans="1:21" ht="14" x14ac:dyDescent="0.3">
      <c r="A332" s="19" t="s">
        <v>0</v>
      </c>
      <c r="B332" s="14" t="s">
        <v>591</v>
      </c>
      <c r="C332" s="13" t="s">
        <v>0</v>
      </c>
      <c r="D332" s="34">
        <f>SUM(D324:D331)</f>
        <v>68202611</v>
      </c>
      <c r="E332" s="34">
        <f>SUM(E324:E331)</f>
        <v>76091896</v>
      </c>
      <c r="F332" s="34">
        <f>SUM(F324:F331)</f>
        <v>13473370</v>
      </c>
      <c r="G332" s="39">
        <f t="shared" si="72"/>
        <v>0.19754918180478456</v>
      </c>
      <c r="H332" s="34">
        <f>SUM(H324:H331)</f>
        <v>20586807</v>
      </c>
      <c r="I332" s="39">
        <f t="shared" si="73"/>
        <v>0.30184778409729796</v>
      </c>
      <c r="J332" s="34">
        <f>SUM(J324:J331)</f>
        <v>13192087</v>
      </c>
      <c r="K332" s="39">
        <f t="shared" si="74"/>
        <v>0.17337045984502739</v>
      </c>
      <c r="L332" s="34">
        <f>SUM(L324:L331)</f>
        <v>0</v>
      </c>
      <c r="M332" s="39">
        <f t="shared" si="75"/>
        <v>0</v>
      </c>
      <c r="N332" s="34">
        <f t="shared" si="76"/>
        <v>47252264</v>
      </c>
      <c r="O332" s="39">
        <f t="shared" si="77"/>
        <v>0.62098944150373125</v>
      </c>
      <c r="P332" s="34">
        <f>SUM(P324:P331)</f>
        <v>22311648</v>
      </c>
      <c r="Q332" s="34">
        <f>SUM(Q324:Q331)</f>
        <v>69282300</v>
      </c>
      <c r="R332" s="34">
        <f>SUM(R324:R331)</f>
        <v>69724446</v>
      </c>
      <c r="S332" s="34">
        <f>SUM(S324:S331)</f>
        <v>47570275</v>
      </c>
      <c r="T332" s="39">
        <f t="shared" si="78"/>
        <v>0.68226106809080989</v>
      </c>
      <c r="U332" s="39">
        <f t="shared" si="79"/>
        <v>-0.40873542823909736</v>
      </c>
    </row>
    <row r="333" spans="1:21" ht="13" x14ac:dyDescent="0.3">
      <c r="A333" s="18" t="s">
        <v>29</v>
      </c>
      <c r="B333" s="12" t="s">
        <v>592</v>
      </c>
      <c r="C333" s="11" t="s">
        <v>593</v>
      </c>
      <c r="D333" s="33">
        <v>1583392</v>
      </c>
      <c r="E333" s="33">
        <v>1595692</v>
      </c>
      <c r="F333" s="33">
        <v>400638</v>
      </c>
      <c r="G333" s="38">
        <f t="shared" si="72"/>
        <v>0.25302515106808676</v>
      </c>
      <c r="H333" s="33">
        <v>392843</v>
      </c>
      <c r="I333" s="38">
        <f t="shared" si="73"/>
        <v>0.24810217558254682</v>
      </c>
      <c r="J333" s="33">
        <v>443798</v>
      </c>
      <c r="K333" s="38">
        <f t="shared" si="74"/>
        <v>0.2781225950872725</v>
      </c>
      <c r="L333" s="33">
        <v>0</v>
      </c>
      <c r="M333" s="38">
        <f t="shared" si="75"/>
        <v>0</v>
      </c>
      <c r="N333" s="33">
        <f t="shared" si="76"/>
        <v>1237279</v>
      </c>
      <c r="O333" s="38">
        <f t="shared" si="77"/>
        <v>0.77538710477961914</v>
      </c>
      <c r="P333" s="33">
        <v>2911</v>
      </c>
      <c r="Q333" s="33">
        <v>1412392</v>
      </c>
      <c r="R333" s="33">
        <v>1414600</v>
      </c>
      <c r="S333" s="33">
        <v>594413</v>
      </c>
      <c r="T333" s="38">
        <f t="shared" si="78"/>
        <v>0.42019864272585888</v>
      </c>
      <c r="U333" s="38">
        <f t="shared" si="79"/>
        <v>151.45551356922019</v>
      </c>
    </row>
    <row r="334" spans="1:21" ht="13" x14ac:dyDescent="0.3">
      <c r="A334" s="18" t="s">
        <v>29</v>
      </c>
      <c r="B334" s="12" t="s">
        <v>594</v>
      </c>
      <c r="C334" s="11" t="s">
        <v>595</v>
      </c>
      <c r="D334" s="33">
        <v>2904200</v>
      </c>
      <c r="E334" s="33">
        <v>2904200</v>
      </c>
      <c r="F334" s="33">
        <v>562473</v>
      </c>
      <c r="G334" s="38">
        <f t="shared" si="72"/>
        <v>0.19367571103918463</v>
      </c>
      <c r="H334" s="33">
        <v>649914</v>
      </c>
      <c r="I334" s="38">
        <f t="shared" si="73"/>
        <v>0.22378417464361958</v>
      </c>
      <c r="J334" s="33">
        <v>632616</v>
      </c>
      <c r="K334" s="38">
        <f t="shared" si="74"/>
        <v>0.21782797328007714</v>
      </c>
      <c r="L334" s="33">
        <v>0</v>
      </c>
      <c r="M334" s="38">
        <f t="shared" si="75"/>
        <v>0</v>
      </c>
      <c r="N334" s="33">
        <f t="shared" si="76"/>
        <v>1845003</v>
      </c>
      <c r="O334" s="38">
        <f t="shared" si="77"/>
        <v>0.63528785896288131</v>
      </c>
      <c r="P334" s="33">
        <v>692904</v>
      </c>
      <c r="Q334" s="33">
        <v>2030000</v>
      </c>
      <c r="R334" s="33">
        <v>2529000</v>
      </c>
      <c r="S334" s="33">
        <v>1825731</v>
      </c>
      <c r="T334" s="38">
        <f t="shared" si="78"/>
        <v>0.72191814946619215</v>
      </c>
      <c r="U334" s="38">
        <f t="shared" si="79"/>
        <v>-8.7007724013716148E-2</v>
      </c>
    </row>
    <row r="335" spans="1:21" ht="13" x14ac:dyDescent="0.3">
      <c r="A335" s="18" t="s">
        <v>29</v>
      </c>
      <c r="B335" s="12" t="s">
        <v>596</v>
      </c>
      <c r="C335" s="11" t="s">
        <v>597</v>
      </c>
      <c r="D335" s="33">
        <v>7950885</v>
      </c>
      <c r="E335" s="33">
        <v>8125885</v>
      </c>
      <c r="F335" s="33">
        <v>1918524</v>
      </c>
      <c r="G335" s="38">
        <f t="shared" si="72"/>
        <v>0.24129691223052527</v>
      </c>
      <c r="H335" s="33">
        <v>2538812</v>
      </c>
      <c r="I335" s="38">
        <f t="shared" si="73"/>
        <v>0.31931187534469435</v>
      </c>
      <c r="J335" s="33">
        <v>1714041</v>
      </c>
      <c r="K335" s="38">
        <f t="shared" si="74"/>
        <v>0.2109359165186315</v>
      </c>
      <c r="L335" s="33">
        <v>0</v>
      </c>
      <c r="M335" s="38">
        <f t="shared" si="75"/>
        <v>0</v>
      </c>
      <c r="N335" s="33">
        <f t="shared" si="76"/>
        <v>6171377</v>
      </c>
      <c r="O335" s="38">
        <f t="shared" si="77"/>
        <v>0.75947136834941675</v>
      </c>
      <c r="P335" s="33">
        <v>1258795</v>
      </c>
      <c r="Q335" s="33">
        <v>6838325</v>
      </c>
      <c r="R335" s="33">
        <v>7211325</v>
      </c>
      <c r="S335" s="33">
        <v>4124425</v>
      </c>
      <c r="T335" s="38">
        <f t="shared" si="78"/>
        <v>0.57193719600766846</v>
      </c>
      <c r="U335" s="38">
        <f t="shared" si="79"/>
        <v>0.36165221501515332</v>
      </c>
    </row>
    <row r="336" spans="1:21" ht="13" x14ac:dyDescent="0.3">
      <c r="A336" s="18" t="s">
        <v>44</v>
      </c>
      <c r="B336" s="12" t="s">
        <v>598</v>
      </c>
      <c r="C336" s="11" t="s">
        <v>599</v>
      </c>
      <c r="D336" s="33">
        <v>1925000</v>
      </c>
      <c r="E336" s="33">
        <v>1925000</v>
      </c>
      <c r="F336" s="33">
        <v>0</v>
      </c>
      <c r="G336" s="38">
        <f t="shared" si="72"/>
        <v>0</v>
      </c>
      <c r="H336" s="33">
        <v>0</v>
      </c>
      <c r="I336" s="38">
        <f t="shared" si="73"/>
        <v>0</v>
      </c>
      <c r="J336" s="33">
        <v>0</v>
      </c>
      <c r="K336" s="38">
        <f t="shared" si="74"/>
        <v>0</v>
      </c>
      <c r="L336" s="33">
        <v>0</v>
      </c>
      <c r="M336" s="38">
        <f t="shared" si="75"/>
        <v>0</v>
      </c>
      <c r="N336" s="33">
        <f t="shared" si="76"/>
        <v>0</v>
      </c>
      <c r="O336" s="38">
        <f t="shared" si="77"/>
        <v>0</v>
      </c>
      <c r="P336" s="33">
        <v>0</v>
      </c>
      <c r="Q336" s="33">
        <v>0</v>
      </c>
      <c r="R336" s="33">
        <v>2000201</v>
      </c>
      <c r="S336" s="33">
        <v>0</v>
      </c>
      <c r="T336" s="38">
        <f t="shared" si="78"/>
        <v>0</v>
      </c>
      <c r="U336" s="38">
        <f t="shared" si="79"/>
        <v>0</v>
      </c>
    </row>
    <row r="337" spans="1:21" ht="14" x14ac:dyDescent="0.3">
      <c r="A337" s="19" t="s">
        <v>0</v>
      </c>
      <c r="B337" s="14" t="s">
        <v>600</v>
      </c>
      <c r="C337" s="13" t="s">
        <v>0</v>
      </c>
      <c r="D337" s="34">
        <f>SUM(D333:D336)</f>
        <v>14363477</v>
      </c>
      <c r="E337" s="34">
        <f>SUM(E333:E336)</f>
        <v>14550777</v>
      </c>
      <c r="F337" s="34">
        <f>SUM(F333:F336)</f>
        <v>2881635</v>
      </c>
      <c r="G337" s="39">
        <f t="shared" si="72"/>
        <v>0.20062238412050229</v>
      </c>
      <c r="H337" s="34">
        <f>SUM(H333:H336)</f>
        <v>3581569</v>
      </c>
      <c r="I337" s="39">
        <f t="shared" si="73"/>
        <v>0.2493525070566131</v>
      </c>
      <c r="J337" s="34">
        <f>SUM(J333:J336)</f>
        <v>2790455</v>
      </c>
      <c r="K337" s="39">
        <f t="shared" si="74"/>
        <v>0.19177360769119065</v>
      </c>
      <c r="L337" s="34">
        <f>SUM(L333:L336)</f>
        <v>0</v>
      </c>
      <c r="M337" s="39">
        <f t="shared" si="75"/>
        <v>0</v>
      </c>
      <c r="N337" s="34">
        <f t="shared" si="76"/>
        <v>9253659</v>
      </c>
      <c r="O337" s="39">
        <f t="shared" si="77"/>
        <v>0.63595634789812261</v>
      </c>
      <c r="P337" s="34">
        <f>SUM(P333:P336)</f>
        <v>1954610</v>
      </c>
      <c r="Q337" s="34">
        <f>SUM(Q333:Q336)</f>
        <v>10280717</v>
      </c>
      <c r="R337" s="34">
        <f>SUM(R333:R336)</f>
        <v>13155126</v>
      </c>
      <c r="S337" s="34">
        <f>SUM(S333:S336)</f>
        <v>6544569</v>
      </c>
      <c r="T337" s="39">
        <f t="shared" si="78"/>
        <v>0.49749192824150829</v>
      </c>
      <c r="U337" s="39">
        <f t="shared" si="79"/>
        <v>0.42762750625444457</v>
      </c>
    </row>
    <row r="338" spans="1:21" ht="14" x14ac:dyDescent="0.3">
      <c r="A338" s="19" t="s">
        <v>0</v>
      </c>
      <c r="B338" s="14" t="s">
        <v>601</v>
      </c>
      <c r="C338" s="13" t="s">
        <v>0</v>
      </c>
      <c r="D338" s="34">
        <f>SUM(D302,D304:D309,D311:D316,D318:D322,D324:D331,D333:D336)</f>
        <v>395171991</v>
      </c>
      <c r="E338" s="34">
        <f>SUM(E302,E304:E309,E311:E316,E318:E322,E324:E331,E333:E336)</f>
        <v>436775095</v>
      </c>
      <c r="F338" s="34">
        <f>SUM(F302,F304:F309,F311:F316,F318:F322,F324:F331,F333:F336)</f>
        <v>106605772</v>
      </c>
      <c r="G338" s="39">
        <f t="shared" si="72"/>
        <v>0.26977056681124956</v>
      </c>
      <c r="H338" s="34">
        <f>SUM(H302,H304:H309,H311:H316,H318:H322,H324:H331,H333:H336)</f>
        <v>117888089</v>
      </c>
      <c r="I338" s="39">
        <f t="shared" si="73"/>
        <v>0.29832096323851048</v>
      </c>
      <c r="J338" s="34">
        <f>SUM(J302,J304:J309,J311:J316,J318:J322,J324:J331,J333:J336)</f>
        <v>97815780</v>
      </c>
      <c r="K338" s="39">
        <f t="shared" si="74"/>
        <v>0.22394999421842035</v>
      </c>
      <c r="L338" s="34">
        <f>SUM(L302,L304:L309,L311:L316,L318:L322,L324:L331,L333:L336)</f>
        <v>0</v>
      </c>
      <c r="M338" s="39">
        <f t="shared" si="75"/>
        <v>0</v>
      </c>
      <c r="N338" s="34">
        <f t="shared" si="76"/>
        <v>322309641</v>
      </c>
      <c r="O338" s="39">
        <f t="shared" si="77"/>
        <v>0.73793044678978315</v>
      </c>
      <c r="P338" s="34">
        <f>SUM(P302,P304:P309,P311:P316,P318:P322,P324:P331,P333:P336)</f>
        <v>106268054</v>
      </c>
      <c r="Q338" s="34">
        <f>SUM(Q302,Q304:Q309,Q311:Q316,Q318:Q322,Q324:Q331,Q333:Q336)</f>
        <v>397620267</v>
      </c>
      <c r="R338" s="34">
        <f>SUM(R302,R304:R309,R311:R316,R318:R322,R324:R331,R333:R336)</f>
        <v>443578276</v>
      </c>
      <c r="S338" s="34">
        <f>SUM(S302,S304:S309,S311:S316,S318:S322,S324:S331,S333:S336)</f>
        <v>274001056</v>
      </c>
      <c r="T338" s="39">
        <f t="shared" si="78"/>
        <v>0.61770621066212905</v>
      </c>
      <c r="U338" s="39">
        <f t="shared" si="79"/>
        <v>-7.9537299139777251E-2</v>
      </c>
    </row>
    <row r="339" spans="1:21" ht="14" x14ac:dyDescent="0.3">
      <c r="A339" s="23" t="s">
        <v>0</v>
      </c>
      <c r="B339" s="24" t="s">
        <v>602</v>
      </c>
      <c r="C339" s="25" t="s">
        <v>0</v>
      </c>
      <c r="D339" s="36">
        <f>SUM(D8:D9,D11:D18,D20:D26,D28:D34,D36:D39,D41:D46,D48:D52,D57,D59:D62,D64:D69,D71:D77,D79:D83,D88:D90,D92:D95,D97:D100,D105,D107:D111,D113:D120,D122:D125,D127:D131,D133:D136,D138:D143,D145:D149,D151:D156,D158:D162,D164:D168,D173:D178,D180:D184,D186:D190,D192:D197,D199:D203,D208:D215,D217:D223,D225:D229,D234:D239,D241:D246,D248:D253,D255:D258,D263:D266,D268:D274,D276:D284,D286:D291,D293:D297,D302,D304:D309,D311:D316,D318:D322,D324:D331,D333:D336)</f>
        <v>2347970669</v>
      </c>
      <c r="E339" s="36">
        <f>SUM(E8:E9,E11:E18,E20:E26,E28:E34,E36:E39,E41:E46,E48:E52,E57,E59:E62,E64:E69,E71:E77,E79:E83,E88:E90,E92:E95,E97:E100,E105,E107:E111,E113:E120,E122:E125,E127:E131,E133:E136,E138:E143,E145:E149,E151:E156,E158:E162,E164:E168,E173:E178,E180:E184,E186:E190,E192:E197,E199:E203,E208:E215,E217:E223,E225:E229,E234:E239,E241:E246,E248:E253,E255:E258,E263:E266,E268:E274,E276:E284,E286:E291,E293:E297,E302,E304:E309,E311:E316,E318:E322,E324:E331,E333:E336)</f>
        <v>2264177173</v>
      </c>
      <c r="F339" s="36">
        <f>SUM(F8:F9,F11:F18,F20:F26,F28:F34,F36:F39,F41:F46,F48:F52,F57,F59:F62,F64:F69,F71:F77,F79:F83,F88:F90,F92:F95,F97:F100,F105,F107:F111,F113:F120,F122:F125,F127:F131,F133:F136,F138:F143,F145:F149,F151:F156,F158:F162,F164:F168,F173:F178,F180:F184,F186:F190,F192:F197,F199:F203,F208:F215,F217:F223,F225:F229,F234:F239,F241:F246,F248:F253,F255:F258,F263:F266,F268:F274,F276:F284,F286:F291,F293:F297,F302,F304:F309,F311:F316,F318:F322,F324:F331,F333:F336)</f>
        <v>398689601</v>
      </c>
      <c r="G339" s="41">
        <f t="shared" si="72"/>
        <v>0.16980178085861769</v>
      </c>
      <c r="H339" s="36">
        <f>SUM(H8:H9,H11:H18,H20:H26,H28:H34,H36:H39,H41:H46,H48:H52,H57,H59:H62,H64:H69,H71:H77,H79:H83,H88:H90,H92:H95,H97:H100,H105,H107:H111,H113:H120,H122:H125,H127:H131,H133:H136,H138:H143,H145:H149,H151:H156,H158:H162,H164:H168,H173:H178,H180:H184,H186:H190,H192:H197,H199:H203,H208:H215,H217:H223,H225:H229,H234:H239,H241:H246,H248:H253,H255:H258,H263:H266,H268:H274,H276:H284,H286:H291,H293:H297,H302,H304:H309,H311:H316,H318:H322,H324:H331,H333:H336)</f>
        <v>597323126</v>
      </c>
      <c r="I339" s="41">
        <f t="shared" si="73"/>
        <v>0.25439973926693032</v>
      </c>
      <c r="J339" s="36">
        <f>SUM(J8:J9,J11:J18,J20:J26,J28:J34,J36:J39,J41:J46,J48:J52,J57,J59:J62,J64:J69,J71:J77,J79:J83,J88:J90,J92:J95,J97:J100,J105,J107:J111,J113:J120,J122:J125,J127:J131,J133:J136,J138:J143,J145:J149,J151:J156,J158:J162,J164:J168,J173:J178,J180:J184,J186:J190,J192:J197,J199:J203,J208:J215,J217:J223,J225:J229,J234:J239,J241:J246,J248:J253,J255:J258,J263:J266,J268:J274,J276:J284,J286:J291,J293:J297,J302,J304:J309,J311:J316,J318:J322,J324:J331,J333:J336)</f>
        <v>592309855</v>
      </c>
      <c r="K339" s="41">
        <f t="shared" si="74"/>
        <v>0.26160048871758501</v>
      </c>
      <c r="L339" s="36">
        <f>SUM(L8:L9,L11:L18,L20:L26,L28:L34,L36:L39,L41:L46,L48:L52,L57,L59:L62,L64:L69,L71:L77,L79:L83,L88:L90,L92:L95,L97:L100,L105,L107:L111,L113:L120,L122:L125,L127:L131,L133:L136,L138:L143,L145:L149,L151:L156,L158:L162,L164:L168,L173:L178,L180:L184,L186:L190,L192:L197,L199:L203,L208:L215,L217:L223,L225:L229,L234:L239,L241:L246,L248:L253,L255:L258,L263:L266,L268:L274,L276:L284,L286:L291,L293:L297,L302,L304:L309,L311:L316,L318:L322,L324:L331,L333:L336)</f>
        <v>0</v>
      </c>
      <c r="M339" s="41">
        <f t="shared" si="75"/>
        <v>0</v>
      </c>
      <c r="N339" s="36">
        <f t="shared" si="76"/>
        <v>1588322582</v>
      </c>
      <c r="O339" s="41">
        <f t="shared" si="77"/>
        <v>0.70150101367531104</v>
      </c>
      <c r="P339" s="36">
        <f>SUM(P8:P9,P11:P18,P20:P26,P28:P34,P36:P39,P41:P46,P48:P52,P57,P59:P62,P64:P69,P71:P77,P79:P83,P88:P90,P92:P95,P97:P100,P105,P107:P111,P113:P120,P122:P125,P127:P131,P133:P136,P138:P143,P145:P149,P151:P156,P158:P162,P164:P168,P173:P178,P180:P184,P186:P190,P192:P197,P199:P203,P208:P215,P217:P223,P225:P229,P234:P239,P241:P246,P248:P253,P255:P258,P263:P266,P268:P274,P276:P284,P286:P291,P293:P297,P302,P304:P309,P311:P316,P318:P322,P324:P331,P333:P336)</f>
        <v>530409861</v>
      </c>
      <c r="Q339" s="36">
        <f>SUM(Q8:Q9,Q11:Q18,Q20:Q26,Q28:Q34,Q36:Q39,Q41:Q46,Q48:Q52,Q57,Q59:Q62,Q64:Q69,Q71:Q77,Q79:Q83,Q88:Q90,Q92:Q95,Q97:Q100,Q105,Q107:Q111,Q113:Q120,Q122:Q125,Q127:Q131,Q133:Q136,Q138:Q143,Q145:Q149,Q151:Q156,Q158:Q162,Q164:Q168,Q173:Q178,Q180:Q184,Q186:Q190,Q192:Q197,Q199:Q203,Q208:Q215,Q217:Q223,Q225:Q229,Q234:Q239,Q241:Q246,Q248:Q253,Q255:Q258,Q263:Q266,Q268:Q274,Q276:Q284,Q286:Q291,Q293:Q297,Q302,Q304:Q309,Q311:Q316,Q318:Q322,Q324:Q331,Q333:Q336)</f>
        <v>2347741540</v>
      </c>
      <c r="R339" s="36">
        <f>SUM(R8:R9,R11:R18,R20:R26,R28:R34,R36:R39,R41:R46,R48:R52,R57,R59:R62,R64:R69,R71:R77,R79:R83,R88:R90,R92:R95,R97:R100,R105,R107:R111,R113:R120,R122:R125,R127:R131,R133:R136,R138:R143,R145:R149,R151:R156,R158:R162,R164:R168,R173:R178,R180:R184,R186:R190,R192:R197,R199:R203,R208:R215,R217:R223,R225:R229,R234:R239,R241:R246,R248:R253,R255:R258,R263:R266,R268:R274,R276:R284,R286:R291,R293:R297,R302,R304:R309,R311:R316,R318:R322,R324:R331,R333:R336)</f>
        <v>2378933933</v>
      </c>
      <c r="S339" s="36">
        <f>SUM(S8:S9,S11:S18,S20:S26,S28:S34,S36:S39,S41:S46,S48:S52,S57,S59:S62,S64:S69,S71:S77,S79:S83,S88:S90,S92:S95,S97:S100,S105,S107:S111,S113:S120,S122:S125,S127:S131,S133:S136,S138:S143,S145:S149,S151:S156,S158:S162,S164:S168,S173:S178,S180:S184,S186:S190,S192:S197,S199:S203,S208:S215,S217:S223,S225:S229,S234:S239,S241:S246,S248:S253,S255:S258,S263:S266,S268:S274,S276:S284,S286:S291,S293:S297,S302,S304:S309,S311:S316,S318:S322,S324:S331,S333:S336)</f>
        <v>1458885617</v>
      </c>
      <c r="T339" s="41">
        <f t="shared" si="78"/>
        <v>0.61325184224861784</v>
      </c>
      <c r="U339" s="41">
        <f t="shared" si="79"/>
        <v>0.11670219306122598</v>
      </c>
    </row>
    <row r="340" spans="1:21" x14ac:dyDescent="0.25">
      <c r="B340" s="1"/>
      <c r="D340" s="37"/>
      <c r="E340" s="37"/>
      <c r="F340" s="37"/>
      <c r="G340" s="42"/>
      <c r="H340" s="37"/>
      <c r="I340" s="42"/>
      <c r="J340" s="37"/>
      <c r="K340" s="42"/>
      <c r="L340" s="37"/>
      <c r="M340" s="42"/>
      <c r="N340" s="37"/>
      <c r="O340" s="42"/>
      <c r="P340" s="37"/>
      <c r="Q340" s="37"/>
      <c r="R340" s="37"/>
      <c r="S340" s="37"/>
      <c r="T340" s="42"/>
      <c r="U340" s="42"/>
    </row>
    <row r="341" spans="1:21" x14ac:dyDescent="0.25">
      <c r="B341" s="1"/>
      <c r="D341" s="37"/>
      <c r="E341" s="37"/>
      <c r="F341" s="37"/>
      <c r="G341" s="42"/>
      <c r="H341" s="37"/>
      <c r="I341" s="42"/>
      <c r="J341" s="37"/>
      <c r="K341" s="42"/>
      <c r="L341" s="37"/>
      <c r="M341" s="42"/>
      <c r="N341" s="37"/>
      <c r="O341" s="42"/>
      <c r="P341" s="37"/>
      <c r="Q341" s="37"/>
      <c r="R341" s="37"/>
      <c r="S341" s="37"/>
      <c r="T341" s="42"/>
      <c r="U341" s="42"/>
    </row>
    <row r="342" spans="1:21" x14ac:dyDescent="0.25">
      <c r="B342" s="1"/>
      <c r="D342" s="37"/>
      <c r="E342" s="37"/>
      <c r="F342" s="37"/>
      <c r="G342" s="42"/>
      <c r="H342" s="37"/>
      <c r="I342" s="42"/>
      <c r="J342" s="37"/>
      <c r="K342" s="42"/>
      <c r="L342" s="37"/>
      <c r="M342" s="42"/>
      <c r="N342" s="37"/>
      <c r="O342" s="42"/>
      <c r="P342" s="37"/>
      <c r="Q342" s="37"/>
      <c r="R342" s="37"/>
      <c r="S342" s="37"/>
      <c r="T342" s="42"/>
      <c r="U342" s="42"/>
    </row>
    <row r="343" spans="1:21" x14ac:dyDescent="0.25">
      <c r="B343" s="1"/>
      <c r="D343" s="37"/>
      <c r="E343" s="37"/>
      <c r="F343" s="37"/>
      <c r="G343" s="42"/>
      <c r="H343" s="37"/>
      <c r="I343" s="42"/>
      <c r="J343" s="37"/>
      <c r="K343" s="42"/>
      <c r="L343" s="37"/>
      <c r="M343" s="42"/>
      <c r="N343" s="37"/>
      <c r="O343" s="42"/>
      <c r="P343" s="37"/>
      <c r="Q343" s="37"/>
      <c r="R343" s="37"/>
      <c r="S343" s="37"/>
      <c r="T343" s="42"/>
      <c r="U343" s="42"/>
    </row>
    <row r="344" spans="1:21" x14ac:dyDescent="0.25">
      <c r="B344" s="1"/>
      <c r="D344" s="37"/>
      <c r="E344" s="37"/>
      <c r="F344" s="37"/>
      <c r="G344" s="42"/>
      <c r="H344" s="37"/>
      <c r="I344" s="42"/>
      <c r="J344" s="37"/>
      <c r="K344" s="42"/>
      <c r="L344" s="37"/>
      <c r="M344" s="42"/>
      <c r="N344" s="37"/>
      <c r="O344" s="42"/>
      <c r="P344" s="37"/>
      <c r="Q344" s="37"/>
      <c r="R344" s="37"/>
      <c r="S344" s="37"/>
      <c r="T344" s="42"/>
      <c r="U344" s="42"/>
    </row>
    <row r="345" spans="1:21" x14ac:dyDescent="0.25">
      <c r="B345" s="1"/>
      <c r="D345" s="37"/>
      <c r="E345" s="37"/>
      <c r="F345" s="37"/>
      <c r="G345" s="42"/>
      <c r="H345" s="37"/>
      <c r="I345" s="42"/>
      <c r="J345" s="37"/>
      <c r="K345" s="42"/>
      <c r="L345" s="37"/>
      <c r="M345" s="42"/>
      <c r="N345" s="37"/>
      <c r="O345" s="42"/>
      <c r="P345" s="37"/>
      <c r="Q345" s="37"/>
      <c r="R345" s="37"/>
      <c r="S345" s="37"/>
      <c r="T345" s="42"/>
      <c r="U345" s="42"/>
    </row>
    <row r="346" spans="1:21" x14ac:dyDescent="0.25">
      <c r="B346" s="1"/>
      <c r="D346" s="37"/>
      <c r="E346" s="37"/>
      <c r="F346" s="37"/>
      <c r="G346" s="42"/>
      <c r="H346" s="37"/>
      <c r="I346" s="42"/>
      <c r="J346" s="37"/>
      <c r="K346" s="42"/>
      <c r="L346" s="37"/>
      <c r="M346" s="42"/>
      <c r="N346" s="37"/>
      <c r="O346" s="42"/>
      <c r="P346" s="37"/>
      <c r="Q346" s="37"/>
      <c r="R346" s="37"/>
      <c r="S346" s="37"/>
      <c r="T346" s="42"/>
      <c r="U346" s="42"/>
    </row>
    <row r="347" spans="1:21" x14ac:dyDescent="0.25">
      <c r="B347" s="1"/>
      <c r="D347" s="37"/>
      <c r="E347" s="37"/>
      <c r="F347" s="37"/>
      <c r="G347" s="42"/>
      <c r="H347" s="37"/>
      <c r="I347" s="42"/>
      <c r="J347" s="37"/>
      <c r="K347" s="42"/>
      <c r="L347" s="37"/>
      <c r="M347" s="42"/>
      <c r="N347" s="37"/>
      <c r="O347" s="42"/>
      <c r="P347" s="37"/>
      <c r="Q347" s="37"/>
      <c r="R347" s="37"/>
      <c r="S347" s="37"/>
      <c r="T347" s="42"/>
      <c r="U347" s="42"/>
    </row>
    <row r="348" spans="1:21" x14ac:dyDescent="0.25">
      <c r="B348" s="1"/>
      <c r="D348" s="37"/>
      <c r="E348" s="37"/>
      <c r="F348" s="37"/>
      <c r="G348" s="42"/>
      <c r="H348" s="37"/>
      <c r="I348" s="42"/>
      <c r="J348" s="37"/>
      <c r="K348" s="42"/>
      <c r="L348" s="37"/>
      <c r="M348" s="42"/>
      <c r="N348" s="37"/>
      <c r="O348" s="42"/>
      <c r="P348" s="37"/>
      <c r="Q348" s="37"/>
      <c r="R348" s="37"/>
      <c r="S348" s="37"/>
      <c r="T348" s="42"/>
      <c r="U348" s="42"/>
    </row>
    <row r="349" spans="1:21" x14ac:dyDescent="0.25">
      <c r="B349" s="1"/>
      <c r="D349" s="37"/>
      <c r="E349" s="37"/>
      <c r="F349" s="37"/>
      <c r="G349" s="42"/>
      <c r="H349" s="37"/>
      <c r="I349" s="42"/>
      <c r="J349" s="37"/>
      <c r="K349" s="42"/>
      <c r="L349" s="37"/>
      <c r="M349" s="42"/>
      <c r="N349" s="37"/>
      <c r="O349" s="42"/>
      <c r="P349" s="37"/>
      <c r="Q349" s="37"/>
      <c r="R349" s="37"/>
      <c r="S349" s="37"/>
      <c r="T349" s="42"/>
      <c r="U349" s="42"/>
    </row>
    <row r="350" spans="1:21" x14ac:dyDescent="0.25">
      <c r="B350" s="1"/>
      <c r="D350" s="37"/>
      <c r="E350" s="37"/>
      <c r="F350" s="37"/>
      <c r="G350" s="42"/>
      <c r="H350" s="37"/>
      <c r="I350" s="42"/>
      <c r="J350" s="37"/>
      <c r="K350" s="42"/>
      <c r="L350" s="37"/>
      <c r="M350" s="42"/>
      <c r="N350" s="37"/>
      <c r="O350" s="42"/>
      <c r="P350" s="37"/>
      <c r="Q350" s="37"/>
      <c r="R350" s="37"/>
      <c r="S350" s="37"/>
      <c r="T350" s="42"/>
      <c r="U350" s="42"/>
    </row>
    <row r="351" spans="1:21" x14ac:dyDescent="0.25">
      <c r="B351" s="1"/>
      <c r="D351" s="37"/>
      <c r="E351" s="37"/>
      <c r="F351" s="37"/>
      <c r="G351" s="42"/>
      <c r="H351" s="37"/>
      <c r="I351" s="42"/>
      <c r="J351" s="37"/>
      <c r="K351" s="42"/>
      <c r="L351" s="37"/>
      <c r="M351" s="42"/>
      <c r="N351" s="37"/>
      <c r="O351" s="42"/>
      <c r="P351" s="37"/>
      <c r="Q351" s="37"/>
      <c r="R351" s="37"/>
      <c r="S351" s="37"/>
      <c r="T351" s="42"/>
      <c r="U351" s="42"/>
    </row>
    <row r="352" spans="1:21" x14ac:dyDescent="0.25">
      <c r="B352" s="1"/>
      <c r="D352" s="37"/>
      <c r="E352" s="37"/>
      <c r="F352" s="37"/>
      <c r="G352" s="42"/>
      <c r="H352" s="37"/>
      <c r="I352" s="42"/>
      <c r="J352" s="37"/>
      <c r="K352" s="42"/>
      <c r="L352" s="37"/>
      <c r="M352" s="42"/>
      <c r="N352" s="37"/>
      <c r="O352" s="42"/>
      <c r="P352" s="37"/>
      <c r="Q352" s="37"/>
      <c r="R352" s="37"/>
      <c r="S352" s="37"/>
      <c r="T352" s="42"/>
      <c r="U352" s="42"/>
    </row>
    <row r="353" spans="2:21" x14ac:dyDescent="0.25">
      <c r="B353" s="1"/>
      <c r="D353" s="37"/>
      <c r="E353" s="37"/>
      <c r="F353" s="37"/>
      <c r="G353" s="42"/>
      <c r="H353" s="37"/>
      <c r="I353" s="42"/>
      <c r="J353" s="37"/>
      <c r="K353" s="42"/>
      <c r="L353" s="37"/>
      <c r="M353" s="42"/>
      <c r="N353" s="37"/>
      <c r="O353" s="42"/>
      <c r="P353" s="37"/>
      <c r="Q353" s="37"/>
      <c r="R353" s="37"/>
      <c r="S353" s="37"/>
      <c r="T353" s="42"/>
      <c r="U353" s="42"/>
    </row>
    <row r="354" spans="2:21" x14ac:dyDescent="0.25">
      <c r="B354" s="1"/>
      <c r="D354" s="37"/>
      <c r="E354" s="37"/>
      <c r="F354" s="37"/>
      <c r="G354" s="42"/>
      <c r="H354" s="37"/>
      <c r="I354" s="42"/>
      <c r="J354" s="37"/>
      <c r="K354" s="42"/>
      <c r="L354" s="37"/>
      <c r="M354" s="42"/>
      <c r="N354" s="37"/>
      <c r="O354" s="42"/>
      <c r="P354" s="37"/>
      <c r="Q354" s="37"/>
      <c r="R354" s="37"/>
      <c r="S354" s="37"/>
      <c r="T354" s="42"/>
      <c r="U354" s="42"/>
    </row>
    <row r="355" spans="2:21" x14ac:dyDescent="0.25">
      <c r="B355" s="1"/>
      <c r="D355" s="37"/>
      <c r="E355" s="37"/>
      <c r="F355" s="37"/>
      <c r="G355" s="42"/>
      <c r="H355" s="37"/>
      <c r="I355" s="42"/>
      <c r="J355" s="37"/>
      <c r="K355" s="42"/>
      <c r="L355" s="37"/>
      <c r="M355" s="42"/>
      <c r="N355" s="37"/>
      <c r="O355" s="42"/>
      <c r="P355" s="37"/>
      <c r="Q355" s="37"/>
      <c r="R355" s="37"/>
      <c r="S355" s="37"/>
      <c r="T355" s="42"/>
      <c r="U355" s="42"/>
    </row>
    <row r="356" spans="2:21" x14ac:dyDescent="0.25">
      <c r="B356" s="1"/>
      <c r="D356" s="37"/>
      <c r="E356" s="37"/>
      <c r="F356" s="37"/>
      <c r="G356" s="42"/>
      <c r="H356" s="37"/>
      <c r="I356" s="42"/>
      <c r="J356" s="37"/>
      <c r="K356" s="42"/>
      <c r="L356" s="37"/>
      <c r="M356" s="42"/>
      <c r="N356" s="37"/>
      <c r="O356" s="42"/>
      <c r="P356" s="37"/>
      <c r="Q356" s="37"/>
      <c r="R356" s="37"/>
      <c r="S356" s="37"/>
      <c r="T356" s="42"/>
      <c r="U356" s="42"/>
    </row>
    <row r="357" spans="2:21" x14ac:dyDescent="0.25">
      <c r="B357" s="1"/>
      <c r="D357" s="37"/>
      <c r="E357" s="37"/>
      <c r="F357" s="37"/>
      <c r="G357" s="42"/>
      <c r="H357" s="37"/>
      <c r="I357" s="42"/>
      <c r="J357" s="37"/>
      <c r="K357" s="42"/>
      <c r="L357" s="37"/>
      <c r="M357" s="42"/>
      <c r="N357" s="37"/>
      <c r="O357" s="42"/>
      <c r="P357" s="37"/>
      <c r="Q357" s="37"/>
      <c r="R357" s="37"/>
      <c r="S357" s="37"/>
      <c r="T357" s="42"/>
      <c r="U357" s="42"/>
    </row>
    <row r="358" spans="2:21" x14ac:dyDescent="0.25">
      <c r="B358" s="1"/>
      <c r="D358" s="37"/>
      <c r="E358" s="37"/>
      <c r="F358" s="37"/>
      <c r="G358" s="42"/>
      <c r="H358" s="37"/>
      <c r="I358" s="42"/>
      <c r="J358" s="37"/>
      <c r="K358" s="42"/>
      <c r="L358" s="37"/>
      <c r="M358" s="42"/>
      <c r="N358" s="37"/>
      <c r="O358" s="42"/>
      <c r="P358" s="37"/>
      <c r="Q358" s="37"/>
      <c r="R358" s="37"/>
      <c r="S358" s="37"/>
      <c r="T358" s="42"/>
      <c r="U358" s="42"/>
    </row>
    <row r="359" spans="2:21" x14ac:dyDescent="0.25">
      <c r="B359" s="1"/>
      <c r="D359" s="37"/>
      <c r="E359" s="37"/>
      <c r="F359" s="37"/>
      <c r="G359" s="42"/>
      <c r="H359" s="37"/>
      <c r="I359" s="42"/>
      <c r="J359" s="37"/>
      <c r="K359" s="42"/>
      <c r="L359" s="37"/>
      <c r="M359" s="42"/>
      <c r="N359" s="37"/>
      <c r="O359" s="42"/>
      <c r="P359" s="37"/>
      <c r="Q359" s="37"/>
      <c r="R359" s="37"/>
      <c r="S359" s="37"/>
      <c r="T359" s="42"/>
      <c r="U359" s="42"/>
    </row>
    <row r="360" spans="2:21" x14ac:dyDescent="0.25">
      <c r="B360" s="1"/>
      <c r="D360" s="37"/>
      <c r="E360" s="37"/>
      <c r="F360" s="37"/>
      <c r="G360" s="42"/>
      <c r="H360" s="37"/>
      <c r="I360" s="42"/>
      <c r="J360" s="37"/>
      <c r="K360" s="42"/>
      <c r="L360" s="37"/>
      <c r="M360" s="42"/>
      <c r="N360" s="37"/>
      <c r="O360" s="42"/>
      <c r="P360" s="37"/>
      <c r="Q360" s="37"/>
      <c r="R360" s="37"/>
      <c r="S360" s="37"/>
      <c r="T360" s="42"/>
      <c r="U360" s="42"/>
    </row>
  </sheetData>
  <mergeCells count="10">
    <mergeCell ref="P4:T4"/>
    <mergeCell ref="B2:T2"/>
    <mergeCell ref="B1:U1"/>
    <mergeCell ref="B3:O3"/>
    <mergeCell ref="D4:E4"/>
    <mergeCell ref="F4:G4"/>
    <mergeCell ref="H4:I4"/>
    <mergeCell ref="J4:K4"/>
    <mergeCell ref="L4:M4"/>
    <mergeCell ref="N4:O4"/>
  </mergeCells>
  <printOptions horizontalCentered="1"/>
  <pageMargins left="0.5" right="0.27559055118110198" top="0.78740157480314998" bottom="0.78740157480314998" header="0.78740157480314998" footer="0.78740157480314998"/>
  <pageSetup paperSize="9" scale="60" orientation="landscape" r:id="rId1"/>
  <rowBreaks count="1" manualBreakCount="1">
    <brk id="339" max="16383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U360"/>
  <sheetViews>
    <sheetView showGridLines="0" workbookViewId="0">
      <selection activeCell="T8" sqref="T8:U360"/>
    </sheetView>
  </sheetViews>
  <sheetFormatPr defaultRowHeight="12.5" x14ac:dyDescent="0.25"/>
  <cols>
    <col min="1" max="1" width="4" customWidth="1"/>
    <col min="2" max="2" width="23.26953125" customWidth="1"/>
    <col min="3" max="3" width="6.81640625" customWidth="1"/>
    <col min="4" max="11" width="11.7265625" customWidth="1"/>
    <col min="12" max="13" width="11.7265625" hidden="1" customWidth="1"/>
    <col min="14" max="16" width="11.7265625" customWidth="1"/>
    <col min="17" max="19" width="11.7265625" hidden="1" customWidth="1"/>
    <col min="20" max="21" width="11.7265625" customWidth="1"/>
    <col min="22" max="23" width="12.1796875" customWidth="1"/>
  </cols>
  <sheetData>
    <row r="1" spans="1:21" ht="14" x14ac:dyDescent="0.3">
      <c r="A1" s="2" t="s">
        <v>0</v>
      </c>
      <c r="B1" s="46" t="s">
        <v>1</v>
      </c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</row>
    <row r="2" spans="1:21" ht="15.65" customHeight="1" x14ac:dyDescent="0.35">
      <c r="A2" s="4" t="s">
        <v>0</v>
      </c>
      <c r="B2" s="44" t="s">
        <v>2</v>
      </c>
      <c r="C2" s="44"/>
      <c r="D2" s="44"/>
      <c r="E2" s="44"/>
      <c r="F2" s="44"/>
      <c r="G2" s="44"/>
      <c r="H2" s="44"/>
      <c r="I2" s="44"/>
      <c r="J2" s="44"/>
      <c r="K2" s="44"/>
      <c r="L2" s="44"/>
      <c r="M2" s="44"/>
      <c r="N2" s="44"/>
      <c r="O2" s="44"/>
      <c r="P2" s="45"/>
      <c r="Q2" s="45"/>
      <c r="R2" s="45"/>
      <c r="S2" s="45"/>
      <c r="T2" s="45"/>
      <c r="U2" s="3"/>
    </row>
    <row r="3" spans="1:21" ht="15.65" customHeight="1" x14ac:dyDescent="0.35">
      <c r="A3" s="2" t="s">
        <v>0</v>
      </c>
      <c r="B3" s="47" t="s">
        <v>0</v>
      </c>
      <c r="C3" s="47"/>
      <c r="D3" s="47"/>
      <c r="E3" s="47"/>
      <c r="F3" s="47"/>
      <c r="G3" s="47"/>
      <c r="H3" s="47"/>
      <c r="I3" s="47"/>
      <c r="J3" s="47"/>
      <c r="K3" s="47"/>
      <c r="L3" s="47"/>
      <c r="M3" s="47"/>
      <c r="N3" s="47"/>
      <c r="O3" s="47"/>
      <c r="T3" s="3"/>
      <c r="U3" s="3"/>
    </row>
    <row r="4" spans="1:21" ht="28.9" customHeight="1" x14ac:dyDescent="0.3">
      <c r="A4" s="5" t="s">
        <v>0</v>
      </c>
      <c r="B4" s="6" t="s">
        <v>606</v>
      </c>
      <c r="C4" s="6" t="s">
        <v>0</v>
      </c>
      <c r="D4" s="48" t="s">
        <v>4</v>
      </c>
      <c r="E4" s="49"/>
      <c r="F4" s="43" t="s">
        <v>5</v>
      </c>
      <c r="G4" s="43"/>
      <c r="H4" s="43" t="s">
        <v>6</v>
      </c>
      <c r="I4" s="43"/>
      <c r="J4" s="43" t="s">
        <v>7</v>
      </c>
      <c r="K4" s="43"/>
      <c r="L4" s="43" t="s">
        <v>8</v>
      </c>
      <c r="M4" s="43"/>
      <c r="N4" s="43" t="s">
        <v>9</v>
      </c>
      <c r="O4" s="43"/>
      <c r="P4" s="43" t="s">
        <v>10</v>
      </c>
      <c r="Q4" s="43"/>
      <c r="R4" s="43"/>
      <c r="S4" s="43"/>
      <c r="T4" s="43"/>
      <c r="U4" s="7"/>
    </row>
    <row r="5" spans="1:21" ht="43.15" customHeight="1" x14ac:dyDescent="0.3">
      <c r="A5" s="20" t="s">
        <v>0</v>
      </c>
      <c r="B5" s="21" t="s">
        <v>11</v>
      </c>
      <c r="C5" s="22" t="s">
        <v>12</v>
      </c>
      <c r="D5" s="26" t="s">
        <v>13</v>
      </c>
      <c r="E5" s="26" t="s">
        <v>14</v>
      </c>
      <c r="F5" s="26" t="s">
        <v>15</v>
      </c>
      <c r="G5" s="27" t="s">
        <v>16</v>
      </c>
      <c r="H5" s="26" t="s">
        <v>15</v>
      </c>
      <c r="I5" s="27" t="s">
        <v>17</v>
      </c>
      <c r="J5" s="26" t="s">
        <v>15</v>
      </c>
      <c r="K5" s="27" t="s">
        <v>18</v>
      </c>
      <c r="L5" s="26" t="s">
        <v>15</v>
      </c>
      <c r="M5" s="27" t="s">
        <v>19</v>
      </c>
      <c r="N5" s="26" t="s">
        <v>15</v>
      </c>
      <c r="O5" s="27" t="s">
        <v>20</v>
      </c>
      <c r="P5" s="26" t="s">
        <v>15</v>
      </c>
      <c r="Q5" s="26" t="s">
        <v>0</v>
      </c>
      <c r="R5" s="26" t="s">
        <v>0</v>
      </c>
      <c r="S5" s="26" t="s">
        <v>0</v>
      </c>
      <c r="T5" s="28" t="s">
        <v>20</v>
      </c>
      <c r="U5" s="29" t="s">
        <v>21</v>
      </c>
    </row>
    <row r="6" spans="1:21" ht="14.5" customHeight="1" x14ac:dyDescent="0.25">
      <c r="A6" s="16" t="s">
        <v>0</v>
      </c>
      <c r="B6" s="8" t="s">
        <v>618</v>
      </c>
      <c r="C6" s="8"/>
      <c r="D6" s="30"/>
      <c r="E6" s="30"/>
      <c r="F6" s="30"/>
      <c r="G6" s="31"/>
      <c r="H6" s="30"/>
      <c r="I6" s="31"/>
      <c r="J6" s="30"/>
      <c r="K6" s="31"/>
      <c r="L6" s="30"/>
      <c r="M6" s="31"/>
      <c r="N6" s="30"/>
      <c r="O6" s="31"/>
      <c r="P6" s="30"/>
      <c r="Q6" s="30"/>
      <c r="R6" s="30"/>
      <c r="S6" s="30"/>
      <c r="T6" s="31"/>
      <c r="U6" s="31"/>
    </row>
    <row r="7" spans="1:21" ht="14.5" customHeight="1" x14ac:dyDescent="0.3">
      <c r="A7" s="17" t="s">
        <v>0</v>
      </c>
      <c r="B7" s="9" t="s">
        <v>22</v>
      </c>
      <c r="C7" s="10"/>
      <c r="D7" s="32"/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</row>
    <row r="8" spans="1:21" ht="13" x14ac:dyDescent="0.3">
      <c r="A8" s="18" t="s">
        <v>23</v>
      </c>
      <c r="B8" s="12" t="s">
        <v>24</v>
      </c>
      <c r="C8" s="11" t="s">
        <v>25</v>
      </c>
      <c r="D8" s="33">
        <v>10781834</v>
      </c>
      <c r="E8" s="33">
        <v>10781834</v>
      </c>
      <c r="F8" s="33">
        <v>384613</v>
      </c>
      <c r="G8" s="38">
        <f>IF(($D8       =0),0,($F8       /$D8       ))</f>
        <v>3.5672316973160596E-2</v>
      </c>
      <c r="H8" s="33">
        <v>739435</v>
      </c>
      <c r="I8" s="38">
        <f>IF(($D8       =0),0,($H8       /$D8       ))</f>
        <v>6.8581560428402064E-2</v>
      </c>
      <c r="J8" s="33">
        <v>1119783</v>
      </c>
      <c r="K8" s="38">
        <f>IF(($E8       =0),0,($J8       /$E8       ))</f>
        <v>0.10385830462609608</v>
      </c>
      <c r="L8" s="33">
        <v>0</v>
      </c>
      <c r="M8" s="38">
        <f>IF(($E8       =0),0,($L8       /$E8       ))</f>
        <v>0</v>
      </c>
      <c r="N8" s="33">
        <f>$F8       +$H8       +$J8</f>
        <v>2243831</v>
      </c>
      <c r="O8" s="38">
        <f>IF(($E8       =0),0,($N8       /$E8       ))</f>
        <v>0.20811218202765874</v>
      </c>
      <c r="P8" s="33">
        <v>234761</v>
      </c>
      <c r="Q8" s="33">
        <v>6183432</v>
      </c>
      <c r="R8" s="33">
        <v>6183432</v>
      </c>
      <c r="S8" s="33">
        <v>628510</v>
      </c>
      <c r="T8" s="38">
        <f>IF(($R8       =0),0,($S8       /$R8       ))</f>
        <v>0.10164420017880038</v>
      </c>
      <c r="U8" s="38">
        <f>IF(($P8       =0),0,(($J8       /$P8       )-1))</f>
        <v>3.7698851172043053</v>
      </c>
    </row>
    <row r="9" spans="1:21" ht="13" x14ac:dyDescent="0.3">
      <c r="A9" s="18" t="s">
        <v>23</v>
      </c>
      <c r="B9" s="12" t="s">
        <v>26</v>
      </c>
      <c r="C9" s="11" t="s">
        <v>27</v>
      </c>
      <c r="D9" s="33">
        <v>4529500</v>
      </c>
      <c r="E9" s="33">
        <v>4605010</v>
      </c>
      <c r="F9" s="33">
        <v>542606</v>
      </c>
      <c r="G9" s="38">
        <f>IF(($D9       =0),0,($F9       /$D9       ))</f>
        <v>0.11979379622474887</v>
      </c>
      <c r="H9" s="33">
        <v>551419</v>
      </c>
      <c r="I9" s="38">
        <f>IF(($D9       =0),0,($H9       /$D9       ))</f>
        <v>0.12173948559443647</v>
      </c>
      <c r="J9" s="33">
        <v>602564</v>
      </c>
      <c r="K9" s="38">
        <f>IF(($E9       =0),0,($J9       /$E9       ))</f>
        <v>0.13084966156425284</v>
      </c>
      <c r="L9" s="33">
        <v>0</v>
      </c>
      <c r="M9" s="38">
        <f>IF(($E9       =0),0,($L9       /$E9       ))</f>
        <v>0</v>
      </c>
      <c r="N9" s="33">
        <f>$F9       +$H9       +$J9</f>
        <v>1696589</v>
      </c>
      <c r="O9" s="38">
        <f>IF(($E9       =0),0,($N9       /$E9       ))</f>
        <v>0.36842243556474363</v>
      </c>
      <c r="P9" s="33">
        <v>0</v>
      </c>
      <c r="Q9" s="33">
        <v>0</v>
      </c>
      <c r="R9" s="33">
        <v>0</v>
      </c>
      <c r="S9" s="33">
        <v>0</v>
      </c>
      <c r="T9" s="38">
        <f>IF(($R9       =0),0,($S9       /$R9       ))</f>
        <v>0</v>
      </c>
      <c r="U9" s="38">
        <f>IF(($P9       =0),0,(($J9       /$P9       )-1))</f>
        <v>0</v>
      </c>
    </row>
    <row r="10" spans="1:21" ht="14" x14ac:dyDescent="0.3">
      <c r="A10" s="19" t="s">
        <v>0</v>
      </c>
      <c r="B10" s="14" t="s">
        <v>28</v>
      </c>
      <c r="C10" s="13" t="s">
        <v>0</v>
      </c>
      <c r="D10" s="34">
        <f>SUM(D8:D9)</f>
        <v>15311334</v>
      </c>
      <c r="E10" s="34">
        <f>SUM(E8:E9)</f>
        <v>15386844</v>
      </c>
      <c r="F10" s="34">
        <f>SUM(F8:F9)</f>
        <v>927219</v>
      </c>
      <c r="G10" s="39">
        <f t="shared" ref="G10:G54" si="0">IF(($D10      =0),0,($F10      /$D10      ))</f>
        <v>6.0557688833644409E-2</v>
      </c>
      <c r="H10" s="34">
        <f>SUM(H8:H9)</f>
        <v>1290854</v>
      </c>
      <c r="I10" s="39">
        <f t="shared" ref="I10:I54" si="1">IF(($D10      =0),0,($H10      /$D10      ))</f>
        <v>8.4307089114508252E-2</v>
      </c>
      <c r="J10" s="34">
        <f>SUM(J8:J9)</f>
        <v>1722347</v>
      </c>
      <c r="K10" s="39">
        <f t="shared" ref="K10:K54" si="2">IF(($E10      =0),0,($J10      /$E10      ))</f>
        <v>0.11193633990180182</v>
      </c>
      <c r="L10" s="34">
        <f>SUM(L8:L9)</f>
        <v>0</v>
      </c>
      <c r="M10" s="39">
        <f t="shared" ref="M10:M54" si="3">IF(($E10      =0),0,($L10      /$E10      ))</f>
        <v>0</v>
      </c>
      <c r="N10" s="34">
        <f t="shared" ref="N10:N54" si="4">$F10      +$H10      +$J10</f>
        <v>3940420</v>
      </c>
      <c r="O10" s="39">
        <f t="shared" ref="O10:O54" si="5">IF(($E10      =0),0,($N10      /$E10      ))</f>
        <v>0.25609020277322625</v>
      </c>
      <c r="P10" s="34">
        <f>SUM(P8:P9)</f>
        <v>234761</v>
      </c>
      <c r="Q10" s="34">
        <f>SUM(Q8:Q9)</f>
        <v>6183432</v>
      </c>
      <c r="R10" s="34">
        <f>SUM(R8:R9)</f>
        <v>6183432</v>
      </c>
      <c r="S10" s="34">
        <f>SUM(S8:S9)</f>
        <v>628510</v>
      </c>
      <c r="T10" s="39">
        <f t="shared" ref="T10:T54" si="6">IF(($R10      =0),0,($S10      /$R10      ))</f>
        <v>0.10164420017880038</v>
      </c>
      <c r="U10" s="39">
        <f t="shared" ref="U10:U54" si="7">IF(($P10      =0),0,(($J10      /$P10      )-1))</f>
        <v>6.3365976461166893</v>
      </c>
    </row>
    <row r="11" spans="1:21" ht="13" x14ac:dyDescent="0.3">
      <c r="A11" s="18" t="s">
        <v>29</v>
      </c>
      <c r="B11" s="12" t="s">
        <v>30</v>
      </c>
      <c r="C11" s="11" t="s">
        <v>31</v>
      </c>
      <c r="D11" s="33">
        <v>95154</v>
      </c>
      <c r="E11" s="33">
        <v>95154</v>
      </c>
      <c r="F11" s="33">
        <v>10450</v>
      </c>
      <c r="G11" s="38">
        <f t="shared" si="0"/>
        <v>0.10982197280198415</v>
      </c>
      <c r="H11" s="33">
        <v>17192</v>
      </c>
      <c r="I11" s="38">
        <f t="shared" si="1"/>
        <v>0.18067553649872839</v>
      </c>
      <c r="J11" s="33">
        <v>42343</v>
      </c>
      <c r="K11" s="38">
        <f t="shared" si="2"/>
        <v>0.4449944300817622</v>
      </c>
      <c r="L11" s="33">
        <v>0</v>
      </c>
      <c r="M11" s="38">
        <f t="shared" si="3"/>
        <v>0</v>
      </c>
      <c r="N11" s="33">
        <f t="shared" si="4"/>
        <v>69985</v>
      </c>
      <c r="O11" s="38">
        <f t="shared" si="5"/>
        <v>0.7354919393824747</v>
      </c>
      <c r="P11" s="33">
        <v>14146</v>
      </c>
      <c r="Q11" s="33">
        <v>91582</v>
      </c>
      <c r="R11" s="33">
        <v>91582</v>
      </c>
      <c r="S11" s="33">
        <v>39799</v>
      </c>
      <c r="T11" s="38">
        <f t="shared" si="6"/>
        <v>0.43457229586599988</v>
      </c>
      <c r="U11" s="38">
        <f t="shared" si="7"/>
        <v>1.993284320656016</v>
      </c>
    </row>
    <row r="12" spans="1:21" ht="13" x14ac:dyDescent="0.3">
      <c r="A12" s="18" t="s">
        <v>29</v>
      </c>
      <c r="B12" s="12" t="s">
        <v>32</v>
      </c>
      <c r="C12" s="11" t="s">
        <v>33</v>
      </c>
      <c r="D12" s="33">
        <v>40000</v>
      </c>
      <c r="E12" s="33">
        <v>40000</v>
      </c>
      <c r="F12" s="33">
        <v>5611</v>
      </c>
      <c r="G12" s="38">
        <f t="shared" si="0"/>
        <v>0.14027500000000001</v>
      </c>
      <c r="H12" s="33">
        <v>23807</v>
      </c>
      <c r="I12" s="38">
        <f t="shared" si="1"/>
        <v>0.59517500000000001</v>
      </c>
      <c r="J12" s="33">
        <v>24622</v>
      </c>
      <c r="K12" s="38">
        <f t="shared" si="2"/>
        <v>0.61555000000000004</v>
      </c>
      <c r="L12" s="33">
        <v>0</v>
      </c>
      <c r="M12" s="38">
        <f t="shared" si="3"/>
        <v>0</v>
      </c>
      <c r="N12" s="33">
        <f t="shared" si="4"/>
        <v>54040</v>
      </c>
      <c r="O12" s="38">
        <f t="shared" si="5"/>
        <v>1.351</v>
      </c>
      <c r="P12" s="33">
        <v>5624</v>
      </c>
      <c r="Q12" s="33">
        <v>136500</v>
      </c>
      <c r="R12" s="33">
        <v>40000</v>
      </c>
      <c r="S12" s="33">
        <v>21869</v>
      </c>
      <c r="T12" s="38">
        <f t="shared" si="6"/>
        <v>0.54672500000000002</v>
      </c>
      <c r="U12" s="38">
        <f t="shared" si="7"/>
        <v>3.3780227596017074</v>
      </c>
    </row>
    <row r="13" spans="1:21" ht="13" x14ac:dyDescent="0.3">
      <c r="A13" s="18" t="s">
        <v>29</v>
      </c>
      <c r="B13" s="12" t="s">
        <v>34</v>
      </c>
      <c r="C13" s="11" t="s">
        <v>35</v>
      </c>
      <c r="D13" s="33">
        <v>85008</v>
      </c>
      <c r="E13" s="33">
        <v>85008</v>
      </c>
      <c r="F13" s="33">
        <v>12540</v>
      </c>
      <c r="G13" s="38">
        <f t="shared" si="0"/>
        <v>0.14751552795031056</v>
      </c>
      <c r="H13" s="33">
        <v>14734</v>
      </c>
      <c r="I13" s="38">
        <f t="shared" si="1"/>
        <v>0.17332486354225485</v>
      </c>
      <c r="J13" s="33">
        <v>12860</v>
      </c>
      <c r="K13" s="38">
        <f t="shared" si="2"/>
        <v>0.15127987954074912</v>
      </c>
      <c r="L13" s="33">
        <v>0</v>
      </c>
      <c r="M13" s="38">
        <f t="shared" si="3"/>
        <v>0</v>
      </c>
      <c r="N13" s="33">
        <f t="shared" si="4"/>
        <v>40134</v>
      </c>
      <c r="O13" s="38">
        <f t="shared" si="5"/>
        <v>0.4721202710333145</v>
      </c>
      <c r="P13" s="33">
        <v>10072</v>
      </c>
      <c r="Q13" s="33">
        <v>85008</v>
      </c>
      <c r="R13" s="33">
        <v>85008</v>
      </c>
      <c r="S13" s="33">
        <v>26652</v>
      </c>
      <c r="T13" s="38">
        <f t="shared" si="6"/>
        <v>0.31352343308865049</v>
      </c>
      <c r="U13" s="38">
        <f t="shared" si="7"/>
        <v>0.27680698967434481</v>
      </c>
    </row>
    <row r="14" spans="1:21" ht="13" x14ac:dyDescent="0.3">
      <c r="A14" s="18" t="s">
        <v>29</v>
      </c>
      <c r="B14" s="12" t="s">
        <v>36</v>
      </c>
      <c r="C14" s="11" t="s">
        <v>37</v>
      </c>
      <c r="D14" s="33">
        <v>364788</v>
      </c>
      <c r="E14" s="33">
        <v>364788</v>
      </c>
      <c r="F14" s="33">
        <v>89058</v>
      </c>
      <c r="G14" s="38">
        <f t="shared" si="0"/>
        <v>0.24413632027369322</v>
      </c>
      <c r="H14" s="33">
        <v>59965</v>
      </c>
      <c r="I14" s="38">
        <f t="shared" si="1"/>
        <v>0.1643831485684836</v>
      </c>
      <c r="J14" s="33">
        <v>48824</v>
      </c>
      <c r="K14" s="38">
        <f t="shared" si="2"/>
        <v>0.13384212199962717</v>
      </c>
      <c r="L14" s="33">
        <v>0</v>
      </c>
      <c r="M14" s="38">
        <f t="shared" si="3"/>
        <v>0</v>
      </c>
      <c r="N14" s="33">
        <f t="shared" si="4"/>
        <v>197847</v>
      </c>
      <c r="O14" s="38">
        <f t="shared" si="5"/>
        <v>0.54236159084180402</v>
      </c>
      <c r="P14" s="33">
        <v>52957</v>
      </c>
      <c r="Q14" s="33">
        <v>345775</v>
      </c>
      <c r="R14" s="33">
        <v>345775</v>
      </c>
      <c r="S14" s="33">
        <v>239185</v>
      </c>
      <c r="T14" s="38">
        <f t="shared" si="6"/>
        <v>0.6917359554623671</v>
      </c>
      <c r="U14" s="38">
        <f t="shared" si="7"/>
        <v>-7.8044451158487127E-2</v>
      </c>
    </row>
    <row r="15" spans="1:21" ht="13" x14ac:dyDescent="0.3">
      <c r="A15" s="18" t="s">
        <v>29</v>
      </c>
      <c r="B15" s="12" t="s">
        <v>38</v>
      </c>
      <c r="C15" s="11" t="s">
        <v>39</v>
      </c>
      <c r="D15" s="33">
        <v>0</v>
      </c>
      <c r="E15" s="33">
        <v>0</v>
      </c>
      <c r="F15" s="33">
        <v>0</v>
      </c>
      <c r="G15" s="38">
        <f t="shared" si="0"/>
        <v>0</v>
      </c>
      <c r="H15" s="33">
        <v>0</v>
      </c>
      <c r="I15" s="38">
        <f t="shared" si="1"/>
        <v>0</v>
      </c>
      <c r="J15" s="33">
        <v>0</v>
      </c>
      <c r="K15" s="38">
        <f t="shared" si="2"/>
        <v>0</v>
      </c>
      <c r="L15" s="33">
        <v>0</v>
      </c>
      <c r="M15" s="38">
        <f t="shared" si="3"/>
        <v>0</v>
      </c>
      <c r="N15" s="33">
        <f t="shared" si="4"/>
        <v>0</v>
      </c>
      <c r="O15" s="38">
        <f t="shared" si="5"/>
        <v>0</v>
      </c>
      <c r="P15" s="33">
        <v>0</v>
      </c>
      <c r="Q15" s="33">
        <v>0</v>
      </c>
      <c r="R15" s="33">
        <v>0</v>
      </c>
      <c r="S15" s="33">
        <v>0</v>
      </c>
      <c r="T15" s="38">
        <f t="shared" si="6"/>
        <v>0</v>
      </c>
      <c r="U15" s="38">
        <f t="shared" si="7"/>
        <v>0</v>
      </c>
    </row>
    <row r="16" spans="1:21" ht="13" x14ac:dyDescent="0.3">
      <c r="A16" s="18" t="s">
        <v>29</v>
      </c>
      <c r="B16" s="12" t="s">
        <v>40</v>
      </c>
      <c r="C16" s="11" t="s">
        <v>41</v>
      </c>
      <c r="D16" s="33">
        <v>6301867</v>
      </c>
      <c r="E16" s="33">
        <v>8506463</v>
      </c>
      <c r="F16" s="33">
        <v>2427845</v>
      </c>
      <c r="G16" s="38">
        <f t="shared" si="0"/>
        <v>0.38525805130447849</v>
      </c>
      <c r="H16" s="33">
        <v>1706978</v>
      </c>
      <c r="I16" s="38">
        <f t="shared" si="1"/>
        <v>0.27086861718916</v>
      </c>
      <c r="J16" s="33">
        <v>2205566</v>
      </c>
      <c r="K16" s="38">
        <f t="shared" si="2"/>
        <v>0.25928120771230062</v>
      </c>
      <c r="L16" s="33">
        <v>0</v>
      </c>
      <c r="M16" s="38">
        <f t="shared" si="3"/>
        <v>0</v>
      </c>
      <c r="N16" s="33">
        <f t="shared" si="4"/>
        <v>6340389</v>
      </c>
      <c r="O16" s="38">
        <f t="shared" si="5"/>
        <v>0.74536137992959006</v>
      </c>
      <c r="P16" s="33">
        <v>1748013</v>
      </c>
      <c r="Q16" s="33">
        <v>8085475</v>
      </c>
      <c r="R16" s="33">
        <v>6053667</v>
      </c>
      <c r="S16" s="33">
        <v>4888884</v>
      </c>
      <c r="T16" s="38">
        <f t="shared" si="6"/>
        <v>0.80759050671270816</v>
      </c>
      <c r="U16" s="38">
        <f t="shared" si="7"/>
        <v>0.26175606245491312</v>
      </c>
    </row>
    <row r="17" spans="1:21" ht="13" x14ac:dyDescent="0.3">
      <c r="A17" s="18" t="s">
        <v>29</v>
      </c>
      <c r="B17" s="12" t="s">
        <v>42</v>
      </c>
      <c r="C17" s="11" t="s">
        <v>43</v>
      </c>
      <c r="D17" s="33">
        <v>0</v>
      </c>
      <c r="E17" s="33">
        <v>0</v>
      </c>
      <c r="F17" s="33">
        <v>0</v>
      </c>
      <c r="G17" s="38">
        <f t="shared" si="0"/>
        <v>0</v>
      </c>
      <c r="H17" s="33">
        <v>0</v>
      </c>
      <c r="I17" s="38">
        <f t="shared" si="1"/>
        <v>0</v>
      </c>
      <c r="J17" s="33">
        <v>0</v>
      </c>
      <c r="K17" s="38">
        <f t="shared" si="2"/>
        <v>0</v>
      </c>
      <c r="L17" s="33">
        <v>0</v>
      </c>
      <c r="M17" s="38">
        <f t="shared" si="3"/>
        <v>0</v>
      </c>
      <c r="N17" s="33">
        <f t="shared" si="4"/>
        <v>0</v>
      </c>
      <c r="O17" s="38">
        <f t="shared" si="5"/>
        <v>0</v>
      </c>
      <c r="P17" s="33">
        <v>0</v>
      </c>
      <c r="Q17" s="33">
        <v>0</v>
      </c>
      <c r="R17" s="33">
        <v>0</v>
      </c>
      <c r="S17" s="33">
        <v>0</v>
      </c>
      <c r="T17" s="38">
        <f t="shared" si="6"/>
        <v>0</v>
      </c>
      <c r="U17" s="38">
        <f t="shared" si="7"/>
        <v>0</v>
      </c>
    </row>
    <row r="18" spans="1:21" ht="13" x14ac:dyDescent="0.3">
      <c r="A18" s="18" t="s">
        <v>44</v>
      </c>
      <c r="B18" s="12" t="s">
        <v>45</v>
      </c>
      <c r="C18" s="11" t="s">
        <v>46</v>
      </c>
      <c r="D18" s="33">
        <v>0</v>
      </c>
      <c r="E18" s="33">
        <v>0</v>
      </c>
      <c r="F18" s="33">
        <v>0</v>
      </c>
      <c r="G18" s="38">
        <f t="shared" si="0"/>
        <v>0</v>
      </c>
      <c r="H18" s="33">
        <v>0</v>
      </c>
      <c r="I18" s="38">
        <f t="shared" si="1"/>
        <v>0</v>
      </c>
      <c r="J18" s="33">
        <v>0</v>
      </c>
      <c r="K18" s="38">
        <f t="shared" si="2"/>
        <v>0</v>
      </c>
      <c r="L18" s="33">
        <v>0</v>
      </c>
      <c r="M18" s="38">
        <f t="shared" si="3"/>
        <v>0</v>
      </c>
      <c r="N18" s="33">
        <f t="shared" si="4"/>
        <v>0</v>
      </c>
      <c r="O18" s="38">
        <f t="shared" si="5"/>
        <v>0</v>
      </c>
      <c r="P18" s="33">
        <v>0</v>
      </c>
      <c r="Q18" s="33">
        <v>0</v>
      </c>
      <c r="R18" s="33">
        <v>0</v>
      </c>
      <c r="S18" s="33">
        <v>0</v>
      </c>
      <c r="T18" s="38">
        <f t="shared" si="6"/>
        <v>0</v>
      </c>
      <c r="U18" s="38">
        <f t="shared" si="7"/>
        <v>0</v>
      </c>
    </row>
    <row r="19" spans="1:21" ht="14" x14ac:dyDescent="0.3">
      <c r="A19" s="19" t="s">
        <v>0</v>
      </c>
      <c r="B19" s="14" t="s">
        <v>47</v>
      </c>
      <c r="C19" s="13" t="s">
        <v>0</v>
      </c>
      <c r="D19" s="34">
        <f>SUM(D11:D18)</f>
        <v>6886817</v>
      </c>
      <c r="E19" s="34">
        <f>SUM(E11:E18)</f>
        <v>9091413</v>
      </c>
      <c r="F19" s="34">
        <f>SUM(F11:F18)</f>
        <v>2545504</v>
      </c>
      <c r="G19" s="39">
        <f t="shared" si="0"/>
        <v>0.36961981130034383</v>
      </c>
      <c r="H19" s="34">
        <f>SUM(H11:H18)</f>
        <v>1822676</v>
      </c>
      <c r="I19" s="39">
        <f t="shared" si="1"/>
        <v>0.26466159911030018</v>
      </c>
      <c r="J19" s="34">
        <f>SUM(J11:J18)</f>
        <v>2334215</v>
      </c>
      <c r="K19" s="39">
        <f t="shared" si="2"/>
        <v>0.25674941837973919</v>
      </c>
      <c r="L19" s="34">
        <f>SUM(L11:L18)</f>
        <v>0</v>
      </c>
      <c r="M19" s="39">
        <f t="shared" si="3"/>
        <v>0</v>
      </c>
      <c r="N19" s="34">
        <f t="shared" si="4"/>
        <v>6702395</v>
      </c>
      <c r="O19" s="39">
        <f t="shared" si="5"/>
        <v>0.73722258575207178</v>
      </c>
      <c r="P19" s="34">
        <f>SUM(P11:P18)</f>
        <v>1830812</v>
      </c>
      <c r="Q19" s="34">
        <f>SUM(Q11:Q18)</f>
        <v>8744340</v>
      </c>
      <c r="R19" s="34">
        <f>SUM(R11:R18)</f>
        <v>6616032</v>
      </c>
      <c r="S19" s="34">
        <f>SUM(S11:S18)</f>
        <v>5216389</v>
      </c>
      <c r="T19" s="39">
        <f t="shared" si="6"/>
        <v>0.78844676083791609</v>
      </c>
      <c r="U19" s="39">
        <f t="shared" si="7"/>
        <v>0.27496160173737128</v>
      </c>
    </row>
    <row r="20" spans="1:21" ht="13" x14ac:dyDescent="0.3">
      <c r="A20" s="18" t="s">
        <v>29</v>
      </c>
      <c r="B20" s="12" t="s">
        <v>48</v>
      </c>
      <c r="C20" s="11" t="s">
        <v>49</v>
      </c>
      <c r="D20" s="33">
        <v>0</v>
      </c>
      <c r="E20" s="33">
        <v>0</v>
      </c>
      <c r="F20" s="33">
        <v>0</v>
      </c>
      <c r="G20" s="38">
        <f t="shared" si="0"/>
        <v>0</v>
      </c>
      <c r="H20" s="33">
        <v>0</v>
      </c>
      <c r="I20" s="38">
        <f t="shared" si="1"/>
        <v>0</v>
      </c>
      <c r="J20" s="33">
        <v>0</v>
      </c>
      <c r="K20" s="38">
        <f t="shared" si="2"/>
        <v>0</v>
      </c>
      <c r="L20" s="33">
        <v>0</v>
      </c>
      <c r="M20" s="38">
        <f t="shared" si="3"/>
        <v>0</v>
      </c>
      <c r="N20" s="33">
        <f t="shared" si="4"/>
        <v>0</v>
      </c>
      <c r="O20" s="38">
        <f t="shared" si="5"/>
        <v>0</v>
      </c>
      <c r="P20" s="33">
        <v>0</v>
      </c>
      <c r="Q20" s="33">
        <v>0</v>
      </c>
      <c r="R20" s="33">
        <v>0</v>
      </c>
      <c r="S20" s="33">
        <v>0</v>
      </c>
      <c r="T20" s="38">
        <f t="shared" si="6"/>
        <v>0</v>
      </c>
      <c r="U20" s="38">
        <f t="shared" si="7"/>
        <v>0</v>
      </c>
    </row>
    <row r="21" spans="1:21" ht="13" x14ac:dyDescent="0.3">
      <c r="A21" s="18" t="s">
        <v>29</v>
      </c>
      <c r="B21" s="12" t="s">
        <v>50</v>
      </c>
      <c r="C21" s="11" t="s">
        <v>51</v>
      </c>
      <c r="D21" s="33">
        <v>0</v>
      </c>
      <c r="E21" s="33">
        <v>0</v>
      </c>
      <c r="F21" s="33">
        <v>0</v>
      </c>
      <c r="G21" s="38">
        <f t="shared" si="0"/>
        <v>0</v>
      </c>
      <c r="H21" s="33">
        <v>0</v>
      </c>
      <c r="I21" s="38">
        <f t="shared" si="1"/>
        <v>0</v>
      </c>
      <c r="J21" s="33">
        <v>0</v>
      </c>
      <c r="K21" s="38">
        <f t="shared" si="2"/>
        <v>0</v>
      </c>
      <c r="L21" s="33">
        <v>0</v>
      </c>
      <c r="M21" s="38">
        <f t="shared" si="3"/>
        <v>0</v>
      </c>
      <c r="N21" s="33">
        <f t="shared" si="4"/>
        <v>0</v>
      </c>
      <c r="O21" s="38">
        <f t="shared" si="5"/>
        <v>0</v>
      </c>
      <c r="P21" s="33">
        <v>0</v>
      </c>
      <c r="Q21" s="33">
        <v>0</v>
      </c>
      <c r="R21" s="33">
        <v>0</v>
      </c>
      <c r="S21" s="33">
        <v>0</v>
      </c>
      <c r="T21" s="38">
        <f t="shared" si="6"/>
        <v>0</v>
      </c>
      <c r="U21" s="38">
        <f t="shared" si="7"/>
        <v>0</v>
      </c>
    </row>
    <row r="22" spans="1:21" ht="13" x14ac:dyDescent="0.3">
      <c r="A22" s="18" t="s">
        <v>29</v>
      </c>
      <c r="B22" s="12" t="s">
        <v>52</v>
      </c>
      <c r="C22" s="11" t="s">
        <v>53</v>
      </c>
      <c r="D22" s="33">
        <v>0</v>
      </c>
      <c r="E22" s="33">
        <v>0</v>
      </c>
      <c r="F22" s="33">
        <v>0</v>
      </c>
      <c r="G22" s="38">
        <f t="shared" si="0"/>
        <v>0</v>
      </c>
      <c r="H22" s="33">
        <v>0</v>
      </c>
      <c r="I22" s="38">
        <f t="shared" si="1"/>
        <v>0</v>
      </c>
      <c r="J22" s="33">
        <v>0</v>
      </c>
      <c r="K22" s="38">
        <f t="shared" si="2"/>
        <v>0</v>
      </c>
      <c r="L22" s="33">
        <v>0</v>
      </c>
      <c r="M22" s="38">
        <f t="shared" si="3"/>
        <v>0</v>
      </c>
      <c r="N22" s="33">
        <f t="shared" si="4"/>
        <v>0</v>
      </c>
      <c r="O22" s="38">
        <f t="shared" si="5"/>
        <v>0</v>
      </c>
      <c r="P22" s="33">
        <v>0</v>
      </c>
      <c r="Q22" s="33">
        <v>0</v>
      </c>
      <c r="R22" s="33">
        <v>0</v>
      </c>
      <c r="S22" s="33">
        <v>0</v>
      </c>
      <c r="T22" s="38">
        <f t="shared" si="6"/>
        <v>0</v>
      </c>
      <c r="U22" s="38">
        <f t="shared" si="7"/>
        <v>0</v>
      </c>
    </row>
    <row r="23" spans="1:21" ht="13" x14ac:dyDescent="0.3">
      <c r="A23" s="18" t="s">
        <v>29</v>
      </c>
      <c r="B23" s="12" t="s">
        <v>54</v>
      </c>
      <c r="C23" s="11" t="s">
        <v>55</v>
      </c>
      <c r="D23" s="33">
        <v>0</v>
      </c>
      <c r="E23" s="33">
        <v>0</v>
      </c>
      <c r="F23" s="33">
        <v>0</v>
      </c>
      <c r="G23" s="38">
        <f t="shared" si="0"/>
        <v>0</v>
      </c>
      <c r="H23" s="33">
        <v>0</v>
      </c>
      <c r="I23" s="38">
        <f t="shared" si="1"/>
        <v>0</v>
      </c>
      <c r="J23" s="33">
        <v>0</v>
      </c>
      <c r="K23" s="38">
        <f t="shared" si="2"/>
        <v>0</v>
      </c>
      <c r="L23" s="33">
        <v>0</v>
      </c>
      <c r="M23" s="38">
        <f t="shared" si="3"/>
        <v>0</v>
      </c>
      <c r="N23" s="33">
        <f t="shared" si="4"/>
        <v>0</v>
      </c>
      <c r="O23" s="38">
        <f t="shared" si="5"/>
        <v>0</v>
      </c>
      <c r="P23" s="33">
        <v>0</v>
      </c>
      <c r="Q23" s="33">
        <v>0</v>
      </c>
      <c r="R23" s="33">
        <v>0</v>
      </c>
      <c r="S23" s="33">
        <v>0</v>
      </c>
      <c r="T23" s="38">
        <f t="shared" si="6"/>
        <v>0</v>
      </c>
      <c r="U23" s="38">
        <f t="shared" si="7"/>
        <v>0</v>
      </c>
    </row>
    <row r="24" spans="1:21" ht="13" x14ac:dyDescent="0.3">
      <c r="A24" s="18" t="s">
        <v>29</v>
      </c>
      <c r="B24" s="12" t="s">
        <v>56</v>
      </c>
      <c r="C24" s="11" t="s">
        <v>57</v>
      </c>
      <c r="D24" s="33">
        <v>0</v>
      </c>
      <c r="E24" s="33">
        <v>0</v>
      </c>
      <c r="F24" s="33">
        <v>0</v>
      </c>
      <c r="G24" s="38">
        <f t="shared" si="0"/>
        <v>0</v>
      </c>
      <c r="H24" s="33">
        <v>0</v>
      </c>
      <c r="I24" s="38">
        <f t="shared" si="1"/>
        <v>0</v>
      </c>
      <c r="J24" s="33">
        <v>0</v>
      </c>
      <c r="K24" s="38">
        <f t="shared" si="2"/>
        <v>0</v>
      </c>
      <c r="L24" s="33">
        <v>0</v>
      </c>
      <c r="M24" s="38">
        <f t="shared" si="3"/>
        <v>0</v>
      </c>
      <c r="N24" s="33">
        <f t="shared" si="4"/>
        <v>0</v>
      </c>
      <c r="O24" s="38">
        <f t="shared" si="5"/>
        <v>0</v>
      </c>
      <c r="P24" s="33">
        <v>0</v>
      </c>
      <c r="Q24" s="33">
        <v>0</v>
      </c>
      <c r="R24" s="33">
        <v>0</v>
      </c>
      <c r="S24" s="33">
        <v>0</v>
      </c>
      <c r="T24" s="38">
        <f t="shared" si="6"/>
        <v>0</v>
      </c>
      <c r="U24" s="38">
        <f t="shared" si="7"/>
        <v>0</v>
      </c>
    </row>
    <row r="25" spans="1:21" ht="13" x14ac:dyDescent="0.3">
      <c r="A25" s="18" t="s">
        <v>29</v>
      </c>
      <c r="B25" s="12" t="s">
        <v>58</v>
      </c>
      <c r="C25" s="11" t="s">
        <v>59</v>
      </c>
      <c r="D25" s="33">
        <v>4273311</v>
      </c>
      <c r="E25" s="33">
        <v>4273311</v>
      </c>
      <c r="F25" s="33">
        <v>0</v>
      </c>
      <c r="G25" s="38">
        <f t="shared" si="0"/>
        <v>0</v>
      </c>
      <c r="H25" s="33">
        <v>0</v>
      </c>
      <c r="I25" s="38">
        <f t="shared" si="1"/>
        <v>0</v>
      </c>
      <c r="J25" s="33">
        <v>0</v>
      </c>
      <c r="K25" s="38">
        <f t="shared" si="2"/>
        <v>0</v>
      </c>
      <c r="L25" s="33">
        <v>0</v>
      </c>
      <c r="M25" s="38">
        <f t="shared" si="3"/>
        <v>0</v>
      </c>
      <c r="N25" s="33">
        <f t="shared" si="4"/>
        <v>0</v>
      </c>
      <c r="O25" s="38">
        <f t="shared" si="5"/>
        <v>0</v>
      </c>
      <c r="P25" s="33">
        <v>1513388</v>
      </c>
      <c r="Q25" s="33">
        <v>3363073</v>
      </c>
      <c r="R25" s="33">
        <v>3363073</v>
      </c>
      <c r="S25" s="33">
        <v>1513388</v>
      </c>
      <c r="T25" s="38">
        <f t="shared" si="6"/>
        <v>0.45000153133755944</v>
      </c>
      <c r="U25" s="38">
        <f t="shared" si="7"/>
        <v>-1</v>
      </c>
    </row>
    <row r="26" spans="1:21" ht="13" x14ac:dyDescent="0.3">
      <c r="A26" s="18" t="s">
        <v>44</v>
      </c>
      <c r="B26" s="12" t="s">
        <v>60</v>
      </c>
      <c r="C26" s="11" t="s">
        <v>61</v>
      </c>
      <c r="D26" s="33">
        <v>0</v>
      </c>
      <c r="E26" s="33">
        <v>0</v>
      </c>
      <c r="F26" s="33">
        <v>0</v>
      </c>
      <c r="G26" s="38">
        <f t="shared" si="0"/>
        <v>0</v>
      </c>
      <c r="H26" s="33">
        <v>0</v>
      </c>
      <c r="I26" s="38">
        <f t="shared" si="1"/>
        <v>0</v>
      </c>
      <c r="J26" s="33">
        <v>0</v>
      </c>
      <c r="K26" s="38">
        <f t="shared" si="2"/>
        <v>0</v>
      </c>
      <c r="L26" s="33">
        <v>0</v>
      </c>
      <c r="M26" s="38">
        <f t="shared" si="3"/>
        <v>0</v>
      </c>
      <c r="N26" s="33">
        <f t="shared" si="4"/>
        <v>0</v>
      </c>
      <c r="O26" s="38">
        <f t="shared" si="5"/>
        <v>0</v>
      </c>
      <c r="P26" s="33">
        <v>0</v>
      </c>
      <c r="Q26" s="33">
        <v>0</v>
      </c>
      <c r="R26" s="33">
        <v>0</v>
      </c>
      <c r="S26" s="33">
        <v>0</v>
      </c>
      <c r="T26" s="38">
        <f t="shared" si="6"/>
        <v>0</v>
      </c>
      <c r="U26" s="38">
        <f t="shared" si="7"/>
        <v>0</v>
      </c>
    </row>
    <row r="27" spans="1:21" ht="14" x14ac:dyDescent="0.3">
      <c r="A27" s="19" t="s">
        <v>0</v>
      </c>
      <c r="B27" s="14" t="s">
        <v>62</v>
      </c>
      <c r="C27" s="13" t="s">
        <v>0</v>
      </c>
      <c r="D27" s="34">
        <f>SUM(D20:D26)</f>
        <v>4273311</v>
      </c>
      <c r="E27" s="34">
        <f>SUM(E20:E26)</f>
        <v>4273311</v>
      </c>
      <c r="F27" s="34">
        <f>SUM(F20:F26)</f>
        <v>0</v>
      </c>
      <c r="G27" s="39">
        <f t="shared" si="0"/>
        <v>0</v>
      </c>
      <c r="H27" s="34">
        <f>SUM(H20:H26)</f>
        <v>0</v>
      </c>
      <c r="I27" s="39">
        <f t="shared" si="1"/>
        <v>0</v>
      </c>
      <c r="J27" s="34">
        <f>SUM(J20:J26)</f>
        <v>0</v>
      </c>
      <c r="K27" s="39">
        <f t="shared" si="2"/>
        <v>0</v>
      </c>
      <c r="L27" s="34">
        <f>SUM(L20:L26)</f>
        <v>0</v>
      </c>
      <c r="M27" s="39">
        <f t="shared" si="3"/>
        <v>0</v>
      </c>
      <c r="N27" s="34">
        <f t="shared" si="4"/>
        <v>0</v>
      </c>
      <c r="O27" s="39">
        <f t="shared" si="5"/>
        <v>0</v>
      </c>
      <c r="P27" s="34">
        <f>SUM(P20:P26)</f>
        <v>1513388</v>
      </c>
      <c r="Q27" s="34">
        <f>SUM(Q20:Q26)</f>
        <v>3363073</v>
      </c>
      <c r="R27" s="34">
        <f>SUM(R20:R26)</f>
        <v>3363073</v>
      </c>
      <c r="S27" s="34">
        <f>SUM(S20:S26)</f>
        <v>1513388</v>
      </c>
      <c r="T27" s="39">
        <f t="shared" si="6"/>
        <v>0.45000153133755944</v>
      </c>
      <c r="U27" s="39">
        <f t="shared" si="7"/>
        <v>-1</v>
      </c>
    </row>
    <row r="28" spans="1:21" ht="13" x14ac:dyDescent="0.3">
      <c r="A28" s="18" t="s">
        <v>29</v>
      </c>
      <c r="B28" s="12" t="s">
        <v>63</v>
      </c>
      <c r="C28" s="11" t="s">
        <v>64</v>
      </c>
      <c r="D28" s="33">
        <v>656650</v>
      </c>
      <c r="E28" s="33">
        <v>656650</v>
      </c>
      <c r="F28" s="33">
        <v>-17120</v>
      </c>
      <c r="G28" s="38">
        <f t="shared" si="0"/>
        <v>-2.6071727708825099E-2</v>
      </c>
      <c r="H28" s="33">
        <v>16300</v>
      </c>
      <c r="I28" s="38">
        <f t="shared" si="1"/>
        <v>2.4822965049874364E-2</v>
      </c>
      <c r="J28" s="33">
        <v>65370</v>
      </c>
      <c r="K28" s="38">
        <f t="shared" si="2"/>
        <v>9.9550750019036016E-2</v>
      </c>
      <c r="L28" s="33">
        <v>0</v>
      </c>
      <c r="M28" s="38">
        <f t="shared" si="3"/>
        <v>0</v>
      </c>
      <c r="N28" s="33">
        <f t="shared" si="4"/>
        <v>64550</v>
      </c>
      <c r="O28" s="38">
        <f t="shared" si="5"/>
        <v>9.8301987360085274E-2</v>
      </c>
      <c r="P28" s="33">
        <v>-13737</v>
      </c>
      <c r="Q28" s="33">
        <v>632001</v>
      </c>
      <c r="R28" s="33">
        <v>632001</v>
      </c>
      <c r="S28" s="33">
        <v>88039</v>
      </c>
      <c r="T28" s="38">
        <f t="shared" si="6"/>
        <v>0.13930199477532473</v>
      </c>
      <c r="U28" s="38">
        <f t="shared" si="7"/>
        <v>-5.7586809347018999</v>
      </c>
    </row>
    <row r="29" spans="1:21" ht="13" x14ac:dyDescent="0.3">
      <c r="A29" s="18" t="s">
        <v>29</v>
      </c>
      <c r="B29" s="12" t="s">
        <v>65</v>
      </c>
      <c r="C29" s="11" t="s">
        <v>66</v>
      </c>
      <c r="D29" s="33">
        <v>0</v>
      </c>
      <c r="E29" s="33">
        <v>0</v>
      </c>
      <c r="F29" s="33">
        <v>0</v>
      </c>
      <c r="G29" s="38">
        <f t="shared" si="0"/>
        <v>0</v>
      </c>
      <c r="H29" s="33">
        <v>0</v>
      </c>
      <c r="I29" s="38">
        <f t="shared" si="1"/>
        <v>0</v>
      </c>
      <c r="J29" s="33">
        <v>0</v>
      </c>
      <c r="K29" s="38">
        <f t="shared" si="2"/>
        <v>0</v>
      </c>
      <c r="L29" s="33">
        <v>0</v>
      </c>
      <c r="M29" s="38">
        <f t="shared" si="3"/>
        <v>0</v>
      </c>
      <c r="N29" s="33">
        <f t="shared" si="4"/>
        <v>0</v>
      </c>
      <c r="O29" s="38">
        <f t="shared" si="5"/>
        <v>0</v>
      </c>
      <c r="P29" s="33">
        <v>0</v>
      </c>
      <c r="Q29" s="33">
        <v>0</v>
      </c>
      <c r="R29" s="33">
        <v>0</v>
      </c>
      <c r="S29" s="33">
        <v>0</v>
      </c>
      <c r="T29" s="38">
        <f t="shared" si="6"/>
        <v>0</v>
      </c>
      <c r="U29" s="38">
        <f t="shared" si="7"/>
        <v>0</v>
      </c>
    </row>
    <row r="30" spans="1:21" ht="13" x14ac:dyDescent="0.3">
      <c r="A30" s="18" t="s">
        <v>29</v>
      </c>
      <c r="B30" s="12" t="s">
        <v>67</v>
      </c>
      <c r="C30" s="11" t="s">
        <v>68</v>
      </c>
      <c r="D30" s="33">
        <v>0</v>
      </c>
      <c r="E30" s="33">
        <v>0</v>
      </c>
      <c r="F30" s="33">
        <v>0</v>
      </c>
      <c r="G30" s="38">
        <f t="shared" si="0"/>
        <v>0</v>
      </c>
      <c r="H30" s="33">
        <v>0</v>
      </c>
      <c r="I30" s="38">
        <f t="shared" si="1"/>
        <v>0</v>
      </c>
      <c r="J30" s="33">
        <v>0</v>
      </c>
      <c r="K30" s="38">
        <f t="shared" si="2"/>
        <v>0</v>
      </c>
      <c r="L30" s="33">
        <v>0</v>
      </c>
      <c r="M30" s="38">
        <f t="shared" si="3"/>
        <v>0</v>
      </c>
      <c r="N30" s="33">
        <f t="shared" si="4"/>
        <v>0</v>
      </c>
      <c r="O30" s="38">
        <f t="shared" si="5"/>
        <v>0</v>
      </c>
      <c r="P30" s="33">
        <v>0</v>
      </c>
      <c r="Q30" s="33">
        <v>2751</v>
      </c>
      <c r="R30" s="33">
        <v>2751</v>
      </c>
      <c r="S30" s="33">
        <v>0</v>
      </c>
      <c r="T30" s="38">
        <f t="shared" si="6"/>
        <v>0</v>
      </c>
      <c r="U30" s="38">
        <f t="shared" si="7"/>
        <v>0</v>
      </c>
    </row>
    <row r="31" spans="1:21" ht="13" x14ac:dyDescent="0.3">
      <c r="A31" s="18" t="s">
        <v>29</v>
      </c>
      <c r="B31" s="12" t="s">
        <v>69</v>
      </c>
      <c r="C31" s="11" t="s">
        <v>70</v>
      </c>
      <c r="D31" s="33">
        <v>0</v>
      </c>
      <c r="E31" s="33">
        <v>0</v>
      </c>
      <c r="F31" s="33">
        <v>0</v>
      </c>
      <c r="G31" s="38">
        <f t="shared" si="0"/>
        <v>0</v>
      </c>
      <c r="H31" s="33">
        <v>0</v>
      </c>
      <c r="I31" s="38">
        <f t="shared" si="1"/>
        <v>0</v>
      </c>
      <c r="J31" s="33">
        <v>87</v>
      </c>
      <c r="K31" s="38">
        <f t="shared" si="2"/>
        <v>0</v>
      </c>
      <c r="L31" s="33">
        <v>0</v>
      </c>
      <c r="M31" s="38">
        <f t="shared" si="3"/>
        <v>0</v>
      </c>
      <c r="N31" s="33">
        <f t="shared" si="4"/>
        <v>87</v>
      </c>
      <c r="O31" s="38">
        <f t="shared" si="5"/>
        <v>0</v>
      </c>
      <c r="P31" s="33">
        <v>0</v>
      </c>
      <c r="Q31" s="33">
        <v>1000</v>
      </c>
      <c r="R31" s="33">
        <v>1000</v>
      </c>
      <c r="S31" s="33">
        <v>0</v>
      </c>
      <c r="T31" s="38">
        <f t="shared" si="6"/>
        <v>0</v>
      </c>
      <c r="U31" s="38">
        <f t="shared" si="7"/>
        <v>0</v>
      </c>
    </row>
    <row r="32" spans="1:21" ht="13" x14ac:dyDescent="0.3">
      <c r="A32" s="18" t="s">
        <v>29</v>
      </c>
      <c r="B32" s="12" t="s">
        <v>71</v>
      </c>
      <c r="C32" s="11" t="s">
        <v>72</v>
      </c>
      <c r="D32" s="33">
        <v>908</v>
      </c>
      <c r="E32" s="33">
        <v>910</v>
      </c>
      <c r="F32" s="33">
        <v>0</v>
      </c>
      <c r="G32" s="38">
        <f t="shared" si="0"/>
        <v>0</v>
      </c>
      <c r="H32" s="33">
        <v>0</v>
      </c>
      <c r="I32" s="38">
        <f t="shared" si="1"/>
        <v>0</v>
      </c>
      <c r="J32" s="33">
        <v>0</v>
      </c>
      <c r="K32" s="38">
        <f t="shared" si="2"/>
        <v>0</v>
      </c>
      <c r="L32" s="33">
        <v>0</v>
      </c>
      <c r="M32" s="38">
        <f t="shared" si="3"/>
        <v>0</v>
      </c>
      <c r="N32" s="33">
        <f t="shared" si="4"/>
        <v>0</v>
      </c>
      <c r="O32" s="38">
        <f t="shared" si="5"/>
        <v>0</v>
      </c>
      <c r="P32" s="33">
        <v>0</v>
      </c>
      <c r="Q32" s="33">
        <v>835</v>
      </c>
      <c r="R32" s="33">
        <v>835</v>
      </c>
      <c r="S32" s="33">
        <v>0</v>
      </c>
      <c r="T32" s="38">
        <f t="shared" si="6"/>
        <v>0</v>
      </c>
      <c r="U32" s="38">
        <f t="shared" si="7"/>
        <v>0</v>
      </c>
    </row>
    <row r="33" spans="1:21" ht="13" x14ac:dyDescent="0.3">
      <c r="A33" s="18" t="s">
        <v>29</v>
      </c>
      <c r="B33" s="12" t="s">
        <v>73</v>
      </c>
      <c r="C33" s="11" t="s">
        <v>74</v>
      </c>
      <c r="D33" s="33">
        <v>1000</v>
      </c>
      <c r="E33" s="33">
        <v>1000</v>
      </c>
      <c r="F33" s="33">
        <v>2687</v>
      </c>
      <c r="G33" s="38">
        <f t="shared" si="0"/>
        <v>2.6869999999999998</v>
      </c>
      <c r="H33" s="33">
        <v>16394</v>
      </c>
      <c r="I33" s="38">
        <f t="shared" si="1"/>
        <v>16.393999999999998</v>
      </c>
      <c r="J33" s="33">
        <v>45434</v>
      </c>
      <c r="K33" s="38">
        <f t="shared" si="2"/>
        <v>45.433999999999997</v>
      </c>
      <c r="L33" s="33">
        <v>0</v>
      </c>
      <c r="M33" s="38">
        <f t="shared" si="3"/>
        <v>0</v>
      </c>
      <c r="N33" s="33">
        <f t="shared" si="4"/>
        <v>64515</v>
      </c>
      <c r="O33" s="38">
        <f t="shared" si="5"/>
        <v>64.515000000000001</v>
      </c>
      <c r="P33" s="33">
        <v>3656</v>
      </c>
      <c r="Q33" s="33">
        <v>36880</v>
      </c>
      <c r="R33" s="33">
        <v>36880</v>
      </c>
      <c r="S33" s="33">
        <v>10381</v>
      </c>
      <c r="T33" s="38">
        <f t="shared" si="6"/>
        <v>0.28148047722342734</v>
      </c>
      <c r="U33" s="38">
        <f t="shared" si="7"/>
        <v>11.427242888402626</v>
      </c>
    </row>
    <row r="34" spans="1:21" ht="13" x14ac:dyDescent="0.3">
      <c r="A34" s="18" t="s">
        <v>44</v>
      </c>
      <c r="B34" s="12" t="s">
        <v>75</v>
      </c>
      <c r="C34" s="11" t="s">
        <v>76</v>
      </c>
      <c r="D34" s="33">
        <v>0</v>
      </c>
      <c r="E34" s="33">
        <v>0</v>
      </c>
      <c r="F34" s="33">
        <v>0</v>
      </c>
      <c r="G34" s="38">
        <f t="shared" si="0"/>
        <v>0</v>
      </c>
      <c r="H34" s="33">
        <v>0</v>
      </c>
      <c r="I34" s="38">
        <f t="shared" si="1"/>
        <v>0</v>
      </c>
      <c r="J34" s="33">
        <v>0</v>
      </c>
      <c r="K34" s="38">
        <f t="shared" si="2"/>
        <v>0</v>
      </c>
      <c r="L34" s="33">
        <v>0</v>
      </c>
      <c r="M34" s="38">
        <f t="shared" si="3"/>
        <v>0</v>
      </c>
      <c r="N34" s="33">
        <f t="shared" si="4"/>
        <v>0</v>
      </c>
      <c r="O34" s="38">
        <f t="shared" si="5"/>
        <v>0</v>
      </c>
      <c r="P34" s="33">
        <v>0</v>
      </c>
      <c r="Q34" s="33">
        <v>0</v>
      </c>
      <c r="R34" s="33">
        <v>0</v>
      </c>
      <c r="S34" s="33">
        <v>0</v>
      </c>
      <c r="T34" s="38">
        <f t="shared" si="6"/>
        <v>0</v>
      </c>
      <c r="U34" s="38">
        <f t="shared" si="7"/>
        <v>0</v>
      </c>
    </row>
    <row r="35" spans="1:21" ht="14" x14ac:dyDescent="0.3">
      <c r="A35" s="19" t="s">
        <v>0</v>
      </c>
      <c r="B35" s="14" t="s">
        <v>77</v>
      </c>
      <c r="C35" s="13" t="s">
        <v>0</v>
      </c>
      <c r="D35" s="34">
        <f>SUM(D28:D34)</f>
        <v>658558</v>
      </c>
      <c r="E35" s="34">
        <f>SUM(E28:E34)</f>
        <v>658560</v>
      </c>
      <c r="F35" s="34">
        <f>SUM(F28:F34)</f>
        <v>-14433</v>
      </c>
      <c r="G35" s="39">
        <f t="shared" si="0"/>
        <v>-2.1916065099808976E-2</v>
      </c>
      <c r="H35" s="34">
        <f>SUM(H28:H34)</f>
        <v>32694</v>
      </c>
      <c r="I35" s="39">
        <f t="shared" si="1"/>
        <v>4.9644830068118526E-2</v>
      </c>
      <c r="J35" s="34">
        <f>SUM(J28:J34)</f>
        <v>110891</v>
      </c>
      <c r="K35" s="39">
        <f t="shared" si="2"/>
        <v>0.16838405004859086</v>
      </c>
      <c r="L35" s="34">
        <f>SUM(L28:L34)</f>
        <v>0</v>
      </c>
      <c r="M35" s="39">
        <f t="shared" si="3"/>
        <v>0</v>
      </c>
      <c r="N35" s="34">
        <f t="shared" si="4"/>
        <v>129152</v>
      </c>
      <c r="O35" s="39">
        <f t="shared" si="5"/>
        <v>0.19611273080660835</v>
      </c>
      <c r="P35" s="34">
        <f>SUM(P28:P34)</f>
        <v>-10081</v>
      </c>
      <c r="Q35" s="34">
        <f>SUM(Q28:Q34)</f>
        <v>673467</v>
      </c>
      <c r="R35" s="34">
        <f>SUM(R28:R34)</f>
        <v>673467</v>
      </c>
      <c r="S35" s="34">
        <f>SUM(S28:S34)</f>
        <v>98420</v>
      </c>
      <c r="T35" s="39">
        <f t="shared" si="6"/>
        <v>0.14613930600905464</v>
      </c>
      <c r="U35" s="39">
        <f t="shared" si="7"/>
        <v>-12</v>
      </c>
    </row>
    <row r="36" spans="1:21" ht="13" x14ac:dyDescent="0.3">
      <c r="A36" s="18" t="s">
        <v>29</v>
      </c>
      <c r="B36" s="12" t="s">
        <v>78</v>
      </c>
      <c r="C36" s="11" t="s">
        <v>79</v>
      </c>
      <c r="D36" s="33">
        <v>23187</v>
      </c>
      <c r="E36" s="33">
        <v>23187</v>
      </c>
      <c r="F36" s="33">
        <v>0</v>
      </c>
      <c r="G36" s="38">
        <f t="shared" si="0"/>
        <v>0</v>
      </c>
      <c r="H36" s="33">
        <v>0</v>
      </c>
      <c r="I36" s="38">
        <f t="shared" si="1"/>
        <v>0</v>
      </c>
      <c r="J36" s="33">
        <v>0</v>
      </c>
      <c r="K36" s="38">
        <f t="shared" si="2"/>
        <v>0</v>
      </c>
      <c r="L36" s="33">
        <v>0</v>
      </c>
      <c r="M36" s="38">
        <f t="shared" si="3"/>
        <v>0</v>
      </c>
      <c r="N36" s="33">
        <f t="shared" si="4"/>
        <v>0</v>
      </c>
      <c r="O36" s="38">
        <f t="shared" si="5"/>
        <v>0</v>
      </c>
      <c r="P36" s="33">
        <v>0</v>
      </c>
      <c r="Q36" s="33">
        <v>22317</v>
      </c>
      <c r="R36" s="33">
        <v>22317</v>
      </c>
      <c r="S36" s="33">
        <v>0</v>
      </c>
      <c r="T36" s="38">
        <f t="shared" si="6"/>
        <v>0</v>
      </c>
      <c r="U36" s="38">
        <f t="shared" si="7"/>
        <v>0</v>
      </c>
    </row>
    <row r="37" spans="1:21" ht="13" x14ac:dyDescent="0.3">
      <c r="A37" s="18" t="s">
        <v>29</v>
      </c>
      <c r="B37" s="12" t="s">
        <v>80</v>
      </c>
      <c r="C37" s="11" t="s">
        <v>81</v>
      </c>
      <c r="D37" s="33">
        <v>9528</v>
      </c>
      <c r="E37" s="33">
        <v>1971</v>
      </c>
      <c r="F37" s="33">
        <v>143</v>
      </c>
      <c r="G37" s="38">
        <f t="shared" si="0"/>
        <v>1.5008396305625525E-2</v>
      </c>
      <c r="H37" s="33">
        <v>843</v>
      </c>
      <c r="I37" s="38">
        <f t="shared" si="1"/>
        <v>8.8476070528967249E-2</v>
      </c>
      <c r="J37" s="33">
        <v>807</v>
      </c>
      <c r="K37" s="38">
        <f t="shared" si="2"/>
        <v>0.40943683409436832</v>
      </c>
      <c r="L37" s="33">
        <v>0</v>
      </c>
      <c r="M37" s="38">
        <f t="shared" si="3"/>
        <v>0</v>
      </c>
      <c r="N37" s="33">
        <f t="shared" si="4"/>
        <v>1793</v>
      </c>
      <c r="O37" s="38">
        <f t="shared" si="5"/>
        <v>0.90969051243023846</v>
      </c>
      <c r="P37" s="33">
        <v>0</v>
      </c>
      <c r="Q37" s="33">
        <v>8989</v>
      </c>
      <c r="R37" s="33">
        <v>8989</v>
      </c>
      <c r="S37" s="33">
        <v>1714</v>
      </c>
      <c r="T37" s="38">
        <f t="shared" si="6"/>
        <v>0.1906774947157637</v>
      </c>
      <c r="U37" s="38">
        <f t="shared" si="7"/>
        <v>0</v>
      </c>
    </row>
    <row r="38" spans="1:21" ht="13" x14ac:dyDescent="0.3">
      <c r="A38" s="18" t="s">
        <v>29</v>
      </c>
      <c r="B38" s="12" t="s">
        <v>82</v>
      </c>
      <c r="C38" s="11" t="s">
        <v>83</v>
      </c>
      <c r="D38" s="33">
        <v>39579656</v>
      </c>
      <c r="E38" s="33">
        <v>-2769917</v>
      </c>
      <c r="F38" s="33">
        <v>4368147</v>
      </c>
      <c r="G38" s="38">
        <f t="shared" si="0"/>
        <v>0.11036344024819215</v>
      </c>
      <c r="H38" s="33">
        <v>2620488</v>
      </c>
      <c r="I38" s="38">
        <f t="shared" si="1"/>
        <v>6.6207952893779579E-2</v>
      </c>
      <c r="J38" s="33">
        <v>2914561</v>
      </c>
      <c r="K38" s="38">
        <f t="shared" si="2"/>
        <v>-1.0522196152447889</v>
      </c>
      <c r="L38" s="33">
        <v>0</v>
      </c>
      <c r="M38" s="38">
        <f t="shared" si="3"/>
        <v>0</v>
      </c>
      <c r="N38" s="33">
        <f t="shared" si="4"/>
        <v>9903196</v>
      </c>
      <c r="O38" s="38">
        <f t="shared" si="5"/>
        <v>-3.5752681398034669</v>
      </c>
      <c r="P38" s="33">
        <v>862963</v>
      </c>
      <c r="Q38" s="33">
        <v>47930080</v>
      </c>
      <c r="R38" s="33">
        <v>39867588</v>
      </c>
      <c r="S38" s="33">
        <v>5117149</v>
      </c>
      <c r="T38" s="38">
        <f t="shared" si="6"/>
        <v>0.12835361396831932</v>
      </c>
      <c r="U38" s="38">
        <f t="shared" si="7"/>
        <v>2.3773881383095219</v>
      </c>
    </row>
    <row r="39" spans="1:21" ht="13" x14ac:dyDescent="0.3">
      <c r="A39" s="18" t="s">
        <v>44</v>
      </c>
      <c r="B39" s="12" t="s">
        <v>84</v>
      </c>
      <c r="C39" s="11" t="s">
        <v>85</v>
      </c>
      <c r="D39" s="33">
        <v>0</v>
      </c>
      <c r="E39" s="33">
        <v>0</v>
      </c>
      <c r="F39" s="33">
        <v>0</v>
      </c>
      <c r="G39" s="38">
        <f t="shared" si="0"/>
        <v>0</v>
      </c>
      <c r="H39" s="33">
        <v>0</v>
      </c>
      <c r="I39" s="38">
        <f t="shared" si="1"/>
        <v>0</v>
      </c>
      <c r="J39" s="33">
        <v>0</v>
      </c>
      <c r="K39" s="38">
        <f t="shared" si="2"/>
        <v>0</v>
      </c>
      <c r="L39" s="33">
        <v>0</v>
      </c>
      <c r="M39" s="38">
        <f t="shared" si="3"/>
        <v>0</v>
      </c>
      <c r="N39" s="33">
        <f t="shared" si="4"/>
        <v>0</v>
      </c>
      <c r="O39" s="38">
        <f t="shared" si="5"/>
        <v>0</v>
      </c>
      <c r="P39" s="33">
        <v>0</v>
      </c>
      <c r="Q39" s="33">
        <v>0</v>
      </c>
      <c r="R39" s="33">
        <v>0</v>
      </c>
      <c r="S39" s="33">
        <v>0</v>
      </c>
      <c r="T39" s="38">
        <f t="shared" si="6"/>
        <v>0</v>
      </c>
      <c r="U39" s="38">
        <f t="shared" si="7"/>
        <v>0</v>
      </c>
    </row>
    <row r="40" spans="1:21" ht="14" x14ac:dyDescent="0.3">
      <c r="A40" s="19" t="s">
        <v>0</v>
      </c>
      <c r="B40" s="14" t="s">
        <v>86</v>
      </c>
      <c r="C40" s="13" t="s">
        <v>0</v>
      </c>
      <c r="D40" s="34">
        <f>SUM(D36:D39)</f>
        <v>39612371</v>
      </c>
      <c r="E40" s="34">
        <f>SUM(E36:E39)</f>
        <v>-2744759</v>
      </c>
      <c r="F40" s="34">
        <f>SUM(F36:F39)</f>
        <v>4368290</v>
      </c>
      <c r="G40" s="39">
        <f t="shared" si="0"/>
        <v>0.11027590345450415</v>
      </c>
      <c r="H40" s="34">
        <f>SUM(H36:H39)</f>
        <v>2621331</v>
      </c>
      <c r="I40" s="39">
        <f t="shared" si="1"/>
        <v>6.6174554408772956E-2</v>
      </c>
      <c r="J40" s="34">
        <f>SUM(J36:J39)</f>
        <v>2915368</v>
      </c>
      <c r="K40" s="39">
        <f t="shared" si="2"/>
        <v>-1.0621580983977099</v>
      </c>
      <c r="L40" s="34">
        <f>SUM(L36:L39)</f>
        <v>0</v>
      </c>
      <c r="M40" s="39">
        <f t="shared" si="3"/>
        <v>0</v>
      </c>
      <c r="N40" s="34">
        <f t="shared" si="4"/>
        <v>9904989</v>
      </c>
      <c r="O40" s="39">
        <f t="shared" si="5"/>
        <v>-3.608691692057481</v>
      </c>
      <c r="P40" s="34">
        <f>SUM(P36:P39)</f>
        <v>862963</v>
      </c>
      <c r="Q40" s="34">
        <f>SUM(Q36:Q39)</f>
        <v>47961386</v>
      </c>
      <c r="R40" s="34">
        <f>SUM(R36:R39)</f>
        <v>39898894</v>
      </c>
      <c r="S40" s="34">
        <f>SUM(S36:S39)</f>
        <v>5118863</v>
      </c>
      <c r="T40" s="39">
        <f t="shared" si="6"/>
        <v>0.12829586203567447</v>
      </c>
      <c r="U40" s="39">
        <f t="shared" si="7"/>
        <v>2.3783232884839789</v>
      </c>
    </row>
    <row r="41" spans="1:21" ht="13" x14ac:dyDescent="0.3">
      <c r="A41" s="18" t="s">
        <v>29</v>
      </c>
      <c r="B41" s="12" t="s">
        <v>87</v>
      </c>
      <c r="C41" s="11" t="s">
        <v>88</v>
      </c>
      <c r="D41" s="33">
        <v>0</v>
      </c>
      <c r="E41" s="33">
        <v>0</v>
      </c>
      <c r="F41" s="33">
        <v>0</v>
      </c>
      <c r="G41" s="38">
        <f t="shared" si="0"/>
        <v>0</v>
      </c>
      <c r="H41" s="33">
        <v>0</v>
      </c>
      <c r="I41" s="38">
        <f t="shared" si="1"/>
        <v>0</v>
      </c>
      <c r="J41" s="33">
        <v>0</v>
      </c>
      <c r="K41" s="38">
        <f t="shared" si="2"/>
        <v>0</v>
      </c>
      <c r="L41" s="33">
        <v>0</v>
      </c>
      <c r="M41" s="38">
        <f t="shared" si="3"/>
        <v>0</v>
      </c>
      <c r="N41" s="33">
        <f t="shared" si="4"/>
        <v>0</v>
      </c>
      <c r="O41" s="38">
        <f t="shared" si="5"/>
        <v>0</v>
      </c>
      <c r="P41" s="33">
        <v>0</v>
      </c>
      <c r="Q41" s="33">
        <v>0</v>
      </c>
      <c r="R41" s="33">
        <v>0</v>
      </c>
      <c r="S41" s="33">
        <v>0</v>
      </c>
      <c r="T41" s="38">
        <f t="shared" si="6"/>
        <v>0</v>
      </c>
      <c r="U41" s="38">
        <f t="shared" si="7"/>
        <v>0</v>
      </c>
    </row>
    <row r="42" spans="1:21" ht="13" x14ac:dyDescent="0.3">
      <c r="A42" s="18" t="s">
        <v>29</v>
      </c>
      <c r="B42" s="12" t="s">
        <v>89</v>
      </c>
      <c r="C42" s="11" t="s">
        <v>90</v>
      </c>
      <c r="D42" s="33">
        <v>0</v>
      </c>
      <c r="E42" s="33">
        <v>0</v>
      </c>
      <c r="F42" s="33">
        <v>0</v>
      </c>
      <c r="G42" s="38">
        <f t="shared" si="0"/>
        <v>0</v>
      </c>
      <c r="H42" s="33">
        <v>0</v>
      </c>
      <c r="I42" s="38">
        <f t="shared" si="1"/>
        <v>0</v>
      </c>
      <c r="J42" s="33">
        <v>0</v>
      </c>
      <c r="K42" s="38">
        <f t="shared" si="2"/>
        <v>0</v>
      </c>
      <c r="L42" s="33">
        <v>0</v>
      </c>
      <c r="M42" s="38">
        <f t="shared" si="3"/>
        <v>0</v>
      </c>
      <c r="N42" s="33">
        <f t="shared" si="4"/>
        <v>0</v>
      </c>
      <c r="O42" s="38">
        <f t="shared" si="5"/>
        <v>0</v>
      </c>
      <c r="P42" s="33">
        <v>0</v>
      </c>
      <c r="Q42" s="33">
        <v>0</v>
      </c>
      <c r="R42" s="33">
        <v>0</v>
      </c>
      <c r="S42" s="33">
        <v>0</v>
      </c>
      <c r="T42" s="38">
        <f t="shared" si="6"/>
        <v>0</v>
      </c>
      <c r="U42" s="38">
        <f t="shared" si="7"/>
        <v>0</v>
      </c>
    </row>
    <row r="43" spans="1:21" ht="13" x14ac:dyDescent="0.3">
      <c r="A43" s="18" t="s">
        <v>29</v>
      </c>
      <c r="B43" s="12" t="s">
        <v>91</v>
      </c>
      <c r="C43" s="11" t="s">
        <v>92</v>
      </c>
      <c r="D43" s="33">
        <v>22345</v>
      </c>
      <c r="E43" s="33">
        <v>22345</v>
      </c>
      <c r="F43" s="33">
        <v>304</v>
      </c>
      <c r="G43" s="38">
        <f t="shared" si="0"/>
        <v>1.3604833296039382E-2</v>
      </c>
      <c r="H43" s="33">
        <v>1092</v>
      </c>
      <c r="I43" s="38">
        <f t="shared" si="1"/>
        <v>4.8869993287088832E-2</v>
      </c>
      <c r="J43" s="33">
        <v>0</v>
      </c>
      <c r="K43" s="38">
        <f t="shared" si="2"/>
        <v>0</v>
      </c>
      <c r="L43" s="33">
        <v>0</v>
      </c>
      <c r="M43" s="38">
        <f t="shared" si="3"/>
        <v>0</v>
      </c>
      <c r="N43" s="33">
        <f t="shared" si="4"/>
        <v>1396</v>
      </c>
      <c r="O43" s="38">
        <f t="shared" si="5"/>
        <v>6.2474826583128217E-2</v>
      </c>
      <c r="P43" s="33">
        <v>0</v>
      </c>
      <c r="Q43" s="33">
        <v>-177655</v>
      </c>
      <c r="R43" s="33">
        <v>22345</v>
      </c>
      <c r="S43" s="33">
        <v>0</v>
      </c>
      <c r="T43" s="38">
        <f t="shared" si="6"/>
        <v>0</v>
      </c>
      <c r="U43" s="38">
        <f t="shared" si="7"/>
        <v>0</v>
      </c>
    </row>
    <row r="44" spans="1:21" ht="13" x14ac:dyDescent="0.3">
      <c r="A44" s="18" t="s">
        <v>29</v>
      </c>
      <c r="B44" s="12" t="s">
        <v>93</v>
      </c>
      <c r="C44" s="11" t="s">
        <v>94</v>
      </c>
      <c r="D44" s="33">
        <v>0</v>
      </c>
      <c r="E44" s="33">
        <v>0</v>
      </c>
      <c r="F44" s="33">
        <v>0</v>
      </c>
      <c r="G44" s="38">
        <f t="shared" si="0"/>
        <v>0</v>
      </c>
      <c r="H44" s="33">
        <v>0</v>
      </c>
      <c r="I44" s="38">
        <f t="shared" si="1"/>
        <v>0</v>
      </c>
      <c r="J44" s="33">
        <v>0</v>
      </c>
      <c r="K44" s="38">
        <f t="shared" si="2"/>
        <v>0</v>
      </c>
      <c r="L44" s="33">
        <v>0</v>
      </c>
      <c r="M44" s="38">
        <f t="shared" si="3"/>
        <v>0</v>
      </c>
      <c r="N44" s="33">
        <f t="shared" si="4"/>
        <v>0</v>
      </c>
      <c r="O44" s="38">
        <f t="shared" si="5"/>
        <v>0</v>
      </c>
      <c r="P44" s="33">
        <v>0</v>
      </c>
      <c r="Q44" s="33">
        <v>0</v>
      </c>
      <c r="R44" s="33">
        <v>0</v>
      </c>
      <c r="S44" s="33">
        <v>0</v>
      </c>
      <c r="T44" s="38">
        <f t="shared" si="6"/>
        <v>0</v>
      </c>
      <c r="U44" s="38">
        <f t="shared" si="7"/>
        <v>0</v>
      </c>
    </row>
    <row r="45" spans="1:21" ht="13" x14ac:dyDescent="0.3">
      <c r="A45" s="18" t="s">
        <v>29</v>
      </c>
      <c r="B45" s="12" t="s">
        <v>95</v>
      </c>
      <c r="C45" s="11" t="s">
        <v>96</v>
      </c>
      <c r="D45" s="33">
        <v>146434</v>
      </c>
      <c r="E45" s="33">
        <v>107616</v>
      </c>
      <c r="F45" s="33">
        <v>1825</v>
      </c>
      <c r="G45" s="38">
        <f t="shared" si="0"/>
        <v>1.246295259297704E-2</v>
      </c>
      <c r="H45" s="33">
        <v>15375</v>
      </c>
      <c r="I45" s="38">
        <f t="shared" si="1"/>
        <v>0.10499610746138192</v>
      </c>
      <c r="J45" s="33">
        <v>16720</v>
      </c>
      <c r="K45" s="38">
        <f t="shared" si="2"/>
        <v>0.15536723163841809</v>
      </c>
      <c r="L45" s="33">
        <v>0</v>
      </c>
      <c r="M45" s="38">
        <f t="shared" si="3"/>
        <v>0</v>
      </c>
      <c r="N45" s="33">
        <f t="shared" si="4"/>
        <v>33920</v>
      </c>
      <c r="O45" s="38">
        <f t="shared" si="5"/>
        <v>0.31519476657746059</v>
      </c>
      <c r="P45" s="33">
        <v>3478</v>
      </c>
      <c r="Q45" s="33">
        <v>88562</v>
      </c>
      <c r="R45" s="33">
        <v>88562</v>
      </c>
      <c r="S45" s="33">
        <v>13839</v>
      </c>
      <c r="T45" s="38">
        <f t="shared" si="6"/>
        <v>0.1562634086854407</v>
      </c>
      <c r="U45" s="38">
        <f t="shared" si="7"/>
        <v>3.8073605520414029</v>
      </c>
    </row>
    <row r="46" spans="1:21" ht="13" x14ac:dyDescent="0.3">
      <c r="A46" s="18" t="s">
        <v>44</v>
      </c>
      <c r="B46" s="12" t="s">
        <v>97</v>
      </c>
      <c r="C46" s="11" t="s">
        <v>98</v>
      </c>
      <c r="D46" s="33">
        <v>6973192</v>
      </c>
      <c r="E46" s="33">
        <v>4931248</v>
      </c>
      <c r="F46" s="33">
        <v>0</v>
      </c>
      <c r="G46" s="38">
        <f t="shared" si="0"/>
        <v>0</v>
      </c>
      <c r="H46" s="33">
        <v>0</v>
      </c>
      <c r="I46" s="38">
        <f t="shared" si="1"/>
        <v>0</v>
      </c>
      <c r="J46" s="33">
        <v>0</v>
      </c>
      <c r="K46" s="38">
        <f t="shared" si="2"/>
        <v>0</v>
      </c>
      <c r="L46" s="33">
        <v>0</v>
      </c>
      <c r="M46" s="38">
        <f t="shared" si="3"/>
        <v>0</v>
      </c>
      <c r="N46" s="33">
        <f t="shared" si="4"/>
        <v>0</v>
      </c>
      <c r="O46" s="38">
        <f t="shared" si="5"/>
        <v>0</v>
      </c>
      <c r="P46" s="33">
        <v>0</v>
      </c>
      <c r="Q46" s="33">
        <v>8845544</v>
      </c>
      <c r="R46" s="33">
        <v>7239487</v>
      </c>
      <c r="S46" s="33">
        <v>0</v>
      </c>
      <c r="T46" s="38">
        <f t="shared" si="6"/>
        <v>0</v>
      </c>
      <c r="U46" s="38">
        <f t="shared" si="7"/>
        <v>0</v>
      </c>
    </row>
    <row r="47" spans="1:21" ht="14" x14ac:dyDescent="0.3">
      <c r="A47" s="19" t="s">
        <v>0</v>
      </c>
      <c r="B47" s="14" t="s">
        <v>99</v>
      </c>
      <c r="C47" s="13" t="s">
        <v>0</v>
      </c>
      <c r="D47" s="34">
        <f>SUM(D41:D46)</f>
        <v>7141971</v>
      </c>
      <c r="E47" s="34">
        <f>SUM(E41:E46)</f>
        <v>5061209</v>
      </c>
      <c r="F47" s="34">
        <f>SUM(F41:F46)</f>
        <v>2129</v>
      </c>
      <c r="G47" s="39">
        <f t="shared" si="0"/>
        <v>2.9809698191157595E-4</v>
      </c>
      <c r="H47" s="34">
        <f>SUM(H41:H46)</f>
        <v>16467</v>
      </c>
      <c r="I47" s="39">
        <f t="shared" si="1"/>
        <v>2.3056660409290376E-3</v>
      </c>
      <c r="J47" s="34">
        <f>SUM(J41:J46)</f>
        <v>16720</v>
      </c>
      <c r="K47" s="39">
        <f t="shared" si="2"/>
        <v>3.3035584975842727E-3</v>
      </c>
      <c r="L47" s="34">
        <f>SUM(L41:L46)</f>
        <v>0</v>
      </c>
      <c r="M47" s="39">
        <f t="shared" si="3"/>
        <v>0</v>
      </c>
      <c r="N47" s="34">
        <f t="shared" si="4"/>
        <v>35316</v>
      </c>
      <c r="O47" s="39">
        <f t="shared" si="5"/>
        <v>6.9777794198974986E-3</v>
      </c>
      <c r="P47" s="34">
        <f>SUM(P41:P46)</f>
        <v>3478</v>
      </c>
      <c r="Q47" s="34">
        <f>SUM(Q41:Q46)</f>
        <v>8756451</v>
      </c>
      <c r="R47" s="34">
        <f>SUM(R41:R46)</f>
        <v>7350394</v>
      </c>
      <c r="S47" s="34">
        <f>SUM(S41:S46)</f>
        <v>13839</v>
      </c>
      <c r="T47" s="39">
        <f t="shared" si="6"/>
        <v>1.8827562168776259E-3</v>
      </c>
      <c r="U47" s="39">
        <f t="shared" si="7"/>
        <v>3.8073605520414029</v>
      </c>
    </row>
    <row r="48" spans="1:21" ht="13" x14ac:dyDescent="0.3">
      <c r="A48" s="18" t="s">
        <v>29</v>
      </c>
      <c r="B48" s="12" t="s">
        <v>100</v>
      </c>
      <c r="C48" s="11" t="s">
        <v>101</v>
      </c>
      <c r="D48" s="33">
        <v>0</v>
      </c>
      <c r="E48" s="33">
        <v>0</v>
      </c>
      <c r="F48" s="33">
        <v>0</v>
      </c>
      <c r="G48" s="38">
        <f t="shared" si="0"/>
        <v>0</v>
      </c>
      <c r="H48" s="33">
        <v>0</v>
      </c>
      <c r="I48" s="38">
        <f t="shared" si="1"/>
        <v>0</v>
      </c>
      <c r="J48" s="33">
        <v>0</v>
      </c>
      <c r="K48" s="38">
        <f t="shared" si="2"/>
        <v>0</v>
      </c>
      <c r="L48" s="33">
        <v>0</v>
      </c>
      <c r="M48" s="38">
        <f t="shared" si="3"/>
        <v>0</v>
      </c>
      <c r="N48" s="33">
        <f t="shared" si="4"/>
        <v>0</v>
      </c>
      <c r="O48" s="38">
        <f t="shared" si="5"/>
        <v>0</v>
      </c>
      <c r="P48" s="33">
        <v>0</v>
      </c>
      <c r="Q48" s="33">
        <v>0</v>
      </c>
      <c r="R48" s="33">
        <v>0</v>
      </c>
      <c r="S48" s="33">
        <v>0</v>
      </c>
      <c r="T48" s="38">
        <f t="shared" si="6"/>
        <v>0</v>
      </c>
      <c r="U48" s="38">
        <f t="shared" si="7"/>
        <v>0</v>
      </c>
    </row>
    <row r="49" spans="1:21" ht="13" x14ac:dyDescent="0.3">
      <c r="A49" s="18" t="s">
        <v>29</v>
      </c>
      <c r="B49" s="12" t="s">
        <v>102</v>
      </c>
      <c r="C49" s="11" t="s">
        <v>103</v>
      </c>
      <c r="D49" s="33">
        <v>0</v>
      </c>
      <c r="E49" s="33">
        <v>0</v>
      </c>
      <c r="F49" s="33">
        <v>338</v>
      </c>
      <c r="G49" s="38">
        <f t="shared" si="0"/>
        <v>0</v>
      </c>
      <c r="H49" s="33">
        <v>1692</v>
      </c>
      <c r="I49" s="38">
        <f t="shared" si="1"/>
        <v>0</v>
      </c>
      <c r="J49" s="33">
        <v>1668</v>
      </c>
      <c r="K49" s="38">
        <f t="shared" si="2"/>
        <v>0</v>
      </c>
      <c r="L49" s="33">
        <v>0</v>
      </c>
      <c r="M49" s="38">
        <f t="shared" si="3"/>
        <v>0</v>
      </c>
      <c r="N49" s="33">
        <f t="shared" si="4"/>
        <v>3698</v>
      </c>
      <c r="O49" s="38">
        <f t="shared" si="5"/>
        <v>0</v>
      </c>
      <c r="P49" s="33">
        <v>925</v>
      </c>
      <c r="Q49" s="33">
        <v>77881</v>
      </c>
      <c r="R49" s="33">
        <v>77881</v>
      </c>
      <c r="S49" s="33">
        <v>2546</v>
      </c>
      <c r="T49" s="38">
        <f t="shared" si="6"/>
        <v>3.2690900219565749E-2</v>
      </c>
      <c r="U49" s="38">
        <f t="shared" si="7"/>
        <v>0.80324324324324325</v>
      </c>
    </row>
    <row r="50" spans="1:21" ht="13" x14ac:dyDescent="0.3">
      <c r="A50" s="18" t="s">
        <v>29</v>
      </c>
      <c r="B50" s="12" t="s">
        <v>104</v>
      </c>
      <c r="C50" s="11" t="s">
        <v>105</v>
      </c>
      <c r="D50" s="33">
        <v>0</v>
      </c>
      <c r="E50" s="33">
        <v>0</v>
      </c>
      <c r="F50" s="33">
        <v>0</v>
      </c>
      <c r="G50" s="38">
        <f t="shared" si="0"/>
        <v>0</v>
      </c>
      <c r="H50" s="33">
        <v>0</v>
      </c>
      <c r="I50" s="38">
        <f t="shared" si="1"/>
        <v>0</v>
      </c>
      <c r="J50" s="33">
        <v>0</v>
      </c>
      <c r="K50" s="38">
        <f t="shared" si="2"/>
        <v>0</v>
      </c>
      <c r="L50" s="33">
        <v>0</v>
      </c>
      <c r="M50" s="38">
        <f t="shared" si="3"/>
        <v>0</v>
      </c>
      <c r="N50" s="33">
        <f t="shared" si="4"/>
        <v>0</v>
      </c>
      <c r="O50" s="38">
        <f t="shared" si="5"/>
        <v>0</v>
      </c>
      <c r="P50" s="33">
        <v>0</v>
      </c>
      <c r="Q50" s="33">
        <v>0</v>
      </c>
      <c r="R50" s="33">
        <v>0</v>
      </c>
      <c r="S50" s="33">
        <v>0</v>
      </c>
      <c r="T50" s="38">
        <f t="shared" si="6"/>
        <v>0</v>
      </c>
      <c r="U50" s="38">
        <f t="shared" si="7"/>
        <v>0</v>
      </c>
    </row>
    <row r="51" spans="1:21" ht="13" x14ac:dyDescent="0.3">
      <c r="A51" s="18" t="s">
        <v>29</v>
      </c>
      <c r="B51" s="12" t="s">
        <v>106</v>
      </c>
      <c r="C51" s="11" t="s">
        <v>107</v>
      </c>
      <c r="D51" s="33">
        <v>0</v>
      </c>
      <c r="E51" s="33">
        <v>0</v>
      </c>
      <c r="F51" s="33">
        <v>0</v>
      </c>
      <c r="G51" s="38">
        <f t="shared" si="0"/>
        <v>0</v>
      </c>
      <c r="H51" s="33">
        <v>0</v>
      </c>
      <c r="I51" s="38">
        <f t="shared" si="1"/>
        <v>0</v>
      </c>
      <c r="J51" s="33">
        <v>0</v>
      </c>
      <c r="K51" s="38">
        <f t="shared" si="2"/>
        <v>0</v>
      </c>
      <c r="L51" s="33">
        <v>0</v>
      </c>
      <c r="M51" s="38">
        <f t="shared" si="3"/>
        <v>0</v>
      </c>
      <c r="N51" s="33">
        <f t="shared" si="4"/>
        <v>0</v>
      </c>
      <c r="O51" s="38">
        <f t="shared" si="5"/>
        <v>0</v>
      </c>
      <c r="P51" s="33">
        <v>0</v>
      </c>
      <c r="Q51" s="33">
        <v>0</v>
      </c>
      <c r="R51" s="33">
        <v>0</v>
      </c>
      <c r="S51" s="33">
        <v>0</v>
      </c>
      <c r="T51" s="38">
        <f t="shared" si="6"/>
        <v>0</v>
      </c>
      <c r="U51" s="38">
        <f t="shared" si="7"/>
        <v>0</v>
      </c>
    </row>
    <row r="52" spans="1:21" ht="13" x14ac:dyDescent="0.3">
      <c r="A52" s="18" t="s">
        <v>44</v>
      </c>
      <c r="B52" s="12" t="s">
        <v>108</v>
      </c>
      <c r="C52" s="11" t="s">
        <v>109</v>
      </c>
      <c r="D52" s="33">
        <v>0</v>
      </c>
      <c r="E52" s="33">
        <v>0</v>
      </c>
      <c r="F52" s="33">
        <v>0</v>
      </c>
      <c r="G52" s="38">
        <f t="shared" si="0"/>
        <v>0</v>
      </c>
      <c r="H52" s="33">
        <v>0</v>
      </c>
      <c r="I52" s="38">
        <f t="shared" si="1"/>
        <v>0</v>
      </c>
      <c r="J52" s="33">
        <v>0</v>
      </c>
      <c r="K52" s="38">
        <f t="shared" si="2"/>
        <v>0</v>
      </c>
      <c r="L52" s="33">
        <v>0</v>
      </c>
      <c r="M52" s="38">
        <f t="shared" si="3"/>
        <v>0</v>
      </c>
      <c r="N52" s="33">
        <f t="shared" si="4"/>
        <v>0</v>
      </c>
      <c r="O52" s="38">
        <f t="shared" si="5"/>
        <v>0</v>
      </c>
      <c r="P52" s="33">
        <v>0</v>
      </c>
      <c r="Q52" s="33">
        <v>0</v>
      </c>
      <c r="R52" s="33">
        <v>0</v>
      </c>
      <c r="S52" s="33">
        <v>0</v>
      </c>
      <c r="T52" s="38">
        <f t="shared" si="6"/>
        <v>0</v>
      </c>
      <c r="U52" s="38">
        <f t="shared" si="7"/>
        <v>0</v>
      </c>
    </row>
    <row r="53" spans="1:21" ht="14" x14ac:dyDescent="0.3">
      <c r="A53" s="19" t="s">
        <v>0</v>
      </c>
      <c r="B53" s="14" t="s">
        <v>110</v>
      </c>
      <c r="C53" s="13" t="s">
        <v>0</v>
      </c>
      <c r="D53" s="34">
        <f>SUM(D48:D52)</f>
        <v>0</v>
      </c>
      <c r="E53" s="34">
        <f>SUM(E48:E52)</f>
        <v>0</v>
      </c>
      <c r="F53" s="34">
        <f>SUM(F48:F52)</f>
        <v>338</v>
      </c>
      <c r="G53" s="39">
        <f t="shared" si="0"/>
        <v>0</v>
      </c>
      <c r="H53" s="34">
        <f>SUM(H48:H52)</f>
        <v>1692</v>
      </c>
      <c r="I53" s="39">
        <f t="shared" si="1"/>
        <v>0</v>
      </c>
      <c r="J53" s="34">
        <f>SUM(J48:J52)</f>
        <v>1668</v>
      </c>
      <c r="K53" s="39">
        <f t="shared" si="2"/>
        <v>0</v>
      </c>
      <c r="L53" s="34">
        <f>SUM(L48:L52)</f>
        <v>0</v>
      </c>
      <c r="M53" s="39">
        <f t="shared" si="3"/>
        <v>0</v>
      </c>
      <c r="N53" s="34">
        <f t="shared" si="4"/>
        <v>3698</v>
      </c>
      <c r="O53" s="39">
        <f t="shared" si="5"/>
        <v>0</v>
      </c>
      <c r="P53" s="34">
        <f>SUM(P48:P52)</f>
        <v>925</v>
      </c>
      <c r="Q53" s="34">
        <f>SUM(Q48:Q52)</f>
        <v>77881</v>
      </c>
      <c r="R53" s="34">
        <f>SUM(R48:R52)</f>
        <v>77881</v>
      </c>
      <c r="S53" s="34">
        <f>SUM(S48:S52)</f>
        <v>2546</v>
      </c>
      <c r="T53" s="39">
        <f t="shared" si="6"/>
        <v>3.2690900219565749E-2</v>
      </c>
      <c r="U53" s="39">
        <f t="shared" si="7"/>
        <v>0.80324324324324325</v>
      </c>
    </row>
    <row r="54" spans="1:21" ht="14" x14ac:dyDescent="0.3">
      <c r="A54" s="19" t="s">
        <v>0</v>
      </c>
      <c r="B54" s="14" t="s">
        <v>111</v>
      </c>
      <c r="C54" s="13" t="s">
        <v>0</v>
      </c>
      <c r="D54" s="34">
        <f>SUM(D8:D9,D11:D18,D20:D26,D28:D34,D36:D39,D41:D46,D48:D52)</f>
        <v>73884362</v>
      </c>
      <c r="E54" s="34">
        <f>SUM(E8:E9,E11:E18,E20:E26,E28:E34,E36:E39,E41:E46,E48:E52)</f>
        <v>31726578</v>
      </c>
      <c r="F54" s="34">
        <f>SUM(F8:F9,F11:F18,F20:F26,F28:F34,F36:F39,F41:F46,F48:F52)</f>
        <v>7829047</v>
      </c>
      <c r="G54" s="39">
        <f t="shared" si="0"/>
        <v>0.10596351904615485</v>
      </c>
      <c r="H54" s="34">
        <f>SUM(H8:H9,H11:H18,H20:H26,H28:H34,H36:H39,H41:H46,H48:H52)</f>
        <v>5785714</v>
      </c>
      <c r="I54" s="39">
        <f t="shared" si="1"/>
        <v>7.8307693852726235E-2</v>
      </c>
      <c r="J54" s="34">
        <f>SUM(J8:J9,J11:J18,J20:J26,J28:J34,J36:J39,J41:J46,J48:J52)</f>
        <v>7101209</v>
      </c>
      <c r="K54" s="39">
        <f t="shared" si="2"/>
        <v>0.22382524204154636</v>
      </c>
      <c r="L54" s="34">
        <f>SUM(L8:L9,L11:L18,L20:L26,L28:L34,L36:L39,L41:L46,L48:L52)</f>
        <v>0</v>
      </c>
      <c r="M54" s="39">
        <f t="shared" si="3"/>
        <v>0</v>
      </c>
      <c r="N54" s="34">
        <f t="shared" si="4"/>
        <v>20715970</v>
      </c>
      <c r="O54" s="39">
        <f t="shared" si="5"/>
        <v>0.65295318013811643</v>
      </c>
      <c r="P54" s="34">
        <f>SUM(P8:P9,P11:P18,P20:P26,P28:P34,P36:P39,P41:P46,P48:P52)</f>
        <v>4436246</v>
      </c>
      <c r="Q54" s="34">
        <f>SUM(Q8:Q9,Q11:Q18,Q20:Q26,Q28:Q34,Q36:Q39,Q41:Q46,Q48:Q52)</f>
        <v>75760030</v>
      </c>
      <c r="R54" s="34">
        <f>SUM(R8:R9,R11:R18,R20:R26,R28:R34,R36:R39,R41:R46,R48:R52)</f>
        <v>64163173</v>
      </c>
      <c r="S54" s="34">
        <f>SUM(S8:S9,S11:S18,S20:S26,S28:S34,S36:S39,S41:S46,S48:S52)</f>
        <v>12591955</v>
      </c>
      <c r="T54" s="39">
        <f t="shared" si="6"/>
        <v>0.19624894485813538</v>
      </c>
      <c r="U54" s="39">
        <f t="shared" si="7"/>
        <v>0.6007248020060203</v>
      </c>
    </row>
    <row r="55" spans="1:21" ht="14.5" customHeight="1" x14ac:dyDescent="0.3">
      <c r="A55" s="17" t="s">
        <v>0</v>
      </c>
      <c r="B55" s="15" t="s">
        <v>618</v>
      </c>
      <c r="C55" s="10"/>
      <c r="D55" s="35"/>
      <c r="E55" s="35"/>
      <c r="F55" s="35"/>
      <c r="G55" s="40"/>
      <c r="H55" s="35"/>
      <c r="I55" s="40"/>
      <c r="J55" s="35"/>
      <c r="K55" s="40"/>
      <c r="L55" s="35"/>
      <c r="M55" s="40"/>
      <c r="N55" s="35"/>
      <c r="O55" s="40"/>
      <c r="P55" s="35"/>
      <c r="Q55" s="35"/>
      <c r="R55" s="35"/>
      <c r="S55" s="35"/>
      <c r="T55" s="40"/>
      <c r="U55" s="40"/>
    </row>
    <row r="56" spans="1:21" ht="14.5" customHeight="1" x14ac:dyDescent="0.3">
      <c r="A56" s="17" t="s">
        <v>0</v>
      </c>
      <c r="B56" s="9" t="s">
        <v>112</v>
      </c>
      <c r="C56" s="10"/>
      <c r="D56" s="35"/>
      <c r="E56" s="35"/>
      <c r="F56" s="35"/>
      <c r="G56" s="40"/>
      <c r="H56" s="35"/>
      <c r="I56" s="40"/>
      <c r="J56" s="35"/>
      <c r="K56" s="40"/>
      <c r="L56" s="35"/>
      <c r="M56" s="40"/>
      <c r="N56" s="35"/>
      <c r="O56" s="40"/>
      <c r="P56" s="35"/>
      <c r="Q56" s="35"/>
      <c r="R56" s="35"/>
      <c r="S56" s="35"/>
      <c r="T56" s="40"/>
      <c r="U56" s="40"/>
    </row>
    <row r="57" spans="1:21" ht="13" x14ac:dyDescent="0.3">
      <c r="A57" s="18" t="s">
        <v>23</v>
      </c>
      <c r="B57" s="12" t="s">
        <v>113</v>
      </c>
      <c r="C57" s="11" t="s">
        <v>114</v>
      </c>
      <c r="D57" s="33">
        <v>7928024</v>
      </c>
      <c r="E57" s="33">
        <v>7928024</v>
      </c>
      <c r="F57" s="33">
        <v>95030</v>
      </c>
      <c r="G57" s="38">
        <f t="shared" ref="G57:G85" si="8">IF(($D57      =0),0,($F57      /$D57      ))</f>
        <v>1.198659338064567E-2</v>
      </c>
      <c r="H57" s="33">
        <v>167082</v>
      </c>
      <c r="I57" s="38">
        <f t="shared" ref="I57:I85" si="9">IF(($D57      =0),0,($H57      /$D57      ))</f>
        <v>2.1074860520099332E-2</v>
      </c>
      <c r="J57" s="33">
        <v>263502</v>
      </c>
      <c r="K57" s="38">
        <f t="shared" ref="K57:K85" si="10">IF(($E57      =0),0,($J57      /$E57      ))</f>
        <v>3.3236781321549988E-2</v>
      </c>
      <c r="L57" s="33">
        <v>0</v>
      </c>
      <c r="M57" s="38">
        <f t="shared" ref="M57:M85" si="11">IF(($E57      =0),0,($L57      /$E57      ))</f>
        <v>0</v>
      </c>
      <c r="N57" s="33">
        <f t="shared" ref="N57:N85" si="12">$F57      +$H57      +$J57</f>
        <v>525614</v>
      </c>
      <c r="O57" s="38">
        <f t="shared" ref="O57:O85" si="13">IF(($E57      =0),0,($N57      /$E57      ))</f>
        <v>6.6298235222294985E-2</v>
      </c>
      <c r="P57" s="33">
        <v>114783</v>
      </c>
      <c r="Q57" s="33">
        <v>7573283</v>
      </c>
      <c r="R57" s="33">
        <v>7137824</v>
      </c>
      <c r="S57" s="33">
        <v>397123</v>
      </c>
      <c r="T57" s="38">
        <f t="shared" ref="T57:T85" si="14">IF(($R57      =0),0,($S57      /$R57      ))</f>
        <v>5.5636423649560424E-2</v>
      </c>
      <c r="U57" s="38">
        <f t="shared" ref="U57:U85" si="15">IF(($P57      =0),0,(($J57      /$P57      )-1))</f>
        <v>1.2956535375447582</v>
      </c>
    </row>
    <row r="58" spans="1:21" ht="14" x14ac:dyDescent="0.3">
      <c r="A58" s="19" t="s">
        <v>0</v>
      </c>
      <c r="B58" s="14" t="s">
        <v>28</v>
      </c>
      <c r="C58" s="13" t="s">
        <v>0</v>
      </c>
      <c r="D58" s="34">
        <f>D57</f>
        <v>7928024</v>
      </c>
      <c r="E58" s="34">
        <f>E57</f>
        <v>7928024</v>
      </c>
      <c r="F58" s="34">
        <f>F57</f>
        <v>95030</v>
      </c>
      <c r="G58" s="39">
        <f t="shared" si="8"/>
        <v>1.198659338064567E-2</v>
      </c>
      <c r="H58" s="34">
        <f>H57</f>
        <v>167082</v>
      </c>
      <c r="I58" s="39">
        <f t="shared" si="9"/>
        <v>2.1074860520099332E-2</v>
      </c>
      <c r="J58" s="34">
        <f>J57</f>
        <v>263502</v>
      </c>
      <c r="K58" s="39">
        <f t="shared" si="10"/>
        <v>3.3236781321549988E-2</v>
      </c>
      <c r="L58" s="34">
        <f>L57</f>
        <v>0</v>
      </c>
      <c r="M58" s="39">
        <f t="shared" si="11"/>
        <v>0</v>
      </c>
      <c r="N58" s="34">
        <f t="shared" si="12"/>
        <v>525614</v>
      </c>
      <c r="O58" s="39">
        <f t="shared" si="13"/>
        <v>6.6298235222294985E-2</v>
      </c>
      <c r="P58" s="34">
        <f>P57</f>
        <v>114783</v>
      </c>
      <c r="Q58" s="34">
        <f>Q57</f>
        <v>7573283</v>
      </c>
      <c r="R58" s="34">
        <f>R57</f>
        <v>7137824</v>
      </c>
      <c r="S58" s="34">
        <f>S57</f>
        <v>397123</v>
      </c>
      <c r="T58" s="39">
        <f t="shared" si="14"/>
        <v>5.5636423649560424E-2</v>
      </c>
      <c r="U58" s="39">
        <f t="shared" si="15"/>
        <v>1.2956535375447582</v>
      </c>
    </row>
    <row r="59" spans="1:21" ht="13" x14ac:dyDescent="0.3">
      <c r="A59" s="18" t="s">
        <v>29</v>
      </c>
      <c r="B59" s="12" t="s">
        <v>115</v>
      </c>
      <c r="C59" s="11" t="s">
        <v>116</v>
      </c>
      <c r="D59" s="33">
        <v>0</v>
      </c>
      <c r="E59" s="33">
        <v>0</v>
      </c>
      <c r="F59" s="33">
        <v>0</v>
      </c>
      <c r="G59" s="38">
        <f t="shared" si="8"/>
        <v>0</v>
      </c>
      <c r="H59" s="33">
        <v>0</v>
      </c>
      <c r="I59" s="38">
        <f t="shared" si="9"/>
        <v>0</v>
      </c>
      <c r="J59" s="33">
        <v>0</v>
      </c>
      <c r="K59" s="38">
        <f t="shared" si="10"/>
        <v>0</v>
      </c>
      <c r="L59" s="33">
        <v>0</v>
      </c>
      <c r="M59" s="38">
        <f t="shared" si="11"/>
        <v>0</v>
      </c>
      <c r="N59" s="33">
        <f t="shared" si="12"/>
        <v>0</v>
      </c>
      <c r="O59" s="38">
        <f t="shared" si="13"/>
        <v>0</v>
      </c>
      <c r="P59" s="33">
        <v>0</v>
      </c>
      <c r="Q59" s="33">
        <v>0</v>
      </c>
      <c r="R59" s="33">
        <v>0</v>
      </c>
      <c r="S59" s="33">
        <v>0</v>
      </c>
      <c r="T59" s="38">
        <f t="shared" si="14"/>
        <v>0</v>
      </c>
      <c r="U59" s="38">
        <f t="shared" si="15"/>
        <v>0</v>
      </c>
    </row>
    <row r="60" spans="1:21" ht="13" x14ac:dyDescent="0.3">
      <c r="A60" s="18" t="s">
        <v>29</v>
      </c>
      <c r="B60" s="12" t="s">
        <v>117</v>
      </c>
      <c r="C60" s="11" t="s">
        <v>118</v>
      </c>
      <c r="D60" s="33">
        <v>0</v>
      </c>
      <c r="E60" s="33">
        <v>0</v>
      </c>
      <c r="F60" s="33">
        <v>0</v>
      </c>
      <c r="G60" s="38">
        <f t="shared" si="8"/>
        <v>0</v>
      </c>
      <c r="H60" s="33">
        <v>0</v>
      </c>
      <c r="I60" s="38">
        <f t="shared" si="9"/>
        <v>0</v>
      </c>
      <c r="J60" s="33">
        <v>0</v>
      </c>
      <c r="K60" s="38">
        <f t="shared" si="10"/>
        <v>0</v>
      </c>
      <c r="L60" s="33">
        <v>0</v>
      </c>
      <c r="M60" s="38">
        <f t="shared" si="11"/>
        <v>0</v>
      </c>
      <c r="N60" s="33">
        <f t="shared" si="12"/>
        <v>0</v>
      </c>
      <c r="O60" s="38">
        <f t="shared" si="13"/>
        <v>0</v>
      </c>
      <c r="P60" s="33">
        <v>0</v>
      </c>
      <c r="Q60" s="33">
        <v>0</v>
      </c>
      <c r="R60" s="33">
        <v>0</v>
      </c>
      <c r="S60" s="33">
        <v>-10</v>
      </c>
      <c r="T60" s="38">
        <f t="shared" si="14"/>
        <v>0</v>
      </c>
      <c r="U60" s="38">
        <f t="shared" si="15"/>
        <v>0</v>
      </c>
    </row>
    <row r="61" spans="1:21" ht="13" x14ac:dyDescent="0.3">
      <c r="A61" s="18" t="s">
        <v>29</v>
      </c>
      <c r="B61" s="12" t="s">
        <v>119</v>
      </c>
      <c r="C61" s="11" t="s">
        <v>120</v>
      </c>
      <c r="D61" s="33">
        <v>0</v>
      </c>
      <c r="E61" s="33">
        <v>0</v>
      </c>
      <c r="F61" s="33">
        <v>0</v>
      </c>
      <c r="G61" s="38">
        <f t="shared" si="8"/>
        <v>0</v>
      </c>
      <c r="H61" s="33">
        <v>0</v>
      </c>
      <c r="I61" s="38">
        <f t="shared" si="9"/>
        <v>0</v>
      </c>
      <c r="J61" s="33">
        <v>0</v>
      </c>
      <c r="K61" s="38">
        <f t="shared" si="10"/>
        <v>0</v>
      </c>
      <c r="L61" s="33">
        <v>0</v>
      </c>
      <c r="M61" s="38">
        <f t="shared" si="11"/>
        <v>0</v>
      </c>
      <c r="N61" s="33">
        <f t="shared" si="12"/>
        <v>0</v>
      </c>
      <c r="O61" s="38">
        <f t="shared" si="13"/>
        <v>0</v>
      </c>
      <c r="P61" s="33">
        <v>0</v>
      </c>
      <c r="Q61" s="33">
        <v>0</v>
      </c>
      <c r="R61" s="33">
        <v>0</v>
      </c>
      <c r="S61" s="33">
        <v>0</v>
      </c>
      <c r="T61" s="38">
        <f t="shared" si="14"/>
        <v>0</v>
      </c>
      <c r="U61" s="38">
        <f t="shared" si="15"/>
        <v>0</v>
      </c>
    </row>
    <row r="62" spans="1:21" ht="13" x14ac:dyDescent="0.3">
      <c r="A62" s="18" t="s">
        <v>44</v>
      </c>
      <c r="B62" s="12" t="s">
        <v>121</v>
      </c>
      <c r="C62" s="11" t="s">
        <v>122</v>
      </c>
      <c r="D62" s="33">
        <v>0</v>
      </c>
      <c r="E62" s="33">
        <v>0</v>
      </c>
      <c r="F62" s="33">
        <v>0</v>
      </c>
      <c r="G62" s="38">
        <f t="shared" si="8"/>
        <v>0</v>
      </c>
      <c r="H62" s="33">
        <v>0</v>
      </c>
      <c r="I62" s="38">
        <f t="shared" si="9"/>
        <v>0</v>
      </c>
      <c r="J62" s="33">
        <v>0</v>
      </c>
      <c r="K62" s="38">
        <f t="shared" si="10"/>
        <v>0</v>
      </c>
      <c r="L62" s="33">
        <v>0</v>
      </c>
      <c r="M62" s="38">
        <f t="shared" si="11"/>
        <v>0</v>
      </c>
      <c r="N62" s="33">
        <f t="shared" si="12"/>
        <v>0</v>
      </c>
      <c r="O62" s="38">
        <f t="shared" si="13"/>
        <v>0</v>
      </c>
      <c r="P62" s="33">
        <v>0</v>
      </c>
      <c r="Q62" s="33">
        <v>0</v>
      </c>
      <c r="R62" s="33">
        <v>0</v>
      </c>
      <c r="S62" s="33">
        <v>0</v>
      </c>
      <c r="T62" s="38">
        <f t="shared" si="14"/>
        <v>0</v>
      </c>
      <c r="U62" s="38">
        <f t="shared" si="15"/>
        <v>0</v>
      </c>
    </row>
    <row r="63" spans="1:21" ht="14" x14ac:dyDescent="0.3">
      <c r="A63" s="19" t="s">
        <v>0</v>
      </c>
      <c r="B63" s="14" t="s">
        <v>123</v>
      </c>
      <c r="C63" s="13" t="s">
        <v>0</v>
      </c>
      <c r="D63" s="34">
        <f>SUM(D59:D62)</f>
        <v>0</v>
      </c>
      <c r="E63" s="34">
        <f>SUM(E59:E62)</f>
        <v>0</v>
      </c>
      <c r="F63" s="34">
        <f>SUM(F59:F62)</f>
        <v>0</v>
      </c>
      <c r="G63" s="39">
        <f t="shared" si="8"/>
        <v>0</v>
      </c>
      <c r="H63" s="34">
        <f>SUM(H59:H62)</f>
        <v>0</v>
      </c>
      <c r="I63" s="39">
        <f t="shared" si="9"/>
        <v>0</v>
      </c>
      <c r="J63" s="34">
        <f>SUM(J59:J62)</f>
        <v>0</v>
      </c>
      <c r="K63" s="39">
        <f t="shared" si="10"/>
        <v>0</v>
      </c>
      <c r="L63" s="34">
        <f>SUM(L59:L62)</f>
        <v>0</v>
      </c>
      <c r="M63" s="39">
        <f t="shared" si="11"/>
        <v>0</v>
      </c>
      <c r="N63" s="34">
        <f t="shared" si="12"/>
        <v>0</v>
      </c>
      <c r="O63" s="39">
        <f t="shared" si="13"/>
        <v>0</v>
      </c>
      <c r="P63" s="34">
        <f>SUM(P59:P62)</f>
        <v>0</v>
      </c>
      <c r="Q63" s="34">
        <f>SUM(Q59:Q62)</f>
        <v>0</v>
      </c>
      <c r="R63" s="34">
        <f>SUM(R59:R62)</f>
        <v>0</v>
      </c>
      <c r="S63" s="34">
        <f>SUM(S59:S62)</f>
        <v>-10</v>
      </c>
      <c r="T63" s="39">
        <f t="shared" si="14"/>
        <v>0</v>
      </c>
      <c r="U63" s="39">
        <f t="shared" si="15"/>
        <v>0</v>
      </c>
    </row>
    <row r="64" spans="1:21" ht="13" x14ac:dyDescent="0.3">
      <c r="A64" s="18" t="s">
        <v>29</v>
      </c>
      <c r="B64" s="12" t="s">
        <v>124</v>
      </c>
      <c r="C64" s="11" t="s">
        <v>125</v>
      </c>
      <c r="D64" s="33">
        <v>0</v>
      </c>
      <c r="E64" s="33">
        <v>0</v>
      </c>
      <c r="F64" s="33">
        <v>0</v>
      </c>
      <c r="G64" s="38">
        <f t="shared" si="8"/>
        <v>0</v>
      </c>
      <c r="H64" s="33">
        <v>0</v>
      </c>
      <c r="I64" s="38">
        <f t="shared" si="9"/>
        <v>0</v>
      </c>
      <c r="J64" s="33">
        <v>0</v>
      </c>
      <c r="K64" s="38">
        <f t="shared" si="10"/>
        <v>0</v>
      </c>
      <c r="L64" s="33">
        <v>0</v>
      </c>
      <c r="M64" s="38">
        <f t="shared" si="11"/>
        <v>0</v>
      </c>
      <c r="N64" s="33">
        <f t="shared" si="12"/>
        <v>0</v>
      </c>
      <c r="O64" s="38">
        <f t="shared" si="13"/>
        <v>0</v>
      </c>
      <c r="P64" s="33">
        <v>0</v>
      </c>
      <c r="Q64" s="33">
        <v>0</v>
      </c>
      <c r="R64" s="33">
        <v>0</v>
      </c>
      <c r="S64" s="33">
        <v>0</v>
      </c>
      <c r="T64" s="38">
        <f t="shared" si="14"/>
        <v>0</v>
      </c>
      <c r="U64" s="38">
        <f t="shared" si="15"/>
        <v>0</v>
      </c>
    </row>
    <row r="65" spans="1:21" ht="13" x14ac:dyDescent="0.3">
      <c r="A65" s="18" t="s">
        <v>29</v>
      </c>
      <c r="B65" s="12" t="s">
        <v>126</v>
      </c>
      <c r="C65" s="11" t="s">
        <v>127</v>
      </c>
      <c r="D65" s="33">
        <v>205641</v>
      </c>
      <c r="E65" s="33">
        <v>205641</v>
      </c>
      <c r="F65" s="33">
        <v>0</v>
      </c>
      <c r="G65" s="38">
        <f t="shared" si="8"/>
        <v>0</v>
      </c>
      <c r="H65" s="33">
        <v>0</v>
      </c>
      <c r="I65" s="38">
        <f t="shared" si="9"/>
        <v>0</v>
      </c>
      <c r="J65" s="33">
        <v>0</v>
      </c>
      <c r="K65" s="38">
        <f t="shared" si="10"/>
        <v>0</v>
      </c>
      <c r="L65" s="33">
        <v>0</v>
      </c>
      <c r="M65" s="38">
        <f t="shared" si="11"/>
        <v>0</v>
      </c>
      <c r="N65" s="33">
        <f t="shared" si="12"/>
        <v>0</v>
      </c>
      <c r="O65" s="38">
        <f t="shared" si="13"/>
        <v>0</v>
      </c>
      <c r="P65" s="33">
        <v>92539</v>
      </c>
      <c r="Q65" s="33">
        <v>205641</v>
      </c>
      <c r="R65" s="33">
        <v>238411</v>
      </c>
      <c r="S65" s="33">
        <v>185078</v>
      </c>
      <c r="T65" s="38">
        <f t="shared" si="14"/>
        <v>0.77629807349493107</v>
      </c>
      <c r="U65" s="38">
        <f t="shared" si="15"/>
        <v>-1</v>
      </c>
    </row>
    <row r="66" spans="1:21" ht="13" x14ac:dyDescent="0.3">
      <c r="A66" s="18" t="s">
        <v>29</v>
      </c>
      <c r="B66" s="12" t="s">
        <v>128</v>
      </c>
      <c r="C66" s="11" t="s">
        <v>129</v>
      </c>
      <c r="D66" s="33">
        <v>694945</v>
      </c>
      <c r="E66" s="33">
        <v>1474945</v>
      </c>
      <c r="F66" s="33">
        <v>391426</v>
      </c>
      <c r="G66" s="38">
        <f t="shared" si="8"/>
        <v>0.56324745123714826</v>
      </c>
      <c r="H66" s="33">
        <v>189382</v>
      </c>
      <c r="I66" s="38">
        <f t="shared" si="9"/>
        <v>0.27251365215952339</v>
      </c>
      <c r="J66" s="33">
        <v>423852</v>
      </c>
      <c r="K66" s="38">
        <f t="shared" si="10"/>
        <v>0.28736800355267483</v>
      </c>
      <c r="L66" s="33">
        <v>0</v>
      </c>
      <c r="M66" s="38">
        <f t="shared" si="11"/>
        <v>0</v>
      </c>
      <c r="N66" s="33">
        <f t="shared" si="12"/>
        <v>1004660</v>
      </c>
      <c r="O66" s="38">
        <f t="shared" si="13"/>
        <v>0.68115082257304504</v>
      </c>
      <c r="P66" s="33">
        <v>46991</v>
      </c>
      <c r="Q66" s="33">
        <v>628250</v>
      </c>
      <c r="R66" s="33">
        <v>613250</v>
      </c>
      <c r="S66" s="33">
        <v>800954</v>
      </c>
      <c r="T66" s="38">
        <f t="shared" si="14"/>
        <v>1.3060807174887892</v>
      </c>
      <c r="U66" s="38">
        <f t="shared" si="15"/>
        <v>8.019854865825371</v>
      </c>
    </row>
    <row r="67" spans="1:21" ht="13" x14ac:dyDescent="0.3">
      <c r="A67" s="18" t="s">
        <v>29</v>
      </c>
      <c r="B67" s="12" t="s">
        <v>130</v>
      </c>
      <c r="C67" s="11" t="s">
        <v>131</v>
      </c>
      <c r="D67" s="33">
        <v>4788019</v>
      </c>
      <c r="E67" s="33">
        <v>4788019</v>
      </c>
      <c r="F67" s="33">
        <v>22036</v>
      </c>
      <c r="G67" s="38">
        <f t="shared" si="8"/>
        <v>4.6023209181083029E-3</v>
      </c>
      <c r="H67" s="33">
        <v>36839</v>
      </c>
      <c r="I67" s="38">
        <f t="shared" si="9"/>
        <v>7.6939962017694586E-3</v>
      </c>
      <c r="J67" s="33">
        <v>26532</v>
      </c>
      <c r="K67" s="38">
        <f t="shared" si="10"/>
        <v>5.541331394048353E-3</v>
      </c>
      <c r="L67" s="33">
        <v>0</v>
      </c>
      <c r="M67" s="38">
        <f t="shared" si="11"/>
        <v>0</v>
      </c>
      <c r="N67" s="33">
        <f t="shared" si="12"/>
        <v>85407</v>
      </c>
      <c r="O67" s="38">
        <f t="shared" si="13"/>
        <v>1.7837648513926115E-2</v>
      </c>
      <c r="P67" s="33">
        <v>32124</v>
      </c>
      <c r="Q67" s="33">
        <v>4516999</v>
      </c>
      <c r="R67" s="33">
        <v>4516999</v>
      </c>
      <c r="S67" s="33">
        <v>88585</v>
      </c>
      <c r="T67" s="38">
        <f t="shared" si="14"/>
        <v>1.9611472130058032E-2</v>
      </c>
      <c r="U67" s="38">
        <f t="shared" si="15"/>
        <v>-0.1740754576017931</v>
      </c>
    </row>
    <row r="68" spans="1:21" ht="13" x14ac:dyDescent="0.3">
      <c r="A68" s="18" t="s">
        <v>29</v>
      </c>
      <c r="B68" s="12" t="s">
        <v>132</v>
      </c>
      <c r="C68" s="11" t="s">
        <v>133</v>
      </c>
      <c r="D68" s="33">
        <v>47088</v>
      </c>
      <c r="E68" s="33">
        <v>47088</v>
      </c>
      <c r="F68" s="33">
        <v>-24147</v>
      </c>
      <c r="G68" s="38">
        <f t="shared" si="8"/>
        <v>-0.51280581039755346</v>
      </c>
      <c r="H68" s="33">
        <v>-75405</v>
      </c>
      <c r="I68" s="38">
        <f t="shared" si="9"/>
        <v>-1.6013634046890928</v>
      </c>
      <c r="J68" s="33">
        <v>-12324</v>
      </c>
      <c r="K68" s="38">
        <f t="shared" si="10"/>
        <v>-0.26172273190621814</v>
      </c>
      <c r="L68" s="33">
        <v>0</v>
      </c>
      <c r="M68" s="38">
        <f t="shared" si="11"/>
        <v>0</v>
      </c>
      <c r="N68" s="33">
        <f t="shared" si="12"/>
        <v>-111876</v>
      </c>
      <c r="O68" s="38">
        <f t="shared" si="13"/>
        <v>-2.3758919469928643</v>
      </c>
      <c r="P68" s="33">
        <v>-18998</v>
      </c>
      <c r="Q68" s="33">
        <v>-148666</v>
      </c>
      <c r="R68" s="33">
        <v>-148666</v>
      </c>
      <c r="S68" s="33">
        <v>85938</v>
      </c>
      <c r="T68" s="38">
        <f t="shared" si="14"/>
        <v>-0.57806088816541779</v>
      </c>
      <c r="U68" s="38">
        <f t="shared" si="15"/>
        <v>-0.35130013685651118</v>
      </c>
    </row>
    <row r="69" spans="1:21" ht="13" x14ac:dyDescent="0.3">
      <c r="A69" s="18" t="s">
        <v>44</v>
      </c>
      <c r="B69" s="12" t="s">
        <v>134</v>
      </c>
      <c r="C69" s="11" t="s">
        <v>135</v>
      </c>
      <c r="D69" s="33">
        <v>0</v>
      </c>
      <c r="E69" s="33">
        <v>0</v>
      </c>
      <c r="F69" s="33">
        <v>0</v>
      </c>
      <c r="G69" s="38">
        <f t="shared" si="8"/>
        <v>0</v>
      </c>
      <c r="H69" s="33">
        <v>0</v>
      </c>
      <c r="I69" s="38">
        <f t="shared" si="9"/>
        <v>0</v>
      </c>
      <c r="J69" s="33">
        <v>0</v>
      </c>
      <c r="K69" s="38">
        <f t="shared" si="10"/>
        <v>0</v>
      </c>
      <c r="L69" s="33">
        <v>0</v>
      </c>
      <c r="M69" s="38">
        <f t="shared" si="11"/>
        <v>0</v>
      </c>
      <c r="N69" s="33">
        <f t="shared" si="12"/>
        <v>0</v>
      </c>
      <c r="O69" s="38">
        <f t="shared" si="13"/>
        <v>0</v>
      </c>
      <c r="P69" s="33">
        <v>0</v>
      </c>
      <c r="Q69" s="33">
        <v>0</v>
      </c>
      <c r="R69" s="33">
        <v>0</v>
      </c>
      <c r="S69" s="33">
        <v>0</v>
      </c>
      <c r="T69" s="38">
        <f t="shared" si="14"/>
        <v>0</v>
      </c>
      <c r="U69" s="38">
        <f t="shared" si="15"/>
        <v>0</v>
      </c>
    </row>
    <row r="70" spans="1:21" ht="14" x14ac:dyDescent="0.3">
      <c r="A70" s="19" t="s">
        <v>0</v>
      </c>
      <c r="B70" s="14" t="s">
        <v>136</v>
      </c>
      <c r="C70" s="13" t="s">
        <v>0</v>
      </c>
      <c r="D70" s="34">
        <f>SUM(D64:D69)</f>
        <v>5735693</v>
      </c>
      <c r="E70" s="34">
        <f>SUM(E64:E69)</f>
        <v>6515693</v>
      </c>
      <c r="F70" s="34">
        <f>SUM(F64:F69)</f>
        <v>389315</v>
      </c>
      <c r="G70" s="39">
        <f t="shared" si="8"/>
        <v>6.7875843424674231E-2</v>
      </c>
      <c r="H70" s="34">
        <f>SUM(H64:H69)</f>
        <v>150816</v>
      </c>
      <c r="I70" s="39">
        <f t="shared" si="9"/>
        <v>2.6294294342462193E-2</v>
      </c>
      <c r="J70" s="34">
        <f>SUM(J64:J69)</f>
        <v>438060</v>
      </c>
      <c r="K70" s="39">
        <f t="shared" si="10"/>
        <v>6.7231528557284703E-2</v>
      </c>
      <c r="L70" s="34">
        <f>SUM(L64:L69)</f>
        <v>0</v>
      </c>
      <c r="M70" s="39">
        <f t="shared" si="11"/>
        <v>0</v>
      </c>
      <c r="N70" s="34">
        <f t="shared" si="12"/>
        <v>978191</v>
      </c>
      <c r="O70" s="39">
        <f t="shared" si="13"/>
        <v>0.15012846676477851</v>
      </c>
      <c r="P70" s="34">
        <f>SUM(P64:P69)</f>
        <v>152656</v>
      </c>
      <c r="Q70" s="34">
        <f>SUM(Q64:Q69)</f>
        <v>5202224</v>
      </c>
      <c r="R70" s="34">
        <f>SUM(R64:R69)</f>
        <v>5219994</v>
      </c>
      <c r="S70" s="34">
        <f>SUM(S64:S69)</f>
        <v>1160555</v>
      </c>
      <c r="T70" s="39">
        <f t="shared" si="14"/>
        <v>0.22232879961164706</v>
      </c>
      <c r="U70" s="39">
        <f t="shared" si="15"/>
        <v>1.869589141599413</v>
      </c>
    </row>
    <row r="71" spans="1:21" ht="13" x14ac:dyDescent="0.3">
      <c r="A71" s="18" t="s">
        <v>29</v>
      </c>
      <c r="B71" s="12" t="s">
        <v>137</v>
      </c>
      <c r="C71" s="11" t="s">
        <v>138</v>
      </c>
      <c r="D71" s="33">
        <v>15000</v>
      </c>
      <c r="E71" s="33">
        <v>15530</v>
      </c>
      <c r="F71" s="33">
        <v>184</v>
      </c>
      <c r="G71" s="38">
        <f t="shared" si="8"/>
        <v>1.2266666666666667E-2</v>
      </c>
      <c r="H71" s="33">
        <v>8599</v>
      </c>
      <c r="I71" s="38">
        <f t="shared" si="9"/>
        <v>0.5732666666666667</v>
      </c>
      <c r="J71" s="33">
        <v>2041</v>
      </c>
      <c r="K71" s="38">
        <f t="shared" si="10"/>
        <v>0.13142305215711525</v>
      </c>
      <c r="L71" s="33">
        <v>0</v>
      </c>
      <c r="M71" s="38">
        <f t="shared" si="11"/>
        <v>0</v>
      </c>
      <c r="N71" s="33">
        <f t="shared" si="12"/>
        <v>10824</v>
      </c>
      <c r="O71" s="38">
        <f t="shared" si="13"/>
        <v>0.69697359948486803</v>
      </c>
      <c r="P71" s="33">
        <v>966</v>
      </c>
      <c r="Q71" s="33">
        <v>24444</v>
      </c>
      <c r="R71" s="33">
        <v>4496</v>
      </c>
      <c r="S71" s="33">
        <v>3212</v>
      </c>
      <c r="T71" s="38">
        <f t="shared" si="14"/>
        <v>0.71441281138790036</v>
      </c>
      <c r="U71" s="38">
        <f t="shared" si="15"/>
        <v>1.1128364389233956</v>
      </c>
    </row>
    <row r="72" spans="1:21" ht="13" x14ac:dyDescent="0.3">
      <c r="A72" s="18" t="s">
        <v>29</v>
      </c>
      <c r="B72" s="12" t="s">
        <v>139</v>
      </c>
      <c r="C72" s="11" t="s">
        <v>140</v>
      </c>
      <c r="D72" s="33">
        <v>126268</v>
      </c>
      <c r="E72" s="33">
        <v>147649</v>
      </c>
      <c r="F72" s="33">
        <v>15213</v>
      </c>
      <c r="G72" s="38">
        <f t="shared" si="8"/>
        <v>0.1204818322932176</v>
      </c>
      <c r="H72" s="33">
        <v>14523</v>
      </c>
      <c r="I72" s="38">
        <f t="shared" si="9"/>
        <v>0.11501726486520733</v>
      </c>
      <c r="J72" s="33">
        <v>14523</v>
      </c>
      <c r="K72" s="38">
        <f t="shared" si="10"/>
        <v>9.8361655006129395E-2</v>
      </c>
      <c r="L72" s="33">
        <v>0</v>
      </c>
      <c r="M72" s="38">
        <f t="shared" si="11"/>
        <v>0</v>
      </c>
      <c r="N72" s="33">
        <f t="shared" si="12"/>
        <v>44259</v>
      </c>
      <c r="O72" s="38">
        <f t="shared" si="13"/>
        <v>0.29975821035022249</v>
      </c>
      <c r="P72" s="33">
        <v>14295</v>
      </c>
      <c r="Q72" s="33">
        <v>119121</v>
      </c>
      <c r="R72" s="33">
        <v>119121</v>
      </c>
      <c r="S72" s="33">
        <v>43360</v>
      </c>
      <c r="T72" s="38">
        <f t="shared" si="14"/>
        <v>0.36399963062768109</v>
      </c>
      <c r="U72" s="38">
        <f t="shared" si="15"/>
        <v>1.5949632738719854E-2</v>
      </c>
    </row>
    <row r="73" spans="1:21" ht="13" x14ac:dyDescent="0.3">
      <c r="A73" s="18" t="s">
        <v>29</v>
      </c>
      <c r="B73" s="12" t="s">
        <v>141</v>
      </c>
      <c r="C73" s="11" t="s">
        <v>142</v>
      </c>
      <c r="D73" s="33">
        <v>0</v>
      </c>
      <c r="E73" s="33">
        <v>5475016</v>
      </c>
      <c r="F73" s="33">
        <v>236358</v>
      </c>
      <c r="G73" s="38">
        <f t="shared" si="8"/>
        <v>0</v>
      </c>
      <c r="H73" s="33">
        <v>176490</v>
      </c>
      <c r="I73" s="38">
        <f t="shared" si="9"/>
        <v>0</v>
      </c>
      <c r="J73" s="33">
        <v>213178</v>
      </c>
      <c r="K73" s="38">
        <f t="shared" si="10"/>
        <v>3.8936507217513155E-2</v>
      </c>
      <c r="L73" s="33">
        <v>0</v>
      </c>
      <c r="M73" s="38">
        <f t="shared" si="11"/>
        <v>0</v>
      </c>
      <c r="N73" s="33">
        <f t="shared" si="12"/>
        <v>626026</v>
      </c>
      <c r="O73" s="38">
        <f t="shared" si="13"/>
        <v>0.11434231425077114</v>
      </c>
      <c r="P73" s="33">
        <v>223627</v>
      </c>
      <c r="Q73" s="33">
        <v>5763288</v>
      </c>
      <c r="R73" s="33">
        <v>5763288</v>
      </c>
      <c r="S73" s="33">
        <v>579557</v>
      </c>
      <c r="T73" s="38">
        <f t="shared" si="14"/>
        <v>0.10056013164707368</v>
      </c>
      <c r="U73" s="38">
        <f t="shared" si="15"/>
        <v>-4.672512710898058E-2</v>
      </c>
    </row>
    <row r="74" spans="1:21" ht="13" x14ac:dyDescent="0.3">
      <c r="A74" s="18" t="s">
        <v>29</v>
      </c>
      <c r="B74" s="12" t="s">
        <v>143</v>
      </c>
      <c r="C74" s="11" t="s">
        <v>144</v>
      </c>
      <c r="D74" s="33">
        <v>1212000</v>
      </c>
      <c r="E74" s="33">
        <v>1222964</v>
      </c>
      <c r="F74" s="33">
        <v>81909</v>
      </c>
      <c r="G74" s="38">
        <f t="shared" si="8"/>
        <v>6.7581683168316836E-2</v>
      </c>
      <c r="H74" s="33">
        <v>362385</v>
      </c>
      <c r="I74" s="38">
        <f t="shared" si="9"/>
        <v>0.29899752475247526</v>
      </c>
      <c r="J74" s="33">
        <v>120059</v>
      </c>
      <c r="K74" s="38">
        <f t="shared" si="10"/>
        <v>9.8170510333910069E-2</v>
      </c>
      <c r="L74" s="33">
        <v>0</v>
      </c>
      <c r="M74" s="38">
        <f t="shared" si="11"/>
        <v>0</v>
      </c>
      <c r="N74" s="33">
        <f t="shared" si="12"/>
        <v>564353</v>
      </c>
      <c r="O74" s="38">
        <f t="shared" si="13"/>
        <v>0.46146329736607128</v>
      </c>
      <c r="P74" s="33">
        <v>74848</v>
      </c>
      <c r="Q74" s="33">
        <v>948827</v>
      </c>
      <c r="R74" s="33">
        <v>904510</v>
      </c>
      <c r="S74" s="33">
        <v>478106</v>
      </c>
      <c r="T74" s="38">
        <f t="shared" si="14"/>
        <v>0.5285801152004953</v>
      </c>
      <c r="U74" s="38">
        <f t="shared" si="15"/>
        <v>0.60403751603249245</v>
      </c>
    </row>
    <row r="75" spans="1:21" ht="13" x14ac:dyDescent="0.3">
      <c r="A75" s="18" t="s">
        <v>29</v>
      </c>
      <c r="B75" s="12" t="s">
        <v>145</v>
      </c>
      <c r="C75" s="11" t="s">
        <v>146</v>
      </c>
      <c r="D75" s="33">
        <v>0</v>
      </c>
      <c r="E75" s="33">
        <v>0</v>
      </c>
      <c r="F75" s="33">
        <v>0</v>
      </c>
      <c r="G75" s="38">
        <f t="shared" si="8"/>
        <v>0</v>
      </c>
      <c r="H75" s="33">
        <v>0</v>
      </c>
      <c r="I75" s="38">
        <f t="shared" si="9"/>
        <v>0</v>
      </c>
      <c r="J75" s="33">
        <v>0</v>
      </c>
      <c r="K75" s="38">
        <f t="shared" si="10"/>
        <v>0</v>
      </c>
      <c r="L75" s="33">
        <v>0</v>
      </c>
      <c r="M75" s="38">
        <f t="shared" si="11"/>
        <v>0</v>
      </c>
      <c r="N75" s="33">
        <f t="shared" si="12"/>
        <v>0</v>
      </c>
      <c r="O75" s="38">
        <f t="shared" si="13"/>
        <v>0</v>
      </c>
      <c r="P75" s="33">
        <v>0</v>
      </c>
      <c r="Q75" s="33">
        <v>0</v>
      </c>
      <c r="R75" s="33">
        <v>0</v>
      </c>
      <c r="S75" s="33">
        <v>0</v>
      </c>
      <c r="T75" s="38">
        <f t="shared" si="14"/>
        <v>0</v>
      </c>
      <c r="U75" s="38">
        <f t="shared" si="15"/>
        <v>0</v>
      </c>
    </row>
    <row r="76" spans="1:21" ht="13" x14ac:dyDescent="0.3">
      <c r="A76" s="18" t="s">
        <v>29</v>
      </c>
      <c r="B76" s="12" t="s">
        <v>147</v>
      </c>
      <c r="C76" s="11" t="s">
        <v>148</v>
      </c>
      <c r="D76" s="33">
        <v>177650</v>
      </c>
      <c r="E76" s="33">
        <v>177650</v>
      </c>
      <c r="F76" s="33">
        <v>58636</v>
      </c>
      <c r="G76" s="38">
        <f t="shared" si="8"/>
        <v>0.33006473402758235</v>
      </c>
      <c r="H76" s="33">
        <v>44247</v>
      </c>
      <c r="I76" s="38">
        <f t="shared" si="9"/>
        <v>0.24906839290740221</v>
      </c>
      <c r="J76" s="33">
        <v>49163</v>
      </c>
      <c r="K76" s="38">
        <f t="shared" si="10"/>
        <v>0.27674078243737688</v>
      </c>
      <c r="L76" s="33">
        <v>0</v>
      </c>
      <c r="M76" s="38">
        <f t="shared" si="11"/>
        <v>0</v>
      </c>
      <c r="N76" s="33">
        <f t="shared" si="12"/>
        <v>152046</v>
      </c>
      <c r="O76" s="38">
        <f t="shared" si="13"/>
        <v>0.85587390937236141</v>
      </c>
      <c r="P76" s="33">
        <v>54334</v>
      </c>
      <c r="Q76" s="33">
        <v>190190</v>
      </c>
      <c r="R76" s="33">
        <v>190190</v>
      </c>
      <c r="S76" s="33">
        <v>85319</v>
      </c>
      <c r="T76" s="38">
        <f t="shared" si="14"/>
        <v>0.44859876965140122</v>
      </c>
      <c r="U76" s="38">
        <f t="shared" si="15"/>
        <v>-9.5170611403541105E-2</v>
      </c>
    </row>
    <row r="77" spans="1:21" ht="13" x14ac:dyDescent="0.3">
      <c r="A77" s="18" t="s">
        <v>44</v>
      </c>
      <c r="B77" s="12" t="s">
        <v>149</v>
      </c>
      <c r="C77" s="11" t="s">
        <v>150</v>
      </c>
      <c r="D77" s="33">
        <v>0</v>
      </c>
      <c r="E77" s="33">
        <v>0</v>
      </c>
      <c r="F77" s="33">
        <v>0</v>
      </c>
      <c r="G77" s="38">
        <f t="shared" si="8"/>
        <v>0</v>
      </c>
      <c r="H77" s="33">
        <v>0</v>
      </c>
      <c r="I77" s="38">
        <f t="shared" si="9"/>
        <v>0</v>
      </c>
      <c r="J77" s="33">
        <v>0</v>
      </c>
      <c r="K77" s="38">
        <f t="shared" si="10"/>
        <v>0</v>
      </c>
      <c r="L77" s="33">
        <v>0</v>
      </c>
      <c r="M77" s="38">
        <f t="shared" si="11"/>
        <v>0</v>
      </c>
      <c r="N77" s="33">
        <f t="shared" si="12"/>
        <v>0</v>
      </c>
      <c r="O77" s="38">
        <f t="shared" si="13"/>
        <v>0</v>
      </c>
      <c r="P77" s="33">
        <v>0</v>
      </c>
      <c r="Q77" s="33">
        <v>0</v>
      </c>
      <c r="R77" s="33">
        <v>0</v>
      </c>
      <c r="S77" s="33">
        <v>0</v>
      </c>
      <c r="T77" s="38">
        <f t="shared" si="14"/>
        <v>0</v>
      </c>
      <c r="U77" s="38">
        <f t="shared" si="15"/>
        <v>0</v>
      </c>
    </row>
    <row r="78" spans="1:21" ht="14" x14ac:dyDescent="0.3">
      <c r="A78" s="19" t="s">
        <v>0</v>
      </c>
      <c r="B78" s="14" t="s">
        <v>151</v>
      </c>
      <c r="C78" s="13" t="s">
        <v>0</v>
      </c>
      <c r="D78" s="34">
        <f>SUM(D71:D77)</f>
        <v>1530918</v>
      </c>
      <c r="E78" s="34">
        <f>SUM(E71:E77)</f>
        <v>7038809</v>
      </c>
      <c r="F78" s="34">
        <f>SUM(F71:F77)</f>
        <v>392300</v>
      </c>
      <c r="G78" s="39">
        <f t="shared" si="8"/>
        <v>0.25625147787144709</v>
      </c>
      <c r="H78" s="34">
        <f>SUM(H71:H77)</f>
        <v>606244</v>
      </c>
      <c r="I78" s="39">
        <f t="shared" si="9"/>
        <v>0.39600030831174499</v>
      </c>
      <c r="J78" s="34">
        <f>SUM(J71:J77)</f>
        <v>398964</v>
      </c>
      <c r="K78" s="39">
        <f t="shared" si="10"/>
        <v>5.6680611734172645E-2</v>
      </c>
      <c r="L78" s="34">
        <f>SUM(L71:L77)</f>
        <v>0</v>
      </c>
      <c r="M78" s="39">
        <f t="shared" si="11"/>
        <v>0</v>
      </c>
      <c r="N78" s="34">
        <f t="shared" si="12"/>
        <v>1397508</v>
      </c>
      <c r="O78" s="39">
        <f t="shared" si="13"/>
        <v>0.19854324787048491</v>
      </c>
      <c r="P78" s="34">
        <f>SUM(P71:P77)</f>
        <v>368070</v>
      </c>
      <c r="Q78" s="34">
        <f>SUM(Q71:Q77)</f>
        <v>7045870</v>
      </c>
      <c r="R78" s="34">
        <f>SUM(R71:R77)</f>
        <v>6981605</v>
      </c>
      <c r="S78" s="34">
        <f>SUM(S71:S77)</f>
        <v>1189554</v>
      </c>
      <c r="T78" s="39">
        <f t="shared" si="14"/>
        <v>0.17038403060614285</v>
      </c>
      <c r="U78" s="39">
        <f t="shared" si="15"/>
        <v>8.3935121036759375E-2</v>
      </c>
    </row>
    <row r="79" spans="1:21" ht="13" x14ac:dyDescent="0.3">
      <c r="A79" s="18" t="s">
        <v>29</v>
      </c>
      <c r="B79" s="12" t="s">
        <v>152</v>
      </c>
      <c r="C79" s="11" t="s">
        <v>153</v>
      </c>
      <c r="D79" s="33">
        <v>4688160</v>
      </c>
      <c r="E79" s="33">
        <v>4689060</v>
      </c>
      <c r="F79" s="33">
        <v>139836</v>
      </c>
      <c r="G79" s="38">
        <f t="shared" si="8"/>
        <v>2.982748029077506E-2</v>
      </c>
      <c r="H79" s="33">
        <v>297427</v>
      </c>
      <c r="I79" s="38">
        <f t="shared" si="9"/>
        <v>6.3442160677109991E-2</v>
      </c>
      <c r="J79" s="33">
        <v>842278</v>
      </c>
      <c r="K79" s="38">
        <f t="shared" si="10"/>
        <v>0.17962619373605798</v>
      </c>
      <c r="L79" s="33">
        <v>0</v>
      </c>
      <c r="M79" s="38">
        <f t="shared" si="11"/>
        <v>0</v>
      </c>
      <c r="N79" s="33">
        <f t="shared" si="12"/>
        <v>1279541</v>
      </c>
      <c r="O79" s="38">
        <f t="shared" si="13"/>
        <v>0.27287793289060069</v>
      </c>
      <c r="P79" s="33">
        <v>370639</v>
      </c>
      <c r="Q79" s="33">
        <v>4456427</v>
      </c>
      <c r="R79" s="33">
        <v>4456427</v>
      </c>
      <c r="S79" s="33">
        <v>614962</v>
      </c>
      <c r="T79" s="38">
        <f t="shared" si="14"/>
        <v>0.13799440672987576</v>
      </c>
      <c r="U79" s="38">
        <f t="shared" si="15"/>
        <v>1.2725023540426128</v>
      </c>
    </row>
    <row r="80" spans="1:21" ht="13" x14ac:dyDescent="0.3">
      <c r="A80" s="18" t="s">
        <v>29</v>
      </c>
      <c r="B80" s="12" t="s">
        <v>154</v>
      </c>
      <c r="C80" s="11" t="s">
        <v>155</v>
      </c>
      <c r="D80" s="33">
        <v>265893</v>
      </c>
      <c r="E80" s="33">
        <v>265893</v>
      </c>
      <c r="F80" s="33">
        <v>29115</v>
      </c>
      <c r="G80" s="38">
        <f t="shared" si="8"/>
        <v>0.10949893378163396</v>
      </c>
      <c r="H80" s="33">
        <v>27519</v>
      </c>
      <c r="I80" s="38">
        <f t="shared" si="9"/>
        <v>0.1034965192765511</v>
      </c>
      <c r="J80" s="33">
        <v>27519</v>
      </c>
      <c r="K80" s="38">
        <f t="shared" si="10"/>
        <v>0.1034965192765511</v>
      </c>
      <c r="L80" s="33">
        <v>0</v>
      </c>
      <c r="M80" s="38">
        <f t="shared" si="11"/>
        <v>0</v>
      </c>
      <c r="N80" s="33">
        <f t="shared" si="12"/>
        <v>84153</v>
      </c>
      <c r="O80" s="38">
        <f t="shared" si="13"/>
        <v>0.31649197233473614</v>
      </c>
      <c r="P80" s="33">
        <v>27519</v>
      </c>
      <c r="Q80" s="33">
        <v>561785</v>
      </c>
      <c r="R80" s="33">
        <v>531785</v>
      </c>
      <c r="S80" s="33">
        <v>85793</v>
      </c>
      <c r="T80" s="38">
        <f t="shared" si="14"/>
        <v>0.16133023684383727</v>
      </c>
      <c r="U80" s="38">
        <f t="shared" si="15"/>
        <v>0</v>
      </c>
    </row>
    <row r="81" spans="1:21" ht="13" x14ac:dyDescent="0.3">
      <c r="A81" s="18" t="s">
        <v>29</v>
      </c>
      <c r="B81" s="12" t="s">
        <v>156</v>
      </c>
      <c r="C81" s="11" t="s">
        <v>157</v>
      </c>
      <c r="D81" s="33">
        <v>216010</v>
      </c>
      <c r="E81" s="33">
        <v>268610</v>
      </c>
      <c r="F81" s="33">
        <v>17834</v>
      </c>
      <c r="G81" s="38">
        <f t="shared" si="8"/>
        <v>8.2560992546641357E-2</v>
      </c>
      <c r="H81" s="33">
        <v>42207</v>
      </c>
      <c r="I81" s="38">
        <f t="shared" si="9"/>
        <v>0.19539373177167724</v>
      </c>
      <c r="J81" s="33">
        <v>61611</v>
      </c>
      <c r="K81" s="38">
        <f t="shared" si="10"/>
        <v>0.22936971817877219</v>
      </c>
      <c r="L81" s="33">
        <v>0</v>
      </c>
      <c r="M81" s="38">
        <f t="shared" si="11"/>
        <v>0</v>
      </c>
      <c r="N81" s="33">
        <f t="shared" si="12"/>
        <v>121652</v>
      </c>
      <c r="O81" s="38">
        <f t="shared" si="13"/>
        <v>0.45289453110457539</v>
      </c>
      <c r="P81" s="33">
        <v>47869</v>
      </c>
      <c r="Q81" s="33">
        <v>423500</v>
      </c>
      <c r="R81" s="33">
        <v>220190</v>
      </c>
      <c r="S81" s="33">
        <v>100500</v>
      </c>
      <c r="T81" s="38">
        <f t="shared" si="14"/>
        <v>0.45642399745674189</v>
      </c>
      <c r="U81" s="38">
        <f t="shared" si="15"/>
        <v>0.28707514257661537</v>
      </c>
    </row>
    <row r="82" spans="1:21" ht="13" x14ac:dyDescent="0.3">
      <c r="A82" s="18" t="s">
        <v>29</v>
      </c>
      <c r="B82" s="12" t="s">
        <v>158</v>
      </c>
      <c r="C82" s="11" t="s">
        <v>159</v>
      </c>
      <c r="D82" s="33">
        <v>0</v>
      </c>
      <c r="E82" s="33">
        <v>0</v>
      </c>
      <c r="F82" s="33">
        <v>0</v>
      </c>
      <c r="G82" s="38">
        <f t="shared" si="8"/>
        <v>0</v>
      </c>
      <c r="H82" s="33">
        <v>0</v>
      </c>
      <c r="I82" s="38">
        <f t="shared" si="9"/>
        <v>0</v>
      </c>
      <c r="J82" s="33">
        <v>0</v>
      </c>
      <c r="K82" s="38">
        <f t="shared" si="10"/>
        <v>0</v>
      </c>
      <c r="L82" s="33">
        <v>0</v>
      </c>
      <c r="M82" s="38">
        <f t="shared" si="11"/>
        <v>0</v>
      </c>
      <c r="N82" s="33">
        <f t="shared" si="12"/>
        <v>0</v>
      </c>
      <c r="O82" s="38">
        <f t="shared" si="13"/>
        <v>0</v>
      </c>
      <c r="P82" s="33">
        <v>0</v>
      </c>
      <c r="Q82" s="33">
        <v>0</v>
      </c>
      <c r="R82" s="33">
        <v>0</v>
      </c>
      <c r="S82" s="33">
        <v>0</v>
      </c>
      <c r="T82" s="38">
        <f t="shared" si="14"/>
        <v>0</v>
      </c>
      <c r="U82" s="38">
        <f t="shared" si="15"/>
        <v>0</v>
      </c>
    </row>
    <row r="83" spans="1:21" ht="13" x14ac:dyDescent="0.3">
      <c r="A83" s="18" t="s">
        <v>44</v>
      </c>
      <c r="B83" s="12" t="s">
        <v>160</v>
      </c>
      <c r="C83" s="11" t="s">
        <v>161</v>
      </c>
      <c r="D83" s="33">
        <v>0</v>
      </c>
      <c r="E83" s="33">
        <v>0</v>
      </c>
      <c r="F83" s="33">
        <v>0</v>
      </c>
      <c r="G83" s="38">
        <f t="shared" si="8"/>
        <v>0</v>
      </c>
      <c r="H83" s="33">
        <v>0</v>
      </c>
      <c r="I83" s="38">
        <f t="shared" si="9"/>
        <v>0</v>
      </c>
      <c r="J83" s="33">
        <v>0</v>
      </c>
      <c r="K83" s="38">
        <f t="shared" si="10"/>
        <v>0</v>
      </c>
      <c r="L83" s="33">
        <v>0</v>
      </c>
      <c r="M83" s="38">
        <f t="shared" si="11"/>
        <v>0</v>
      </c>
      <c r="N83" s="33">
        <f t="shared" si="12"/>
        <v>0</v>
      </c>
      <c r="O83" s="38">
        <f t="shared" si="13"/>
        <v>0</v>
      </c>
      <c r="P83" s="33">
        <v>0</v>
      </c>
      <c r="Q83" s="33">
        <v>0</v>
      </c>
      <c r="R83" s="33">
        <v>0</v>
      </c>
      <c r="S83" s="33">
        <v>0</v>
      </c>
      <c r="T83" s="38">
        <f t="shared" si="14"/>
        <v>0</v>
      </c>
      <c r="U83" s="38">
        <f t="shared" si="15"/>
        <v>0</v>
      </c>
    </row>
    <row r="84" spans="1:21" ht="14" x14ac:dyDescent="0.3">
      <c r="A84" s="19" t="s">
        <v>0</v>
      </c>
      <c r="B84" s="14" t="s">
        <v>162</v>
      </c>
      <c r="C84" s="13" t="s">
        <v>0</v>
      </c>
      <c r="D84" s="34">
        <f>SUM(D79:D83)</f>
        <v>5170063</v>
      </c>
      <c r="E84" s="34">
        <f>SUM(E79:E83)</f>
        <v>5223563</v>
      </c>
      <c r="F84" s="34">
        <f>SUM(F79:F83)</f>
        <v>186785</v>
      </c>
      <c r="G84" s="39">
        <f t="shared" si="8"/>
        <v>3.6128186445697083E-2</v>
      </c>
      <c r="H84" s="34">
        <f>SUM(H79:H83)</f>
        <v>367153</v>
      </c>
      <c r="I84" s="39">
        <f t="shared" si="9"/>
        <v>7.1015188789769104E-2</v>
      </c>
      <c r="J84" s="34">
        <f>SUM(J79:J83)</f>
        <v>931408</v>
      </c>
      <c r="K84" s="39">
        <f t="shared" si="10"/>
        <v>0.17830894353145543</v>
      </c>
      <c r="L84" s="34">
        <f>SUM(L79:L83)</f>
        <v>0</v>
      </c>
      <c r="M84" s="39">
        <f t="shared" si="11"/>
        <v>0</v>
      </c>
      <c r="N84" s="34">
        <f t="shared" si="12"/>
        <v>1485346</v>
      </c>
      <c r="O84" s="39">
        <f t="shared" si="13"/>
        <v>0.28435495082571033</v>
      </c>
      <c r="P84" s="34">
        <f>SUM(P79:P83)</f>
        <v>446027</v>
      </c>
      <c r="Q84" s="34">
        <f>SUM(Q79:Q83)</f>
        <v>5441712</v>
      </c>
      <c r="R84" s="34">
        <f>SUM(R79:R83)</f>
        <v>5208402</v>
      </c>
      <c r="S84" s="34">
        <f>SUM(S79:S83)</f>
        <v>801255</v>
      </c>
      <c r="T84" s="39">
        <f t="shared" si="14"/>
        <v>0.15383893178752331</v>
      </c>
      <c r="U84" s="39">
        <f t="shared" si="15"/>
        <v>1.0882323267425513</v>
      </c>
    </row>
    <row r="85" spans="1:21" ht="14" x14ac:dyDescent="0.3">
      <c r="A85" s="19" t="s">
        <v>0</v>
      </c>
      <c r="B85" s="14" t="s">
        <v>163</v>
      </c>
      <c r="C85" s="13" t="s">
        <v>0</v>
      </c>
      <c r="D85" s="34">
        <f>SUM(D57,D59:D62,D64:D69,D71:D77,D79:D83)</f>
        <v>20364698</v>
      </c>
      <c r="E85" s="34">
        <f>SUM(E57,E59:E62,E64:E69,E71:E77,E79:E83)</f>
        <v>26706089</v>
      </c>
      <c r="F85" s="34">
        <f>SUM(F57,F59:F62,F64:F69,F71:F77,F79:F83)</f>
        <v>1063430</v>
      </c>
      <c r="G85" s="39">
        <f t="shared" si="8"/>
        <v>5.2219286532017316E-2</v>
      </c>
      <c r="H85" s="34">
        <f>SUM(H57,H59:H62,H64:H69,H71:H77,H79:H83)</f>
        <v>1291295</v>
      </c>
      <c r="I85" s="39">
        <f t="shared" si="9"/>
        <v>6.3408502301384478E-2</v>
      </c>
      <c r="J85" s="34">
        <f>SUM(J57,J59:J62,J64:J69,J71:J77,J79:J83)</f>
        <v>2031934</v>
      </c>
      <c r="K85" s="39">
        <f t="shared" si="10"/>
        <v>7.6085045623865033E-2</v>
      </c>
      <c r="L85" s="34">
        <f>SUM(L57,L59:L62,L64:L69,L71:L77,L79:L83)</f>
        <v>0</v>
      </c>
      <c r="M85" s="39">
        <f t="shared" si="11"/>
        <v>0</v>
      </c>
      <c r="N85" s="34">
        <f t="shared" si="12"/>
        <v>4386659</v>
      </c>
      <c r="O85" s="39">
        <f t="shared" si="13"/>
        <v>0.16425688538669964</v>
      </c>
      <c r="P85" s="34">
        <f>SUM(P57,P59:P62,P64:P69,P71:P77,P79:P83)</f>
        <v>1081536</v>
      </c>
      <c r="Q85" s="34">
        <f>SUM(Q57,Q59:Q62,Q64:Q69,Q71:Q77,Q79:Q83)</f>
        <v>25263089</v>
      </c>
      <c r="R85" s="34">
        <f>SUM(R57,R59:R62,R64:R69,R71:R77,R79:R83)</f>
        <v>24547825</v>
      </c>
      <c r="S85" s="34">
        <f>SUM(S57,S59:S62,S64:S69,S71:S77,S79:S83)</f>
        <v>3548477</v>
      </c>
      <c r="T85" s="39">
        <f t="shared" si="14"/>
        <v>0.1445536213493456</v>
      </c>
      <c r="U85" s="39">
        <f t="shared" si="15"/>
        <v>0.87874837268477424</v>
      </c>
    </row>
    <row r="86" spans="1:21" ht="14.5" customHeight="1" x14ac:dyDescent="0.3">
      <c r="A86" s="17" t="s">
        <v>0</v>
      </c>
      <c r="B86" s="15" t="s">
        <v>618</v>
      </c>
      <c r="C86" s="10"/>
      <c r="D86" s="35"/>
      <c r="E86" s="35"/>
      <c r="F86" s="35"/>
      <c r="G86" s="40"/>
      <c r="H86" s="35"/>
      <c r="I86" s="40"/>
      <c r="J86" s="35"/>
      <c r="K86" s="40"/>
      <c r="L86" s="35"/>
      <c r="M86" s="40"/>
      <c r="N86" s="35"/>
      <c r="O86" s="40"/>
      <c r="P86" s="35"/>
      <c r="Q86" s="35"/>
      <c r="R86" s="35"/>
      <c r="S86" s="35"/>
      <c r="T86" s="40"/>
      <c r="U86" s="40"/>
    </row>
    <row r="87" spans="1:21" ht="14.5" customHeight="1" x14ac:dyDescent="0.3">
      <c r="A87" s="17" t="s">
        <v>0</v>
      </c>
      <c r="B87" s="9" t="s">
        <v>164</v>
      </c>
      <c r="C87" s="10"/>
      <c r="D87" s="35"/>
      <c r="E87" s="35"/>
      <c r="F87" s="35"/>
      <c r="G87" s="40"/>
      <c r="H87" s="35"/>
      <c r="I87" s="40"/>
      <c r="J87" s="35"/>
      <c r="K87" s="40"/>
      <c r="L87" s="35"/>
      <c r="M87" s="40"/>
      <c r="N87" s="35"/>
      <c r="O87" s="40"/>
      <c r="P87" s="35"/>
      <c r="Q87" s="35"/>
      <c r="R87" s="35"/>
      <c r="S87" s="35"/>
      <c r="T87" s="40"/>
      <c r="U87" s="40"/>
    </row>
    <row r="88" spans="1:21" ht="13" x14ac:dyDescent="0.3">
      <c r="A88" s="18" t="s">
        <v>23</v>
      </c>
      <c r="B88" s="12" t="s">
        <v>165</v>
      </c>
      <c r="C88" s="11" t="s">
        <v>166</v>
      </c>
      <c r="D88" s="33">
        <v>797611</v>
      </c>
      <c r="E88" s="33">
        <v>797611</v>
      </c>
      <c r="F88" s="33">
        <v>654572</v>
      </c>
      <c r="G88" s="38">
        <f t="shared" ref="G88:G99" si="16">IF(($D88      =0),0,($F88      /$D88      ))</f>
        <v>0.8206657129854027</v>
      </c>
      <c r="H88" s="33">
        <v>1387466</v>
      </c>
      <c r="I88" s="38">
        <f t="shared" ref="I88:I99" si="17">IF(($D88      =0),0,($H88      /$D88      ))</f>
        <v>1.7395271629904803</v>
      </c>
      <c r="J88" s="33">
        <v>1184342</v>
      </c>
      <c r="K88" s="38">
        <f t="shared" ref="K88:K99" si="18">IF(($E88      =0),0,($J88      /$E88      ))</f>
        <v>1.4848616681565325</v>
      </c>
      <c r="L88" s="33">
        <v>0</v>
      </c>
      <c r="M88" s="38">
        <f t="shared" ref="M88:M99" si="19">IF(($E88      =0),0,($L88      /$E88      ))</f>
        <v>0</v>
      </c>
      <c r="N88" s="33">
        <f t="shared" ref="N88:N99" si="20">$F88      +$H88      +$J88</f>
        <v>3226380</v>
      </c>
      <c r="O88" s="38">
        <f t="shared" ref="O88:O99" si="21">IF(($E88      =0),0,($N88      /$E88      ))</f>
        <v>4.0450545441324151</v>
      </c>
      <c r="P88" s="33">
        <v>230896</v>
      </c>
      <c r="Q88" s="33">
        <v>3267687</v>
      </c>
      <c r="R88" s="33">
        <v>1117123</v>
      </c>
      <c r="S88" s="33">
        <v>538194</v>
      </c>
      <c r="T88" s="38">
        <f t="shared" ref="T88:T99" si="22">IF(($R88      =0),0,($S88      /$R88      ))</f>
        <v>0.48176789843195422</v>
      </c>
      <c r="U88" s="38">
        <f t="shared" ref="U88:U99" si="23">IF(($P88      =0),0,(($J88      /$P88      )-1))</f>
        <v>4.1293309541958285</v>
      </c>
    </row>
    <row r="89" spans="1:21" ht="13" x14ac:dyDescent="0.3">
      <c r="A89" s="18" t="s">
        <v>23</v>
      </c>
      <c r="B89" s="12" t="s">
        <v>167</v>
      </c>
      <c r="C89" s="11" t="s">
        <v>168</v>
      </c>
      <c r="D89" s="33">
        <v>19881000</v>
      </c>
      <c r="E89" s="33">
        <v>19881000</v>
      </c>
      <c r="F89" s="33">
        <v>730916</v>
      </c>
      <c r="G89" s="38">
        <f t="shared" si="16"/>
        <v>3.6764549066948343E-2</v>
      </c>
      <c r="H89" s="33">
        <v>2008143</v>
      </c>
      <c r="I89" s="38">
        <f t="shared" si="17"/>
        <v>0.10100814848347668</v>
      </c>
      <c r="J89" s="33">
        <v>1793434</v>
      </c>
      <c r="K89" s="38">
        <f t="shared" si="18"/>
        <v>9.0208440219304867E-2</v>
      </c>
      <c r="L89" s="33">
        <v>0</v>
      </c>
      <c r="M89" s="38">
        <f t="shared" si="19"/>
        <v>0</v>
      </c>
      <c r="N89" s="33">
        <f t="shared" si="20"/>
        <v>4532493</v>
      </c>
      <c r="O89" s="38">
        <f t="shared" si="21"/>
        <v>0.22798113776972989</v>
      </c>
      <c r="P89" s="33">
        <v>590225</v>
      </c>
      <c r="Q89" s="33">
        <v>19062000</v>
      </c>
      <c r="R89" s="33">
        <v>19062000</v>
      </c>
      <c r="S89" s="33">
        <v>1829657</v>
      </c>
      <c r="T89" s="38">
        <f t="shared" si="22"/>
        <v>9.5984524184240902E-2</v>
      </c>
      <c r="U89" s="38">
        <f t="shared" si="23"/>
        <v>2.0385598712355457</v>
      </c>
    </row>
    <row r="90" spans="1:21" ht="13" x14ac:dyDescent="0.3">
      <c r="A90" s="18" t="s">
        <v>23</v>
      </c>
      <c r="B90" s="12" t="s">
        <v>169</v>
      </c>
      <c r="C90" s="11" t="s">
        <v>170</v>
      </c>
      <c r="D90" s="33">
        <v>19639247</v>
      </c>
      <c r="E90" s="33">
        <v>16883332</v>
      </c>
      <c r="F90" s="33">
        <v>-25166763</v>
      </c>
      <c r="G90" s="38">
        <f t="shared" si="16"/>
        <v>-1.281452542452366</v>
      </c>
      <c r="H90" s="33">
        <v>-38589618</v>
      </c>
      <c r="I90" s="38">
        <f t="shared" si="17"/>
        <v>-1.9649235024133054</v>
      </c>
      <c r="J90" s="33">
        <v>-24918859</v>
      </c>
      <c r="K90" s="38">
        <f t="shared" si="18"/>
        <v>-1.4759443811209778</v>
      </c>
      <c r="L90" s="33">
        <v>0</v>
      </c>
      <c r="M90" s="38">
        <f t="shared" si="19"/>
        <v>0</v>
      </c>
      <c r="N90" s="33">
        <f t="shared" si="20"/>
        <v>-88675240</v>
      </c>
      <c r="O90" s="38">
        <f t="shared" si="21"/>
        <v>-5.252235755359191</v>
      </c>
      <c r="P90" s="33">
        <v>-19737898</v>
      </c>
      <c r="Q90" s="33">
        <v>18869150</v>
      </c>
      <c r="R90" s="33">
        <v>19716835</v>
      </c>
      <c r="S90" s="33">
        <v>-77570371</v>
      </c>
      <c r="T90" s="38">
        <f t="shared" si="22"/>
        <v>-3.9342202234790724</v>
      </c>
      <c r="U90" s="38">
        <f t="shared" si="23"/>
        <v>0.26248798124298744</v>
      </c>
    </row>
    <row r="91" spans="1:21" ht="14" x14ac:dyDescent="0.3">
      <c r="A91" s="19" t="s">
        <v>0</v>
      </c>
      <c r="B91" s="14" t="s">
        <v>28</v>
      </c>
      <c r="C91" s="13" t="s">
        <v>0</v>
      </c>
      <c r="D91" s="34">
        <f>SUM(D88:D90)</f>
        <v>40317858</v>
      </c>
      <c r="E91" s="34">
        <f>SUM(E88:E90)</f>
        <v>37561943</v>
      </c>
      <c r="F91" s="34">
        <f>SUM(F88:F90)</f>
        <v>-23781275</v>
      </c>
      <c r="G91" s="39">
        <f t="shared" si="16"/>
        <v>-0.58984470355543195</v>
      </c>
      <c r="H91" s="34">
        <f>SUM(H88:H90)</f>
        <v>-35194009</v>
      </c>
      <c r="I91" s="39">
        <f t="shared" si="17"/>
        <v>-0.87291366024454975</v>
      </c>
      <c r="J91" s="34">
        <f>SUM(J88:J90)</f>
        <v>-21941083</v>
      </c>
      <c r="K91" s="39">
        <f t="shared" si="18"/>
        <v>-0.5841306718345215</v>
      </c>
      <c r="L91" s="34">
        <f>SUM(L88:L90)</f>
        <v>0</v>
      </c>
      <c r="M91" s="39">
        <f t="shared" si="19"/>
        <v>0</v>
      </c>
      <c r="N91" s="34">
        <f t="shared" si="20"/>
        <v>-80916367</v>
      </c>
      <c r="O91" s="39">
        <f t="shared" si="21"/>
        <v>-2.1542114315012939</v>
      </c>
      <c r="P91" s="34">
        <f>SUM(P88:P90)</f>
        <v>-18916777</v>
      </c>
      <c r="Q91" s="34">
        <f>SUM(Q88:Q90)</f>
        <v>41198837</v>
      </c>
      <c r="R91" s="34">
        <f>SUM(R88:R90)</f>
        <v>39895958</v>
      </c>
      <c r="S91" s="34">
        <f>SUM(S88:S90)</f>
        <v>-75202520</v>
      </c>
      <c r="T91" s="39">
        <f t="shared" si="22"/>
        <v>-1.8849658905295619</v>
      </c>
      <c r="U91" s="39">
        <f t="shared" si="23"/>
        <v>0.15987427456590519</v>
      </c>
    </row>
    <row r="92" spans="1:21" ht="13" x14ac:dyDescent="0.3">
      <c r="A92" s="18" t="s">
        <v>29</v>
      </c>
      <c r="B92" s="12" t="s">
        <v>171</v>
      </c>
      <c r="C92" s="11" t="s">
        <v>172</v>
      </c>
      <c r="D92" s="33">
        <v>1536</v>
      </c>
      <c r="E92" s="33">
        <v>10629</v>
      </c>
      <c r="F92" s="33">
        <v>102</v>
      </c>
      <c r="G92" s="38">
        <f t="shared" si="16"/>
        <v>6.640625E-2</v>
      </c>
      <c r="H92" s="33">
        <v>7702</v>
      </c>
      <c r="I92" s="38">
        <f t="shared" si="17"/>
        <v>5.014322916666667</v>
      </c>
      <c r="J92" s="33">
        <v>77</v>
      </c>
      <c r="K92" s="38">
        <f t="shared" si="18"/>
        <v>7.2443315457710036E-3</v>
      </c>
      <c r="L92" s="33">
        <v>0</v>
      </c>
      <c r="M92" s="38">
        <f t="shared" si="19"/>
        <v>0</v>
      </c>
      <c r="N92" s="33">
        <f t="shared" si="20"/>
        <v>7881</v>
      </c>
      <c r="O92" s="38">
        <f t="shared" si="21"/>
        <v>0.74146203782105558</v>
      </c>
      <c r="P92" s="33">
        <v>286</v>
      </c>
      <c r="Q92" s="33">
        <v>4284</v>
      </c>
      <c r="R92" s="33">
        <v>4284</v>
      </c>
      <c r="S92" s="33">
        <v>1025</v>
      </c>
      <c r="T92" s="38">
        <f t="shared" si="22"/>
        <v>0.2392623716153128</v>
      </c>
      <c r="U92" s="38">
        <f t="shared" si="23"/>
        <v>-0.73076923076923084</v>
      </c>
    </row>
    <row r="93" spans="1:21" ht="13" x14ac:dyDescent="0.3">
      <c r="A93" s="18" t="s">
        <v>29</v>
      </c>
      <c r="B93" s="12" t="s">
        <v>173</v>
      </c>
      <c r="C93" s="11" t="s">
        <v>174</v>
      </c>
      <c r="D93" s="33">
        <v>1860848</v>
      </c>
      <c r="E93" s="33">
        <v>1860848</v>
      </c>
      <c r="F93" s="33">
        <v>404454</v>
      </c>
      <c r="G93" s="38">
        <f t="shared" si="16"/>
        <v>0.21734929451518878</v>
      </c>
      <c r="H93" s="33">
        <v>744378</v>
      </c>
      <c r="I93" s="38">
        <f t="shared" si="17"/>
        <v>0.40002085070892412</v>
      </c>
      <c r="J93" s="33">
        <v>510770</v>
      </c>
      <c r="K93" s="38">
        <f t="shared" si="18"/>
        <v>0.27448238652485318</v>
      </c>
      <c r="L93" s="33">
        <v>0</v>
      </c>
      <c r="M93" s="38">
        <f t="shared" si="19"/>
        <v>0</v>
      </c>
      <c r="N93" s="33">
        <f t="shared" si="20"/>
        <v>1659602</v>
      </c>
      <c r="O93" s="38">
        <f t="shared" si="21"/>
        <v>0.89185253174896606</v>
      </c>
      <c r="P93" s="33">
        <v>583612</v>
      </c>
      <c r="Q93" s="33">
        <v>2185530</v>
      </c>
      <c r="R93" s="33">
        <v>2011630</v>
      </c>
      <c r="S93" s="33">
        <v>1923211</v>
      </c>
      <c r="T93" s="38">
        <f t="shared" si="22"/>
        <v>0.95604609197516444</v>
      </c>
      <c r="U93" s="38">
        <f t="shared" si="23"/>
        <v>-0.12481237534526368</v>
      </c>
    </row>
    <row r="94" spans="1:21" ht="13" x14ac:dyDescent="0.3">
      <c r="A94" s="18" t="s">
        <v>29</v>
      </c>
      <c r="B94" s="12" t="s">
        <v>175</v>
      </c>
      <c r="C94" s="11" t="s">
        <v>176</v>
      </c>
      <c r="D94" s="33">
        <v>15550</v>
      </c>
      <c r="E94" s="33">
        <v>8940</v>
      </c>
      <c r="F94" s="33">
        <v>0</v>
      </c>
      <c r="G94" s="38">
        <f t="shared" si="16"/>
        <v>0</v>
      </c>
      <c r="H94" s="33">
        <v>0</v>
      </c>
      <c r="I94" s="38">
        <f t="shared" si="17"/>
        <v>0</v>
      </c>
      <c r="J94" s="33">
        <v>0</v>
      </c>
      <c r="K94" s="38">
        <f t="shared" si="18"/>
        <v>0</v>
      </c>
      <c r="L94" s="33">
        <v>0</v>
      </c>
      <c r="M94" s="38">
        <f t="shared" si="19"/>
        <v>0</v>
      </c>
      <c r="N94" s="33">
        <f t="shared" si="20"/>
        <v>0</v>
      </c>
      <c r="O94" s="38">
        <f t="shared" si="21"/>
        <v>0</v>
      </c>
      <c r="P94" s="33">
        <v>0</v>
      </c>
      <c r="Q94" s="33">
        <v>14954</v>
      </c>
      <c r="R94" s="33">
        <v>14954</v>
      </c>
      <c r="S94" s="33">
        <v>-1311</v>
      </c>
      <c r="T94" s="38">
        <f t="shared" si="22"/>
        <v>-8.7668851143506754E-2</v>
      </c>
      <c r="U94" s="38">
        <f t="shared" si="23"/>
        <v>0</v>
      </c>
    </row>
    <row r="95" spans="1:21" ht="13" x14ac:dyDescent="0.3">
      <c r="A95" s="18" t="s">
        <v>44</v>
      </c>
      <c r="B95" s="12" t="s">
        <v>177</v>
      </c>
      <c r="C95" s="11" t="s">
        <v>178</v>
      </c>
      <c r="D95" s="33">
        <v>0</v>
      </c>
      <c r="E95" s="33">
        <v>0</v>
      </c>
      <c r="F95" s="33">
        <v>0</v>
      </c>
      <c r="G95" s="38">
        <f t="shared" si="16"/>
        <v>0</v>
      </c>
      <c r="H95" s="33">
        <v>0</v>
      </c>
      <c r="I95" s="38">
        <f t="shared" si="17"/>
        <v>0</v>
      </c>
      <c r="J95" s="33">
        <v>0</v>
      </c>
      <c r="K95" s="38">
        <f t="shared" si="18"/>
        <v>0</v>
      </c>
      <c r="L95" s="33">
        <v>0</v>
      </c>
      <c r="M95" s="38">
        <f t="shared" si="19"/>
        <v>0</v>
      </c>
      <c r="N95" s="33">
        <f t="shared" si="20"/>
        <v>0</v>
      </c>
      <c r="O95" s="38">
        <f t="shared" si="21"/>
        <v>0</v>
      </c>
      <c r="P95" s="33">
        <v>0</v>
      </c>
      <c r="Q95" s="33">
        <v>0</v>
      </c>
      <c r="R95" s="33">
        <v>0</v>
      </c>
      <c r="S95" s="33">
        <v>0</v>
      </c>
      <c r="T95" s="38">
        <f t="shared" si="22"/>
        <v>0</v>
      </c>
      <c r="U95" s="38">
        <f t="shared" si="23"/>
        <v>0</v>
      </c>
    </row>
    <row r="96" spans="1:21" ht="14" x14ac:dyDescent="0.3">
      <c r="A96" s="19" t="s">
        <v>0</v>
      </c>
      <c r="B96" s="14" t="s">
        <v>179</v>
      </c>
      <c r="C96" s="13" t="s">
        <v>0</v>
      </c>
      <c r="D96" s="34">
        <f>SUM(D92:D95)</f>
        <v>1877934</v>
      </c>
      <c r="E96" s="34">
        <f>SUM(E92:E95)</f>
        <v>1880417</v>
      </c>
      <c r="F96" s="34">
        <f>SUM(F92:F95)</f>
        <v>404556</v>
      </c>
      <c r="G96" s="39">
        <f t="shared" si="16"/>
        <v>0.21542610123678468</v>
      </c>
      <c r="H96" s="34">
        <f>SUM(H92:H95)</f>
        <v>752080</v>
      </c>
      <c r="I96" s="39">
        <f t="shared" si="17"/>
        <v>0.4004826580699854</v>
      </c>
      <c r="J96" s="34">
        <f>SUM(J92:J95)</f>
        <v>510847</v>
      </c>
      <c r="K96" s="39">
        <f t="shared" si="18"/>
        <v>0.27166686963583075</v>
      </c>
      <c r="L96" s="34">
        <f>SUM(L92:L95)</f>
        <v>0</v>
      </c>
      <c r="M96" s="39">
        <f t="shared" si="19"/>
        <v>0</v>
      </c>
      <c r="N96" s="34">
        <f t="shared" si="20"/>
        <v>1667483</v>
      </c>
      <c r="O96" s="39">
        <f t="shared" si="21"/>
        <v>0.88676235111680013</v>
      </c>
      <c r="P96" s="34">
        <f>SUM(P92:P95)</f>
        <v>583898</v>
      </c>
      <c r="Q96" s="34">
        <f>SUM(Q92:Q95)</f>
        <v>2204768</v>
      </c>
      <c r="R96" s="34">
        <f>SUM(R92:R95)</f>
        <v>2030868</v>
      </c>
      <c r="S96" s="34">
        <f>SUM(S92:S95)</f>
        <v>1922925</v>
      </c>
      <c r="T96" s="39">
        <f t="shared" si="22"/>
        <v>0.94684883507938478</v>
      </c>
      <c r="U96" s="39">
        <f t="shared" si="23"/>
        <v>-0.12510918002801863</v>
      </c>
    </row>
    <row r="97" spans="1:21" ht="13" x14ac:dyDescent="0.3">
      <c r="A97" s="18" t="s">
        <v>29</v>
      </c>
      <c r="B97" s="12" t="s">
        <v>180</v>
      </c>
      <c r="C97" s="11" t="s">
        <v>181</v>
      </c>
      <c r="D97" s="33">
        <v>-1100073</v>
      </c>
      <c r="E97" s="33">
        <v>-528065</v>
      </c>
      <c r="F97" s="33">
        <v>-3455602</v>
      </c>
      <c r="G97" s="38">
        <f t="shared" si="16"/>
        <v>3.1412478990030661</v>
      </c>
      <c r="H97" s="33">
        <v>-1903577</v>
      </c>
      <c r="I97" s="38">
        <f t="shared" si="17"/>
        <v>1.7304097091738457</v>
      </c>
      <c r="J97" s="33">
        <v>-992592</v>
      </c>
      <c r="K97" s="38">
        <f t="shared" si="18"/>
        <v>1.8796776911933191</v>
      </c>
      <c r="L97" s="33">
        <v>0</v>
      </c>
      <c r="M97" s="38">
        <f t="shared" si="19"/>
        <v>0</v>
      </c>
      <c r="N97" s="33">
        <f t="shared" si="20"/>
        <v>-6351771</v>
      </c>
      <c r="O97" s="38">
        <f t="shared" si="21"/>
        <v>12.028388550651908</v>
      </c>
      <c r="P97" s="33">
        <v>-2464522</v>
      </c>
      <c r="Q97" s="33">
        <v>-9056344</v>
      </c>
      <c r="R97" s="33">
        <v>175467</v>
      </c>
      <c r="S97" s="33">
        <v>-7055548</v>
      </c>
      <c r="T97" s="38">
        <f t="shared" si="22"/>
        <v>-40.210113582610973</v>
      </c>
      <c r="U97" s="38">
        <f t="shared" si="23"/>
        <v>-0.59724766100688087</v>
      </c>
    </row>
    <row r="98" spans="1:21" ht="13" x14ac:dyDescent="0.3">
      <c r="A98" s="18" t="s">
        <v>29</v>
      </c>
      <c r="B98" s="12" t="s">
        <v>182</v>
      </c>
      <c r="C98" s="11" t="s">
        <v>183</v>
      </c>
      <c r="D98" s="33">
        <v>0</v>
      </c>
      <c r="E98" s="33">
        <v>0</v>
      </c>
      <c r="F98" s="33">
        <v>11208</v>
      </c>
      <c r="G98" s="38">
        <f t="shared" si="16"/>
        <v>0</v>
      </c>
      <c r="H98" s="33">
        <v>16812</v>
      </c>
      <c r="I98" s="38">
        <f t="shared" si="17"/>
        <v>0</v>
      </c>
      <c r="J98" s="33">
        <v>16812</v>
      </c>
      <c r="K98" s="38">
        <f t="shared" si="18"/>
        <v>0</v>
      </c>
      <c r="L98" s="33">
        <v>0</v>
      </c>
      <c r="M98" s="38">
        <f t="shared" si="19"/>
        <v>0</v>
      </c>
      <c r="N98" s="33">
        <f t="shared" si="20"/>
        <v>44832</v>
      </c>
      <c r="O98" s="38">
        <f t="shared" si="21"/>
        <v>0</v>
      </c>
      <c r="P98" s="33">
        <v>16812</v>
      </c>
      <c r="Q98" s="33">
        <v>0</v>
      </c>
      <c r="R98" s="33">
        <v>0</v>
      </c>
      <c r="S98" s="33">
        <v>150042</v>
      </c>
      <c r="T98" s="38">
        <f t="shared" si="22"/>
        <v>0</v>
      </c>
      <c r="U98" s="38">
        <f t="shared" si="23"/>
        <v>0</v>
      </c>
    </row>
    <row r="99" spans="1:21" ht="13" x14ac:dyDescent="0.3">
      <c r="A99" s="18" t="s">
        <v>29</v>
      </c>
      <c r="B99" s="12" t="s">
        <v>184</v>
      </c>
      <c r="C99" s="11" t="s">
        <v>185</v>
      </c>
      <c r="D99" s="33">
        <v>29869106</v>
      </c>
      <c r="E99" s="33">
        <v>29869106</v>
      </c>
      <c r="F99" s="33">
        <v>10483536</v>
      </c>
      <c r="G99" s="38">
        <f t="shared" si="16"/>
        <v>0.35098258381084457</v>
      </c>
      <c r="H99" s="33">
        <v>8204736</v>
      </c>
      <c r="I99" s="38">
        <f t="shared" si="17"/>
        <v>0.27468970782051527</v>
      </c>
      <c r="J99" s="33">
        <v>6339415</v>
      </c>
      <c r="K99" s="38">
        <f t="shared" si="18"/>
        <v>0.21223986415930896</v>
      </c>
      <c r="L99" s="33">
        <v>0</v>
      </c>
      <c r="M99" s="38">
        <f t="shared" si="19"/>
        <v>0</v>
      </c>
      <c r="N99" s="33">
        <f t="shared" si="20"/>
        <v>25027687</v>
      </c>
      <c r="O99" s="38">
        <f t="shared" si="21"/>
        <v>0.8379121557906688</v>
      </c>
      <c r="P99" s="33">
        <v>24981</v>
      </c>
      <c r="Q99" s="33">
        <v>1151232</v>
      </c>
      <c r="R99" s="33">
        <v>920306</v>
      </c>
      <c r="S99" s="33">
        <v>73751</v>
      </c>
      <c r="T99" s="38">
        <f t="shared" si="22"/>
        <v>8.0137476013412937E-2</v>
      </c>
      <c r="U99" s="38">
        <f t="shared" si="23"/>
        <v>252.76946479324286</v>
      </c>
    </row>
    <row r="100" spans="1:21" ht="13" x14ac:dyDescent="0.3">
      <c r="A100" s="18" t="s">
        <v>44</v>
      </c>
      <c r="B100" s="12" t="s">
        <v>186</v>
      </c>
      <c r="C100" s="11" t="s">
        <v>187</v>
      </c>
      <c r="D100" s="33">
        <v>0</v>
      </c>
      <c r="E100" s="33">
        <v>0</v>
      </c>
      <c r="F100" s="33">
        <v>0</v>
      </c>
      <c r="G100" s="38">
        <f>IF(($D100     =0),0,($F100     /$D100     ))</f>
        <v>0</v>
      </c>
      <c r="H100" s="33">
        <v>0</v>
      </c>
      <c r="I100" s="38">
        <f>IF(($D100     =0),0,($H100     /$D100     ))</f>
        <v>0</v>
      </c>
      <c r="J100" s="33">
        <v>0</v>
      </c>
      <c r="K100" s="38">
        <f>IF(($E100     =0),0,($J100     /$E100     ))</f>
        <v>0</v>
      </c>
      <c r="L100" s="33">
        <v>0</v>
      </c>
      <c r="M100" s="38">
        <f>IF(($E100     =0),0,($L100     /$E100     ))</f>
        <v>0</v>
      </c>
      <c r="N100" s="33">
        <f>$F100     +$H100     +$J100</f>
        <v>0</v>
      </c>
      <c r="O100" s="38">
        <f>IF(($E100     =0),0,($N100     /$E100     ))</f>
        <v>0</v>
      </c>
      <c r="P100" s="33">
        <v>0</v>
      </c>
      <c r="Q100" s="33">
        <v>0</v>
      </c>
      <c r="R100" s="33">
        <v>0</v>
      </c>
      <c r="S100" s="33">
        <v>0</v>
      </c>
      <c r="T100" s="38">
        <f>IF(($R100     =0),0,($S100     /$R100     ))</f>
        <v>0</v>
      </c>
      <c r="U100" s="38">
        <f>IF(($P100     =0),0,(($J100     /$P100     )-1))</f>
        <v>0</v>
      </c>
    </row>
    <row r="101" spans="1:21" ht="14" x14ac:dyDescent="0.3">
      <c r="A101" s="19" t="s">
        <v>0</v>
      </c>
      <c r="B101" s="14" t="s">
        <v>188</v>
      </c>
      <c r="C101" s="13" t="s">
        <v>0</v>
      </c>
      <c r="D101" s="34">
        <f>SUM(D97:D100)</f>
        <v>28769033</v>
      </c>
      <c r="E101" s="34">
        <f>SUM(E97:E100)</f>
        <v>29341041</v>
      </c>
      <c r="F101" s="34">
        <f>SUM(F97:F100)</f>
        <v>7039142</v>
      </c>
      <c r="G101" s="39">
        <f>IF(($D101     =0),0,($F101     /$D101     ))</f>
        <v>0.24467774081944291</v>
      </c>
      <c r="H101" s="34">
        <f>SUM(H97:H100)</f>
        <v>6317971</v>
      </c>
      <c r="I101" s="39">
        <f>IF(($D101     =0),0,($H101     /$D101     ))</f>
        <v>0.21961012731988594</v>
      </c>
      <c r="J101" s="34">
        <f>SUM(J97:J100)</f>
        <v>5363635</v>
      </c>
      <c r="K101" s="39">
        <f>IF(($E101     =0),0,($J101     /$E101     ))</f>
        <v>0.18280315957433138</v>
      </c>
      <c r="L101" s="34">
        <f>SUM(L97:L100)</f>
        <v>0</v>
      </c>
      <c r="M101" s="39">
        <f>IF(($E101     =0),0,($L101     /$E101     ))</f>
        <v>0</v>
      </c>
      <c r="N101" s="34">
        <f>$F101     +$H101     +$J101</f>
        <v>18720748</v>
      </c>
      <c r="O101" s="39">
        <f>IF(($E101     =0),0,($N101     /$E101     ))</f>
        <v>0.63803966600912354</v>
      </c>
      <c r="P101" s="34">
        <f>SUM(P97:P100)</f>
        <v>-2422729</v>
      </c>
      <c r="Q101" s="34">
        <f>SUM(Q97:Q100)</f>
        <v>-7905112</v>
      </c>
      <c r="R101" s="34">
        <f>SUM(R97:R100)</f>
        <v>1095773</v>
      </c>
      <c r="S101" s="34">
        <f>SUM(S97:S100)</f>
        <v>-6831755</v>
      </c>
      <c r="T101" s="39">
        <f>IF(($R101     =0),0,($S101     /$R101     ))</f>
        <v>-6.234644401714589</v>
      </c>
      <c r="U101" s="39">
        <f>IF(($P101     =0),0,(($J101     /$P101     )-1))</f>
        <v>-3.213881536069449</v>
      </c>
    </row>
    <row r="102" spans="1:21" ht="14" x14ac:dyDescent="0.3">
      <c r="A102" s="19" t="s">
        <v>0</v>
      </c>
      <c r="B102" s="14" t="s">
        <v>189</v>
      </c>
      <c r="C102" s="13" t="s">
        <v>0</v>
      </c>
      <c r="D102" s="34">
        <f>SUM(D88:D90,D92:D95,D97:D100)</f>
        <v>70964825</v>
      </c>
      <c r="E102" s="34">
        <f>SUM(E88:E90,E92:E95,E97:E100)</f>
        <v>68783401</v>
      </c>
      <c r="F102" s="34">
        <f>SUM(F88:F90,F92:F95,F97:F100)</f>
        <v>-16337577</v>
      </c>
      <c r="G102" s="39">
        <f>IF(($D102     =0),0,($F102     /$D102     ))</f>
        <v>-0.23022077486980347</v>
      </c>
      <c r="H102" s="34">
        <f>SUM(H88:H90,H92:H95,H97:H100)</f>
        <v>-28123958</v>
      </c>
      <c r="I102" s="39">
        <f>IF(($D102     =0),0,($H102     /$D102     ))</f>
        <v>-0.39630842463149879</v>
      </c>
      <c r="J102" s="34">
        <f>SUM(J88:J90,J92:J95,J97:J100)</f>
        <v>-16066601</v>
      </c>
      <c r="K102" s="39">
        <f>IF(($E102     =0),0,($J102     /$E102     ))</f>
        <v>-0.23358253250664357</v>
      </c>
      <c r="L102" s="34">
        <f>SUM(L88:L90,L92:L95,L97:L100)</f>
        <v>0</v>
      </c>
      <c r="M102" s="39">
        <f>IF(($E102     =0),0,($L102     /$E102     ))</f>
        <v>0</v>
      </c>
      <c r="N102" s="34">
        <f>$F102     +$H102     +$J102</f>
        <v>-60528136</v>
      </c>
      <c r="O102" s="39">
        <f>IF(($E102     =0),0,($N102     /$E102     ))</f>
        <v>-0.87998172698671884</v>
      </c>
      <c r="P102" s="34">
        <f>SUM(P88:P90,P92:P95,P97:P100)</f>
        <v>-20755608</v>
      </c>
      <c r="Q102" s="34">
        <f>SUM(Q88:Q90,Q92:Q95,Q97:Q100)</f>
        <v>35498493</v>
      </c>
      <c r="R102" s="34">
        <f>SUM(R88:R90,R92:R95,R97:R100)</f>
        <v>43022599</v>
      </c>
      <c r="S102" s="34">
        <f>SUM(S88:S90,S92:S95,S97:S100)</f>
        <v>-80111350</v>
      </c>
      <c r="T102" s="39">
        <f>IF(($R102     =0),0,($S102     /$R102     ))</f>
        <v>-1.8620760219530206</v>
      </c>
      <c r="U102" s="39">
        <f>IF(($P102     =0),0,(($J102     /$P102     )-1))</f>
        <v>-0.22591518398304689</v>
      </c>
    </row>
    <row r="103" spans="1:21" ht="14.5" customHeight="1" x14ac:dyDescent="0.3">
      <c r="A103" s="17" t="s">
        <v>0</v>
      </c>
      <c r="B103" s="15" t="s">
        <v>618</v>
      </c>
      <c r="C103" s="10"/>
      <c r="D103" s="35"/>
      <c r="E103" s="35"/>
      <c r="F103" s="35"/>
      <c r="G103" s="40"/>
      <c r="H103" s="35"/>
      <c r="I103" s="40"/>
      <c r="J103" s="35"/>
      <c r="K103" s="40"/>
      <c r="L103" s="35"/>
      <c r="M103" s="40"/>
      <c r="N103" s="35"/>
      <c r="O103" s="40"/>
      <c r="P103" s="35"/>
      <c r="Q103" s="35"/>
      <c r="R103" s="35"/>
      <c r="S103" s="35"/>
      <c r="T103" s="40"/>
      <c r="U103" s="40"/>
    </row>
    <row r="104" spans="1:21" ht="28.9" customHeight="1" x14ac:dyDescent="0.3">
      <c r="A104" s="17" t="s">
        <v>0</v>
      </c>
      <c r="B104" s="9" t="s">
        <v>190</v>
      </c>
      <c r="C104" s="10"/>
      <c r="D104" s="35"/>
      <c r="E104" s="35"/>
      <c r="F104" s="35"/>
      <c r="G104" s="40"/>
      <c r="H104" s="35"/>
      <c r="I104" s="40"/>
      <c r="J104" s="35"/>
      <c r="K104" s="40"/>
      <c r="L104" s="35"/>
      <c r="M104" s="40"/>
      <c r="N104" s="35"/>
      <c r="O104" s="40"/>
      <c r="P104" s="35"/>
      <c r="Q104" s="35"/>
      <c r="R104" s="35"/>
      <c r="S104" s="35"/>
      <c r="T104" s="40"/>
      <c r="U104" s="40"/>
    </row>
    <row r="105" spans="1:21" ht="13" x14ac:dyDescent="0.3">
      <c r="A105" s="18" t="s">
        <v>23</v>
      </c>
      <c r="B105" s="12" t="s">
        <v>191</v>
      </c>
      <c r="C105" s="11" t="s">
        <v>192</v>
      </c>
      <c r="D105" s="33">
        <v>339255120</v>
      </c>
      <c r="E105" s="33">
        <v>292008419</v>
      </c>
      <c r="F105" s="33">
        <v>42751305</v>
      </c>
      <c r="G105" s="38">
        <f t="shared" ref="G105:G136" si="24">IF(($D105     =0),0,($F105     /$D105     ))</f>
        <v>0.12601520943884353</v>
      </c>
      <c r="H105" s="33">
        <v>92842981</v>
      </c>
      <c r="I105" s="38">
        <f t="shared" ref="I105:I136" si="25">IF(($D105     =0),0,($H105     /$D105     ))</f>
        <v>0.27366714760266553</v>
      </c>
      <c r="J105" s="33">
        <v>83707006</v>
      </c>
      <c r="K105" s="38">
        <f t="shared" ref="K105:K136" si="26">IF(($E105     =0),0,($J105     /$E105     ))</f>
        <v>0.28665956374360563</v>
      </c>
      <c r="L105" s="33">
        <v>0</v>
      </c>
      <c r="M105" s="38">
        <f t="shared" ref="M105:M136" si="27">IF(($E105     =0),0,($L105     /$E105     ))</f>
        <v>0</v>
      </c>
      <c r="N105" s="33">
        <f t="shared" ref="N105:N136" si="28">$F105     +$H105     +$J105</f>
        <v>219301292</v>
      </c>
      <c r="O105" s="38">
        <f t="shared" ref="O105:O136" si="29">IF(($E105     =0),0,($N105     /$E105     ))</f>
        <v>0.75101016864859638</v>
      </c>
      <c r="P105" s="33">
        <v>14682857</v>
      </c>
      <c r="Q105" s="33">
        <v>384823370</v>
      </c>
      <c r="R105" s="33">
        <v>258341371</v>
      </c>
      <c r="S105" s="33">
        <v>141664925</v>
      </c>
      <c r="T105" s="38">
        <f t="shared" ref="T105:T136" si="30">IF(($R105     =0),0,($S105     /$R105     ))</f>
        <v>0.54836329331084954</v>
      </c>
      <c r="U105" s="38">
        <f t="shared" ref="U105:U136" si="31">IF(($P105     =0),0,(($J105     /$P105     )-1))</f>
        <v>4.7010026046020883</v>
      </c>
    </row>
    <row r="106" spans="1:21" ht="14" x14ac:dyDescent="0.3">
      <c r="A106" s="19" t="s">
        <v>0</v>
      </c>
      <c r="B106" s="14" t="s">
        <v>28</v>
      </c>
      <c r="C106" s="13" t="s">
        <v>0</v>
      </c>
      <c r="D106" s="34">
        <f>D105</f>
        <v>339255120</v>
      </c>
      <c r="E106" s="34">
        <f>E105</f>
        <v>292008419</v>
      </c>
      <c r="F106" s="34">
        <f>F105</f>
        <v>42751305</v>
      </c>
      <c r="G106" s="39">
        <f t="shared" si="24"/>
        <v>0.12601520943884353</v>
      </c>
      <c r="H106" s="34">
        <f>H105</f>
        <v>92842981</v>
      </c>
      <c r="I106" s="39">
        <f t="shared" si="25"/>
        <v>0.27366714760266553</v>
      </c>
      <c r="J106" s="34">
        <f>J105</f>
        <v>83707006</v>
      </c>
      <c r="K106" s="39">
        <f t="shared" si="26"/>
        <v>0.28665956374360563</v>
      </c>
      <c r="L106" s="34">
        <f>L105</f>
        <v>0</v>
      </c>
      <c r="M106" s="39">
        <f t="shared" si="27"/>
        <v>0</v>
      </c>
      <c r="N106" s="34">
        <f t="shared" si="28"/>
        <v>219301292</v>
      </c>
      <c r="O106" s="39">
        <f t="shared" si="29"/>
        <v>0.75101016864859638</v>
      </c>
      <c r="P106" s="34">
        <f>P105</f>
        <v>14682857</v>
      </c>
      <c r="Q106" s="34">
        <f>Q105</f>
        <v>384823370</v>
      </c>
      <c r="R106" s="34">
        <f>R105</f>
        <v>258341371</v>
      </c>
      <c r="S106" s="34">
        <f>S105</f>
        <v>141664925</v>
      </c>
      <c r="T106" s="39">
        <f t="shared" si="30"/>
        <v>0.54836329331084954</v>
      </c>
      <c r="U106" s="39">
        <f t="shared" si="31"/>
        <v>4.7010026046020883</v>
      </c>
    </row>
    <row r="107" spans="1:21" ht="13" x14ac:dyDescent="0.3">
      <c r="A107" s="18" t="s">
        <v>29</v>
      </c>
      <c r="B107" s="12" t="s">
        <v>193</v>
      </c>
      <c r="C107" s="11" t="s">
        <v>194</v>
      </c>
      <c r="D107" s="33">
        <v>203411</v>
      </c>
      <c r="E107" s="33">
        <v>175798</v>
      </c>
      <c r="F107" s="33">
        <v>38529</v>
      </c>
      <c r="G107" s="38">
        <f t="shared" si="24"/>
        <v>0.1894145351038046</v>
      </c>
      <c r="H107" s="33">
        <v>174445</v>
      </c>
      <c r="I107" s="38">
        <f t="shared" si="25"/>
        <v>0.85759865493999832</v>
      </c>
      <c r="J107" s="33">
        <v>177908</v>
      </c>
      <c r="K107" s="38">
        <f t="shared" si="26"/>
        <v>1.0120024118590656</v>
      </c>
      <c r="L107" s="33">
        <v>0</v>
      </c>
      <c r="M107" s="38">
        <f t="shared" si="27"/>
        <v>0</v>
      </c>
      <c r="N107" s="33">
        <f t="shared" si="28"/>
        <v>390882</v>
      </c>
      <c r="O107" s="38">
        <f t="shared" si="29"/>
        <v>2.2234723944527239</v>
      </c>
      <c r="P107" s="33">
        <v>58441</v>
      </c>
      <c r="Q107" s="33">
        <v>947057</v>
      </c>
      <c r="R107" s="33">
        <v>195777</v>
      </c>
      <c r="S107" s="33">
        <v>272144</v>
      </c>
      <c r="T107" s="38">
        <f t="shared" si="30"/>
        <v>1.3900713566966498</v>
      </c>
      <c r="U107" s="38">
        <f t="shared" si="31"/>
        <v>2.0442326448897177</v>
      </c>
    </row>
    <row r="108" spans="1:21" ht="13" x14ac:dyDescent="0.3">
      <c r="A108" s="18" t="s">
        <v>29</v>
      </c>
      <c r="B108" s="12" t="s">
        <v>195</v>
      </c>
      <c r="C108" s="11" t="s">
        <v>196</v>
      </c>
      <c r="D108" s="33">
        <v>0</v>
      </c>
      <c r="E108" s="33">
        <v>0</v>
      </c>
      <c r="F108" s="33">
        <v>0</v>
      </c>
      <c r="G108" s="38">
        <f t="shared" si="24"/>
        <v>0</v>
      </c>
      <c r="H108" s="33">
        <v>0</v>
      </c>
      <c r="I108" s="38">
        <f t="shared" si="25"/>
        <v>0</v>
      </c>
      <c r="J108" s="33">
        <v>0</v>
      </c>
      <c r="K108" s="38">
        <f t="shared" si="26"/>
        <v>0</v>
      </c>
      <c r="L108" s="33">
        <v>0</v>
      </c>
      <c r="M108" s="38">
        <f t="shared" si="27"/>
        <v>0</v>
      </c>
      <c r="N108" s="33">
        <f t="shared" si="28"/>
        <v>0</v>
      </c>
      <c r="O108" s="38">
        <f t="shared" si="29"/>
        <v>0</v>
      </c>
      <c r="P108" s="33">
        <v>0</v>
      </c>
      <c r="Q108" s="33">
        <v>0</v>
      </c>
      <c r="R108" s="33">
        <v>0</v>
      </c>
      <c r="S108" s="33">
        <v>0</v>
      </c>
      <c r="T108" s="38">
        <f t="shared" si="30"/>
        <v>0</v>
      </c>
      <c r="U108" s="38">
        <f t="shared" si="31"/>
        <v>0</v>
      </c>
    </row>
    <row r="109" spans="1:21" ht="13" x14ac:dyDescent="0.3">
      <c r="A109" s="18" t="s">
        <v>29</v>
      </c>
      <c r="B109" s="12" t="s">
        <v>197</v>
      </c>
      <c r="C109" s="11" t="s">
        <v>198</v>
      </c>
      <c r="D109" s="33">
        <v>6274380</v>
      </c>
      <c r="E109" s="33">
        <v>6274380</v>
      </c>
      <c r="F109" s="33">
        <v>0</v>
      </c>
      <c r="G109" s="38">
        <f t="shared" si="24"/>
        <v>0</v>
      </c>
      <c r="H109" s="33">
        <v>6274380</v>
      </c>
      <c r="I109" s="38">
        <f t="shared" si="25"/>
        <v>1</v>
      </c>
      <c r="J109" s="33">
        <v>0</v>
      </c>
      <c r="K109" s="38">
        <f t="shared" si="26"/>
        <v>0</v>
      </c>
      <c r="L109" s="33">
        <v>0</v>
      </c>
      <c r="M109" s="38">
        <f t="shared" si="27"/>
        <v>0</v>
      </c>
      <c r="N109" s="33">
        <f t="shared" si="28"/>
        <v>6274380</v>
      </c>
      <c r="O109" s="38">
        <f t="shared" si="29"/>
        <v>1</v>
      </c>
      <c r="P109" s="33">
        <v>0</v>
      </c>
      <c r="Q109" s="33">
        <v>3725400</v>
      </c>
      <c r="R109" s="33">
        <v>3725400</v>
      </c>
      <c r="S109" s="33">
        <v>3725400</v>
      </c>
      <c r="T109" s="38">
        <f t="shared" si="30"/>
        <v>1</v>
      </c>
      <c r="U109" s="38">
        <f t="shared" si="31"/>
        <v>0</v>
      </c>
    </row>
    <row r="110" spans="1:21" ht="13" x14ac:dyDescent="0.3">
      <c r="A110" s="18" t="s">
        <v>29</v>
      </c>
      <c r="B110" s="12" t="s">
        <v>199</v>
      </c>
      <c r="C110" s="11" t="s">
        <v>200</v>
      </c>
      <c r="D110" s="33">
        <v>45770</v>
      </c>
      <c r="E110" s="33">
        <v>45770</v>
      </c>
      <c r="F110" s="33">
        <v>1728</v>
      </c>
      <c r="G110" s="38">
        <f t="shared" si="24"/>
        <v>3.775398732794407E-2</v>
      </c>
      <c r="H110" s="33">
        <v>21942</v>
      </c>
      <c r="I110" s="38">
        <f t="shared" si="25"/>
        <v>0.47939698492462313</v>
      </c>
      <c r="J110" s="33">
        <v>35638</v>
      </c>
      <c r="K110" s="38">
        <f t="shared" si="26"/>
        <v>0.77863229189425387</v>
      </c>
      <c r="L110" s="33">
        <v>0</v>
      </c>
      <c r="M110" s="38">
        <f t="shared" si="27"/>
        <v>0</v>
      </c>
      <c r="N110" s="33">
        <f t="shared" si="28"/>
        <v>59308</v>
      </c>
      <c r="O110" s="38">
        <f t="shared" si="29"/>
        <v>1.295783264146821</v>
      </c>
      <c r="P110" s="33">
        <v>17813</v>
      </c>
      <c r="Q110" s="33">
        <v>45768</v>
      </c>
      <c r="R110" s="33">
        <v>45768</v>
      </c>
      <c r="S110" s="33">
        <v>34474</v>
      </c>
      <c r="T110" s="38">
        <f t="shared" si="30"/>
        <v>0.75323370040202764</v>
      </c>
      <c r="U110" s="38">
        <f t="shared" si="31"/>
        <v>1.000673665300623</v>
      </c>
    </row>
    <row r="111" spans="1:21" ht="13" x14ac:dyDescent="0.3">
      <c r="A111" s="18" t="s">
        <v>44</v>
      </c>
      <c r="B111" s="12" t="s">
        <v>201</v>
      </c>
      <c r="C111" s="11" t="s">
        <v>202</v>
      </c>
      <c r="D111" s="33">
        <v>0</v>
      </c>
      <c r="E111" s="33">
        <v>0</v>
      </c>
      <c r="F111" s="33">
        <v>0</v>
      </c>
      <c r="G111" s="38">
        <f t="shared" si="24"/>
        <v>0</v>
      </c>
      <c r="H111" s="33">
        <v>0</v>
      </c>
      <c r="I111" s="38">
        <f t="shared" si="25"/>
        <v>0</v>
      </c>
      <c r="J111" s="33">
        <v>0</v>
      </c>
      <c r="K111" s="38">
        <f t="shared" si="26"/>
        <v>0</v>
      </c>
      <c r="L111" s="33">
        <v>0</v>
      </c>
      <c r="M111" s="38">
        <f t="shared" si="27"/>
        <v>0</v>
      </c>
      <c r="N111" s="33">
        <f t="shared" si="28"/>
        <v>0</v>
      </c>
      <c r="O111" s="38">
        <f t="shared" si="29"/>
        <v>0</v>
      </c>
      <c r="P111" s="33">
        <v>0</v>
      </c>
      <c r="Q111" s="33">
        <v>0</v>
      </c>
      <c r="R111" s="33">
        <v>0</v>
      </c>
      <c r="S111" s="33">
        <v>0</v>
      </c>
      <c r="T111" s="38">
        <f t="shared" si="30"/>
        <v>0</v>
      </c>
      <c r="U111" s="38">
        <f t="shared" si="31"/>
        <v>0</v>
      </c>
    </row>
    <row r="112" spans="1:21" ht="14" x14ac:dyDescent="0.3">
      <c r="A112" s="19" t="s">
        <v>0</v>
      </c>
      <c r="B112" s="14" t="s">
        <v>203</v>
      </c>
      <c r="C112" s="13" t="s">
        <v>0</v>
      </c>
      <c r="D112" s="34">
        <f>SUM(D107:D111)</f>
        <v>6523561</v>
      </c>
      <c r="E112" s="34">
        <f>SUM(E107:E111)</f>
        <v>6495948</v>
      </c>
      <c r="F112" s="34">
        <f>SUM(F107:F111)</f>
        <v>40257</v>
      </c>
      <c r="G112" s="39">
        <f t="shared" si="24"/>
        <v>6.1710161060807124E-3</v>
      </c>
      <c r="H112" s="34">
        <f>SUM(H107:H111)</f>
        <v>6470767</v>
      </c>
      <c r="I112" s="39">
        <f t="shared" si="25"/>
        <v>0.9919071807560319</v>
      </c>
      <c r="J112" s="34">
        <f>SUM(J107:J111)</f>
        <v>213546</v>
      </c>
      <c r="K112" s="39">
        <f t="shared" si="26"/>
        <v>3.2873723742862473E-2</v>
      </c>
      <c r="L112" s="34">
        <f>SUM(L107:L111)</f>
        <v>0</v>
      </c>
      <c r="M112" s="39">
        <f t="shared" si="27"/>
        <v>0</v>
      </c>
      <c r="N112" s="34">
        <f t="shared" si="28"/>
        <v>6724570</v>
      </c>
      <c r="O112" s="39">
        <f t="shared" si="29"/>
        <v>1.035194555128828</v>
      </c>
      <c r="P112" s="34">
        <f>SUM(P107:P111)</f>
        <v>76254</v>
      </c>
      <c r="Q112" s="34">
        <f>SUM(Q107:Q111)</f>
        <v>4718225</v>
      </c>
      <c r="R112" s="34">
        <f>SUM(R107:R111)</f>
        <v>3966945</v>
      </c>
      <c r="S112" s="34">
        <f>SUM(S107:S111)</f>
        <v>4032018</v>
      </c>
      <c r="T112" s="39">
        <f t="shared" si="30"/>
        <v>1.0164038069597638</v>
      </c>
      <c r="U112" s="39">
        <f t="shared" si="31"/>
        <v>1.8004563695019278</v>
      </c>
    </row>
    <row r="113" spans="1:21" ht="13" x14ac:dyDescent="0.3">
      <c r="A113" s="18" t="s">
        <v>29</v>
      </c>
      <c r="B113" s="12" t="s">
        <v>204</v>
      </c>
      <c r="C113" s="11" t="s">
        <v>205</v>
      </c>
      <c r="D113" s="33">
        <v>0</v>
      </c>
      <c r="E113" s="33">
        <v>0</v>
      </c>
      <c r="F113" s="33">
        <v>0</v>
      </c>
      <c r="G113" s="38">
        <f t="shared" si="24"/>
        <v>0</v>
      </c>
      <c r="H113" s="33">
        <v>0</v>
      </c>
      <c r="I113" s="38">
        <f t="shared" si="25"/>
        <v>0</v>
      </c>
      <c r="J113" s="33">
        <v>0</v>
      </c>
      <c r="K113" s="38">
        <f t="shared" si="26"/>
        <v>0</v>
      </c>
      <c r="L113" s="33">
        <v>0</v>
      </c>
      <c r="M113" s="38">
        <f t="shared" si="27"/>
        <v>0</v>
      </c>
      <c r="N113" s="33">
        <f t="shared" si="28"/>
        <v>0</v>
      </c>
      <c r="O113" s="38">
        <f t="shared" si="29"/>
        <v>0</v>
      </c>
      <c r="P113" s="33">
        <v>0</v>
      </c>
      <c r="Q113" s="33">
        <v>0</v>
      </c>
      <c r="R113" s="33">
        <v>0</v>
      </c>
      <c r="S113" s="33">
        <v>0</v>
      </c>
      <c r="T113" s="38">
        <f t="shared" si="30"/>
        <v>0</v>
      </c>
      <c r="U113" s="38">
        <f t="shared" si="31"/>
        <v>0</v>
      </c>
    </row>
    <row r="114" spans="1:21" ht="13" x14ac:dyDescent="0.3">
      <c r="A114" s="18" t="s">
        <v>29</v>
      </c>
      <c r="B114" s="12" t="s">
        <v>206</v>
      </c>
      <c r="C114" s="11" t="s">
        <v>207</v>
      </c>
      <c r="D114" s="33">
        <v>1799</v>
      </c>
      <c r="E114" s="33">
        <v>240</v>
      </c>
      <c r="F114" s="33">
        <v>0</v>
      </c>
      <c r="G114" s="38">
        <f t="shared" si="24"/>
        <v>0</v>
      </c>
      <c r="H114" s="33">
        <v>120</v>
      </c>
      <c r="I114" s="38">
        <f t="shared" si="25"/>
        <v>6.6703724291272928E-2</v>
      </c>
      <c r="J114" s="33">
        <v>768</v>
      </c>
      <c r="K114" s="38">
        <f t="shared" si="26"/>
        <v>3.2</v>
      </c>
      <c r="L114" s="33">
        <v>0</v>
      </c>
      <c r="M114" s="38">
        <f t="shared" si="27"/>
        <v>0</v>
      </c>
      <c r="N114" s="33">
        <f t="shared" si="28"/>
        <v>888</v>
      </c>
      <c r="O114" s="38">
        <f t="shared" si="29"/>
        <v>3.7</v>
      </c>
      <c r="P114" s="33">
        <v>47</v>
      </c>
      <c r="Q114" s="33">
        <v>1731</v>
      </c>
      <c r="R114" s="33">
        <v>0</v>
      </c>
      <c r="S114" s="33">
        <v>47</v>
      </c>
      <c r="T114" s="38">
        <f t="shared" si="30"/>
        <v>0</v>
      </c>
      <c r="U114" s="38">
        <f t="shared" si="31"/>
        <v>15.340425531914892</v>
      </c>
    </row>
    <row r="115" spans="1:21" ht="13" x14ac:dyDescent="0.3">
      <c r="A115" s="18" t="s">
        <v>29</v>
      </c>
      <c r="B115" s="12" t="s">
        <v>208</v>
      </c>
      <c r="C115" s="11" t="s">
        <v>209</v>
      </c>
      <c r="D115" s="33">
        <v>0</v>
      </c>
      <c r="E115" s="33">
        <v>0</v>
      </c>
      <c r="F115" s="33">
        <v>0</v>
      </c>
      <c r="G115" s="38">
        <f t="shared" si="24"/>
        <v>0</v>
      </c>
      <c r="H115" s="33">
        <v>0</v>
      </c>
      <c r="I115" s="38">
        <f t="shared" si="25"/>
        <v>0</v>
      </c>
      <c r="J115" s="33">
        <v>0</v>
      </c>
      <c r="K115" s="38">
        <f t="shared" si="26"/>
        <v>0</v>
      </c>
      <c r="L115" s="33">
        <v>0</v>
      </c>
      <c r="M115" s="38">
        <f t="shared" si="27"/>
        <v>0</v>
      </c>
      <c r="N115" s="33">
        <f t="shared" si="28"/>
        <v>0</v>
      </c>
      <c r="O115" s="38">
        <f t="shared" si="29"/>
        <v>0</v>
      </c>
      <c r="P115" s="33">
        <v>0</v>
      </c>
      <c r="Q115" s="33">
        <v>0</v>
      </c>
      <c r="R115" s="33">
        <v>0</v>
      </c>
      <c r="S115" s="33">
        <v>0</v>
      </c>
      <c r="T115" s="38">
        <f t="shared" si="30"/>
        <v>0</v>
      </c>
      <c r="U115" s="38">
        <f t="shared" si="31"/>
        <v>0</v>
      </c>
    </row>
    <row r="116" spans="1:21" ht="13" x14ac:dyDescent="0.3">
      <c r="A116" s="18" t="s">
        <v>29</v>
      </c>
      <c r="B116" s="12" t="s">
        <v>210</v>
      </c>
      <c r="C116" s="11" t="s">
        <v>211</v>
      </c>
      <c r="D116" s="33">
        <v>0</v>
      </c>
      <c r="E116" s="33">
        <v>0</v>
      </c>
      <c r="F116" s="33">
        <v>0</v>
      </c>
      <c r="G116" s="38">
        <f t="shared" si="24"/>
        <v>0</v>
      </c>
      <c r="H116" s="33">
        <v>0</v>
      </c>
      <c r="I116" s="38">
        <f t="shared" si="25"/>
        <v>0</v>
      </c>
      <c r="J116" s="33">
        <v>0</v>
      </c>
      <c r="K116" s="38">
        <f t="shared" si="26"/>
        <v>0</v>
      </c>
      <c r="L116" s="33">
        <v>0</v>
      </c>
      <c r="M116" s="38">
        <f t="shared" si="27"/>
        <v>0</v>
      </c>
      <c r="N116" s="33">
        <f t="shared" si="28"/>
        <v>0</v>
      </c>
      <c r="O116" s="38">
        <f t="shared" si="29"/>
        <v>0</v>
      </c>
      <c r="P116" s="33">
        <v>0</v>
      </c>
      <c r="Q116" s="33">
        <v>0</v>
      </c>
      <c r="R116" s="33">
        <v>0</v>
      </c>
      <c r="S116" s="33">
        <v>0</v>
      </c>
      <c r="T116" s="38">
        <f t="shared" si="30"/>
        <v>0</v>
      </c>
      <c r="U116" s="38">
        <f t="shared" si="31"/>
        <v>0</v>
      </c>
    </row>
    <row r="117" spans="1:21" ht="13" x14ac:dyDescent="0.3">
      <c r="A117" s="18" t="s">
        <v>29</v>
      </c>
      <c r="B117" s="12" t="s">
        <v>212</v>
      </c>
      <c r="C117" s="11" t="s">
        <v>213</v>
      </c>
      <c r="D117" s="33">
        <v>291934</v>
      </c>
      <c r="E117" s="33">
        <v>69545</v>
      </c>
      <c r="F117" s="33">
        <v>27226</v>
      </c>
      <c r="G117" s="38">
        <f t="shared" si="24"/>
        <v>9.3260805524536361E-2</v>
      </c>
      <c r="H117" s="33">
        <v>58442</v>
      </c>
      <c r="I117" s="38">
        <f t="shared" si="25"/>
        <v>0.20018908383401729</v>
      </c>
      <c r="J117" s="33">
        <v>53182</v>
      </c>
      <c r="K117" s="38">
        <f t="shared" si="26"/>
        <v>0.76471349485944351</v>
      </c>
      <c r="L117" s="33">
        <v>0</v>
      </c>
      <c r="M117" s="38">
        <f t="shared" si="27"/>
        <v>0</v>
      </c>
      <c r="N117" s="33">
        <f t="shared" si="28"/>
        <v>138850</v>
      </c>
      <c r="O117" s="38">
        <f t="shared" si="29"/>
        <v>1.9965489970522683</v>
      </c>
      <c r="P117" s="33">
        <v>113307</v>
      </c>
      <c r="Q117" s="33">
        <v>277110</v>
      </c>
      <c r="R117" s="33">
        <v>277110</v>
      </c>
      <c r="S117" s="33">
        <v>929112</v>
      </c>
      <c r="T117" s="38">
        <f t="shared" si="30"/>
        <v>3.3528634838150917</v>
      </c>
      <c r="U117" s="38">
        <f t="shared" si="31"/>
        <v>-0.53063800118262772</v>
      </c>
    </row>
    <row r="118" spans="1:21" ht="13" x14ac:dyDescent="0.3">
      <c r="A118" s="18" t="s">
        <v>29</v>
      </c>
      <c r="B118" s="12" t="s">
        <v>214</v>
      </c>
      <c r="C118" s="11" t="s">
        <v>215</v>
      </c>
      <c r="D118" s="33">
        <v>0</v>
      </c>
      <c r="E118" s="33">
        <v>0</v>
      </c>
      <c r="F118" s="33">
        <v>0</v>
      </c>
      <c r="G118" s="38">
        <f t="shared" si="24"/>
        <v>0</v>
      </c>
      <c r="H118" s="33">
        <v>0</v>
      </c>
      <c r="I118" s="38">
        <f t="shared" si="25"/>
        <v>0</v>
      </c>
      <c r="J118" s="33">
        <v>0</v>
      </c>
      <c r="K118" s="38">
        <f t="shared" si="26"/>
        <v>0</v>
      </c>
      <c r="L118" s="33">
        <v>0</v>
      </c>
      <c r="M118" s="38">
        <f t="shared" si="27"/>
        <v>0</v>
      </c>
      <c r="N118" s="33">
        <f t="shared" si="28"/>
        <v>0</v>
      </c>
      <c r="O118" s="38">
        <f t="shared" si="29"/>
        <v>0</v>
      </c>
      <c r="P118" s="33">
        <v>0</v>
      </c>
      <c r="Q118" s="33">
        <v>0</v>
      </c>
      <c r="R118" s="33">
        <v>0</v>
      </c>
      <c r="S118" s="33">
        <v>0</v>
      </c>
      <c r="T118" s="38">
        <f t="shared" si="30"/>
        <v>0</v>
      </c>
      <c r="U118" s="38">
        <f t="shared" si="31"/>
        <v>0</v>
      </c>
    </row>
    <row r="119" spans="1:21" ht="13" x14ac:dyDescent="0.3">
      <c r="A119" s="18" t="s">
        <v>29</v>
      </c>
      <c r="B119" s="12" t="s">
        <v>216</v>
      </c>
      <c r="C119" s="11" t="s">
        <v>217</v>
      </c>
      <c r="D119" s="33">
        <v>2279208</v>
      </c>
      <c r="E119" s="33">
        <v>7608</v>
      </c>
      <c r="F119" s="33">
        <v>0</v>
      </c>
      <c r="G119" s="38">
        <f t="shared" si="24"/>
        <v>0</v>
      </c>
      <c r="H119" s="33">
        <v>0</v>
      </c>
      <c r="I119" s="38">
        <f t="shared" si="25"/>
        <v>0</v>
      </c>
      <c r="J119" s="33">
        <v>0</v>
      </c>
      <c r="K119" s="38">
        <f t="shared" si="26"/>
        <v>0</v>
      </c>
      <c r="L119" s="33">
        <v>0</v>
      </c>
      <c r="M119" s="38">
        <f t="shared" si="27"/>
        <v>0</v>
      </c>
      <c r="N119" s="33">
        <f t="shared" si="28"/>
        <v>0</v>
      </c>
      <c r="O119" s="38">
        <f t="shared" si="29"/>
        <v>0</v>
      </c>
      <c r="P119" s="33">
        <v>0</v>
      </c>
      <c r="Q119" s="33">
        <v>3409278</v>
      </c>
      <c r="R119" s="33">
        <v>2193648</v>
      </c>
      <c r="S119" s="33">
        <v>0</v>
      </c>
      <c r="T119" s="38">
        <f t="shared" si="30"/>
        <v>0</v>
      </c>
      <c r="U119" s="38">
        <f t="shared" si="31"/>
        <v>0</v>
      </c>
    </row>
    <row r="120" spans="1:21" ht="13" x14ac:dyDescent="0.3">
      <c r="A120" s="18" t="s">
        <v>44</v>
      </c>
      <c r="B120" s="12" t="s">
        <v>218</v>
      </c>
      <c r="C120" s="11" t="s">
        <v>219</v>
      </c>
      <c r="D120" s="33">
        <v>0</v>
      </c>
      <c r="E120" s="33">
        <v>0</v>
      </c>
      <c r="F120" s="33">
        <v>0</v>
      </c>
      <c r="G120" s="38">
        <f t="shared" si="24"/>
        <v>0</v>
      </c>
      <c r="H120" s="33">
        <v>0</v>
      </c>
      <c r="I120" s="38">
        <f t="shared" si="25"/>
        <v>0</v>
      </c>
      <c r="J120" s="33">
        <v>0</v>
      </c>
      <c r="K120" s="38">
        <f t="shared" si="26"/>
        <v>0</v>
      </c>
      <c r="L120" s="33">
        <v>0</v>
      </c>
      <c r="M120" s="38">
        <f t="shared" si="27"/>
        <v>0</v>
      </c>
      <c r="N120" s="33">
        <f t="shared" si="28"/>
        <v>0</v>
      </c>
      <c r="O120" s="38">
        <f t="shared" si="29"/>
        <v>0</v>
      </c>
      <c r="P120" s="33">
        <v>0</v>
      </c>
      <c r="Q120" s="33">
        <v>0</v>
      </c>
      <c r="R120" s="33">
        <v>0</v>
      </c>
      <c r="S120" s="33">
        <v>0</v>
      </c>
      <c r="T120" s="38">
        <f t="shared" si="30"/>
        <v>0</v>
      </c>
      <c r="U120" s="38">
        <f t="shared" si="31"/>
        <v>0</v>
      </c>
    </row>
    <row r="121" spans="1:21" ht="14" x14ac:dyDescent="0.3">
      <c r="A121" s="19" t="s">
        <v>0</v>
      </c>
      <c r="B121" s="14" t="s">
        <v>220</v>
      </c>
      <c r="C121" s="13" t="s">
        <v>0</v>
      </c>
      <c r="D121" s="34">
        <f>SUM(D113:D120)</f>
        <v>2572941</v>
      </c>
      <c r="E121" s="34">
        <f>SUM(E113:E120)</f>
        <v>77393</v>
      </c>
      <c r="F121" s="34">
        <f>SUM(F113:F120)</f>
        <v>27226</v>
      </c>
      <c r="G121" s="39">
        <f t="shared" si="24"/>
        <v>1.0581665106195595E-2</v>
      </c>
      <c r="H121" s="34">
        <f>SUM(H113:H120)</f>
        <v>58562</v>
      </c>
      <c r="I121" s="39">
        <f t="shared" si="25"/>
        <v>2.2760724011938089E-2</v>
      </c>
      <c r="J121" s="34">
        <f>SUM(J113:J120)</f>
        <v>53950</v>
      </c>
      <c r="K121" s="39">
        <f t="shared" si="26"/>
        <v>0.69709146822064016</v>
      </c>
      <c r="L121" s="34">
        <f>SUM(L113:L120)</f>
        <v>0</v>
      </c>
      <c r="M121" s="39">
        <f t="shared" si="27"/>
        <v>0</v>
      </c>
      <c r="N121" s="34">
        <f t="shared" si="28"/>
        <v>139738</v>
      </c>
      <c r="O121" s="39">
        <f t="shared" si="29"/>
        <v>1.8055638106805525</v>
      </c>
      <c r="P121" s="34">
        <f>SUM(P113:P120)</f>
        <v>113354</v>
      </c>
      <c r="Q121" s="34">
        <f>SUM(Q113:Q120)</f>
        <v>3688119</v>
      </c>
      <c r="R121" s="34">
        <f>SUM(R113:R120)</f>
        <v>2470758</v>
      </c>
      <c r="S121" s="34">
        <f>SUM(S113:S120)</f>
        <v>929159</v>
      </c>
      <c r="T121" s="39">
        <f t="shared" si="30"/>
        <v>0.37606232581256438</v>
      </c>
      <c r="U121" s="39">
        <f t="shared" si="31"/>
        <v>-0.52405737777228856</v>
      </c>
    </row>
    <row r="122" spans="1:21" ht="13" x14ac:dyDescent="0.3">
      <c r="A122" s="18" t="s">
        <v>29</v>
      </c>
      <c r="B122" s="12" t="s">
        <v>221</v>
      </c>
      <c r="C122" s="11" t="s">
        <v>222</v>
      </c>
      <c r="D122" s="33">
        <v>2552671</v>
      </c>
      <c r="E122" s="33">
        <v>2552671</v>
      </c>
      <c r="F122" s="33">
        <v>2102033</v>
      </c>
      <c r="G122" s="38">
        <f t="shared" si="24"/>
        <v>0.82346412835810023</v>
      </c>
      <c r="H122" s="33">
        <v>410966</v>
      </c>
      <c r="I122" s="38">
        <f t="shared" si="25"/>
        <v>0.16099450340447319</v>
      </c>
      <c r="J122" s="33">
        <v>0</v>
      </c>
      <c r="K122" s="38">
        <f t="shared" si="26"/>
        <v>0</v>
      </c>
      <c r="L122" s="33">
        <v>0</v>
      </c>
      <c r="M122" s="38">
        <f t="shared" si="27"/>
        <v>0</v>
      </c>
      <c r="N122" s="33">
        <f t="shared" si="28"/>
        <v>2512999</v>
      </c>
      <c r="O122" s="38">
        <f t="shared" si="29"/>
        <v>0.98445863176257342</v>
      </c>
      <c r="P122" s="33">
        <v>0</v>
      </c>
      <c r="Q122" s="33">
        <v>3119182</v>
      </c>
      <c r="R122" s="33">
        <v>3119182</v>
      </c>
      <c r="S122" s="33">
        <v>3081000</v>
      </c>
      <c r="T122" s="38">
        <f t="shared" si="30"/>
        <v>0.98775897014024827</v>
      </c>
      <c r="U122" s="38">
        <f t="shared" si="31"/>
        <v>0</v>
      </c>
    </row>
    <row r="123" spans="1:21" ht="13" x14ac:dyDescent="0.3">
      <c r="A123" s="18" t="s">
        <v>29</v>
      </c>
      <c r="B123" s="12" t="s">
        <v>223</v>
      </c>
      <c r="C123" s="11" t="s">
        <v>224</v>
      </c>
      <c r="D123" s="33">
        <v>70755</v>
      </c>
      <c r="E123" s="33">
        <v>70755</v>
      </c>
      <c r="F123" s="33">
        <v>0</v>
      </c>
      <c r="G123" s="38">
        <f t="shared" si="24"/>
        <v>0</v>
      </c>
      <c r="H123" s="33">
        <v>4053</v>
      </c>
      <c r="I123" s="38">
        <f t="shared" si="25"/>
        <v>5.7282170871316512E-2</v>
      </c>
      <c r="J123" s="33">
        <v>51369</v>
      </c>
      <c r="K123" s="38">
        <f t="shared" si="26"/>
        <v>0.72601229595081618</v>
      </c>
      <c r="L123" s="33">
        <v>0</v>
      </c>
      <c r="M123" s="38">
        <f t="shared" si="27"/>
        <v>0</v>
      </c>
      <c r="N123" s="33">
        <f t="shared" si="28"/>
        <v>55422</v>
      </c>
      <c r="O123" s="38">
        <f t="shared" si="29"/>
        <v>0.78329446682213266</v>
      </c>
      <c r="P123" s="33">
        <v>0</v>
      </c>
      <c r="Q123" s="33">
        <v>207540</v>
      </c>
      <c r="R123" s="33">
        <v>185540</v>
      </c>
      <c r="S123" s="33">
        <v>3626</v>
      </c>
      <c r="T123" s="38">
        <f t="shared" si="30"/>
        <v>1.9542955696884769E-2</v>
      </c>
      <c r="U123" s="38">
        <f t="shared" si="31"/>
        <v>0</v>
      </c>
    </row>
    <row r="124" spans="1:21" ht="13" x14ac:dyDescent="0.3">
      <c r="A124" s="18" t="s">
        <v>29</v>
      </c>
      <c r="B124" s="12" t="s">
        <v>225</v>
      </c>
      <c r="C124" s="11" t="s">
        <v>226</v>
      </c>
      <c r="D124" s="33">
        <v>467952</v>
      </c>
      <c r="E124" s="33">
        <v>552328</v>
      </c>
      <c r="F124" s="33">
        <v>137400</v>
      </c>
      <c r="G124" s="38">
        <f t="shared" si="24"/>
        <v>0.29361985844702021</v>
      </c>
      <c r="H124" s="33">
        <v>99874</v>
      </c>
      <c r="I124" s="38">
        <f t="shared" si="25"/>
        <v>0.2134278729442336</v>
      </c>
      <c r="J124" s="33">
        <v>154510</v>
      </c>
      <c r="K124" s="38">
        <f t="shared" si="26"/>
        <v>0.27974319607189929</v>
      </c>
      <c r="L124" s="33">
        <v>0</v>
      </c>
      <c r="M124" s="38">
        <f t="shared" si="27"/>
        <v>0</v>
      </c>
      <c r="N124" s="33">
        <f t="shared" si="28"/>
        <v>391784</v>
      </c>
      <c r="O124" s="38">
        <f t="shared" si="29"/>
        <v>0.70933213597717304</v>
      </c>
      <c r="P124" s="33">
        <v>171888</v>
      </c>
      <c r="Q124" s="33">
        <v>922116</v>
      </c>
      <c r="R124" s="33">
        <v>450099</v>
      </c>
      <c r="S124" s="33">
        <v>373392</v>
      </c>
      <c r="T124" s="38">
        <f t="shared" si="30"/>
        <v>0.8295774929515507</v>
      </c>
      <c r="U124" s="38">
        <f t="shared" si="31"/>
        <v>-0.10110071674578791</v>
      </c>
    </row>
    <row r="125" spans="1:21" ht="13" x14ac:dyDescent="0.3">
      <c r="A125" s="18" t="s">
        <v>44</v>
      </c>
      <c r="B125" s="12" t="s">
        <v>227</v>
      </c>
      <c r="C125" s="11" t="s">
        <v>228</v>
      </c>
      <c r="D125" s="33">
        <v>0</v>
      </c>
      <c r="E125" s="33">
        <v>0</v>
      </c>
      <c r="F125" s="33">
        <v>0</v>
      </c>
      <c r="G125" s="38">
        <f t="shared" si="24"/>
        <v>0</v>
      </c>
      <c r="H125" s="33">
        <v>0</v>
      </c>
      <c r="I125" s="38">
        <f t="shared" si="25"/>
        <v>0</v>
      </c>
      <c r="J125" s="33">
        <v>0</v>
      </c>
      <c r="K125" s="38">
        <f t="shared" si="26"/>
        <v>0</v>
      </c>
      <c r="L125" s="33">
        <v>0</v>
      </c>
      <c r="M125" s="38">
        <f t="shared" si="27"/>
        <v>0</v>
      </c>
      <c r="N125" s="33">
        <f t="shared" si="28"/>
        <v>0</v>
      </c>
      <c r="O125" s="38">
        <f t="shared" si="29"/>
        <v>0</v>
      </c>
      <c r="P125" s="33">
        <v>0</v>
      </c>
      <c r="Q125" s="33">
        <v>0</v>
      </c>
      <c r="R125" s="33">
        <v>0</v>
      </c>
      <c r="S125" s="33">
        <v>0</v>
      </c>
      <c r="T125" s="38">
        <f t="shared" si="30"/>
        <v>0</v>
      </c>
      <c r="U125" s="38">
        <f t="shared" si="31"/>
        <v>0</v>
      </c>
    </row>
    <row r="126" spans="1:21" ht="14" x14ac:dyDescent="0.3">
      <c r="A126" s="19" t="s">
        <v>0</v>
      </c>
      <c r="B126" s="14" t="s">
        <v>229</v>
      </c>
      <c r="C126" s="13" t="s">
        <v>0</v>
      </c>
      <c r="D126" s="34">
        <f>SUM(D122:D125)</f>
        <v>3091378</v>
      </c>
      <c r="E126" s="34">
        <f>SUM(E122:E125)</f>
        <v>3175754</v>
      </c>
      <c r="F126" s="34">
        <f>SUM(F122:F125)</f>
        <v>2239433</v>
      </c>
      <c r="G126" s="39">
        <f t="shared" si="24"/>
        <v>0.7244125435323665</v>
      </c>
      <c r="H126" s="34">
        <f>SUM(H122:H125)</f>
        <v>514893</v>
      </c>
      <c r="I126" s="39">
        <f t="shared" si="25"/>
        <v>0.16655776161957547</v>
      </c>
      <c r="J126" s="34">
        <f>SUM(J122:J125)</f>
        <v>205879</v>
      </c>
      <c r="K126" s="39">
        <f t="shared" si="26"/>
        <v>6.4828384062493499E-2</v>
      </c>
      <c r="L126" s="34">
        <f>SUM(L122:L125)</f>
        <v>0</v>
      </c>
      <c r="M126" s="39">
        <f t="shared" si="27"/>
        <v>0</v>
      </c>
      <c r="N126" s="34">
        <f t="shared" si="28"/>
        <v>2960205</v>
      </c>
      <c r="O126" s="39">
        <f t="shared" si="29"/>
        <v>0.93212666976094494</v>
      </c>
      <c r="P126" s="34">
        <f>SUM(P122:P125)</f>
        <v>171888</v>
      </c>
      <c r="Q126" s="34">
        <f>SUM(Q122:Q125)</f>
        <v>4248838</v>
      </c>
      <c r="R126" s="34">
        <f>SUM(R122:R125)</f>
        <v>3754821</v>
      </c>
      <c r="S126" s="34">
        <f>SUM(S122:S125)</f>
        <v>3458018</v>
      </c>
      <c r="T126" s="39">
        <f t="shared" si="30"/>
        <v>0.92095415467208686</v>
      </c>
      <c r="U126" s="39">
        <f t="shared" si="31"/>
        <v>0.19775086102578432</v>
      </c>
    </row>
    <row r="127" spans="1:21" ht="13" x14ac:dyDescent="0.3">
      <c r="A127" s="18" t="s">
        <v>29</v>
      </c>
      <c r="B127" s="12" t="s">
        <v>230</v>
      </c>
      <c r="C127" s="11" t="s">
        <v>231</v>
      </c>
      <c r="D127" s="33">
        <v>50</v>
      </c>
      <c r="E127" s="33">
        <v>236652</v>
      </c>
      <c r="F127" s="33">
        <v>0</v>
      </c>
      <c r="G127" s="38">
        <f t="shared" si="24"/>
        <v>0</v>
      </c>
      <c r="H127" s="33">
        <v>0</v>
      </c>
      <c r="I127" s="38">
        <f t="shared" si="25"/>
        <v>0</v>
      </c>
      <c r="J127" s="33">
        <v>171534</v>
      </c>
      <c r="K127" s="38">
        <f t="shared" si="26"/>
        <v>0.72483646873890772</v>
      </c>
      <c r="L127" s="33">
        <v>0</v>
      </c>
      <c r="M127" s="38">
        <f t="shared" si="27"/>
        <v>0</v>
      </c>
      <c r="N127" s="33">
        <f t="shared" si="28"/>
        <v>171534</v>
      </c>
      <c r="O127" s="38">
        <f t="shared" si="29"/>
        <v>0.72483646873890772</v>
      </c>
      <c r="P127" s="33">
        <v>29621</v>
      </c>
      <c r="Q127" s="33">
        <v>50</v>
      </c>
      <c r="R127" s="33">
        <v>147916</v>
      </c>
      <c r="S127" s="33">
        <v>75008</v>
      </c>
      <c r="T127" s="38">
        <f t="shared" si="30"/>
        <v>0.50709862354309199</v>
      </c>
      <c r="U127" s="38">
        <f t="shared" si="31"/>
        <v>4.7909591168427808</v>
      </c>
    </row>
    <row r="128" spans="1:21" ht="13" x14ac:dyDescent="0.3">
      <c r="A128" s="18" t="s">
        <v>29</v>
      </c>
      <c r="B128" s="12" t="s">
        <v>232</v>
      </c>
      <c r="C128" s="11" t="s">
        <v>233</v>
      </c>
      <c r="D128" s="33">
        <v>0</v>
      </c>
      <c r="E128" s="33">
        <v>0</v>
      </c>
      <c r="F128" s="33">
        <v>0</v>
      </c>
      <c r="G128" s="38">
        <f t="shared" si="24"/>
        <v>0</v>
      </c>
      <c r="H128" s="33">
        <v>0</v>
      </c>
      <c r="I128" s="38">
        <f t="shared" si="25"/>
        <v>0</v>
      </c>
      <c r="J128" s="33">
        <v>0</v>
      </c>
      <c r="K128" s="38">
        <f t="shared" si="26"/>
        <v>0</v>
      </c>
      <c r="L128" s="33">
        <v>0</v>
      </c>
      <c r="M128" s="38">
        <f t="shared" si="27"/>
        <v>0</v>
      </c>
      <c r="N128" s="33">
        <f t="shared" si="28"/>
        <v>0</v>
      </c>
      <c r="O128" s="38">
        <f t="shared" si="29"/>
        <v>0</v>
      </c>
      <c r="P128" s="33">
        <v>0</v>
      </c>
      <c r="Q128" s="33">
        <v>0</v>
      </c>
      <c r="R128" s="33">
        <v>0</v>
      </c>
      <c r="S128" s="33">
        <v>0</v>
      </c>
      <c r="T128" s="38">
        <f t="shared" si="30"/>
        <v>0</v>
      </c>
      <c r="U128" s="38">
        <f t="shared" si="31"/>
        <v>0</v>
      </c>
    </row>
    <row r="129" spans="1:21" ht="13" x14ac:dyDescent="0.3">
      <c r="A129" s="18" t="s">
        <v>29</v>
      </c>
      <c r="B129" s="12" t="s">
        <v>234</v>
      </c>
      <c r="C129" s="11" t="s">
        <v>235</v>
      </c>
      <c r="D129" s="33">
        <v>23731</v>
      </c>
      <c r="E129" s="33">
        <v>23731</v>
      </c>
      <c r="F129" s="33">
        <v>5250</v>
      </c>
      <c r="G129" s="38">
        <f t="shared" si="24"/>
        <v>0.2212296152711643</v>
      </c>
      <c r="H129" s="33">
        <v>5250</v>
      </c>
      <c r="I129" s="38">
        <f t="shared" si="25"/>
        <v>0.2212296152711643</v>
      </c>
      <c r="J129" s="33">
        <v>5250</v>
      </c>
      <c r="K129" s="38">
        <f t="shared" si="26"/>
        <v>0.2212296152711643</v>
      </c>
      <c r="L129" s="33">
        <v>0</v>
      </c>
      <c r="M129" s="38">
        <f t="shared" si="27"/>
        <v>0</v>
      </c>
      <c r="N129" s="33">
        <f t="shared" si="28"/>
        <v>15750</v>
      </c>
      <c r="O129" s="38">
        <f t="shared" si="29"/>
        <v>0.66368884581349286</v>
      </c>
      <c r="P129" s="33">
        <v>60</v>
      </c>
      <c r="Q129" s="33">
        <v>23731</v>
      </c>
      <c r="R129" s="33">
        <v>23731</v>
      </c>
      <c r="S129" s="33">
        <v>7220</v>
      </c>
      <c r="T129" s="38">
        <f t="shared" si="30"/>
        <v>0.30424339471577261</v>
      </c>
      <c r="U129" s="38">
        <f t="shared" si="31"/>
        <v>86.5</v>
      </c>
    </row>
    <row r="130" spans="1:21" ht="13" x14ac:dyDescent="0.3">
      <c r="A130" s="18" t="s">
        <v>29</v>
      </c>
      <c r="B130" s="12" t="s">
        <v>236</v>
      </c>
      <c r="C130" s="11" t="s">
        <v>237</v>
      </c>
      <c r="D130" s="33">
        <v>0</v>
      </c>
      <c r="E130" s="33">
        <v>0</v>
      </c>
      <c r="F130" s="33">
        <v>0</v>
      </c>
      <c r="G130" s="38">
        <f t="shared" si="24"/>
        <v>0</v>
      </c>
      <c r="H130" s="33">
        <v>0</v>
      </c>
      <c r="I130" s="38">
        <f t="shared" si="25"/>
        <v>0</v>
      </c>
      <c r="J130" s="33">
        <v>0</v>
      </c>
      <c r="K130" s="38">
        <f t="shared" si="26"/>
        <v>0</v>
      </c>
      <c r="L130" s="33">
        <v>0</v>
      </c>
      <c r="M130" s="38">
        <f t="shared" si="27"/>
        <v>0</v>
      </c>
      <c r="N130" s="33">
        <f t="shared" si="28"/>
        <v>0</v>
      </c>
      <c r="O130" s="38">
        <f t="shared" si="29"/>
        <v>0</v>
      </c>
      <c r="P130" s="33">
        <v>0</v>
      </c>
      <c r="Q130" s="33">
        <v>0</v>
      </c>
      <c r="R130" s="33">
        <v>0</v>
      </c>
      <c r="S130" s="33">
        <v>0</v>
      </c>
      <c r="T130" s="38">
        <f t="shared" si="30"/>
        <v>0</v>
      </c>
      <c r="U130" s="38">
        <f t="shared" si="31"/>
        <v>0</v>
      </c>
    </row>
    <row r="131" spans="1:21" ht="13" x14ac:dyDescent="0.3">
      <c r="A131" s="18" t="s">
        <v>44</v>
      </c>
      <c r="B131" s="12" t="s">
        <v>238</v>
      </c>
      <c r="C131" s="11" t="s">
        <v>239</v>
      </c>
      <c r="D131" s="33">
        <v>0</v>
      </c>
      <c r="E131" s="33">
        <v>0</v>
      </c>
      <c r="F131" s="33">
        <v>0</v>
      </c>
      <c r="G131" s="38">
        <f t="shared" si="24"/>
        <v>0</v>
      </c>
      <c r="H131" s="33">
        <v>0</v>
      </c>
      <c r="I131" s="38">
        <f t="shared" si="25"/>
        <v>0</v>
      </c>
      <c r="J131" s="33">
        <v>0</v>
      </c>
      <c r="K131" s="38">
        <f t="shared" si="26"/>
        <v>0</v>
      </c>
      <c r="L131" s="33">
        <v>0</v>
      </c>
      <c r="M131" s="38">
        <f t="shared" si="27"/>
        <v>0</v>
      </c>
      <c r="N131" s="33">
        <f t="shared" si="28"/>
        <v>0</v>
      </c>
      <c r="O131" s="38">
        <f t="shared" si="29"/>
        <v>0</v>
      </c>
      <c r="P131" s="33">
        <v>0</v>
      </c>
      <c r="Q131" s="33">
        <v>0</v>
      </c>
      <c r="R131" s="33">
        <v>0</v>
      </c>
      <c r="S131" s="33">
        <v>0</v>
      </c>
      <c r="T131" s="38">
        <f t="shared" si="30"/>
        <v>0</v>
      </c>
      <c r="U131" s="38">
        <f t="shared" si="31"/>
        <v>0</v>
      </c>
    </row>
    <row r="132" spans="1:21" ht="14" x14ac:dyDescent="0.3">
      <c r="A132" s="19" t="s">
        <v>0</v>
      </c>
      <c r="B132" s="14" t="s">
        <v>240</v>
      </c>
      <c r="C132" s="13" t="s">
        <v>0</v>
      </c>
      <c r="D132" s="34">
        <f>SUM(D127:D131)</f>
        <v>23781</v>
      </c>
      <c r="E132" s="34">
        <f>SUM(E127:E131)</f>
        <v>260383</v>
      </c>
      <c r="F132" s="34">
        <f>SUM(F127:F131)</f>
        <v>5250</v>
      </c>
      <c r="G132" s="39">
        <f t="shared" si="24"/>
        <v>0.2207644758420588</v>
      </c>
      <c r="H132" s="34">
        <f>SUM(H127:H131)</f>
        <v>5250</v>
      </c>
      <c r="I132" s="39">
        <f t="shared" si="25"/>
        <v>0.2207644758420588</v>
      </c>
      <c r="J132" s="34">
        <f>SUM(J127:J131)</f>
        <v>176784</v>
      </c>
      <c r="K132" s="39">
        <f t="shared" si="26"/>
        <v>0.67893833314770935</v>
      </c>
      <c r="L132" s="34">
        <f>SUM(L127:L131)</f>
        <v>0</v>
      </c>
      <c r="M132" s="39">
        <f t="shared" si="27"/>
        <v>0</v>
      </c>
      <c r="N132" s="34">
        <f t="shared" si="28"/>
        <v>187284</v>
      </c>
      <c r="O132" s="39">
        <f t="shared" si="29"/>
        <v>0.71926354639127743</v>
      </c>
      <c r="P132" s="34">
        <f>SUM(P127:P131)</f>
        <v>29681</v>
      </c>
      <c r="Q132" s="34">
        <f>SUM(Q127:Q131)</f>
        <v>23781</v>
      </c>
      <c r="R132" s="34">
        <f>SUM(R127:R131)</f>
        <v>171647</v>
      </c>
      <c r="S132" s="34">
        <f>SUM(S127:S131)</f>
        <v>82228</v>
      </c>
      <c r="T132" s="39">
        <f t="shared" si="30"/>
        <v>0.4790529400455586</v>
      </c>
      <c r="U132" s="39">
        <f t="shared" si="31"/>
        <v>4.9561335534517035</v>
      </c>
    </row>
    <row r="133" spans="1:21" ht="13" x14ac:dyDescent="0.3">
      <c r="A133" s="18" t="s">
        <v>29</v>
      </c>
      <c r="B133" s="12" t="s">
        <v>241</v>
      </c>
      <c r="C133" s="11" t="s">
        <v>242</v>
      </c>
      <c r="D133" s="33">
        <v>723773</v>
      </c>
      <c r="E133" s="33">
        <v>131553</v>
      </c>
      <c r="F133" s="33">
        <v>10316</v>
      </c>
      <c r="G133" s="38">
        <f t="shared" si="24"/>
        <v>1.4253087639356539E-2</v>
      </c>
      <c r="H133" s="33">
        <v>40848</v>
      </c>
      <c r="I133" s="38">
        <f t="shared" si="25"/>
        <v>5.6437584712333837E-2</v>
      </c>
      <c r="J133" s="33">
        <v>641295</v>
      </c>
      <c r="K133" s="38">
        <f t="shared" si="26"/>
        <v>4.8748033112129709</v>
      </c>
      <c r="L133" s="33">
        <v>0</v>
      </c>
      <c r="M133" s="38">
        <f t="shared" si="27"/>
        <v>0</v>
      </c>
      <c r="N133" s="33">
        <f t="shared" si="28"/>
        <v>692459</v>
      </c>
      <c r="O133" s="38">
        <f t="shared" si="29"/>
        <v>5.2637264068474305</v>
      </c>
      <c r="P133" s="33">
        <v>44879</v>
      </c>
      <c r="Q133" s="33">
        <v>696605</v>
      </c>
      <c r="R133" s="33">
        <v>696605</v>
      </c>
      <c r="S133" s="33">
        <v>66810</v>
      </c>
      <c r="T133" s="38">
        <f t="shared" si="30"/>
        <v>9.5908010996188661E-2</v>
      </c>
      <c r="U133" s="38">
        <f t="shared" si="31"/>
        <v>13.289422669845585</v>
      </c>
    </row>
    <row r="134" spans="1:21" ht="13" x14ac:dyDescent="0.3">
      <c r="A134" s="18" t="s">
        <v>29</v>
      </c>
      <c r="B134" s="12" t="s">
        <v>243</v>
      </c>
      <c r="C134" s="11" t="s">
        <v>244</v>
      </c>
      <c r="D134" s="33">
        <v>0</v>
      </c>
      <c r="E134" s="33">
        <v>0</v>
      </c>
      <c r="F134" s="33">
        <v>0</v>
      </c>
      <c r="G134" s="38">
        <f t="shared" si="24"/>
        <v>0</v>
      </c>
      <c r="H134" s="33">
        <v>0</v>
      </c>
      <c r="I134" s="38">
        <f t="shared" si="25"/>
        <v>0</v>
      </c>
      <c r="J134" s="33">
        <v>0</v>
      </c>
      <c r="K134" s="38">
        <f t="shared" si="26"/>
        <v>0</v>
      </c>
      <c r="L134" s="33">
        <v>0</v>
      </c>
      <c r="M134" s="38">
        <f t="shared" si="27"/>
        <v>0</v>
      </c>
      <c r="N134" s="33">
        <f t="shared" si="28"/>
        <v>0</v>
      </c>
      <c r="O134" s="38">
        <f t="shared" si="29"/>
        <v>0</v>
      </c>
      <c r="P134" s="33">
        <v>0</v>
      </c>
      <c r="Q134" s="33">
        <v>0</v>
      </c>
      <c r="R134" s="33">
        <v>0</v>
      </c>
      <c r="S134" s="33">
        <v>0</v>
      </c>
      <c r="T134" s="38">
        <f t="shared" si="30"/>
        <v>0</v>
      </c>
      <c r="U134" s="38">
        <f t="shared" si="31"/>
        <v>0</v>
      </c>
    </row>
    <row r="135" spans="1:21" ht="13" x14ac:dyDescent="0.3">
      <c r="A135" s="18" t="s">
        <v>29</v>
      </c>
      <c r="B135" s="12" t="s">
        <v>245</v>
      </c>
      <c r="C135" s="11" t="s">
        <v>246</v>
      </c>
      <c r="D135" s="33">
        <v>0</v>
      </c>
      <c r="E135" s="33">
        <v>0</v>
      </c>
      <c r="F135" s="33">
        <v>0</v>
      </c>
      <c r="G135" s="38">
        <f t="shared" si="24"/>
        <v>0</v>
      </c>
      <c r="H135" s="33">
        <v>0</v>
      </c>
      <c r="I135" s="38">
        <f t="shared" si="25"/>
        <v>0</v>
      </c>
      <c r="J135" s="33">
        <v>0</v>
      </c>
      <c r="K135" s="38">
        <f t="shared" si="26"/>
        <v>0</v>
      </c>
      <c r="L135" s="33">
        <v>0</v>
      </c>
      <c r="M135" s="38">
        <f t="shared" si="27"/>
        <v>0</v>
      </c>
      <c r="N135" s="33">
        <f t="shared" si="28"/>
        <v>0</v>
      </c>
      <c r="O135" s="38">
        <f t="shared" si="29"/>
        <v>0</v>
      </c>
      <c r="P135" s="33">
        <v>0</v>
      </c>
      <c r="Q135" s="33">
        <v>0</v>
      </c>
      <c r="R135" s="33">
        <v>0</v>
      </c>
      <c r="S135" s="33">
        <v>0</v>
      </c>
      <c r="T135" s="38">
        <f t="shared" si="30"/>
        <v>0</v>
      </c>
      <c r="U135" s="38">
        <f t="shared" si="31"/>
        <v>0</v>
      </c>
    </row>
    <row r="136" spans="1:21" ht="13" x14ac:dyDescent="0.3">
      <c r="A136" s="18" t="s">
        <v>44</v>
      </c>
      <c r="B136" s="12" t="s">
        <v>247</v>
      </c>
      <c r="C136" s="11" t="s">
        <v>248</v>
      </c>
      <c r="D136" s="33">
        <v>0</v>
      </c>
      <c r="E136" s="33">
        <v>0</v>
      </c>
      <c r="F136" s="33">
        <v>0</v>
      </c>
      <c r="G136" s="38">
        <f t="shared" si="24"/>
        <v>0</v>
      </c>
      <c r="H136" s="33">
        <v>0</v>
      </c>
      <c r="I136" s="38">
        <f t="shared" si="25"/>
        <v>0</v>
      </c>
      <c r="J136" s="33">
        <v>0</v>
      </c>
      <c r="K136" s="38">
        <f t="shared" si="26"/>
        <v>0</v>
      </c>
      <c r="L136" s="33">
        <v>0</v>
      </c>
      <c r="M136" s="38">
        <f t="shared" si="27"/>
        <v>0</v>
      </c>
      <c r="N136" s="33">
        <f t="shared" si="28"/>
        <v>0</v>
      </c>
      <c r="O136" s="38">
        <f t="shared" si="29"/>
        <v>0</v>
      </c>
      <c r="P136" s="33">
        <v>0</v>
      </c>
      <c r="Q136" s="33">
        <v>0</v>
      </c>
      <c r="R136" s="33">
        <v>0</v>
      </c>
      <c r="S136" s="33">
        <v>0</v>
      </c>
      <c r="T136" s="38">
        <f t="shared" si="30"/>
        <v>0</v>
      </c>
      <c r="U136" s="38">
        <f t="shared" si="31"/>
        <v>0</v>
      </c>
    </row>
    <row r="137" spans="1:21" ht="14" x14ac:dyDescent="0.3">
      <c r="A137" s="19" t="s">
        <v>0</v>
      </c>
      <c r="B137" s="14" t="s">
        <v>249</v>
      </c>
      <c r="C137" s="13" t="s">
        <v>0</v>
      </c>
      <c r="D137" s="34">
        <f>SUM(D133:D136)</f>
        <v>723773</v>
      </c>
      <c r="E137" s="34">
        <f>SUM(E133:E136)</f>
        <v>131553</v>
      </c>
      <c r="F137" s="34">
        <f>SUM(F133:F136)</f>
        <v>10316</v>
      </c>
      <c r="G137" s="39">
        <f t="shared" ref="G137:G170" si="32">IF(($D137     =0),0,($F137     /$D137     ))</f>
        <v>1.4253087639356539E-2</v>
      </c>
      <c r="H137" s="34">
        <f>SUM(H133:H136)</f>
        <v>40848</v>
      </c>
      <c r="I137" s="39">
        <f t="shared" ref="I137:I170" si="33">IF(($D137     =0),0,($H137     /$D137     ))</f>
        <v>5.6437584712333837E-2</v>
      </c>
      <c r="J137" s="34">
        <f>SUM(J133:J136)</f>
        <v>641295</v>
      </c>
      <c r="K137" s="39">
        <f t="shared" ref="K137:K170" si="34">IF(($E137     =0),0,($J137     /$E137     ))</f>
        <v>4.8748033112129709</v>
      </c>
      <c r="L137" s="34">
        <f>SUM(L133:L136)</f>
        <v>0</v>
      </c>
      <c r="M137" s="39">
        <f t="shared" ref="M137:M170" si="35">IF(($E137     =0),0,($L137     /$E137     ))</f>
        <v>0</v>
      </c>
      <c r="N137" s="34">
        <f t="shared" ref="N137:N170" si="36">$F137     +$H137     +$J137</f>
        <v>692459</v>
      </c>
      <c r="O137" s="39">
        <f t="shared" ref="O137:O170" si="37">IF(($E137     =0),0,($N137     /$E137     ))</f>
        <v>5.2637264068474305</v>
      </c>
      <c r="P137" s="34">
        <f>SUM(P133:P136)</f>
        <v>44879</v>
      </c>
      <c r="Q137" s="34">
        <f>SUM(Q133:Q136)</f>
        <v>696605</v>
      </c>
      <c r="R137" s="34">
        <f>SUM(R133:R136)</f>
        <v>696605</v>
      </c>
      <c r="S137" s="34">
        <f>SUM(S133:S136)</f>
        <v>66810</v>
      </c>
      <c r="T137" s="39">
        <f t="shared" ref="T137:T170" si="38">IF(($R137     =0),0,($S137     /$R137     ))</f>
        <v>9.5908010996188661E-2</v>
      </c>
      <c r="U137" s="39">
        <f t="shared" ref="U137:U170" si="39">IF(($P137     =0),0,(($J137     /$P137     )-1))</f>
        <v>13.289422669845585</v>
      </c>
    </row>
    <row r="138" spans="1:21" ht="13" x14ac:dyDescent="0.3">
      <c r="A138" s="18" t="s">
        <v>29</v>
      </c>
      <c r="B138" s="12" t="s">
        <v>250</v>
      </c>
      <c r="C138" s="11" t="s">
        <v>251</v>
      </c>
      <c r="D138" s="33">
        <v>0</v>
      </c>
      <c r="E138" s="33">
        <v>8000</v>
      </c>
      <c r="F138" s="33">
        <v>0</v>
      </c>
      <c r="G138" s="38">
        <f t="shared" si="32"/>
        <v>0</v>
      </c>
      <c r="H138" s="33">
        <v>2000</v>
      </c>
      <c r="I138" s="38">
        <f t="shared" si="33"/>
        <v>0</v>
      </c>
      <c r="J138" s="33">
        <v>4674</v>
      </c>
      <c r="K138" s="38">
        <f t="shared" si="34"/>
        <v>0.58425000000000005</v>
      </c>
      <c r="L138" s="33">
        <v>0</v>
      </c>
      <c r="M138" s="38">
        <f t="shared" si="35"/>
        <v>0</v>
      </c>
      <c r="N138" s="33">
        <f t="shared" si="36"/>
        <v>6674</v>
      </c>
      <c r="O138" s="38">
        <f t="shared" si="37"/>
        <v>0.83425000000000005</v>
      </c>
      <c r="P138" s="33">
        <v>35</v>
      </c>
      <c r="Q138" s="33">
        <v>90736</v>
      </c>
      <c r="R138" s="33">
        <v>90736</v>
      </c>
      <c r="S138" s="33">
        <v>12142</v>
      </c>
      <c r="T138" s="38">
        <f t="shared" si="38"/>
        <v>0.13381678716275788</v>
      </c>
      <c r="U138" s="38">
        <f t="shared" si="39"/>
        <v>132.54285714285714</v>
      </c>
    </row>
    <row r="139" spans="1:21" ht="13" x14ac:dyDescent="0.3">
      <c r="A139" s="18" t="s">
        <v>29</v>
      </c>
      <c r="B139" s="12" t="s">
        <v>252</v>
      </c>
      <c r="C139" s="11" t="s">
        <v>253</v>
      </c>
      <c r="D139" s="33">
        <v>8685850</v>
      </c>
      <c r="E139" s="33">
        <v>4832262</v>
      </c>
      <c r="F139" s="33">
        <v>3535908</v>
      </c>
      <c r="G139" s="38">
        <f t="shared" si="32"/>
        <v>0.4070883102977832</v>
      </c>
      <c r="H139" s="33">
        <v>2837561</v>
      </c>
      <c r="I139" s="38">
        <f t="shared" si="33"/>
        <v>0.32668777379300817</v>
      </c>
      <c r="J139" s="33">
        <v>2135566</v>
      </c>
      <c r="K139" s="38">
        <f t="shared" si="34"/>
        <v>0.44193919948876942</v>
      </c>
      <c r="L139" s="33">
        <v>0</v>
      </c>
      <c r="M139" s="38">
        <f t="shared" si="35"/>
        <v>0</v>
      </c>
      <c r="N139" s="33">
        <f t="shared" si="36"/>
        <v>8509035</v>
      </c>
      <c r="O139" s="38">
        <f t="shared" si="37"/>
        <v>1.7608803082283204</v>
      </c>
      <c r="P139" s="33">
        <v>7131017</v>
      </c>
      <c r="Q139" s="33">
        <v>7331280</v>
      </c>
      <c r="R139" s="33">
        <v>7331280</v>
      </c>
      <c r="S139" s="33">
        <v>7144466</v>
      </c>
      <c r="T139" s="38">
        <f t="shared" si="38"/>
        <v>0.97451822874041094</v>
      </c>
      <c r="U139" s="38">
        <f t="shared" si="39"/>
        <v>-0.70052434316171164</v>
      </c>
    </row>
    <row r="140" spans="1:21" ht="13" x14ac:dyDescent="0.3">
      <c r="A140" s="18" t="s">
        <v>29</v>
      </c>
      <c r="B140" s="12" t="s">
        <v>254</v>
      </c>
      <c r="C140" s="11" t="s">
        <v>255</v>
      </c>
      <c r="D140" s="33">
        <v>0</v>
      </c>
      <c r="E140" s="33">
        <v>4000000</v>
      </c>
      <c r="F140" s="33">
        <v>0</v>
      </c>
      <c r="G140" s="38">
        <f t="shared" si="32"/>
        <v>0</v>
      </c>
      <c r="H140" s="33">
        <v>0</v>
      </c>
      <c r="I140" s="38">
        <f t="shared" si="33"/>
        <v>0</v>
      </c>
      <c r="J140" s="33">
        <v>-39617</v>
      </c>
      <c r="K140" s="38">
        <f t="shared" si="34"/>
        <v>-9.9042499999999999E-3</v>
      </c>
      <c r="L140" s="33">
        <v>0</v>
      </c>
      <c r="M140" s="38">
        <f t="shared" si="35"/>
        <v>0</v>
      </c>
      <c r="N140" s="33">
        <f t="shared" si="36"/>
        <v>-39617</v>
      </c>
      <c r="O140" s="38">
        <f t="shared" si="37"/>
        <v>-9.9042499999999999E-3</v>
      </c>
      <c r="P140" s="33">
        <v>0</v>
      </c>
      <c r="Q140" s="33">
        <v>0</v>
      </c>
      <c r="R140" s="33">
        <v>0</v>
      </c>
      <c r="S140" s="33">
        <v>0</v>
      </c>
      <c r="T140" s="38">
        <f t="shared" si="38"/>
        <v>0</v>
      </c>
      <c r="U140" s="38">
        <f t="shared" si="39"/>
        <v>0</v>
      </c>
    </row>
    <row r="141" spans="1:21" ht="13" x14ac:dyDescent="0.3">
      <c r="A141" s="18" t="s">
        <v>29</v>
      </c>
      <c r="B141" s="12" t="s">
        <v>256</v>
      </c>
      <c r="C141" s="11" t="s">
        <v>257</v>
      </c>
      <c r="D141" s="33">
        <v>0</v>
      </c>
      <c r="E141" s="33">
        <v>0</v>
      </c>
      <c r="F141" s="33">
        <v>0</v>
      </c>
      <c r="G141" s="38">
        <f t="shared" si="32"/>
        <v>0</v>
      </c>
      <c r="H141" s="33">
        <v>0</v>
      </c>
      <c r="I141" s="38">
        <f t="shared" si="33"/>
        <v>0</v>
      </c>
      <c r="J141" s="33">
        <v>0</v>
      </c>
      <c r="K141" s="38">
        <f t="shared" si="34"/>
        <v>0</v>
      </c>
      <c r="L141" s="33">
        <v>0</v>
      </c>
      <c r="M141" s="38">
        <f t="shared" si="35"/>
        <v>0</v>
      </c>
      <c r="N141" s="33">
        <f t="shared" si="36"/>
        <v>0</v>
      </c>
      <c r="O141" s="38">
        <f t="shared" si="37"/>
        <v>0</v>
      </c>
      <c r="P141" s="33">
        <v>0</v>
      </c>
      <c r="Q141" s="33">
        <v>0</v>
      </c>
      <c r="R141" s="33">
        <v>0</v>
      </c>
      <c r="S141" s="33">
        <v>0</v>
      </c>
      <c r="T141" s="38">
        <f t="shared" si="38"/>
        <v>0</v>
      </c>
      <c r="U141" s="38">
        <f t="shared" si="39"/>
        <v>0</v>
      </c>
    </row>
    <row r="142" spans="1:21" ht="13" x14ac:dyDescent="0.3">
      <c r="A142" s="18" t="s">
        <v>29</v>
      </c>
      <c r="B142" s="12" t="s">
        <v>258</v>
      </c>
      <c r="C142" s="11" t="s">
        <v>259</v>
      </c>
      <c r="D142" s="33">
        <v>0</v>
      </c>
      <c r="E142" s="33">
        <v>0</v>
      </c>
      <c r="F142" s="33">
        <v>0</v>
      </c>
      <c r="G142" s="38">
        <f t="shared" si="32"/>
        <v>0</v>
      </c>
      <c r="H142" s="33">
        <v>0</v>
      </c>
      <c r="I142" s="38">
        <f t="shared" si="33"/>
        <v>0</v>
      </c>
      <c r="J142" s="33">
        <v>0</v>
      </c>
      <c r="K142" s="38">
        <f t="shared" si="34"/>
        <v>0</v>
      </c>
      <c r="L142" s="33">
        <v>0</v>
      </c>
      <c r="M142" s="38">
        <f t="shared" si="35"/>
        <v>0</v>
      </c>
      <c r="N142" s="33">
        <f t="shared" si="36"/>
        <v>0</v>
      </c>
      <c r="O142" s="38">
        <f t="shared" si="37"/>
        <v>0</v>
      </c>
      <c r="P142" s="33">
        <v>0</v>
      </c>
      <c r="Q142" s="33">
        <v>0</v>
      </c>
      <c r="R142" s="33">
        <v>0</v>
      </c>
      <c r="S142" s="33">
        <v>0</v>
      </c>
      <c r="T142" s="38">
        <f t="shared" si="38"/>
        <v>0</v>
      </c>
      <c r="U142" s="38">
        <f t="shared" si="39"/>
        <v>0</v>
      </c>
    </row>
    <row r="143" spans="1:21" ht="13" x14ac:dyDescent="0.3">
      <c r="A143" s="18" t="s">
        <v>44</v>
      </c>
      <c r="B143" s="12" t="s">
        <v>260</v>
      </c>
      <c r="C143" s="11" t="s">
        <v>261</v>
      </c>
      <c r="D143" s="33">
        <v>0</v>
      </c>
      <c r="E143" s="33">
        <v>0</v>
      </c>
      <c r="F143" s="33">
        <v>0</v>
      </c>
      <c r="G143" s="38">
        <f t="shared" si="32"/>
        <v>0</v>
      </c>
      <c r="H143" s="33">
        <v>0</v>
      </c>
      <c r="I143" s="38">
        <f t="shared" si="33"/>
        <v>0</v>
      </c>
      <c r="J143" s="33">
        <v>0</v>
      </c>
      <c r="K143" s="38">
        <f t="shared" si="34"/>
        <v>0</v>
      </c>
      <c r="L143" s="33">
        <v>0</v>
      </c>
      <c r="M143" s="38">
        <f t="shared" si="35"/>
        <v>0</v>
      </c>
      <c r="N143" s="33">
        <f t="shared" si="36"/>
        <v>0</v>
      </c>
      <c r="O143" s="38">
        <f t="shared" si="37"/>
        <v>0</v>
      </c>
      <c r="P143" s="33">
        <v>0</v>
      </c>
      <c r="Q143" s="33">
        <v>0</v>
      </c>
      <c r="R143" s="33">
        <v>0</v>
      </c>
      <c r="S143" s="33">
        <v>0</v>
      </c>
      <c r="T143" s="38">
        <f t="shared" si="38"/>
        <v>0</v>
      </c>
      <c r="U143" s="38">
        <f t="shared" si="39"/>
        <v>0</v>
      </c>
    </row>
    <row r="144" spans="1:21" ht="14" x14ac:dyDescent="0.3">
      <c r="A144" s="19" t="s">
        <v>0</v>
      </c>
      <c r="B144" s="14" t="s">
        <v>262</v>
      </c>
      <c r="C144" s="13" t="s">
        <v>0</v>
      </c>
      <c r="D144" s="34">
        <f>SUM(D138:D143)</f>
        <v>8685850</v>
      </c>
      <c r="E144" s="34">
        <f>SUM(E138:E143)</f>
        <v>8840262</v>
      </c>
      <c r="F144" s="34">
        <f>SUM(F138:F143)</f>
        <v>3535908</v>
      </c>
      <c r="G144" s="39">
        <f t="shared" si="32"/>
        <v>0.4070883102977832</v>
      </c>
      <c r="H144" s="34">
        <f>SUM(H138:H143)</f>
        <v>2839561</v>
      </c>
      <c r="I144" s="39">
        <f t="shared" si="33"/>
        <v>0.32691803335309727</v>
      </c>
      <c r="J144" s="34">
        <f>SUM(J138:J143)</f>
        <v>2100623</v>
      </c>
      <c r="K144" s="39">
        <f t="shared" si="34"/>
        <v>0.23761999361557384</v>
      </c>
      <c r="L144" s="34">
        <f>SUM(L138:L143)</f>
        <v>0</v>
      </c>
      <c r="M144" s="39">
        <f t="shared" si="35"/>
        <v>0</v>
      </c>
      <c r="N144" s="34">
        <f t="shared" si="36"/>
        <v>8476092</v>
      </c>
      <c r="O144" s="39">
        <f t="shared" si="37"/>
        <v>0.95880551956491789</v>
      </c>
      <c r="P144" s="34">
        <f>SUM(P138:P143)</f>
        <v>7131052</v>
      </c>
      <c r="Q144" s="34">
        <f>SUM(Q138:Q143)</f>
        <v>7422016</v>
      </c>
      <c r="R144" s="34">
        <f>SUM(R138:R143)</f>
        <v>7422016</v>
      </c>
      <c r="S144" s="34">
        <f>SUM(S138:S143)</f>
        <v>7156608</v>
      </c>
      <c r="T144" s="39">
        <f t="shared" si="38"/>
        <v>0.96424044356681526</v>
      </c>
      <c r="U144" s="39">
        <f t="shared" si="39"/>
        <v>-0.70542593154558397</v>
      </c>
    </row>
    <row r="145" spans="1:21" ht="13" x14ac:dyDescent="0.3">
      <c r="A145" s="18" t="s">
        <v>29</v>
      </c>
      <c r="B145" s="12" t="s">
        <v>263</v>
      </c>
      <c r="C145" s="11" t="s">
        <v>264</v>
      </c>
      <c r="D145" s="33">
        <v>0</v>
      </c>
      <c r="E145" s="33">
        <v>0</v>
      </c>
      <c r="F145" s="33">
        <v>0</v>
      </c>
      <c r="G145" s="38">
        <f t="shared" si="32"/>
        <v>0</v>
      </c>
      <c r="H145" s="33">
        <v>0</v>
      </c>
      <c r="I145" s="38">
        <f t="shared" si="33"/>
        <v>0</v>
      </c>
      <c r="J145" s="33">
        <v>0</v>
      </c>
      <c r="K145" s="38">
        <f t="shared" si="34"/>
        <v>0</v>
      </c>
      <c r="L145" s="33">
        <v>0</v>
      </c>
      <c r="M145" s="38">
        <f t="shared" si="35"/>
        <v>0</v>
      </c>
      <c r="N145" s="33">
        <f t="shared" si="36"/>
        <v>0</v>
      </c>
      <c r="O145" s="38">
        <f t="shared" si="37"/>
        <v>0</v>
      </c>
      <c r="P145" s="33">
        <v>0</v>
      </c>
      <c r="Q145" s="33">
        <v>0</v>
      </c>
      <c r="R145" s="33">
        <v>4500</v>
      </c>
      <c r="S145" s="33">
        <v>0</v>
      </c>
      <c r="T145" s="38">
        <f t="shared" si="38"/>
        <v>0</v>
      </c>
      <c r="U145" s="38">
        <f t="shared" si="39"/>
        <v>0</v>
      </c>
    </row>
    <row r="146" spans="1:21" ht="13" x14ac:dyDescent="0.3">
      <c r="A146" s="18" t="s">
        <v>29</v>
      </c>
      <c r="B146" s="12" t="s">
        <v>265</v>
      </c>
      <c r="C146" s="11" t="s">
        <v>266</v>
      </c>
      <c r="D146" s="33">
        <v>0</v>
      </c>
      <c r="E146" s="33">
        <v>0</v>
      </c>
      <c r="F146" s="33">
        <v>0</v>
      </c>
      <c r="G146" s="38">
        <f t="shared" si="32"/>
        <v>0</v>
      </c>
      <c r="H146" s="33">
        <v>0</v>
      </c>
      <c r="I146" s="38">
        <f t="shared" si="33"/>
        <v>0</v>
      </c>
      <c r="J146" s="33">
        <v>0</v>
      </c>
      <c r="K146" s="38">
        <f t="shared" si="34"/>
        <v>0</v>
      </c>
      <c r="L146" s="33">
        <v>0</v>
      </c>
      <c r="M146" s="38">
        <f t="shared" si="35"/>
        <v>0</v>
      </c>
      <c r="N146" s="33">
        <f t="shared" si="36"/>
        <v>0</v>
      </c>
      <c r="O146" s="38">
        <f t="shared" si="37"/>
        <v>0</v>
      </c>
      <c r="P146" s="33">
        <v>0</v>
      </c>
      <c r="Q146" s="33">
        <v>0</v>
      </c>
      <c r="R146" s="33">
        <v>0</v>
      </c>
      <c r="S146" s="33">
        <v>0</v>
      </c>
      <c r="T146" s="38">
        <f t="shared" si="38"/>
        <v>0</v>
      </c>
      <c r="U146" s="38">
        <f t="shared" si="39"/>
        <v>0</v>
      </c>
    </row>
    <row r="147" spans="1:21" ht="13" x14ac:dyDescent="0.3">
      <c r="A147" s="18" t="s">
        <v>29</v>
      </c>
      <c r="B147" s="12" t="s">
        <v>267</v>
      </c>
      <c r="C147" s="11" t="s">
        <v>268</v>
      </c>
      <c r="D147" s="33">
        <v>0</v>
      </c>
      <c r="E147" s="33">
        <v>0</v>
      </c>
      <c r="F147" s="33">
        <v>0</v>
      </c>
      <c r="G147" s="38">
        <f t="shared" si="32"/>
        <v>0</v>
      </c>
      <c r="H147" s="33">
        <v>0</v>
      </c>
      <c r="I147" s="38">
        <f t="shared" si="33"/>
        <v>0</v>
      </c>
      <c r="J147" s="33">
        <v>0</v>
      </c>
      <c r="K147" s="38">
        <f t="shared" si="34"/>
        <v>0</v>
      </c>
      <c r="L147" s="33">
        <v>0</v>
      </c>
      <c r="M147" s="38">
        <f t="shared" si="35"/>
        <v>0</v>
      </c>
      <c r="N147" s="33">
        <f t="shared" si="36"/>
        <v>0</v>
      </c>
      <c r="O147" s="38">
        <f t="shared" si="37"/>
        <v>0</v>
      </c>
      <c r="P147" s="33">
        <v>0</v>
      </c>
      <c r="Q147" s="33">
        <v>0</v>
      </c>
      <c r="R147" s="33">
        <v>0</v>
      </c>
      <c r="S147" s="33">
        <v>0</v>
      </c>
      <c r="T147" s="38">
        <f t="shared" si="38"/>
        <v>0</v>
      </c>
      <c r="U147" s="38">
        <f t="shared" si="39"/>
        <v>0</v>
      </c>
    </row>
    <row r="148" spans="1:21" ht="13" x14ac:dyDescent="0.3">
      <c r="A148" s="18" t="s">
        <v>29</v>
      </c>
      <c r="B148" s="12" t="s">
        <v>269</v>
      </c>
      <c r="C148" s="11" t="s">
        <v>270</v>
      </c>
      <c r="D148" s="33">
        <v>0</v>
      </c>
      <c r="E148" s="33">
        <v>0</v>
      </c>
      <c r="F148" s="33">
        <v>0</v>
      </c>
      <c r="G148" s="38">
        <f t="shared" si="32"/>
        <v>0</v>
      </c>
      <c r="H148" s="33">
        <v>0</v>
      </c>
      <c r="I148" s="38">
        <f t="shared" si="33"/>
        <v>0</v>
      </c>
      <c r="J148" s="33">
        <v>0</v>
      </c>
      <c r="K148" s="38">
        <f t="shared" si="34"/>
        <v>0</v>
      </c>
      <c r="L148" s="33">
        <v>0</v>
      </c>
      <c r="M148" s="38">
        <f t="shared" si="35"/>
        <v>0</v>
      </c>
      <c r="N148" s="33">
        <f t="shared" si="36"/>
        <v>0</v>
      </c>
      <c r="O148" s="38">
        <f t="shared" si="37"/>
        <v>0</v>
      </c>
      <c r="P148" s="33">
        <v>0</v>
      </c>
      <c r="Q148" s="33">
        <v>0</v>
      </c>
      <c r="R148" s="33">
        <v>0</v>
      </c>
      <c r="S148" s="33">
        <v>0</v>
      </c>
      <c r="T148" s="38">
        <f t="shared" si="38"/>
        <v>0</v>
      </c>
      <c r="U148" s="38">
        <f t="shared" si="39"/>
        <v>0</v>
      </c>
    </row>
    <row r="149" spans="1:21" ht="13" x14ac:dyDescent="0.3">
      <c r="A149" s="18" t="s">
        <v>44</v>
      </c>
      <c r="B149" s="12" t="s">
        <v>271</v>
      </c>
      <c r="C149" s="11" t="s">
        <v>272</v>
      </c>
      <c r="D149" s="33">
        <v>0</v>
      </c>
      <c r="E149" s="33">
        <v>0</v>
      </c>
      <c r="F149" s="33">
        <v>0</v>
      </c>
      <c r="G149" s="38">
        <f t="shared" si="32"/>
        <v>0</v>
      </c>
      <c r="H149" s="33">
        <v>0</v>
      </c>
      <c r="I149" s="38">
        <f t="shared" si="33"/>
        <v>0</v>
      </c>
      <c r="J149" s="33">
        <v>0</v>
      </c>
      <c r="K149" s="38">
        <f t="shared" si="34"/>
        <v>0</v>
      </c>
      <c r="L149" s="33">
        <v>0</v>
      </c>
      <c r="M149" s="38">
        <f t="shared" si="35"/>
        <v>0</v>
      </c>
      <c r="N149" s="33">
        <f t="shared" si="36"/>
        <v>0</v>
      </c>
      <c r="O149" s="38">
        <f t="shared" si="37"/>
        <v>0</v>
      </c>
      <c r="P149" s="33">
        <v>0</v>
      </c>
      <c r="Q149" s="33">
        <v>0</v>
      </c>
      <c r="R149" s="33">
        <v>0</v>
      </c>
      <c r="S149" s="33">
        <v>0</v>
      </c>
      <c r="T149" s="38">
        <f t="shared" si="38"/>
        <v>0</v>
      </c>
      <c r="U149" s="38">
        <f t="shared" si="39"/>
        <v>0</v>
      </c>
    </row>
    <row r="150" spans="1:21" ht="14" x14ac:dyDescent="0.3">
      <c r="A150" s="19" t="s">
        <v>0</v>
      </c>
      <c r="B150" s="14" t="s">
        <v>273</v>
      </c>
      <c r="C150" s="13" t="s">
        <v>0</v>
      </c>
      <c r="D150" s="34">
        <f>SUM(D145:D149)</f>
        <v>0</v>
      </c>
      <c r="E150" s="34">
        <f>SUM(E145:E149)</f>
        <v>0</v>
      </c>
      <c r="F150" s="34">
        <f>SUM(F145:F149)</f>
        <v>0</v>
      </c>
      <c r="G150" s="39">
        <f t="shared" si="32"/>
        <v>0</v>
      </c>
      <c r="H150" s="34">
        <f>SUM(H145:H149)</f>
        <v>0</v>
      </c>
      <c r="I150" s="39">
        <f t="shared" si="33"/>
        <v>0</v>
      </c>
      <c r="J150" s="34">
        <f>SUM(J145:J149)</f>
        <v>0</v>
      </c>
      <c r="K150" s="39">
        <f t="shared" si="34"/>
        <v>0</v>
      </c>
      <c r="L150" s="34">
        <f>SUM(L145:L149)</f>
        <v>0</v>
      </c>
      <c r="M150" s="39">
        <f t="shared" si="35"/>
        <v>0</v>
      </c>
      <c r="N150" s="34">
        <f t="shared" si="36"/>
        <v>0</v>
      </c>
      <c r="O150" s="39">
        <f t="shared" si="37"/>
        <v>0</v>
      </c>
      <c r="P150" s="34">
        <f>SUM(P145:P149)</f>
        <v>0</v>
      </c>
      <c r="Q150" s="34">
        <f>SUM(Q145:Q149)</f>
        <v>0</v>
      </c>
      <c r="R150" s="34">
        <f>SUM(R145:R149)</f>
        <v>4500</v>
      </c>
      <c r="S150" s="34">
        <f>SUM(S145:S149)</f>
        <v>0</v>
      </c>
      <c r="T150" s="39">
        <f t="shared" si="38"/>
        <v>0</v>
      </c>
      <c r="U150" s="39">
        <f t="shared" si="39"/>
        <v>0</v>
      </c>
    </row>
    <row r="151" spans="1:21" ht="13" x14ac:dyDescent="0.3">
      <c r="A151" s="18" t="s">
        <v>29</v>
      </c>
      <c r="B151" s="12" t="s">
        <v>274</v>
      </c>
      <c r="C151" s="11" t="s">
        <v>275</v>
      </c>
      <c r="D151" s="33">
        <v>0</v>
      </c>
      <c r="E151" s="33">
        <v>0</v>
      </c>
      <c r="F151" s="33">
        <v>37606</v>
      </c>
      <c r="G151" s="38">
        <f t="shared" si="32"/>
        <v>0</v>
      </c>
      <c r="H151" s="33">
        <v>0</v>
      </c>
      <c r="I151" s="38">
        <f t="shared" si="33"/>
        <v>0</v>
      </c>
      <c r="J151" s="33">
        <v>0</v>
      </c>
      <c r="K151" s="38">
        <f t="shared" si="34"/>
        <v>0</v>
      </c>
      <c r="L151" s="33">
        <v>0</v>
      </c>
      <c r="M151" s="38">
        <f t="shared" si="35"/>
        <v>0</v>
      </c>
      <c r="N151" s="33">
        <f t="shared" si="36"/>
        <v>37606</v>
      </c>
      <c r="O151" s="38">
        <f t="shared" si="37"/>
        <v>0</v>
      </c>
      <c r="P151" s="33">
        <v>132078</v>
      </c>
      <c r="Q151" s="33">
        <v>450000</v>
      </c>
      <c r="R151" s="33">
        <v>450000</v>
      </c>
      <c r="S151" s="33">
        <v>395407</v>
      </c>
      <c r="T151" s="38">
        <f t="shared" si="38"/>
        <v>0.87868222222222225</v>
      </c>
      <c r="U151" s="38">
        <f t="shared" si="39"/>
        <v>-1</v>
      </c>
    </row>
    <row r="152" spans="1:21" ht="13" x14ac:dyDescent="0.3">
      <c r="A152" s="18" t="s">
        <v>29</v>
      </c>
      <c r="B152" s="12" t="s">
        <v>276</v>
      </c>
      <c r="C152" s="11" t="s">
        <v>277</v>
      </c>
      <c r="D152" s="33">
        <v>11564300</v>
      </c>
      <c r="E152" s="33">
        <v>5279800</v>
      </c>
      <c r="F152" s="33">
        <v>537082</v>
      </c>
      <c r="G152" s="38">
        <f t="shared" si="32"/>
        <v>4.6443105073372362E-2</v>
      </c>
      <c r="H152" s="33">
        <v>679342</v>
      </c>
      <c r="I152" s="38">
        <f t="shared" si="33"/>
        <v>5.8744757572875145E-2</v>
      </c>
      <c r="J152" s="33">
        <v>1083265</v>
      </c>
      <c r="K152" s="38">
        <f t="shared" si="34"/>
        <v>0.20517159740899277</v>
      </c>
      <c r="L152" s="33">
        <v>0</v>
      </c>
      <c r="M152" s="38">
        <f t="shared" si="35"/>
        <v>0</v>
      </c>
      <c r="N152" s="33">
        <f t="shared" si="36"/>
        <v>2299689</v>
      </c>
      <c r="O152" s="38">
        <f t="shared" si="37"/>
        <v>0.43556365771430738</v>
      </c>
      <c r="P152" s="33">
        <v>952348</v>
      </c>
      <c r="Q152" s="33">
        <v>8849600</v>
      </c>
      <c r="R152" s="33">
        <v>6755603</v>
      </c>
      <c r="S152" s="33">
        <v>2220477</v>
      </c>
      <c r="T152" s="38">
        <f t="shared" si="38"/>
        <v>0.32868672122977033</v>
      </c>
      <c r="U152" s="38">
        <f t="shared" si="39"/>
        <v>0.13746760637918065</v>
      </c>
    </row>
    <row r="153" spans="1:21" ht="13" x14ac:dyDescent="0.3">
      <c r="A153" s="18" t="s">
        <v>29</v>
      </c>
      <c r="B153" s="12" t="s">
        <v>278</v>
      </c>
      <c r="C153" s="11" t="s">
        <v>279</v>
      </c>
      <c r="D153" s="33">
        <v>2562910</v>
      </c>
      <c r="E153" s="33">
        <v>2562910</v>
      </c>
      <c r="F153" s="33">
        <v>0</v>
      </c>
      <c r="G153" s="38">
        <f t="shared" si="32"/>
        <v>0</v>
      </c>
      <c r="H153" s="33">
        <v>2911</v>
      </c>
      <c r="I153" s="38">
        <f t="shared" si="33"/>
        <v>1.1358182690769476E-3</v>
      </c>
      <c r="J153" s="33">
        <v>0</v>
      </c>
      <c r="K153" s="38">
        <f t="shared" si="34"/>
        <v>0</v>
      </c>
      <c r="L153" s="33">
        <v>0</v>
      </c>
      <c r="M153" s="38">
        <f t="shared" si="35"/>
        <v>0</v>
      </c>
      <c r="N153" s="33">
        <f t="shared" si="36"/>
        <v>2911</v>
      </c>
      <c r="O153" s="38">
        <f t="shared" si="37"/>
        <v>1.1358182690769476E-3</v>
      </c>
      <c r="P153" s="33">
        <v>1478</v>
      </c>
      <c r="Q153" s="33">
        <v>2415760</v>
      </c>
      <c r="R153" s="33">
        <v>2749950</v>
      </c>
      <c r="S153" s="33">
        <v>5825</v>
      </c>
      <c r="T153" s="38">
        <f t="shared" si="38"/>
        <v>2.1182203312787506E-3</v>
      </c>
      <c r="U153" s="38">
        <f t="shared" si="39"/>
        <v>-1</v>
      </c>
    </row>
    <row r="154" spans="1:21" ht="13" x14ac:dyDescent="0.3">
      <c r="A154" s="18" t="s">
        <v>29</v>
      </c>
      <c r="B154" s="12" t="s">
        <v>280</v>
      </c>
      <c r="C154" s="11" t="s">
        <v>281</v>
      </c>
      <c r="D154" s="33">
        <v>0</v>
      </c>
      <c r="E154" s="33">
        <v>0</v>
      </c>
      <c r="F154" s="33">
        <v>0</v>
      </c>
      <c r="G154" s="38">
        <f t="shared" si="32"/>
        <v>0</v>
      </c>
      <c r="H154" s="33">
        <v>0</v>
      </c>
      <c r="I154" s="38">
        <f t="shared" si="33"/>
        <v>0</v>
      </c>
      <c r="J154" s="33">
        <v>0</v>
      </c>
      <c r="K154" s="38">
        <f t="shared" si="34"/>
        <v>0</v>
      </c>
      <c r="L154" s="33">
        <v>0</v>
      </c>
      <c r="M154" s="38">
        <f t="shared" si="35"/>
        <v>0</v>
      </c>
      <c r="N154" s="33">
        <f t="shared" si="36"/>
        <v>0</v>
      </c>
      <c r="O154" s="38">
        <f t="shared" si="37"/>
        <v>0</v>
      </c>
      <c r="P154" s="33">
        <v>0</v>
      </c>
      <c r="Q154" s="33">
        <v>0</v>
      </c>
      <c r="R154" s="33">
        <v>0</v>
      </c>
      <c r="S154" s="33">
        <v>0</v>
      </c>
      <c r="T154" s="38">
        <f t="shared" si="38"/>
        <v>0</v>
      </c>
      <c r="U154" s="38">
        <f t="shared" si="39"/>
        <v>0</v>
      </c>
    </row>
    <row r="155" spans="1:21" ht="13" x14ac:dyDescent="0.3">
      <c r="A155" s="18" t="s">
        <v>29</v>
      </c>
      <c r="B155" s="12" t="s">
        <v>282</v>
      </c>
      <c r="C155" s="11" t="s">
        <v>283</v>
      </c>
      <c r="D155" s="33">
        <v>0</v>
      </c>
      <c r="E155" s="33">
        <v>0</v>
      </c>
      <c r="F155" s="33">
        <v>0</v>
      </c>
      <c r="G155" s="38">
        <f t="shared" si="32"/>
        <v>0</v>
      </c>
      <c r="H155" s="33">
        <v>0</v>
      </c>
      <c r="I155" s="38">
        <f t="shared" si="33"/>
        <v>0</v>
      </c>
      <c r="J155" s="33">
        <v>0</v>
      </c>
      <c r="K155" s="38">
        <f t="shared" si="34"/>
        <v>0</v>
      </c>
      <c r="L155" s="33">
        <v>0</v>
      </c>
      <c r="M155" s="38">
        <f t="shared" si="35"/>
        <v>0</v>
      </c>
      <c r="N155" s="33">
        <f t="shared" si="36"/>
        <v>0</v>
      </c>
      <c r="O155" s="38">
        <f t="shared" si="37"/>
        <v>0</v>
      </c>
      <c r="P155" s="33">
        <v>0</v>
      </c>
      <c r="Q155" s="33">
        <v>0</v>
      </c>
      <c r="R155" s="33">
        <v>0</v>
      </c>
      <c r="S155" s="33">
        <v>0</v>
      </c>
      <c r="T155" s="38">
        <f t="shared" si="38"/>
        <v>0</v>
      </c>
      <c r="U155" s="38">
        <f t="shared" si="39"/>
        <v>0</v>
      </c>
    </row>
    <row r="156" spans="1:21" ht="13" x14ac:dyDescent="0.3">
      <c r="A156" s="18" t="s">
        <v>44</v>
      </c>
      <c r="B156" s="12" t="s">
        <v>284</v>
      </c>
      <c r="C156" s="11" t="s">
        <v>285</v>
      </c>
      <c r="D156" s="33">
        <v>0</v>
      </c>
      <c r="E156" s="33">
        <v>0</v>
      </c>
      <c r="F156" s="33">
        <v>0</v>
      </c>
      <c r="G156" s="38">
        <f t="shared" si="32"/>
        <v>0</v>
      </c>
      <c r="H156" s="33">
        <v>0</v>
      </c>
      <c r="I156" s="38">
        <f t="shared" si="33"/>
        <v>0</v>
      </c>
      <c r="J156" s="33">
        <v>0</v>
      </c>
      <c r="K156" s="38">
        <f t="shared" si="34"/>
        <v>0</v>
      </c>
      <c r="L156" s="33">
        <v>0</v>
      </c>
      <c r="M156" s="38">
        <f t="shared" si="35"/>
        <v>0</v>
      </c>
      <c r="N156" s="33">
        <f t="shared" si="36"/>
        <v>0</v>
      </c>
      <c r="O156" s="38">
        <f t="shared" si="37"/>
        <v>0</v>
      </c>
      <c r="P156" s="33">
        <v>0</v>
      </c>
      <c r="Q156" s="33">
        <v>0</v>
      </c>
      <c r="R156" s="33">
        <v>0</v>
      </c>
      <c r="S156" s="33">
        <v>0</v>
      </c>
      <c r="T156" s="38">
        <f t="shared" si="38"/>
        <v>0</v>
      </c>
      <c r="U156" s="38">
        <f t="shared" si="39"/>
        <v>0</v>
      </c>
    </row>
    <row r="157" spans="1:21" ht="14" x14ac:dyDescent="0.3">
      <c r="A157" s="19" t="s">
        <v>0</v>
      </c>
      <c r="B157" s="14" t="s">
        <v>286</v>
      </c>
      <c r="C157" s="13" t="s">
        <v>0</v>
      </c>
      <c r="D157" s="34">
        <f>SUM(D151:D156)</f>
        <v>14127210</v>
      </c>
      <c r="E157" s="34">
        <f>SUM(E151:E156)</f>
        <v>7842710</v>
      </c>
      <c r="F157" s="34">
        <f>SUM(F151:F156)</f>
        <v>574688</v>
      </c>
      <c r="G157" s="39">
        <f t="shared" si="32"/>
        <v>4.0679511382643849E-2</v>
      </c>
      <c r="H157" s="34">
        <f>SUM(H151:H156)</f>
        <v>682253</v>
      </c>
      <c r="I157" s="39">
        <f t="shared" si="33"/>
        <v>4.8293541329108861E-2</v>
      </c>
      <c r="J157" s="34">
        <f>SUM(J151:J156)</f>
        <v>1083265</v>
      </c>
      <c r="K157" s="39">
        <f t="shared" si="34"/>
        <v>0.1381238117946475</v>
      </c>
      <c r="L157" s="34">
        <f>SUM(L151:L156)</f>
        <v>0</v>
      </c>
      <c r="M157" s="39">
        <f t="shared" si="35"/>
        <v>0</v>
      </c>
      <c r="N157" s="34">
        <f t="shared" si="36"/>
        <v>2340206</v>
      </c>
      <c r="O157" s="39">
        <f t="shared" si="37"/>
        <v>0.2983925199325233</v>
      </c>
      <c r="P157" s="34">
        <f>SUM(P151:P156)</f>
        <v>1085904</v>
      </c>
      <c r="Q157" s="34">
        <f>SUM(Q151:Q156)</f>
        <v>11715360</v>
      </c>
      <c r="R157" s="34">
        <f>SUM(R151:R156)</f>
        <v>9955553</v>
      </c>
      <c r="S157" s="34">
        <f>SUM(S151:S156)</f>
        <v>2621709</v>
      </c>
      <c r="T157" s="39">
        <f t="shared" si="38"/>
        <v>0.26334137340236147</v>
      </c>
      <c r="U157" s="39">
        <f t="shared" si="39"/>
        <v>-2.4302332434542606E-3</v>
      </c>
    </row>
    <row r="158" spans="1:21" ht="13" x14ac:dyDescent="0.3">
      <c r="A158" s="18" t="s">
        <v>29</v>
      </c>
      <c r="B158" s="12" t="s">
        <v>287</v>
      </c>
      <c r="C158" s="11" t="s">
        <v>288</v>
      </c>
      <c r="D158" s="33">
        <v>0</v>
      </c>
      <c r="E158" s="33">
        <v>0</v>
      </c>
      <c r="F158" s="33">
        <v>0</v>
      </c>
      <c r="G158" s="38">
        <f t="shared" si="32"/>
        <v>0</v>
      </c>
      <c r="H158" s="33">
        <v>0</v>
      </c>
      <c r="I158" s="38">
        <f t="shared" si="33"/>
        <v>0</v>
      </c>
      <c r="J158" s="33">
        <v>0</v>
      </c>
      <c r="K158" s="38">
        <f t="shared" si="34"/>
        <v>0</v>
      </c>
      <c r="L158" s="33">
        <v>0</v>
      </c>
      <c r="M158" s="38">
        <f t="shared" si="35"/>
        <v>0</v>
      </c>
      <c r="N158" s="33">
        <f t="shared" si="36"/>
        <v>0</v>
      </c>
      <c r="O158" s="38">
        <f t="shared" si="37"/>
        <v>0</v>
      </c>
      <c r="P158" s="33">
        <v>0</v>
      </c>
      <c r="Q158" s="33">
        <v>0</v>
      </c>
      <c r="R158" s="33">
        <v>0</v>
      </c>
      <c r="S158" s="33">
        <v>0</v>
      </c>
      <c r="T158" s="38">
        <f t="shared" si="38"/>
        <v>0</v>
      </c>
      <c r="U158" s="38">
        <f t="shared" si="39"/>
        <v>0</v>
      </c>
    </row>
    <row r="159" spans="1:21" ht="13" x14ac:dyDescent="0.3">
      <c r="A159" s="18" t="s">
        <v>29</v>
      </c>
      <c r="B159" s="12" t="s">
        <v>289</v>
      </c>
      <c r="C159" s="11" t="s">
        <v>290</v>
      </c>
      <c r="D159" s="33">
        <v>44660232</v>
      </c>
      <c r="E159" s="33">
        <v>44660232</v>
      </c>
      <c r="F159" s="33">
        <v>44091755</v>
      </c>
      <c r="G159" s="38">
        <f t="shared" si="32"/>
        <v>0.98727106925911179</v>
      </c>
      <c r="H159" s="33">
        <v>451015</v>
      </c>
      <c r="I159" s="38">
        <f t="shared" si="33"/>
        <v>1.0098805577185538E-2</v>
      </c>
      <c r="J159" s="33">
        <v>192495</v>
      </c>
      <c r="K159" s="38">
        <f t="shared" si="34"/>
        <v>4.3102104798739063E-3</v>
      </c>
      <c r="L159" s="33">
        <v>0</v>
      </c>
      <c r="M159" s="38">
        <f t="shared" si="35"/>
        <v>0</v>
      </c>
      <c r="N159" s="33">
        <f t="shared" si="36"/>
        <v>44735265</v>
      </c>
      <c r="O159" s="38">
        <f t="shared" si="37"/>
        <v>1.0016800853161711</v>
      </c>
      <c r="P159" s="33">
        <v>224214</v>
      </c>
      <c r="Q159" s="33">
        <v>44602728</v>
      </c>
      <c r="R159" s="33">
        <v>45179184</v>
      </c>
      <c r="S159" s="33">
        <v>44258567</v>
      </c>
      <c r="T159" s="38">
        <f t="shared" si="38"/>
        <v>0.97962298300916639</v>
      </c>
      <c r="U159" s="38">
        <f t="shared" si="39"/>
        <v>-0.14146752655944772</v>
      </c>
    </row>
    <row r="160" spans="1:21" ht="13" x14ac:dyDescent="0.3">
      <c r="A160" s="18" t="s">
        <v>29</v>
      </c>
      <c r="B160" s="12" t="s">
        <v>291</v>
      </c>
      <c r="C160" s="11" t="s">
        <v>292</v>
      </c>
      <c r="D160" s="33">
        <v>0</v>
      </c>
      <c r="E160" s="33">
        <v>0</v>
      </c>
      <c r="F160" s="33">
        <v>0</v>
      </c>
      <c r="G160" s="38">
        <f t="shared" si="32"/>
        <v>0</v>
      </c>
      <c r="H160" s="33">
        <v>0</v>
      </c>
      <c r="I160" s="38">
        <f t="shared" si="33"/>
        <v>0</v>
      </c>
      <c r="J160" s="33">
        <v>0</v>
      </c>
      <c r="K160" s="38">
        <f t="shared" si="34"/>
        <v>0</v>
      </c>
      <c r="L160" s="33">
        <v>0</v>
      </c>
      <c r="M160" s="38">
        <f t="shared" si="35"/>
        <v>0</v>
      </c>
      <c r="N160" s="33">
        <f t="shared" si="36"/>
        <v>0</v>
      </c>
      <c r="O160" s="38">
        <f t="shared" si="37"/>
        <v>0</v>
      </c>
      <c r="P160" s="33">
        <v>0</v>
      </c>
      <c r="Q160" s="33">
        <v>0</v>
      </c>
      <c r="R160" s="33">
        <v>0</v>
      </c>
      <c r="S160" s="33">
        <v>0</v>
      </c>
      <c r="T160" s="38">
        <f t="shared" si="38"/>
        <v>0</v>
      </c>
      <c r="U160" s="38">
        <f t="shared" si="39"/>
        <v>0</v>
      </c>
    </row>
    <row r="161" spans="1:21" ht="13" x14ac:dyDescent="0.3">
      <c r="A161" s="18" t="s">
        <v>29</v>
      </c>
      <c r="B161" s="12" t="s">
        <v>293</v>
      </c>
      <c r="C161" s="11" t="s">
        <v>294</v>
      </c>
      <c r="D161" s="33">
        <v>0</v>
      </c>
      <c r="E161" s="33">
        <v>0</v>
      </c>
      <c r="F161" s="33">
        <v>0</v>
      </c>
      <c r="G161" s="38">
        <f t="shared" si="32"/>
        <v>0</v>
      </c>
      <c r="H161" s="33">
        <v>0</v>
      </c>
      <c r="I161" s="38">
        <f t="shared" si="33"/>
        <v>0</v>
      </c>
      <c r="J161" s="33">
        <v>0</v>
      </c>
      <c r="K161" s="38">
        <f t="shared" si="34"/>
        <v>0</v>
      </c>
      <c r="L161" s="33">
        <v>0</v>
      </c>
      <c r="M161" s="38">
        <f t="shared" si="35"/>
        <v>0</v>
      </c>
      <c r="N161" s="33">
        <f t="shared" si="36"/>
        <v>0</v>
      </c>
      <c r="O161" s="38">
        <f t="shared" si="37"/>
        <v>0</v>
      </c>
      <c r="P161" s="33">
        <v>0</v>
      </c>
      <c r="Q161" s="33">
        <v>0</v>
      </c>
      <c r="R161" s="33">
        <v>0</v>
      </c>
      <c r="S161" s="33">
        <v>0</v>
      </c>
      <c r="T161" s="38">
        <f t="shared" si="38"/>
        <v>0</v>
      </c>
      <c r="U161" s="38">
        <f t="shared" si="39"/>
        <v>0</v>
      </c>
    </row>
    <row r="162" spans="1:21" ht="13" x14ac:dyDescent="0.3">
      <c r="A162" s="18" t="s">
        <v>44</v>
      </c>
      <c r="B162" s="12" t="s">
        <v>295</v>
      </c>
      <c r="C162" s="11" t="s">
        <v>296</v>
      </c>
      <c r="D162" s="33">
        <v>0</v>
      </c>
      <c r="E162" s="33">
        <v>0</v>
      </c>
      <c r="F162" s="33">
        <v>0</v>
      </c>
      <c r="G162" s="38">
        <f t="shared" si="32"/>
        <v>0</v>
      </c>
      <c r="H162" s="33">
        <v>0</v>
      </c>
      <c r="I162" s="38">
        <f t="shared" si="33"/>
        <v>0</v>
      </c>
      <c r="J162" s="33">
        <v>0</v>
      </c>
      <c r="K162" s="38">
        <f t="shared" si="34"/>
        <v>0</v>
      </c>
      <c r="L162" s="33">
        <v>0</v>
      </c>
      <c r="M162" s="38">
        <f t="shared" si="35"/>
        <v>0</v>
      </c>
      <c r="N162" s="33">
        <f t="shared" si="36"/>
        <v>0</v>
      </c>
      <c r="O162" s="38">
        <f t="shared" si="37"/>
        <v>0</v>
      </c>
      <c r="P162" s="33">
        <v>0</v>
      </c>
      <c r="Q162" s="33">
        <v>0</v>
      </c>
      <c r="R162" s="33">
        <v>0</v>
      </c>
      <c r="S162" s="33">
        <v>0</v>
      </c>
      <c r="T162" s="38">
        <f t="shared" si="38"/>
        <v>0</v>
      </c>
      <c r="U162" s="38">
        <f t="shared" si="39"/>
        <v>0</v>
      </c>
    </row>
    <row r="163" spans="1:21" ht="14" x14ac:dyDescent="0.3">
      <c r="A163" s="19" t="s">
        <v>0</v>
      </c>
      <c r="B163" s="14" t="s">
        <v>297</v>
      </c>
      <c r="C163" s="13" t="s">
        <v>0</v>
      </c>
      <c r="D163" s="34">
        <f>SUM(D158:D162)</f>
        <v>44660232</v>
      </c>
      <c r="E163" s="34">
        <f>SUM(E158:E162)</f>
        <v>44660232</v>
      </c>
      <c r="F163" s="34">
        <f>SUM(F158:F162)</f>
        <v>44091755</v>
      </c>
      <c r="G163" s="39">
        <f t="shared" si="32"/>
        <v>0.98727106925911179</v>
      </c>
      <c r="H163" s="34">
        <f>SUM(H158:H162)</f>
        <v>451015</v>
      </c>
      <c r="I163" s="39">
        <f t="shared" si="33"/>
        <v>1.0098805577185538E-2</v>
      </c>
      <c r="J163" s="34">
        <f>SUM(J158:J162)</f>
        <v>192495</v>
      </c>
      <c r="K163" s="39">
        <f t="shared" si="34"/>
        <v>4.3102104798739063E-3</v>
      </c>
      <c r="L163" s="34">
        <f>SUM(L158:L162)</f>
        <v>0</v>
      </c>
      <c r="M163" s="39">
        <f t="shared" si="35"/>
        <v>0</v>
      </c>
      <c r="N163" s="34">
        <f t="shared" si="36"/>
        <v>44735265</v>
      </c>
      <c r="O163" s="39">
        <f t="shared" si="37"/>
        <v>1.0016800853161711</v>
      </c>
      <c r="P163" s="34">
        <f>SUM(P158:P162)</f>
        <v>224214</v>
      </c>
      <c r="Q163" s="34">
        <f>SUM(Q158:Q162)</f>
        <v>44602728</v>
      </c>
      <c r="R163" s="34">
        <f>SUM(R158:R162)</f>
        <v>45179184</v>
      </c>
      <c r="S163" s="34">
        <f>SUM(S158:S162)</f>
        <v>44258567</v>
      </c>
      <c r="T163" s="39">
        <f t="shared" si="38"/>
        <v>0.97962298300916639</v>
      </c>
      <c r="U163" s="39">
        <f t="shared" si="39"/>
        <v>-0.14146752655944772</v>
      </c>
    </row>
    <row r="164" spans="1:21" ht="13" x14ac:dyDescent="0.3">
      <c r="A164" s="18" t="s">
        <v>29</v>
      </c>
      <c r="B164" s="12" t="s">
        <v>298</v>
      </c>
      <c r="C164" s="11" t="s">
        <v>299</v>
      </c>
      <c r="D164" s="33">
        <v>400000</v>
      </c>
      <c r="E164" s="33">
        <v>400000</v>
      </c>
      <c r="F164" s="33">
        <v>14602</v>
      </c>
      <c r="G164" s="38">
        <f t="shared" si="32"/>
        <v>3.6505000000000003E-2</v>
      </c>
      <c r="H164" s="33">
        <v>43806</v>
      </c>
      <c r="I164" s="38">
        <f t="shared" si="33"/>
        <v>0.109515</v>
      </c>
      <c r="J164" s="33">
        <v>43806</v>
      </c>
      <c r="K164" s="38">
        <f t="shared" si="34"/>
        <v>0.109515</v>
      </c>
      <c r="L164" s="33">
        <v>0</v>
      </c>
      <c r="M164" s="38">
        <f t="shared" si="35"/>
        <v>0</v>
      </c>
      <c r="N164" s="33">
        <f t="shared" si="36"/>
        <v>102214</v>
      </c>
      <c r="O164" s="38">
        <f t="shared" si="37"/>
        <v>0.25553500000000001</v>
      </c>
      <c r="P164" s="33">
        <v>75413</v>
      </c>
      <c r="Q164" s="33">
        <v>399996</v>
      </c>
      <c r="R164" s="33">
        <v>399996</v>
      </c>
      <c r="S164" s="33">
        <v>228212</v>
      </c>
      <c r="T164" s="38">
        <f t="shared" si="38"/>
        <v>0.57053570535705356</v>
      </c>
      <c r="U164" s="38">
        <f t="shared" si="39"/>
        <v>-0.41911871958415658</v>
      </c>
    </row>
    <row r="165" spans="1:21" ht="13" x14ac:dyDescent="0.3">
      <c r="A165" s="18" t="s">
        <v>29</v>
      </c>
      <c r="B165" s="12" t="s">
        <v>300</v>
      </c>
      <c r="C165" s="11" t="s">
        <v>301</v>
      </c>
      <c r="D165" s="33">
        <v>0</v>
      </c>
      <c r="E165" s="33">
        <v>0</v>
      </c>
      <c r="F165" s="33">
        <v>0</v>
      </c>
      <c r="G165" s="38">
        <f t="shared" si="32"/>
        <v>0</v>
      </c>
      <c r="H165" s="33">
        <v>0</v>
      </c>
      <c r="I165" s="38">
        <f t="shared" si="33"/>
        <v>0</v>
      </c>
      <c r="J165" s="33">
        <v>0</v>
      </c>
      <c r="K165" s="38">
        <f t="shared" si="34"/>
        <v>0</v>
      </c>
      <c r="L165" s="33">
        <v>0</v>
      </c>
      <c r="M165" s="38">
        <f t="shared" si="35"/>
        <v>0</v>
      </c>
      <c r="N165" s="33">
        <f t="shared" si="36"/>
        <v>0</v>
      </c>
      <c r="O165" s="38">
        <f t="shared" si="37"/>
        <v>0</v>
      </c>
      <c r="P165" s="33">
        <v>0</v>
      </c>
      <c r="Q165" s="33">
        <v>0</v>
      </c>
      <c r="R165" s="33">
        <v>0</v>
      </c>
      <c r="S165" s="33">
        <v>0</v>
      </c>
      <c r="T165" s="38">
        <f t="shared" si="38"/>
        <v>0</v>
      </c>
      <c r="U165" s="38">
        <f t="shared" si="39"/>
        <v>0</v>
      </c>
    </row>
    <row r="166" spans="1:21" ht="13" x14ac:dyDescent="0.3">
      <c r="A166" s="18" t="s">
        <v>29</v>
      </c>
      <c r="B166" s="12" t="s">
        <v>302</v>
      </c>
      <c r="C166" s="11" t="s">
        <v>303</v>
      </c>
      <c r="D166" s="33">
        <v>0</v>
      </c>
      <c r="E166" s="33">
        <v>0</v>
      </c>
      <c r="F166" s="33">
        <v>0</v>
      </c>
      <c r="G166" s="38">
        <f t="shared" si="32"/>
        <v>0</v>
      </c>
      <c r="H166" s="33">
        <v>0</v>
      </c>
      <c r="I166" s="38">
        <f t="shared" si="33"/>
        <v>0</v>
      </c>
      <c r="J166" s="33">
        <v>0</v>
      </c>
      <c r="K166" s="38">
        <f t="shared" si="34"/>
        <v>0</v>
      </c>
      <c r="L166" s="33">
        <v>0</v>
      </c>
      <c r="M166" s="38">
        <f t="shared" si="35"/>
        <v>0</v>
      </c>
      <c r="N166" s="33">
        <f t="shared" si="36"/>
        <v>0</v>
      </c>
      <c r="O166" s="38">
        <f t="shared" si="37"/>
        <v>0</v>
      </c>
      <c r="P166" s="33">
        <v>0</v>
      </c>
      <c r="Q166" s="33">
        <v>0</v>
      </c>
      <c r="R166" s="33">
        <v>0</v>
      </c>
      <c r="S166" s="33">
        <v>0</v>
      </c>
      <c r="T166" s="38">
        <f t="shared" si="38"/>
        <v>0</v>
      </c>
      <c r="U166" s="38">
        <f t="shared" si="39"/>
        <v>0</v>
      </c>
    </row>
    <row r="167" spans="1:21" ht="13" x14ac:dyDescent="0.3">
      <c r="A167" s="18" t="s">
        <v>29</v>
      </c>
      <c r="B167" s="12" t="s">
        <v>304</v>
      </c>
      <c r="C167" s="11" t="s">
        <v>305</v>
      </c>
      <c r="D167" s="33">
        <v>0</v>
      </c>
      <c r="E167" s="33">
        <v>0</v>
      </c>
      <c r="F167" s="33">
        <v>0</v>
      </c>
      <c r="G167" s="38">
        <f t="shared" si="32"/>
        <v>0</v>
      </c>
      <c r="H167" s="33">
        <v>0</v>
      </c>
      <c r="I167" s="38">
        <f t="shared" si="33"/>
        <v>0</v>
      </c>
      <c r="J167" s="33">
        <v>0</v>
      </c>
      <c r="K167" s="38">
        <f t="shared" si="34"/>
        <v>0</v>
      </c>
      <c r="L167" s="33">
        <v>0</v>
      </c>
      <c r="M167" s="38">
        <f t="shared" si="35"/>
        <v>0</v>
      </c>
      <c r="N167" s="33">
        <f t="shared" si="36"/>
        <v>0</v>
      </c>
      <c r="O167" s="38">
        <f t="shared" si="37"/>
        <v>0</v>
      </c>
      <c r="P167" s="33">
        <v>0</v>
      </c>
      <c r="Q167" s="33">
        <v>0</v>
      </c>
      <c r="R167" s="33">
        <v>0</v>
      </c>
      <c r="S167" s="33">
        <v>0</v>
      </c>
      <c r="T167" s="38">
        <f t="shared" si="38"/>
        <v>0</v>
      </c>
      <c r="U167" s="38">
        <f t="shared" si="39"/>
        <v>0</v>
      </c>
    </row>
    <row r="168" spans="1:21" ht="13" x14ac:dyDescent="0.3">
      <c r="A168" s="18" t="s">
        <v>44</v>
      </c>
      <c r="B168" s="12" t="s">
        <v>306</v>
      </c>
      <c r="C168" s="11" t="s">
        <v>307</v>
      </c>
      <c r="D168" s="33">
        <v>0</v>
      </c>
      <c r="E168" s="33">
        <v>0</v>
      </c>
      <c r="F168" s="33">
        <v>0</v>
      </c>
      <c r="G168" s="38">
        <f t="shared" si="32"/>
        <v>0</v>
      </c>
      <c r="H168" s="33">
        <v>0</v>
      </c>
      <c r="I168" s="38">
        <f t="shared" si="33"/>
        <v>0</v>
      </c>
      <c r="J168" s="33">
        <v>0</v>
      </c>
      <c r="K168" s="38">
        <f t="shared" si="34"/>
        <v>0</v>
      </c>
      <c r="L168" s="33">
        <v>0</v>
      </c>
      <c r="M168" s="38">
        <f t="shared" si="35"/>
        <v>0</v>
      </c>
      <c r="N168" s="33">
        <f t="shared" si="36"/>
        <v>0</v>
      </c>
      <c r="O168" s="38">
        <f t="shared" si="37"/>
        <v>0</v>
      </c>
      <c r="P168" s="33">
        <v>0</v>
      </c>
      <c r="Q168" s="33">
        <v>0</v>
      </c>
      <c r="R168" s="33">
        <v>0</v>
      </c>
      <c r="S168" s="33">
        <v>0</v>
      </c>
      <c r="T168" s="38">
        <f t="shared" si="38"/>
        <v>0</v>
      </c>
      <c r="U168" s="38">
        <f t="shared" si="39"/>
        <v>0</v>
      </c>
    </row>
    <row r="169" spans="1:21" ht="14" x14ac:dyDescent="0.3">
      <c r="A169" s="19" t="s">
        <v>0</v>
      </c>
      <c r="B169" s="14" t="s">
        <v>308</v>
      </c>
      <c r="C169" s="13" t="s">
        <v>0</v>
      </c>
      <c r="D169" s="34">
        <f>SUM(D164:D168)</f>
        <v>400000</v>
      </c>
      <c r="E169" s="34">
        <f>SUM(E164:E168)</f>
        <v>400000</v>
      </c>
      <c r="F169" s="34">
        <f>SUM(F164:F168)</f>
        <v>14602</v>
      </c>
      <c r="G169" s="39">
        <f t="shared" si="32"/>
        <v>3.6505000000000003E-2</v>
      </c>
      <c r="H169" s="34">
        <f>SUM(H164:H168)</f>
        <v>43806</v>
      </c>
      <c r="I169" s="39">
        <f t="shared" si="33"/>
        <v>0.109515</v>
      </c>
      <c r="J169" s="34">
        <f>SUM(J164:J168)</f>
        <v>43806</v>
      </c>
      <c r="K169" s="39">
        <f t="shared" si="34"/>
        <v>0.109515</v>
      </c>
      <c r="L169" s="34">
        <f>SUM(L164:L168)</f>
        <v>0</v>
      </c>
      <c r="M169" s="39">
        <f t="shared" si="35"/>
        <v>0</v>
      </c>
      <c r="N169" s="34">
        <f t="shared" si="36"/>
        <v>102214</v>
      </c>
      <c r="O169" s="39">
        <f t="shared" si="37"/>
        <v>0.25553500000000001</v>
      </c>
      <c r="P169" s="34">
        <f>SUM(P164:P168)</f>
        <v>75413</v>
      </c>
      <c r="Q169" s="34">
        <f>SUM(Q164:Q168)</f>
        <v>399996</v>
      </c>
      <c r="R169" s="34">
        <f>SUM(R164:R168)</f>
        <v>399996</v>
      </c>
      <c r="S169" s="34">
        <f>SUM(S164:S168)</f>
        <v>228212</v>
      </c>
      <c r="T169" s="39">
        <f t="shared" si="38"/>
        <v>0.57053570535705356</v>
      </c>
      <c r="U169" s="39">
        <f t="shared" si="39"/>
        <v>-0.41911871958415658</v>
      </c>
    </row>
    <row r="170" spans="1:21" ht="14" x14ac:dyDescent="0.3">
      <c r="A170" s="19" t="s">
        <v>0</v>
      </c>
      <c r="B170" s="14" t="s">
        <v>309</v>
      </c>
      <c r="C170" s="13" t="s">
        <v>0</v>
      </c>
      <c r="D170" s="34">
        <f>SUM(D105,D107:D111,D113:D120,D122:D125,D127:D131,D133:D136,D138:D143,D145:D149,D151:D156,D158:D162,D164:D168)</f>
        <v>420063846</v>
      </c>
      <c r="E170" s="34">
        <f>SUM(E105,E107:E111,E113:E120,E122:E125,E127:E131,E133:E136,E138:E143,E145:E149,E151:E156,E158:E162,E164:E168)</f>
        <v>363892654</v>
      </c>
      <c r="F170" s="34">
        <f>SUM(F105,F107:F111,F113:F120,F122:F125,F127:F131,F133:F136,F138:F143,F145:F149,F151:F156,F158:F162,F164:F168)</f>
        <v>93290740</v>
      </c>
      <c r="G170" s="39">
        <f t="shared" si="32"/>
        <v>0.2220870491196712</v>
      </c>
      <c r="H170" s="34">
        <f>SUM(H105,H107:H111,H113:H120,H122:H125,H127:H131,H133:H136,H138:H143,H145:H149,H151:H156,H158:H162,H164:H168)</f>
        <v>103949936</v>
      </c>
      <c r="I170" s="39">
        <f t="shared" si="33"/>
        <v>0.24746222982493951</v>
      </c>
      <c r="J170" s="34">
        <f>SUM(J105,J107:J111,J113:J120,J122:J125,J127:J131,J133:J136,J138:J143,J145:J149,J151:J156,J158:J162,J164:J168)</f>
        <v>88418649</v>
      </c>
      <c r="K170" s="39">
        <f t="shared" si="34"/>
        <v>0.24298003278736152</v>
      </c>
      <c r="L170" s="34">
        <f>SUM(L105,L107:L111,L113:L120,L122:L125,L127:L131,L133:L136,L138:L143,L145:L149,L151:L156,L158:L162,L164:L168)</f>
        <v>0</v>
      </c>
      <c r="M170" s="39">
        <f t="shared" si="35"/>
        <v>0</v>
      </c>
      <c r="N170" s="34">
        <f t="shared" si="36"/>
        <v>285659325</v>
      </c>
      <c r="O170" s="39">
        <f t="shared" si="37"/>
        <v>0.78500986997115918</v>
      </c>
      <c r="P170" s="34">
        <f>SUM(P105,P107:P111,P113:P120,P122:P125,P127:P131,P133:P136,P138:P143,P145:P149,P151:P156,P158:P162,P164:P168)</f>
        <v>23635496</v>
      </c>
      <c r="Q170" s="34">
        <f>SUM(Q105,Q107:Q111,Q113:Q120,Q122:Q125,Q127:Q131,Q133:Q136,Q138:Q143,Q145:Q149,Q151:Q156,Q158:Q162,Q164:Q168)</f>
        <v>462339038</v>
      </c>
      <c r="R170" s="34">
        <f>SUM(R105,R107:R111,R113:R120,R122:R125,R127:R131,R133:R136,R138:R143,R145:R149,R151:R156,R158:R162,R164:R168)</f>
        <v>332363396</v>
      </c>
      <c r="S170" s="34">
        <f>SUM(S105,S107:S111,S113:S120,S122:S125,S127:S131,S133:S136,S138:S143,S145:S149,S151:S156,S158:S162,S164:S168)</f>
        <v>204498254</v>
      </c>
      <c r="T170" s="39">
        <f t="shared" si="38"/>
        <v>0.61528512604318197</v>
      </c>
      <c r="U170" s="39">
        <f t="shared" si="39"/>
        <v>2.7409263169260338</v>
      </c>
    </row>
    <row r="171" spans="1:21" ht="14.5" customHeight="1" x14ac:dyDescent="0.3">
      <c r="A171" s="17" t="s">
        <v>0</v>
      </c>
      <c r="B171" s="15" t="s">
        <v>618</v>
      </c>
      <c r="C171" s="10"/>
      <c r="D171" s="35"/>
      <c r="E171" s="35"/>
      <c r="F171" s="35"/>
      <c r="G171" s="40"/>
      <c r="H171" s="35"/>
      <c r="I171" s="40"/>
      <c r="J171" s="35"/>
      <c r="K171" s="40"/>
      <c r="L171" s="35"/>
      <c r="M171" s="40"/>
      <c r="N171" s="35"/>
      <c r="O171" s="40"/>
      <c r="P171" s="35"/>
      <c r="Q171" s="35"/>
      <c r="R171" s="35"/>
      <c r="S171" s="35"/>
      <c r="T171" s="40"/>
      <c r="U171" s="40"/>
    </row>
    <row r="172" spans="1:21" ht="14.5" customHeight="1" x14ac:dyDescent="0.3">
      <c r="A172" s="17" t="s">
        <v>0</v>
      </c>
      <c r="B172" s="9" t="s">
        <v>310</v>
      </c>
      <c r="C172" s="10"/>
      <c r="D172" s="35"/>
      <c r="E172" s="35"/>
      <c r="F172" s="35"/>
      <c r="G172" s="40"/>
      <c r="H172" s="35"/>
      <c r="I172" s="40"/>
      <c r="J172" s="35"/>
      <c r="K172" s="40"/>
      <c r="L172" s="35"/>
      <c r="M172" s="40"/>
      <c r="N172" s="35"/>
      <c r="O172" s="40"/>
      <c r="P172" s="35"/>
      <c r="Q172" s="35"/>
      <c r="R172" s="35"/>
      <c r="S172" s="35"/>
      <c r="T172" s="40"/>
      <c r="U172" s="40"/>
    </row>
    <row r="173" spans="1:21" ht="13" x14ac:dyDescent="0.3">
      <c r="A173" s="18" t="s">
        <v>29</v>
      </c>
      <c r="B173" s="12" t="s">
        <v>311</v>
      </c>
      <c r="C173" s="11" t="s">
        <v>312</v>
      </c>
      <c r="D173" s="33">
        <v>50000</v>
      </c>
      <c r="E173" s="33">
        <v>20366</v>
      </c>
      <c r="F173" s="33">
        <v>3030</v>
      </c>
      <c r="G173" s="38">
        <f t="shared" ref="G173:G205" si="40">IF(($D173     =0),0,($F173     /$D173     ))</f>
        <v>6.0600000000000001E-2</v>
      </c>
      <c r="H173" s="33">
        <v>7154</v>
      </c>
      <c r="I173" s="38">
        <f t="shared" ref="I173:I205" si="41">IF(($D173     =0),0,($H173     /$D173     ))</f>
        <v>0.14308000000000001</v>
      </c>
      <c r="J173" s="33">
        <v>7594</v>
      </c>
      <c r="K173" s="38">
        <f t="shared" ref="K173:K205" si="42">IF(($E173     =0),0,($J173     /$E173     ))</f>
        <v>0.3728763625650594</v>
      </c>
      <c r="L173" s="33">
        <v>0</v>
      </c>
      <c r="M173" s="38">
        <f t="shared" ref="M173:M205" si="43">IF(($E173     =0),0,($L173     /$E173     ))</f>
        <v>0</v>
      </c>
      <c r="N173" s="33">
        <f t="shared" ref="N173:N205" si="44">$F173     +$H173     +$J173</f>
        <v>17778</v>
      </c>
      <c r="O173" s="38">
        <f t="shared" ref="O173:O205" si="45">IF(($E173     =0),0,($N173     /$E173     ))</f>
        <v>0.8729254640086419</v>
      </c>
      <c r="P173" s="33">
        <v>1071</v>
      </c>
      <c r="Q173" s="33">
        <v>50000</v>
      </c>
      <c r="R173" s="33">
        <v>2000</v>
      </c>
      <c r="S173" s="33">
        <v>-401</v>
      </c>
      <c r="T173" s="38">
        <f t="shared" ref="T173:T205" si="46">IF(($R173     =0),0,($S173     /$R173     ))</f>
        <v>-0.20050000000000001</v>
      </c>
      <c r="U173" s="38">
        <f t="shared" ref="U173:U205" si="47">IF(($P173     =0),0,(($J173     /$P173     )-1))</f>
        <v>6.0905695611577961</v>
      </c>
    </row>
    <row r="174" spans="1:21" ht="13" x14ac:dyDescent="0.3">
      <c r="A174" s="18" t="s">
        <v>29</v>
      </c>
      <c r="B174" s="12" t="s">
        <v>313</v>
      </c>
      <c r="C174" s="11" t="s">
        <v>314</v>
      </c>
      <c r="D174" s="33">
        <v>129854</v>
      </c>
      <c r="E174" s="33">
        <v>129854</v>
      </c>
      <c r="F174" s="33">
        <v>0</v>
      </c>
      <c r="G174" s="38">
        <f t="shared" si="40"/>
        <v>0</v>
      </c>
      <c r="H174" s="33">
        <v>0</v>
      </c>
      <c r="I174" s="38">
        <f t="shared" si="41"/>
        <v>0</v>
      </c>
      <c r="J174" s="33">
        <v>0</v>
      </c>
      <c r="K174" s="38">
        <f t="shared" si="42"/>
        <v>0</v>
      </c>
      <c r="L174" s="33">
        <v>0</v>
      </c>
      <c r="M174" s="38">
        <f t="shared" si="43"/>
        <v>0</v>
      </c>
      <c r="N174" s="33">
        <f t="shared" si="44"/>
        <v>0</v>
      </c>
      <c r="O174" s="38">
        <f t="shared" si="45"/>
        <v>0</v>
      </c>
      <c r="P174" s="33">
        <v>0</v>
      </c>
      <c r="Q174" s="33">
        <v>0</v>
      </c>
      <c r="R174" s="33">
        <v>124980</v>
      </c>
      <c r="S174" s="33">
        <v>0</v>
      </c>
      <c r="T174" s="38">
        <f t="shared" si="46"/>
        <v>0</v>
      </c>
      <c r="U174" s="38">
        <f t="shared" si="47"/>
        <v>0</v>
      </c>
    </row>
    <row r="175" spans="1:21" ht="13" x14ac:dyDescent="0.3">
      <c r="A175" s="18" t="s">
        <v>29</v>
      </c>
      <c r="B175" s="12" t="s">
        <v>315</v>
      </c>
      <c r="C175" s="11" t="s">
        <v>316</v>
      </c>
      <c r="D175" s="33">
        <v>660766</v>
      </c>
      <c r="E175" s="33">
        <v>660766</v>
      </c>
      <c r="F175" s="33">
        <v>111337</v>
      </c>
      <c r="G175" s="38">
        <f t="shared" si="40"/>
        <v>0.16849686575883141</v>
      </c>
      <c r="H175" s="33">
        <v>74406</v>
      </c>
      <c r="I175" s="38">
        <f t="shared" si="41"/>
        <v>0.11260567281004168</v>
      </c>
      <c r="J175" s="33">
        <v>64509</v>
      </c>
      <c r="K175" s="38">
        <f t="shared" si="42"/>
        <v>9.7627601904456338E-2</v>
      </c>
      <c r="L175" s="33">
        <v>0</v>
      </c>
      <c r="M175" s="38">
        <f t="shared" si="43"/>
        <v>0</v>
      </c>
      <c r="N175" s="33">
        <f t="shared" si="44"/>
        <v>250252</v>
      </c>
      <c r="O175" s="38">
        <f t="shared" si="45"/>
        <v>0.37873014047332942</v>
      </c>
      <c r="P175" s="33">
        <v>1215345</v>
      </c>
      <c r="Q175" s="33">
        <v>660766</v>
      </c>
      <c r="R175" s="33">
        <v>660766</v>
      </c>
      <c r="S175" s="33">
        <v>1320538</v>
      </c>
      <c r="T175" s="38">
        <f t="shared" si="46"/>
        <v>1.9984956853106848</v>
      </c>
      <c r="U175" s="38">
        <f t="shared" si="47"/>
        <v>-0.94692124458487092</v>
      </c>
    </row>
    <row r="176" spans="1:21" ht="13" x14ac:dyDescent="0.3">
      <c r="A176" s="18" t="s">
        <v>29</v>
      </c>
      <c r="B176" s="12" t="s">
        <v>317</v>
      </c>
      <c r="C176" s="11" t="s">
        <v>318</v>
      </c>
      <c r="D176" s="33">
        <v>0</v>
      </c>
      <c r="E176" s="33">
        <v>0</v>
      </c>
      <c r="F176" s="33">
        <v>0</v>
      </c>
      <c r="G176" s="38">
        <f t="shared" si="40"/>
        <v>0</v>
      </c>
      <c r="H176" s="33">
        <v>0</v>
      </c>
      <c r="I176" s="38">
        <f t="shared" si="41"/>
        <v>0</v>
      </c>
      <c r="J176" s="33">
        <v>0</v>
      </c>
      <c r="K176" s="38">
        <f t="shared" si="42"/>
        <v>0</v>
      </c>
      <c r="L176" s="33">
        <v>0</v>
      </c>
      <c r="M176" s="38">
        <f t="shared" si="43"/>
        <v>0</v>
      </c>
      <c r="N176" s="33">
        <f t="shared" si="44"/>
        <v>0</v>
      </c>
      <c r="O176" s="38">
        <f t="shared" si="45"/>
        <v>0</v>
      </c>
      <c r="P176" s="33">
        <v>0</v>
      </c>
      <c r="Q176" s="33">
        <v>0</v>
      </c>
      <c r="R176" s="33">
        <v>0</v>
      </c>
      <c r="S176" s="33">
        <v>0</v>
      </c>
      <c r="T176" s="38">
        <f t="shared" si="46"/>
        <v>0</v>
      </c>
      <c r="U176" s="38">
        <f t="shared" si="47"/>
        <v>0</v>
      </c>
    </row>
    <row r="177" spans="1:21" ht="13" x14ac:dyDescent="0.3">
      <c r="A177" s="18" t="s">
        <v>29</v>
      </c>
      <c r="B177" s="12" t="s">
        <v>319</v>
      </c>
      <c r="C177" s="11" t="s">
        <v>320</v>
      </c>
      <c r="D177" s="33">
        <v>0</v>
      </c>
      <c r="E177" s="33">
        <v>0</v>
      </c>
      <c r="F177" s="33">
        <v>0</v>
      </c>
      <c r="G177" s="38">
        <f t="shared" si="40"/>
        <v>0</v>
      </c>
      <c r="H177" s="33">
        <v>0</v>
      </c>
      <c r="I177" s="38">
        <f t="shared" si="41"/>
        <v>0</v>
      </c>
      <c r="J177" s="33">
        <v>0</v>
      </c>
      <c r="K177" s="38">
        <f t="shared" si="42"/>
        <v>0</v>
      </c>
      <c r="L177" s="33">
        <v>0</v>
      </c>
      <c r="M177" s="38">
        <f t="shared" si="43"/>
        <v>0</v>
      </c>
      <c r="N177" s="33">
        <f t="shared" si="44"/>
        <v>0</v>
      </c>
      <c r="O177" s="38">
        <f t="shared" si="45"/>
        <v>0</v>
      </c>
      <c r="P177" s="33">
        <v>0</v>
      </c>
      <c r="Q177" s="33">
        <v>0</v>
      </c>
      <c r="R177" s="33">
        <v>0</v>
      </c>
      <c r="S177" s="33">
        <v>0</v>
      </c>
      <c r="T177" s="38">
        <f t="shared" si="46"/>
        <v>0</v>
      </c>
      <c r="U177" s="38">
        <f t="shared" si="47"/>
        <v>0</v>
      </c>
    </row>
    <row r="178" spans="1:21" ht="13" x14ac:dyDescent="0.3">
      <c r="A178" s="18" t="s">
        <v>44</v>
      </c>
      <c r="B178" s="12" t="s">
        <v>321</v>
      </c>
      <c r="C178" s="11" t="s">
        <v>322</v>
      </c>
      <c r="D178" s="33">
        <v>0</v>
      </c>
      <c r="E178" s="33">
        <v>0</v>
      </c>
      <c r="F178" s="33">
        <v>2894</v>
      </c>
      <c r="G178" s="38">
        <f t="shared" si="40"/>
        <v>0</v>
      </c>
      <c r="H178" s="33">
        <v>2894</v>
      </c>
      <c r="I178" s="38">
        <f t="shared" si="41"/>
        <v>0</v>
      </c>
      <c r="J178" s="33">
        <v>2894</v>
      </c>
      <c r="K178" s="38">
        <f t="shared" si="42"/>
        <v>0</v>
      </c>
      <c r="L178" s="33">
        <v>0</v>
      </c>
      <c r="M178" s="38">
        <f t="shared" si="43"/>
        <v>0</v>
      </c>
      <c r="N178" s="33">
        <f t="shared" si="44"/>
        <v>8682</v>
      </c>
      <c r="O178" s="38">
        <f t="shared" si="45"/>
        <v>0</v>
      </c>
      <c r="P178" s="33">
        <v>0</v>
      </c>
      <c r="Q178" s="33">
        <v>0</v>
      </c>
      <c r="R178" s="33">
        <v>0</v>
      </c>
      <c r="S178" s="33">
        <v>0</v>
      </c>
      <c r="T178" s="38">
        <f t="shared" si="46"/>
        <v>0</v>
      </c>
      <c r="U178" s="38">
        <f t="shared" si="47"/>
        <v>0</v>
      </c>
    </row>
    <row r="179" spans="1:21" ht="14" x14ac:dyDescent="0.3">
      <c r="A179" s="19" t="s">
        <v>0</v>
      </c>
      <c r="B179" s="14" t="s">
        <v>323</v>
      </c>
      <c r="C179" s="13" t="s">
        <v>0</v>
      </c>
      <c r="D179" s="34">
        <f>SUM(D173:D178)</f>
        <v>840620</v>
      </c>
      <c r="E179" s="34">
        <f>SUM(E173:E178)</f>
        <v>810986</v>
      </c>
      <c r="F179" s="34">
        <f>SUM(F173:F178)</f>
        <v>117261</v>
      </c>
      <c r="G179" s="39">
        <f t="shared" si="40"/>
        <v>0.13949346910613594</v>
      </c>
      <c r="H179" s="34">
        <f>SUM(H173:H178)</f>
        <v>84454</v>
      </c>
      <c r="I179" s="39">
        <f t="shared" si="41"/>
        <v>0.10046632247626752</v>
      </c>
      <c r="J179" s="34">
        <f>SUM(J173:J178)</f>
        <v>74997</v>
      </c>
      <c r="K179" s="39">
        <f t="shared" si="42"/>
        <v>9.2476318950018871E-2</v>
      </c>
      <c r="L179" s="34">
        <f>SUM(L173:L178)</f>
        <v>0</v>
      </c>
      <c r="M179" s="39">
        <f t="shared" si="43"/>
        <v>0</v>
      </c>
      <c r="N179" s="34">
        <f t="shared" si="44"/>
        <v>276712</v>
      </c>
      <c r="O179" s="39">
        <f t="shared" si="45"/>
        <v>0.34120441043371896</v>
      </c>
      <c r="P179" s="34">
        <f>SUM(P173:P178)</f>
        <v>1216416</v>
      </c>
      <c r="Q179" s="34">
        <f>SUM(Q173:Q178)</f>
        <v>710766</v>
      </c>
      <c r="R179" s="34">
        <f>SUM(R173:R178)</f>
        <v>787746</v>
      </c>
      <c r="S179" s="34">
        <f>SUM(S173:S178)</f>
        <v>1320137</v>
      </c>
      <c r="T179" s="39">
        <f t="shared" si="46"/>
        <v>1.6758409436544266</v>
      </c>
      <c r="U179" s="39">
        <f t="shared" si="47"/>
        <v>-0.93834592770894165</v>
      </c>
    </row>
    <row r="180" spans="1:21" ht="13" x14ac:dyDescent="0.3">
      <c r="A180" s="18" t="s">
        <v>29</v>
      </c>
      <c r="B180" s="12" t="s">
        <v>324</v>
      </c>
      <c r="C180" s="11" t="s">
        <v>325</v>
      </c>
      <c r="D180" s="33">
        <v>0</v>
      </c>
      <c r="E180" s="33">
        <v>0</v>
      </c>
      <c r="F180" s="33">
        <v>0</v>
      </c>
      <c r="G180" s="38">
        <f t="shared" si="40"/>
        <v>0</v>
      </c>
      <c r="H180" s="33">
        <v>0</v>
      </c>
      <c r="I180" s="38">
        <f t="shared" si="41"/>
        <v>0</v>
      </c>
      <c r="J180" s="33">
        <v>0</v>
      </c>
      <c r="K180" s="38">
        <f t="shared" si="42"/>
        <v>0</v>
      </c>
      <c r="L180" s="33">
        <v>0</v>
      </c>
      <c r="M180" s="38">
        <f t="shared" si="43"/>
        <v>0</v>
      </c>
      <c r="N180" s="33">
        <f t="shared" si="44"/>
        <v>0</v>
      </c>
      <c r="O180" s="38">
        <f t="shared" si="45"/>
        <v>0</v>
      </c>
      <c r="P180" s="33">
        <v>0</v>
      </c>
      <c r="Q180" s="33">
        <v>0</v>
      </c>
      <c r="R180" s="33">
        <v>0</v>
      </c>
      <c r="S180" s="33">
        <v>0</v>
      </c>
      <c r="T180" s="38">
        <f t="shared" si="46"/>
        <v>0</v>
      </c>
      <c r="U180" s="38">
        <f t="shared" si="47"/>
        <v>0</v>
      </c>
    </row>
    <row r="181" spans="1:21" ht="13" x14ac:dyDescent="0.3">
      <c r="A181" s="18" t="s">
        <v>29</v>
      </c>
      <c r="B181" s="12" t="s">
        <v>326</v>
      </c>
      <c r="C181" s="11" t="s">
        <v>327</v>
      </c>
      <c r="D181" s="33">
        <v>832800</v>
      </c>
      <c r="E181" s="33">
        <v>1200000</v>
      </c>
      <c r="F181" s="33">
        <v>224953</v>
      </c>
      <c r="G181" s="38">
        <f t="shared" si="40"/>
        <v>0.27011647454370796</v>
      </c>
      <c r="H181" s="33">
        <v>405574</v>
      </c>
      <c r="I181" s="38">
        <f t="shared" si="41"/>
        <v>0.48700048030739673</v>
      </c>
      <c r="J181" s="33">
        <v>440302</v>
      </c>
      <c r="K181" s="38">
        <f t="shared" si="42"/>
        <v>0.36691833333333335</v>
      </c>
      <c r="L181" s="33">
        <v>0</v>
      </c>
      <c r="M181" s="38">
        <f t="shared" si="43"/>
        <v>0</v>
      </c>
      <c r="N181" s="33">
        <f t="shared" si="44"/>
        <v>1070829</v>
      </c>
      <c r="O181" s="38">
        <f t="shared" si="45"/>
        <v>0.89235750000000003</v>
      </c>
      <c r="P181" s="33">
        <v>400545</v>
      </c>
      <c r="Q181" s="33">
        <v>3671496</v>
      </c>
      <c r="R181" s="33">
        <v>800000</v>
      </c>
      <c r="S181" s="33">
        <v>839998</v>
      </c>
      <c r="T181" s="38">
        <f t="shared" si="46"/>
        <v>1.0499974999999999</v>
      </c>
      <c r="U181" s="38">
        <f t="shared" si="47"/>
        <v>9.9257261980551403E-2</v>
      </c>
    </row>
    <row r="182" spans="1:21" ht="13" x14ac:dyDescent="0.3">
      <c r="A182" s="18" t="s">
        <v>29</v>
      </c>
      <c r="B182" s="12" t="s">
        <v>328</v>
      </c>
      <c r="C182" s="11" t="s">
        <v>329</v>
      </c>
      <c r="D182" s="33">
        <v>97128</v>
      </c>
      <c r="E182" s="33">
        <v>97128</v>
      </c>
      <c r="F182" s="33">
        <v>31983</v>
      </c>
      <c r="G182" s="38">
        <f t="shared" si="40"/>
        <v>0.32928712626637013</v>
      </c>
      <c r="H182" s="33">
        <v>32406</v>
      </c>
      <c r="I182" s="38">
        <f t="shared" si="41"/>
        <v>0.33364220410180379</v>
      </c>
      <c r="J182" s="33">
        <v>31983</v>
      </c>
      <c r="K182" s="38">
        <f t="shared" si="42"/>
        <v>0.32928712626637013</v>
      </c>
      <c r="L182" s="33">
        <v>0</v>
      </c>
      <c r="M182" s="38">
        <f t="shared" si="43"/>
        <v>0</v>
      </c>
      <c r="N182" s="33">
        <f t="shared" si="44"/>
        <v>96372</v>
      </c>
      <c r="O182" s="38">
        <f t="shared" si="45"/>
        <v>0.99221645663454405</v>
      </c>
      <c r="P182" s="33">
        <v>31983</v>
      </c>
      <c r="Q182" s="33">
        <v>92856</v>
      </c>
      <c r="R182" s="33">
        <v>92856</v>
      </c>
      <c r="S182" s="33">
        <v>95949</v>
      </c>
      <c r="T182" s="38">
        <f t="shared" si="46"/>
        <v>1.0333096407340399</v>
      </c>
      <c r="U182" s="38">
        <f t="shared" si="47"/>
        <v>0</v>
      </c>
    </row>
    <row r="183" spans="1:21" ht="13" x14ac:dyDescent="0.3">
      <c r="A183" s="18" t="s">
        <v>29</v>
      </c>
      <c r="B183" s="12" t="s">
        <v>330</v>
      </c>
      <c r="C183" s="11" t="s">
        <v>331</v>
      </c>
      <c r="D183" s="33">
        <v>0</v>
      </c>
      <c r="E183" s="33">
        <v>0</v>
      </c>
      <c r="F183" s="33">
        <v>0</v>
      </c>
      <c r="G183" s="38">
        <f t="shared" si="40"/>
        <v>0</v>
      </c>
      <c r="H183" s="33">
        <v>628</v>
      </c>
      <c r="I183" s="38">
        <f t="shared" si="41"/>
        <v>0</v>
      </c>
      <c r="J183" s="33">
        <v>38</v>
      </c>
      <c r="K183" s="38">
        <f t="shared" si="42"/>
        <v>0</v>
      </c>
      <c r="L183" s="33">
        <v>0</v>
      </c>
      <c r="M183" s="38">
        <f t="shared" si="43"/>
        <v>0</v>
      </c>
      <c r="N183" s="33">
        <f t="shared" si="44"/>
        <v>666</v>
      </c>
      <c r="O183" s="38">
        <f t="shared" si="45"/>
        <v>0</v>
      </c>
      <c r="P183" s="33">
        <v>0</v>
      </c>
      <c r="Q183" s="33">
        <v>0</v>
      </c>
      <c r="R183" s="33">
        <v>0</v>
      </c>
      <c r="S183" s="33">
        <v>1957</v>
      </c>
      <c r="T183" s="38">
        <f t="shared" si="46"/>
        <v>0</v>
      </c>
      <c r="U183" s="38">
        <f t="shared" si="47"/>
        <v>0</v>
      </c>
    </row>
    <row r="184" spans="1:21" ht="13" x14ac:dyDescent="0.3">
      <c r="A184" s="18" t="s">
        <v>44</v>
      </c>
      <c r="B184" s="12" t="s">
        <v>332</v>
      </c>
      <c r="C184" s="11" t="s">
        <v>333</v>
      </c>
      <c r="D184" s="33">
        <v>0</v>
      </c>
      <c r="E184" s="33">
        <v>0</v>
      </c>
      <c r="F184" s="33">
        <v>0</v>
      </c>
      <c r="G184" s="38">
        <f t="shared" si="40"/>
        <v>0</v>
      </c>
      <c r="H184" s="33">
        <v>0</v>
      </c>
      <c r="I184" s="38">
        <f t="shared" si="41"/>
        <v>0</v>
      </c>
      <c r="J184" s="33">
        <v>0</v>
      </c>
      <c r="K184" s="38">
        <f t="shared" si="42"/>
        <v>0</v>
      </c>
      <c r="L184" s="33">
        <v>0</v>
      </c>
      <c r="M184" s="38">
        <f t="shared" si="43"/>
        <v>0</v>
      </c>
      <c r="N184" s="33">
        <f t="shared" si="44"/>
        <v>0</v>
      </c>
      <c r="O184" s="38">
        <f t="shared" si="45"/>
        <v>0</v>
      </c>
      <c r="P184" s="33">
        <v>0</v>
      </c>
      <c r="Q184" s="33">
        <v>0</v>
      </c>
      <c r="R184" s="33">
        <v>0</v>
      </c>
      <c r="S184" s="33">
        <v>0</v>
      </c>
      <c r="T184" s="38">
        <f t="shared" si="46"/>
        <v>0</v>
      </c>
      <c r="U184" s="38">
        <f t="shared" si="47"/>
        <v>0</v>
      </c>
    </row>
    <row r="185" spans="1:21" ht="14" x14ac:dyDescent="0.3">
      <c r="A185" s="19" t="s">
        <v>0</v>
      </c>
      <c r="B185" s="14" t="s">
        <v>334</v>
      </c>
      <c r="C185" s="13" t="s">
        <v>0</v>
      </c>
      <c r="D185" s="34">
        <f>SUM(D180:D184)</f>
        <v>929928</v>
      </c>
      <c r="E185" s="34">
        <f>SUM(E180:E184)</f>
        <v>1297128</v>
      </c>
      <c r="F185" s="34">
        <f>SUM(F180:F184)</f>
        <v>256936</v>
      </c>
      <c r="G185" s="39">
        <f t="shared" si="40"/>
        <v>0.27629665952632892</v>
      </c>
      <c r="H185" s="34">
        <f>SUM(H180:H184)</f>
        <v>438608</v>
      </c>
      <c r="I185" s="39">
        <f t="shared" si="41"/>
        <v>0.47165802083602171</v>
      </c>
      <c r="J185" s="34">
        <f>SUM(J180:J184)</f>
        <v>472323</v>
      </c>
      <c r="K185" s="39">
        <f t="shared" si="42"/>
        <v>0.36412983144300332</v>
      </c>
      <c r="L185" s="34">
        <f>SUM(L180:L184)</f>
        <v>0</v>
      </c>
      <c r="M185" s="39">
        <f t="shared" si="43"/>
        <v>0</v>
      </c>
      <c r="N185" s="34">
        <f t="shared" si="44"/>
        <v>1167867</v>
      </c>
      <c r="O185" s="39">
        <f t="shared" si="45"/>
        <v>0.90034830795418808</v>
      </c>
      <c r="P185" s="34">
        <f>SUM(P180:P184)</f>
        <v>432528</v>
      </c>
      <c r="Q185" s="34">
        <f>SUM(Q180:Q184)</f>
        <v>3764352</v>
      </c>
      <c r="R185" s="34">
        <f>SUM(R180:R184)</f>
        <v>892856</v>
      </c>
      <c r="S185" s="34">
        <f>SUM(S180:S184)</f>
        <v>937904</v>
      </c>
      <c r="T185" s="39">
        <f t="shared" si="46"/>
        <v>1.0504538245808954</v>
      </c>
      <c r="U185" s="39">
        <f t="shared" si="47"/>
        <v>9.2005604261458318E-2</v>
      </c>
    </row>
    <row r="186" spans="1:21" ht="13" x14ac:dyDescent="0.3">
      <c r="A186" s="18" t="s">
        <v>29</v>
      </c>
      <c r="B186" s="12" t="s">
        <v>335</v>
      </c>
      <c r="C186" s="11" t="s">
        <v>336</v>
      </c>
      <c r="D186" s="33">
        <v>0</v>
      </c>
      <c r="E186" s="33">
        <v>0</v>
      </c>
      <c r="F186" s="33">
        <v>0</v>
      </c>
      <c r="G186" s="38">
        <f t="shared" si="40"/>
        <v>0</v>
      </c>
      <c r="H186" s="33">
        <v>0</v>
      </c>
      <c r="I186" s="38">
        <f t="shared" si="41"/>
        <v>0</v>
      </c>
      <c r="J186" s="33">
        <v>0</v>
      </c>
      <c r="K186" s="38">
        <f t="shared" si="42"/>
        <v>0</v>
      </c>
      <c r="L186" s="33">
        <v>0</v>
      </c>
      <c r="M186" s="38">
        <f t="shared" si="43"/>
        <v>0</v>
      </c>
      <c r="N186" s="33">
        <f t="shared" si="44"/>
        <v>0</v>
      </c>
      <c r="O186" s="38">
        <f t="shared" si="45"/>
        <v>0</v>
      </c>
      <c r="P186" s="33">
        <v>0</v>
      </c>
      <c r="Q186" s="33">
        <v>0</v>
      </c>
      <c r="R186" s="33">
        <v>0</v>
      </c>
      <c r="S186" s="33">
        <v>0</v>
      </c>
      <c r="T186" s="38">
        <f t="shared" si="46"/>
        <v>0</v>
      </c>
      <c r="U186" s="38">
        <f t="shared" si="47"/>
        <v>0</v>
      </c>
    </row>
    <row r="187" spans="1:21" ht="13" x14ac:dyDescent="0.3">
      <c r="A187" s="18" t="s">
        <v>29</v>
      </c>
      <c r="B187" s="12" t="s">
        <v>337</v>
      </c>
      <c r="C187" s="11" t="s">
        <v>338</v>
      </c>
      <c r="D187" s="33">
        <v>257623</v>
      </c>
      <c r="E187" s="33">
        <v>257623</v>
      </c>
      <c r="F187" s="33">
        <v>54020</v>
      </c>
      <c r="G187" s="38">
        <f t="shared" si="40"/>
        <v>0.20968624695776386</v>
      </c>
      <c r="H187" s="33">
        <v>54890</v>
      </c>
      <c r="I187" s="38">
        <f t="shared" si="41"/>
        <v>0.21306327462998256</v>
      </c>
      <c r="J187" s="33">
        <v>54541</v>
      </c>
      <c r="K187" s="38">
        <f t="shared" si="42"/>
        <v>0.21170858192009254</v>
      </c>
      <c r="L187" s="33">
        <v>0</v>
      </c>
      <c r="M187" s="38">
        <f t="shared" si="43"/>
        <v>0</v>
      </c>
      <c r="N187" s="33">
        <f t="shared" si="44"/>
        <v>163451</v>
      </c>
      <c r="O187" s="38">
        <f t="shared" si="45"/>
        <v>0.63445810350783893</v>
      </c>
      <c r="P187" s="33">
        <v>40699</v>
      </c>
      <c r="Q187" s="33">
        <v>247951</v>
      </c>
      <c r="R187" s="33">
        <v>247951</v>
      </c>
      <c r="S187" s="33">
        <v>144970</v>
      </c>
      <c r="T187" s="38">
        <f t="shared" si="46"/>
        <v>0.58467197147823557</v>
      </c>
      <c r="U187" s="38">
        <f t="shared" si="47"/>
        <v>0.34010663652669604</v>
      </c>
    </row>
    <row r="188" spans="1:21" ht="13" x14ac:dyDescent="0.3">
      <c r="A188" s="18" t="s">
        <v>29</v>
      </c>
      <c r="B188" s="12" t="s">
        <v>339</v>
      </c>
      <c r="C188" s="11" t="s">
        <v>340</v>
      </c>
      <c r="D188" s="33">
        <v>7956700</v>
      </c>
      <c r="E188" s="33">
        <v>7956700</v>
      </c>
      <c r="F188" s="33">
        <v>788643</v>
      </c>
      <c r="G188" s="38">
        <f t="shared" si="40"/>
        <v>9.9116844923146527E-2</v>
      </c>
      <c r="H188" s="33">
        <v>792306</v>
      </c>
      <c r="I188" s="38">
        <f t="shared" si="41"/>
        <v>9.9577211658099463E-2</v>
      </c>
      <c r="J188" s="33">
        <v>510977</v>
      </c>
      <c r="K188" s="38">
        <f t="shared" si="42"/>
        <v>6.4219714203124417E-2</v>
      </c>
      <c r="L188" s="33">
        <v>0</v>
      </c>
      <c r="M188" s="38">
        <f t="shared" si="43"/>
        <v>0</v>
      </c>
      <c r="N188" s="33">
        <f t="shared" si="44"/>
        <v>2091926</v>
      </c>
      <c r="O188" s="38">
        <f t="shared" si="45"/>
        <v>0.26291377078437039</v>
      </c>
      <c r="P188" s="33">
        <v>623819</v>
      </c>
      <c r="Q188" s="33">
        <v>11149486</v>
      </c>
      <c r="R188" s="33">
        <v>7649486</v>
      </c>
      <c r="S188" s="33">
        <v>3373382</v>
      </c>
      <c r="T188" s="38">
        <f t="shared" si="46"/>
        <v>0.44099459754550829</v>
      </c>
      <c r="U188" s="38">
        <f t="shared" si="47"/>
        <v>-0.18088900786926976</v>
      </c>
    </row>
    <row r="189" spans="1:21" ht="13" x14ac:dyDescent="0.3">
      <c r="A189" s="18" t="s">
        <v>29</v>
      </c>
      <c r="B189" s="12" t="s">
        <v>341</v>
      </c>
      <c r="C189" s="11" t="s">
        <v>342</v>
      </c>
      <c r="D189" s="33">
        <v>0</v>
      </c>
      <c r="E189" s="33">
        <v>0</v>
      </c>
      <c r="F189" s="33">
        <v>0</v>
      </c>
      <c r="G189" s="38">
        <f t="shared" si="40"/>
        <v>0</v>
      </c>
      <c r="H189" s="33">
        <v>0</v>
      </c>
      <c r="I189" s="38">
        <f t="shared" si="41"/>
        <v>0</v>
      </c>
      <c r="J189" s="33">
        <v>0</v>
      </c>
      <c r="K189" s="38">
        <f t="shared" si="42"/>
        <v>0</v>
      </c>
      <c r="L189" s="33">
        <v>0</v>
      </c>
      <c r="M189" s="38">
        <f t="shared" si="43"/>
        <v>0</v>
      </c>
      <c r="N189" s="33">
        <f t="shared" si="44"/>
        <v>0</v>
      </c>
      <c r="O189" s="38">
        <f t="shared" si="45"/>
        <v>0</v>
      </c>
      <c r="P189" s="33">
        <v>0</v>
      </c>
      <c r="Q189" s="33">
        <v>0</v>
      </c>
      <c r="R189" s="33">
        <v>0</v>
      </c>
      <c r="S189" s="33">
        <v>0</v>
      </c>
      <c r="T189" s="38">
        <f t="shared" si="46"/>
        <v>0</v>
      </c>
      <c r="U189" s="38">
        <f t="shared" si="47"/>
        <v>0</v>
      </c>
    </row>
    <row r="190" spans="1:21" ht="13" x14ac:dyDescent="0.3">
      <c r="A190" s="18" t="s">
        <v>44</v>
      </c>
      <c r="B190" s="12" t="s">
        <v>343</v>
      </c>
      <c r="C190" s="11" t="s">
        <v>344</v>
      </c>
      <c r="D190" s="33">
        <v>4447000</v>
      </c>
      <c r="E190" s="33">
        <v>4307000</v>
      </c>
      <c r="F190" s="33">
        <v>1852916</v>
      </c>
      <c r="G190" s="38">
        <f t="shared" si="40"/>
        <v>0.41666651675286709</v>
      </c>
      <c r="H190" s="33">
        <v>1468559</v>
      </c>
      <c r="I190" s="38">
        <f t="shared" si="41"/>
        <v>0.33023588936361592</v>
      </c>
      <c r="J190" s="33">
        <v>1111748</v>
      </c>
      <c r="K190" s="38">
        <f t="shared" si="42"/>
        <v>0.2581258416531228</v>
      </c>
      <c r="L190" s="33">
        <v>0</v>
      </c>
      <c r="M190" s="38">
        <f t="shared" si="43"/>
        <v>0</v>
      </c>
      <c r="N190" s="33">
        <f t="shared" si="44"/>
        <v>4433223</v>
      </c>
      <c r="O190" s="38">
        <f t="shared" si="45"/>
        <v>1.0293064778267935</v>
      </c>
      <c r="P190" s="33">
        <v>1154717</v>
      </c>
      <c r="Q190" s="33">
        <v>3887000</v>
      </c>
      <c r="R190" s="33">
        <v>2795000</v>
      </c>
      <c r="S190" s="33">
        <v>4700763</v>
      </c>
      <c r="T190" s="38">
        <f t="shared" si="46"/>
        <v>1.6818472271914133</v>
      </c>
      <c r="U190" s="38">
        <f t="shared" si="47"/>
        <v>-3.7211715078239949E-2</v>
      </c>
    </row>
    <row r="191" spans="1:21" ht="14" x14ac:dyDescent="0.3">
      <c r="A191" s="19" t="s">
        <v>0</v>
      </c>
      <c r="B191" s="14" t="s">
        <v>345</v>
      </c>
      <c r="C191" s="13" t="s">
        <v>0</v>
      </c>
      <c r="D191" s="34">
        <f>SUM(D186:D190)</f>
        <v>12661323</v>
      </c>
      <c r="E191" s="34">
        <f>SUM(E186:E190)</f>
        <v>12521323</v>
      </c>
      <c r="F191" s="34">
        <f>SUM(F186:F190)</f>
        <v>2695579</v>
      </c>
      <c r="G191" s="39">
        <f t="shared" si="40"/>
        <v>0.21289868365256934</v>
      </c>
      <c r="H191" s="34">
        <f>SUM(H186:H190)</f>
        <v>2315755</v>
      </c>
      <c r="I191" s="39">
        <f t="shared" si="41"/>
        <v>0.18289992285956214</v>
      </c>
      <c r="J191" s="34">
        <f>SUM(J186:J190)</f>
        <v>1677266</v>
      </c>
      <c r="K191" s="39">
        <f t="shared" si="42"/>
        <v>0.13395277799318811</v>
      </c>
      <c r="L191" s="34">
        <f>SUM(L186:L190)</f>
        <v>0</v>
      </c>
      <c r="M191" s="39">
        <f t="shared" si="43"/>
        <v>0</v>
      </c>
      <c r="N191" s="34">
        <f t="shared" si="44"/>
        <v>6688600</v>
      </c>
      <c r="O191" s="39">
        <f t="shared" si="45"/>
        <v>0.53417677988180645</v>
      </c>
      <c r="P191" s="34">
        <f>SUM(P186:P190)</f>
        <v>1819235</v>
      </c>
      <c r="Q191" s="34">
        <f>SUM(Q186:Q190)</f>
        <v>15284437</v>
      </c>
      <c r="R191" s="34">
        <f>SUM(R186:R190)</f>
        <v>10692437</v>
      </c>
      <c r="S191" s="34">
        <f>SUM(S186:S190)</f>
        <v>8219115</v>
      </c>
      <c r="T191" s="39">
        <f t="shared" si="46"/>
        <v>0.76868491252274851</v>
      </c>
      <c r="U191" s="39">
        <f t="shared" si="47"/>
        <v>-7.8037746635261529E-2</v>
      </c>
    </row>
    <row r="192" spans="1:21" ht="13" x14ac:dyDescent="0.3">
      <c r="A192" s="18" t="s">
        <v>29</v>
      </c>
      <c r="B192" s="12" t="s">
        <v>346</v>
      </c>
      <c r="C192" s="11" t="s">
        <v>347</v>
      </c>
      <c r="D192" s="33">
        <v>0</v>
      </c>
      <c r="E192" s="33">
        <v>0</v>
      </c>
      <c r="F192" s="33">
        <v>0</v>
      </c>
      <c r="G192" s="38">
        <f t="shared" si="40"/>
        <v>0</v>
      </c>
      <c r="H192" s="33">
        <v>0</v>
      </c>
      <c r="I192" s="38">
        <f t="shared" si="41"/>
        <v>0</v>
      </c>
      <c r="J192" s="33">
        <v>0</v>
      </c>
      <c r="K192" s="38">
        <f t="shared" si="42"/>
        <v>0</v>
      </c>
      <c r="L192" s="33">
        <v>0</v>
      </c>
      <c r="M192" s="38">
        <f t="shared" si="43"/>
        <v>0</v>
      </c>
      <c r="N192" s="33">
        <f t="shared" si="44"/>
        <v>0</v>
      </c>
      <c r="O192" s="38">
        <f t="shared" si="45"/>
        <v>0</v>
      </c>
      <c r="P192" s="33">
        <v>0</v>
      </c>
      <c r="Q192" s="33">
        <v>0</v>
      </c>
      <c r="R192" s="33">
        <v>0</v>
      </c>
      <c r="S192" s="33">
        <v>0</v>
      </c>
      <c r="T192" s="38">
        <f t="shared" si="46"/>
        <v>0</v>
      </c>
      <c r="U192" s="38">
        <f t="shared" si="47"/>
        <v>0</v>
      </c>
    </row>
    <row r="193" spans="1:21" ht="13" x14ac:dyDescent="0.3">
      <c r="A193" s="18" t="s">
        <v>29</v>
      </c>
      <c r="B193" s="12" t="s">
        <v>348</v>
      </c>
      <c r="C193" s="11" t="s">
        <v>349</v>
      </c>
      <c r="D193" s="33">
        <v>0</v>
      </c>
      <c r="E193" s="33">
        <v>0</v>
      </c>
      <c r="F193" s="33">
        <v>0</v>
      </c>
      <c r="G193" s="38">
        <f t="shared" si="40"/>
        <v>0</v>
      </c>
      <c r="H193" s="33">
        <v>0</v>
      </c>
      <c r="I193" s="38">
        <f t="shared" si="41"/>
        <v>0</v>
      </c>
      <c r="J193" s="33">
        <v>0</v>
      </c>
      <c r="K193" s="38">
        <f t="shared" si="42"/>
        <v>0</v>
      </c>
      <c r="L193" s="33">
        <v>0</v>
      </c>
      <c r="M193" s="38">
        <f t="shared" si="43"/>
        <v>0</v>
      </c>
      <c r="N193" s="33">
        <f t="shared" si="44"/>
        <v>0</v>
      </c>
      <c r="O193" s="38">
        <f t="shared" si="45"/>
        <v>0</v>
      </c>
      <c r="P193" s="33">
        <v>0</v>
      </c>
      <c r="Q193" s="33">
        <v>0</v>
      </c>
      <c r="R193" s="33">
        <v>0</v>
      </c>
      <c r="S193" s="33">
        <v>0</v>
      </c>
      <c r="T193" s="38">
        <f t="shared" si="46"/>
        <v>0</v>
      </c>
      <c r="U193" s="38">
        <f t="shared" si="47"/>
        <v>0</v>
      </c>
    </row>
    <row r="194" spans="1:21" ht="13" x14ac:dyDescent="0.3">
      <c r="A194" s="18" t="s">
        <v>29</v>
      </c>
      <c r="B194" s="12" t="s">
        <v>350</v>
      </c>
      <c r="C194" s="11" t="s">
        <v>351</v>
      </c>
      <c r="D194" s="33">
        <v>0</v>
      </c>
      <c r="E194" s="33">
        <v>0</v>
      </c>
      <c r="F194" s="33">
        <v>0</v>
      </c>
      <c r="G194" s="38">
        <f t="shared" si="40"/>
        <v>0</v>
      </c>
      <c r="H194" s="33">
        <v>0</v>
      </c>
      <c r="I194" s="38">
        <f t="shared" si="41"/>
        <v>0</v>
      </c>
      <c r="J194" s="33">
        <v>0</v>
      </c>
      <c r="K194" s="38">
        <f t="shared" si="42"/>
        <v>0</v>
      </c>
      <c r="L194" s="33">
        <v>0</v>
      </c>
      <c r="M194" s="38">
        <f t="shared" si="43"/>
        <v>0</v>
      </c>
      <c r="N194" s="33">
        <f t="shared" si="44"/>
        <v>0</v>
      </c>
      <c r="O194" s="38">
        <f t="shared" si="45"/>
        <v>0</v>
      </c>
      <c r="P194" s="33">
        <v>0</v>
      </c>
      <c r="Q194" s="33">
        <v>0</v>
      </c>
      <c r="R194" s="33">
        <v>0</v>
      </c>
      <c r="S194" s="33">
        <v>0</v>
      </c>
      <c r="T194" s="38">
        <f t="shared" si="46"/>
        <v>0</v>
      </c>
      <c r="U194" s="38">
        <f t="shared" si="47"/>
        <v>0</v>
      </c>
    </row>
    <row r="195" spans="1:21" ht="13" x14ac:dyDescent="0.3">
      <c r="A195" s="18" t="s">
        <v>29</v>
      </c>
      <c r="B195" s="12" t="s">
        <v>352</v>
      </c>
      <c r="C195" s="11" t="s">
        <v>353</v>
      </c>
      <c r="D195" s="33">
        <v>6634</v>
      </c>
      <c r="E195" s="33">
        <v>6634</v>
      </c>
      <c r="F195" s="33">
        <v>0</v>
      </c>
      <c r="G195" s="38">
        <f t="shared" si="40"/>
        <v>0</v>
      </c>
      <c r="H195" s="33">
        <v>0</v>
      </c>
      <c r="I195" s="38">
        <f t="shared" si="41"/>
        <v>0</v>
      </c>
      <c r="J195" s="33">
        <v>0</v>
      </c>
      <c r="K195" s="38">
        <f t="shared" si="42"/>
        <v>0</v>
      </c>
      <c r="L195" s="33">
        <v>0</v>
      </c>
      <c r="M195" s="38">
        <f t="shared" si="43"/>
        <v>0</v>
      </c>
      <c r="N195" s="33">
        <f t="shared" si="44"/>
        <v>0</v>
      </c>
      <c r="O195" s="38">
        <f t="shared" si="45"/>
        <v>0</v>
      </c>
      <c r="P195" s="33">
        <v>174</v>
      </c>
      <c r="Q195" s="33">
        <v>70779</v>
      </c>
      <c r="R195" s="33">
        <v>55638</v>
      </c>
      <c r="S195" s="33">
        <v>217</v>
      </c>
      <c r="T195" s="38">
        <f t="shared" si="46"/>
        <v>3.9002120852654663E-3</v>
      </c>
      <c r="U195" s="38">
        <f t="shared" si="47"/>
        <v>-1</v>
      </c>
    </row>
    <row r="196" spans="1:21" ht="13" x14ac:dyDescent="0.3">
      <c r="A196" s="18" t="s">
        <v>29</v>
      </c>
      <c r="B196" s="12" t="s">
        <v>354</v>
      </c>
      <c r="C196" s="11" t="s">
        <v>355</v>
      </c>
      <c r="D196" s="33">
        <v>55335</v>
      </c>
      <c r="E196" s="33">
        <v>55335</v>
      </c>
      <c r="F196" s="33">
        <v>0</v>
      </c>
      <c r="G196" s="38">
        <f t="shared" si="40"/>
        <v>0</v>
      </c>
      <c r="H196" s="33">
        <v>1103</v>
      </c>
      <c r="I196" s="38">
        <f t="shared" si="41"/>
        <v>1.9933134544140238E-2</v>
      </c>
      <c r="J196" s="33">
        <v>630</v>
      </c>
      <c r="K196" s="38">
        <f t="shared" si="42"/>
        <v>1.1385199240986717E-2</v>
      </c>
      <c r="L196" s="33">
        <v>0</v>
      </c>
      <c r="M196" s="38">
        <f t="shared" si="43"/>
        <v>0</v>
      </c>
      <c r="N196" s="33">
        <f t="shared" si="44"/>
        <v>1733</v>
      </c>
      <c r="O196" s="38">
        <f t="shared" si="45"/>
        <v>3.1318333785126953E-2</v>
      </c>
      <c r="P196" s="33">
        <v>0</v>
      </c>
      <c r="Q196" s="33">
        <v>64704</v>
      </c>
      <c r="R196" s="33">
        <v>64704</v>
      </c>
      <c r="S196" s="33">
        <v>0</v>
      </c>
      <c r="T196" s="38">
        <f t="shared" si="46"/>
        <v>0</v>
      </c>
      <c r="U196" s="38">
        <f t="shared" si="47"/>
        <v>0</v>
      </c>
    </row>
    <row r="197" spans="1:21" ht="13" x14ac:dyDescent="0.3">
      <c r="A197" s="18" t="s">
        <v>44</v>
      </c>
      <c r="B197" s="12" t="s">
        <v>356</v>
      </c>
      <c r="C197" s="11" t="s">
        <v>357</v>
      </c>
      <c r="D197" s="33">
        <v>0</v>
      </c>
      <c r="E197" s="33">
        <v>0</v>
      </c>
      <c r="F197" s="33">
        <v>0</v>
      </c>
      <c r="G197" s="38">
        <f t="shared" si="40"/>
        <v>0</v>
      </c>
      <c r="H197" s="33">
        <v>0</v>
      </c>
      <c r="I197" s="38">
        <f t="shared" si="41"/>
        <v>0</v>
      </c>
      <c r="J197" s="33">
        <v>0</v>
      </c>
      <c r="K197" s="38">
        <f t="shared" si="42"/>
        <v>0</v>
      </c>
      <c r="L197" s="33">
        <v>0</v>
      </c>
      <c r="M197" s="38">
        <f t="shared" si="43"/>
        <v>0</v>
      </c>
      <c r="N197" s="33">
        <f t="shared" si="44"/>
        <v>0</v>
      </c>
      <c r="O197" s="38">
        <f t="shared" si="45"/>
        <v>0</v>
      </c>
      <c r="P197" s="33">
        <v>0</v>
      </c>
      <c r="Q197" s="33">
        <v>0</v>
      </c>
      <c r="R197" s="33">
        <v>0</v>
      </c>
      <c r="S197" s="33">
        <v>0</v>
      </c>
      <c r="T197" s="38">
        <f t="shared" si="46"/>
        <v>0</v>
      </c>
      <c r="U197" s="38">
        <f t="shared" si="47"/>
        <v>0</v>
      </c>
    </row>
    <row r="198" spans="1:21" ht="14" x14ac:dyDescent="0.3">
      <c r="A198" s="19" t="s">
        <v>0</v>
      </c>
      <c r="B198" s="14" t="s">
        <v>358</v>
      </c>
      <c r="C198" s="13" t="s">
        <v>0</v>
      </c>
      <c r="D198" s="34">
        <f>SUM(D192:D197)</f>
        <v>61969</v>
      </c>
      <c r="E198" s="34">
        <f>SUM(E192:E197)</f>
        <v>61969</v>
      </c>
      <c r="F198" s="34">
        <f>SUM(F192:F197)</f>
        <v>0</v>
      </c>
      <c r="G198" s="39">
        <f t="shared" si="40"/>
        <v>0</v>
      </c>
      <c r="H198" s="34">
        <f>SUM(H192:H197)</f>
        <v>1103</v>
      </c>
      <c r="I198" s="39">
        <f t="shared" si="41"/>
        <v>1.7799222191741033E-2</v>
      </c>
      <c r="J198" s="34">
        <f>SUM(J192:J197)</f>
        <v>630</v>
      </c>
      <c r="K198" s="39">
        <f t="shared" si="42"/>
        <v>1.0166373509335313E-2</v>
      </c>
      <c r="L198" s="34">
        <f>SUM(L192:L197)</f>
        <v>0</v>
      </c>
      <c r="M198" s="39">
        <f t="shared" si="43"/>
        <v>0</v>
      </c>
      <c r="N198" s="34">
        <f t="shared" si="44"/>
        <v>1733</v>
      </c>
      <c r="O198" s="39">
        <f t="shared" si="45"/>
        <v>2.7965595701076346E-2</v>
      </c>
      <c r="P198" s="34">
        <f>SUM(P192:P197)</f>
        <v>174</v>
      </c>
      <c r="Q198" s="34">
        <f>SUM(Q192:Q197)</f>
        <v>135483</v>
      </c>
      <c r="R198" s="34">
        <f>SUM(R192:R197)</f>
        <v>120342</v>
      </c>
      <c r="S198" s="34">
        <f>SUM(S192:S197)</f>
        <v>217</v>
      </c>
      <c r="T198" s="39">
        <f t="shared" si="46"/>
        <v>1.8031942297784646E-3</v>
      </c>
      <c r="U198" s="39">
        <f t="shared" si="47"/>
        <v>2.6206896551724137</v>
      </c>
    </row>
    <row r="199" spans="1:21" ht="13" x14ac:dyDescent="0.3">
      <c r="A199" s="18" t="s">
        <v>29</v>
      </c>
      <c r="B199" s="12" t="s">
        <v>359</v>
      </c>
      <c r="C199" s="11" t="s">
        <v>360</v>
      </c>
      <c r="D199" s="33">
        <v>0</v>
      </c>
      <c r="E199" s="33">
        <v>0</v>
      </c>
      <c r="F199" s="33">
        <v>0</v>
      </c>
      <c r="G199" s="38">
        <f t="shared" si="40"/>
        <v>0</v>
      </c>
      <c r="H199" s="33">
        <v>0</v>
      </c>
      <c r="I199" s="38">
        <f t="shared" si="41"/>
        <v>0</v>
      </c>
      <c r="J199" s="33">
        <v>0</v>
      </c>
      <c r="K199" s="38">
        <f t="shared" si="42"/>
        <v>0</v>
      </c>
      <c r="L199" s="33">
        <v>0</v>
      </c>
      <c r="M199" s="38">
        <f t="shared" si="43"/>
        <v>0</v>
      </c>
      <c r="N199" s="33">
        <f t="shared" si="44"/>
        <v>0</v>
      </c>
      <c r="O199" s="38">
        <f t="shared" si="45"/>
        <v>0</v>
      </c>
      <c r="P199" s="33">
        <v>0</v>
      </c>
      <c r="Q199" s="33">
        <v>0</v>
      </c>
      <c r="R199" s="33">
        <v>0</v>
      </c>
      <c r="S199" s="33">
        <v>0</v>
      </c>
      <c r="T199" s="38">
        <f t="shared" si="46"/>
        <v>0</v>
      </c>
      <c r="U199" s="38">
        <f t="shared" si="47"/>
        <v>0</v>
      </c>
    </row>
    <row r="200" spans="1:21" ht="13" x14ac:dyDescent="0.3">
      <c r="A200" s="18" t="s">
        <v>29</v>
      </c>
      <c r="B200" s="12" t="s">
        <v>361</v>
      </c>
      <c r="C200" s="11" t="s">
        <v>362</v>
      </c>
      <c r="D200" s="33">
        <v>13471996</v>
      </c>
      <c r="E200" s="33">
        <v>13438159</v>
      </c>
      <c r="F200" s="33">
        <v>5599247</v>
      </c>
      <c r="G200" s="38">
        <f t="shared" si="40"/>
        <v>0.41562118931745529</v>
      </c>
      <c r="H200" s="33">
        <v>2627498</v>
      </c>
      <c r="I200" s="38">
        <f t="shared" si="41"/>
        <v>0.19503405434502802</v>
      </c>
      <c r="J200" s="33">
        <v>2921339</v>
      </c>
      <c r="K200" s="38">
        <f t="shared" si="42"/>
        <v>0.21739131081869176</v>
      </c>
      <c r="L200" s="33">
        <v>0</v>
      </c>
      <c r="M200" s="38">
        <f t="shared" si="43"/>
        <v>0</v>
      </c>
      <c r="N200" s="33">
        <f t="shared" si="44"/>
        <v>11148084</v>
      </c>
      <c r="O200" s="38">
        <f t="shared" si="45"/>
        <v>0.82958417146277252</v>
      </c>
      <c r="P200" s="33">
        <v>4054194</v>
      </c>
      <c r="Q200" s="33">
        <v>13344200</v>
      </c>
      <c r="R200" s="33">
        <v>15456213</v>
      </c>
      <c r="S200" s="33">
        <v>17675104</v>
      </c>
      <c r="T200" s="38">
        <f t="shared" si="46"/>
        <v>1.1435598098965121</v>
      </c>
      <c r="U200" s="38">
        <f t="shared" si="47"/>
        <v>-0.27942792081484014</v>
      </c>
    </row>
    <row r="201" spans="1:21" ht="13" x14ac:dyDescent="0.3">
      <c r="A201" s="18" t="s">
        <v>29</v>
      </c>
      <c r="B201" s="12" t="s">
        <v>363</v>
      </c>
      <c r="C201" s="11" t="s">
        <v>364</v>
      </c>
      <c r="D201" s="33">
        <v>0</v>
      </c>
      <c r="E201" s="33">
        <v>0</v>
      </c>
      <c r="F201" s="33">
        <v>0</v>
      </c>
      <c r="G201" s="38">
        <f t="shared" si="40"/>
        <v>0</v>
      </c>
      <c r="H201" s="33">
        <v>0</v>
      </c>
      <c r="I201" s="38">
        <f t="shared" si="41"/>
        <v>0</v>
      </c>
      <c r="J201" s="33">
        <v>0</v>
      </c>
      <c r="K201" s="38">
        <f t="shared" si="42"/>
        <v>0</v>
      </c>
      <c r="L201" s="33">
        <v>0</v>
      </c>
      <c r="M201" s="38">
        <f t="shared" si="43"/>
        <v>0</v>
      </c>
      <c r="N201" s="33">
        <f t="shared" si="44"/>
        <v>0</v>
      </c>
      <c r="O201" s="38">
        <f t="shared" si="45"/>
        <v>0</v>
      </c>
      <c r="P201" s="33">
        <v>0</v>
      </c>
      <c r="Q201" s="33">
        <v>0</v>
      </c>
      <c r="R201" s="33">
        <v>0</v>
      </c>
      <c r="S201" s="33">
        <v>0</v>
      </c>
      <c r="T201" s="38">
        <f t="shared" si="46"/>
        <v>0</v>
      </c>
      <c r="U201" s="38">
        <f t="shared" si="47"/>
        <v>0</v>
      </c>
    </row>
    <row r="202" spans="1:21" ht="13" x14ac:dyDescent="0.3">
      <c r="A202" s="18" t="s">
        <v>29</v>
      </c>
      <c r="B202" s="12" t="s">
        <v>365</v>
      </c>
      <c r="C202" s="11" t="s">
        <v>366</v>
      </c>
      <c r="D202" s="33">
        <v>0</v>
      </c>
      <c r="E202" s="33">
        <v>0</v>
      </c>
      <c r="F202" s="33">
        <v>0</v>
      </c>
      <c r="G202" s="38">
        <f t="shared" si="40"/>
        <v>0</v>
      </c>
      <c r="H202" s="33">
        <v>0</v>
      </c>
      <c r="I202" s="38">
        <f t="shared" si="41"/>
        <v>0</v>
      </c>
      <c r="J202" s="33">
        <v>0</v>
      </c>
      <c r="K202" s="38">
        <f t="shared" si="42"/>
        <v>0</v>
      </c>
      <c r="L202" s="33">
        <v>0</v>
      </c>
      <c r="M202" s="38">
        <f t="shared" si="43"/>
        <v>0</v>
      </c>
      <c r="N202" s="33">
        <f t="shared" si="44"/>
        <v>0</v>
      </c>
      <c r="O202" s="38">
        <f t="shared" si="45"/>
        <v>0</v>
      </c>
      <c r="P202" s="33">
        <v>0</v>
      </c>
      <c r="Q202" s="33">
        <v>0</v>
      </c>
      <c r="R202" s="33">
        <v>0</v>
      </c>
      <c r="S202" s="33">
        <v>0</v>
      </c>
      <c r="T202" s="38">
        <f t="shared" si="46"/>
        <v>0</v>
      </c>
      <c r="U202" s="38">
        <f t="shared" si="47"/>
        <v>0</v>
      </c>
    </row>
    <row r="203" spans="1:21" ht="13" x14ac:dyDescent="0.3">
      <c r="A203" s="18" t="s">
        <v>44</v>
      </c>
      <c r="B203" s="12" t="s">
        <v>367</v>
      </c>
      <c r="C203" s="11" t="s">
        <v>368</v>
      </c>
      <c r="D203" s="33">
        <v>0</v>
      </c>
      <c r="E203" s="33">
        <v>0</v>
      </c>
      <c r="F203" s="33">
        <v>0</v>
      </c>
      <c r="G203" s="38">
        <f t="shared" si="40"/>
        <v>0</v>
      </c>
      <c r="H203" s="33">
        <v>0</v>
      </c>
      <c r="I203" s="38">
        <f t="shared" si="41"/>
        <v>0</v>
      </c>
      <c r="J203" s="33">
        <v>0</v>
      </c>
      <c r="K203" s="38">
        <f t="shared" si="42"/>
        <v>0</v>
      </c>
      <c r="L203" s="33">
        <v>0</v>
      </c>
      <c r="M203" s="38">
        <f t="shared" si="43"/>
        <v>0</v>
      </c>
      <c r="N203" s="33">
        <f t="shared" si="44"/>
        <v>0</v>
      </c>
      <c r="O203" s="38">
        <f t="shared" si="45"/>
        <v>0</v>
      </c>
      <c r="P203" s="33">
        <v>0</v>
      </c>
      <c r="Q203" s="33">
        <v>0</v>
      </c>
      <c r="R203" s="33">
        <v>0</v>
      </c>
      <c r="S203" s="33">
        <v>0</v>
      </c>
      <c r="T203" s="38">
        <f t="shared" si="46"/>
        <v>0</v>
      </c>
      <c r="U203" s="38">
        <f t="shared" si="47"/>
        <v>0</v>
      </c>
    </row>
    <row r="204" spans="1:21" ht="14" x14ac:dyDescent="0.3">
      <c r="A204" s="19" t="s">
        <v>0</v>
      </c>
      <c r="B204" s="14" t="s">
        <v>369</v>
      </c>
      <c r="C204" s="13" t="s">
        <v>0</v>
      </c>
      <c r="D204" s="34">
        <f>SUM(D199:D203)</f>
        <v>13471996</v>
      </c>
      <c r="E204" s="34">
        <f>SUM(E199:E203)</f>
        <v>13438159</v>
      </c>
      <c r="F204" s="34">
        <f>SUM(F199:F203)</f>
        <v>5599247</v>
      </c>
      <c r="G204" s="39">
        <f t="shared" si="40"/>
        <v>0.41562118931745529</v>
      </c>
      <c r="H204" s="34">
        <f>SUM(H199:H203)</f>
        <v>2627498</v>
      </c>
      <c r="I204" s="39">
        <f t="shared" si="41"/>
        <v>0.19503405434502802</v>
      </c>
      <c r="J204" s="34">
        <f>SUM(J199:J203)</f>
        <v>2921339</v>
      </c>
      <c r="K204" s="39">
        <f t="shared" si="42"/>
        <v>0.21739131081869176</v>
      </c>
      <c r="L204" s="34">
        <f>SUM(L199:L203)</f>
        <v>0</v>
      </c>
      <c r="M204" s="39">
        <f t="shared" si="43"/>
        <v>0</v>
      </c>
      <c r="N204" s="34">
        <f t="shared" si="44"/>
        <v>11148084</v>
      </c>
      <c r="O204" s="39">
        <f t="shared" si="45"/>
        <v>0.82958417146277252</v>
      </c>
      <c r="P204" s="34">
        <f>SUM(P199:P203)</f>
        <v>4054194</v>
      </c>
      <c r="Q204" s="34">
        <f>SUM(Q199:Q203)</f>
        <v>13344200</v>
      </c>
      <c r="R204" s="34">
        <f>SUM(R199:R203)</f>
        <v>15456213</v>
      </c>
      <c r="S204" s="34">
        <f>SUM(S199:S203)</f>
        <v>17675104</v>
      </c>
      <c r="T204" s="39">
        <f t="shared" si="46"/>
        <v>1.1435598098965121</v>
      </c>
      <c r="U204" s="39">
        <f t="shared" si="47"/>
        <v>-0.27942792081484014</v>
      </c>
    </row>
    <row r="205" spans="1:21" ht="14" x14ac:dyDescent="0.3">
      <c r="A205" s="19" t="s">
        <v>0</v>
      </c>
      <c r="B205" s="14" t="s">
        <v>370</v>
      </c>
      <c r="C205" s="13" t="s">
        <v>0</v>
      </c>
      <c r="D205" s="34">
        <f>SUM(D173:D178,D180:D184,D186:D190,D192:D197,D199:D203)</f>
        <v>27965836</v>
      </c>
      <c r="E205" s="34">
        <f>SUM(E173:E178,E180:E184,E186:E190,E192:E197,E199:E203)</f>
        <v>28129565</v>
      </c>
      <c r="F205" s="34">
        <f>SUM(F173:F178,F180:F184,F186:F190,F192:F197,F199:F203)</f>
        <v>8669023</v>
      </c>
      <c r="G205" s="39">
        <f t="shared" si="40"/>
        <v>0.30998619172335845</v>
      </c>
      <c r="H205" s="34">
        <f>SUM(H173:H178,H180:H184,H186:H190,H192:H197,H199:H203)</f>
        <v>5467418</v>
      </c>
      <c r="I205" s="39">
        <f t="shared" si="41"/>
        <v>0.19550347073479227</v>
      </c>
      <c r="J205" s="34">
        <f>SUM(J173:J178,J180:J184,J186:J190,J192:J197,J199:J203)</f>
        <v>5146555</v>
      </c>
      <c r="K205" s="39">
        <f t="shared" si="42"/>
        <v>0.18295892595566265</v>
      </c>
      <c r="L205" s="34">
        <f>SUM(L173:L178,L180:L184,L186:L190,L192:L197,L199:L203)</f>
        <v>0</v>
      </c>
      <c r="M205" s="39">
        <f t="shared" si="43"/>
        <v>0</v>
      </c>
      <c r="N205" s="34">
        <f t="shared" si="44"/>
        <v>19282996</v>
      </c>
      <c r="O205" s="39">
        <f t="shared" si="45"/>
        <v>0.68550637025492578</v>
      </c>
      <c r="P205" s="34">
        <f>SUM(P173:P178,P180:P184,P186:P190,P192:P197,P199:P203)</f>
        <v>7522547</v>
      </c>
      <c r="Q205" s="34">
        <f>SUM(Q173:Q178,Q180:Q184,Q186:Q190,Q192:Q197,Q199:Q203)</f>
        <v>33239238</v>
      </c>
      <c r="R205" s="34">
        <f>SUM(R173:R178,R180:R184,R186:R190,R192:R197,R199:R203)</f>
        <v>27949594</v>
      </c>
      <c r="S205" s="34">
        <f>SUM(S173:S178,S180:S184,S186:S190,S192:S197,S199:S203)</f>
        <v>28152477</v>
      </c>
      <c r="T205" s="39">
        <f t="shared" si="46"/>
        <v>1.0072588889842193</v>
      </c>
      <c r="U205" s="39">
        <f t="shared" si="47"/>
        <v>-0.31584940579301135</v>
      </c>
    </row>
    <row r="206" spans="1:21" ht="14.5" customHeight="1" x14ac:dyDescent="0.3">
      <c r="A206" s="17" t="s">
        <v>0</v>
      </c>
      <c r="B206" s="15" t="s">
        <v>618</v>
      </c>
      <c r="C206" s="10"/>
      <c r="D206" s="35"/>
      <c r="E206" s="35"/>
      <c r="F206" s="35"/>
      <c r="G206" s="40"/>
      <c r="H206" s="35"/>
      <c r="I206" s="40"/>
      <c r="J206" s="35"/>
      <c r="K206" s="40"/>
      <c r="L206" s="35"/>
      <c r="M206" s="40"/>
      <c r="N206" s="35"/>
      <c r="O206" s="40"/>
      <c r="P206" s="35"/>
      <c r="Q206" s="35"/>
      <c r="R206" s="35"/>
      <c r="S206" s="35"/>
      <c r="T206" s="40"/>
      <c r="U206" s="40"/>
    </row>
    <row r="207" spans="1:21" ht="14.5" customHeight="1" x14ac:dyDescent="0.3">
      <c r="A207" s="17" t="s">
        <v>0</v>
      </c>
      <c r="B207" s="9" t="s">
        <v>371</v>
      </c>
      <c r="C207" s="10"/>
      <c r="D207" s="35"/>
      <c r="E207" s="35"/>
      <c r="F207" s="35"/>
      <c r="G207" s="40"/>
      <c r="H207" s="35"/>
      <c r="I207" s="40"/>
      <c r="J207" s="35"/>
      <c r="K207" s="40"/>
      <c r="L207" s="35"/>
      <c r="M207" s="40"/>
      <c r="N207" s="35"/>
      <c r="O207" s="40"/>
      <c r="P207" s="35"/>
      <c r="Q207" s="35"/>
      <c r="R207" s="35"/>
      <c r="S207" s="35"/>
      <c r="T207" s="40"/>
      <c r="U207" s="40"/>
    </row>
    <row r="208" spans="1:21" ht="13" x14ac:dyDescent="0.3">
      <c r="A208" s="18" t="s">
        <v>29</v>
      </c>
      <c r="B208" s="12" t="s">
        <v>372</v>
      </c>
      <c r="C208" s="11" t="s">
        <v>373</v>
      </c>
      <c r="D208" s="33">
        <v>0</v>
      </c>
      <c r="E208" s="33">
        <v>0</v>
      </c>
      <c r="F208" s="33">
        <v>0</v>
      </c>
      <c r="G208" s="38">
        <f t="shared" ref="G208:G231" si="48">IF(($D208     =0),0,($F208     /$D208     ))</f>
        <v>0</v>
      </c>
      <c r="H208" s="33">
        <v>0</v>
      </c>
      <c r="I208" s="38">
        <f t="shared" ref="I208:I231" si="49">IF(($D208     =0),0,($H208     /$D208     ))</f>
        <v>0</v>
      </c>
      <c r="J208" s="33">
        <v>0</v>
      </c>
      <c r="K208" s="38">
        <f t="shared" ref="K208:K231" si="50">IF(($E208     =0),0,($J208     /$E208     ))</f>
        <v>0</v>
      </c>
      <c r="L208" s="33">
        <v>0</v>
      </c>
      <c r="M208" s="38">
        <f t="shared" ref="M208:M231" si="51">IF(($E208     =0),0,($L208     /$E208     ))</f>
        <v>0</v>
      </c>
      <c r="N208" s="33">
        <f t="shared" ref="N208:N231" si="52">$F208     +$H208     +$J208</f>
        <v>0</v>
      </c>
      <c r="O208" s="38">
        <f t="shared" ref="O208:O231" si="53">IF(($E208     =0),0,($N208     /$E208     ))</f>
        <v>0</v>
      </c>
      <c r="P208" s="33">
        <v>0</v>
      </c>
      <c r="Q208" s="33">
        <v>0</v>
      </c>
      <c r="R208" s="33">
        <v>0</v>
      </c>
      <c r="S208" s="33">
        <v>0</v>
      </c>
      <c r="T208" s="38">
        <f t="shared" ref="T208:T231" si="54">IF(($R208     =0),0,($S208     /$R208     ))</f>
        <v>0</v>
      </c>
      <c r="U208" s="38">
        <f t="shared" ref="U208:U231" si="55">IF(($P208     =0),0,(($J208     /$P208     )-1))</f>
        <v>0</v>
      </c>
    </row>
    <row r="209" spans="1:21" ht="13" x14ac:dyDescent="0.3">
      <c r="A209" s="18" t="s">
        <v>29</v>
      </c>
      <c r="B209" s="12" t="s">
        <v>374</v>
      </c>
      <c r="C209" s="11" t="s">
        <v>375</v>
      </c>
      <c r="D209" s="33">
        <v>109185</v>
      </c>
      <c r="E209" s="33">
        <v>104200</v>
      </c>
      <c r="F209" s="33">
        <v>33175</v>
      </c>
      <c r="G209" s="38">
        <f t="shared" si="48"/>
        <v>0.30384210285295599</v>
      </c>
      <c r="H209" s="33">
        <v>45398</v>
      </c>
      <c r="I209" s="38">
        <f t="shared" si="49"/>
        <v>0.41578971470440079</v>
      </c>
      <c r="J209" s="33">
        <v>43977</v>
      </c>
      <c r="K209" s="38">
        <f t="shared" si="50"/>
        <v>0.42204414587332056</v>
      </c>
      <c r="L209" s="33">
        <v>0</v>
      </c>
      <c r="M209" s="38">
        <f t="shared" si="51"/>
        <v>0</v>
      </c>
      <c r="N209" s="33">
        <f t="shared" si="52"/>
        <v>122550</v>
      </c>
      <c r="O209" s="38">
        <f t="shared" si="53"/>
        <v>1.1761036468330135</v>
      </c>
      <c r="P209" s="33">
        <v>33107</v>
      </c>
      <c r="Q209" s="33">
        <v>112553</v>
      </c>
      <c r="R209" s="33">
        <v>106794</v>
      </c>
      <c r="S209" s="33">
        <v>102253</v>
      </c>
      <c r="T209" s="38">
        <f t="shared" si="54"/>
        <v>0.95747888458153074</v>
      </c>
      <c r="U209" s="38">
        <f t="shared" si="55"/>
        <v>0.32832935632947713</v>
      </c>
    </row>
    <row r="210" spans="1:21" ht="13" x14ac:dyDescent="0.3">
      <c r="A210" s="18" t="s">
        <v>29</v>
      </c>
      <c r="B210" s="12" t="s">
        <v>376</v>
      </c>
      <c r="C210" s="11" t="s">
        <v>377</v>
      </c>
      <c r="D210" s="33">
        <v>542</v>
      </c>
      <c r="E210" s="33">
        <v>4104</v>
      </c>
      <c r="F210" s="33">
        <v>0</v>
      </c>
      <c r="G210" s="38">
        <f t="shared" si="48"/>
        <v>0</v>
      </c>
      <c r="H210" s="33">
        <v>1231</v>
      </c>
      <c r="I210" s="38">
        <f t="shared" si="49"/>
        <v>2.2712177121771218</v>
      </c>
      <c r="J210" s="33">
        <v>4519</v>
      </c>
      <c r="K210" s="38">
        <f t="shared" si="50"/>
        <v>1.1011208576998051</v>
      </c>
      <c r="L210" s="33">
        <v>0</v>
      </c>
      <c r="M210" s="38">
        <f t="shared" si="51"/>
        <v>0</v>
      </c>
      <c r="N210" s="33">
        <f t="shared" si="52"/>
        <v>5750</v>
      </c>
      <c r="O210" s="38">
        <f t="shared" si="53"/>
        <v>1.4010721247563354</v>
      </c>
      <c r="P210" s="33">
        <v>0</v>
      </c>
      <c r="Q210" s="33">
        <v>3852</v>
      </c>
      <c r="R210" s="33">
        <v>522</v>
      </c>
      <c r="S210" s="33">
        <v>261</v>
      </c>
      <c r="T210" s="38">
        <f t="shared" si="54"/>
        <v>0.5</v>
      </c>
      <c r="U210" s="38">
        <f t="shared" si="55"/>
        <v>0</v>
      </c>
    </row>
    <row r="211" spans="1:21" ht="13" x14ac:dyDescent="0.3">
      <c r="A211" s="18" t="s">
        <v>29</v>
      </c>
      <c r="B211" s="12" t="s">
        <v>378</v>
      </c>
      <c r="C211" s="11" t="s">
        <v>379</v>
      </c>
      <c r="D211" s="33">
        <v>94333</v>
      </c>
      <c r="E211" s="33">
        <v>94333</v>
      </c>
      <c r="F211" s="33">
        <v>2729</v>
      </c>
      <c r="G211" s="38">
        <f t="shared" si="48"/>
        <v>2.8929430846045393E-2</v>
      </c>
      <c r="H211" s="33">
        <v>3149</v>
      </c>
      <c r="I211" s="38">
        <f t="shared" si="49"/>
        <v>3.3381743398386565E-2</v>
      </c>
      <c r="J211" s="33">
        <v>3223</v>
      </c>
      <c r="K211" s="38">
        <f t="shared" si="50"/>
        <v>3.416619846713239E-2</v>
      </c>
      <c r="L211" s="33">
        <v>0</v>
      </c>
      <c r="M211" s="38">
        <f t="shared" si="51"/>
        <v>0</v>
      </c>
      <c r="N211" s="33">
        <f t="shared" si="52"/>
        <v>9101</v>
      </c>
      <c r="O211" s="38">
        <f t="shared" si="53"/>
        <v>9.6477372711564355E-2</v>
      </c>
      <c r="P211" s="33">
        <v>1018</v>
      </c>
      <c r="Q211" s="33">
        <v>90792</v>
      </c>
      <c r="R211" s="33">
        <v>90792</v>
      </c>
      <c r="S211" s="33">
        <v>4479</v>
      </c>
      <c r="T211" s="38">
        <f t="shared" si="54"/>
        <v>4.9332540311921753E-2</v>
      </c>
      <c r="U211" s="38">
        <f t="shared" si="55"/>
        <v>2.1660117878192535</v>
      </c>
    </row>
    <row r="212" spans="1:21" ht="13" x14ac:dyDescent="0.3">
      <c r="A212" s="18" t="s">
        <v>29</v>
      </c>
      <c r="B212" s="12" t="s">
        <v>380</v>
      </c>
      <c r="C212" s="11" t="s">
        <v>381</v>
      </c>
      <c r="D212" s="33">
        <v>0</v>
      </c>
      <c r="E212" s="33">
        <v>0</v>
      </c>
      <c r="F212" s="33">
        <v>0</v>
      </c>
      <c r="G212" s="38">
        <f t="shared" si="48"/>
        <v>0</v>
      </c>
      <c r="H212" s="33">
        <v>0</v>
      </c>
      <c r="I212" s="38">
        <f t="shared" si="49"/>
        <v>0</v>
      </c>
      <c r="J212" s="33">
        <v>0</v>
      </c>
      <c r="K212" s="38">
        <f t="shared" si="50"/>
        <v>0</v>
      </c>
      <c r="L212" s="33">
        <v>0</v>
      </c>
      <c r="M212" s="38">
        <f t="shared" si="51"/>
        <v>0</v>
      </c>
      <c r="N212" s="33">
        <f t="shared" si="52"/>
        <v>0</v>
      </c>
      <c r="O212" s="38">
        <f t="shared" si="53"/>
        <v>0</v>
      </c>
      <c r="P212" s="33">
        <v>0</v>
      </c>
      <c r="Q212" s="33">
        <v>0</v>
      </c>
      <c r="R212" s="33">
        <v>0</v>
      </c>
      <c r="S212" s="33">
        <v>0</v>
      </c>
      <c r="T212" s="38">
        <f t="shared" si="54"/>
        <v>0</v>
      </c>
      <c r="U212" s="38">
        <f t="shared" si="55"/>
        <v>0</v>
      </c>
    </row>
    <row r="213" spans="1:21" ht="13" x14ac:dyDescent="0.3">
      <c r="A213" s="18" t="s">
        <v>29</v>
      </c>
      <c r="B213" s="12" t="s">
        <v>382</v>
      </c>
      <c r="C213" s="11" t="s">
        <v>383</v>
      </c>
      <c r="D213" s="33">
        <v>0</v>
      </c>
      <c r="E213" s="33">
        <v>0</v>
      </c>
      <c r="F213" s="33">
        <v>0</v>
      </c>
      <c r="G213" s="38">
        <f t="shared" si="48"/>
        <v>0</v>
      </c>
      <c r="H213" s="33">
        <v>0</v>
      </c>
      <c r="I213" s="38">
        <f t="shared" si="49"/>
        <v>0</v>
      </c>
      <c r="J213" s="33">
        <v>0</v>
      </c>
      <c r="K213" s="38">
        <f t="shared" si="50"/>
        <v>0</v>
      </c>
      <c r="L213" s="33">
        <v>0</v>
      </c>
      <c r="M213" s="38">
        <f t="shared" si="51"/>
        <v>0</v>
      </c>
      <c r="N213" s="33">
        <f t="shared" si="52"/>
        <v>0</v>
      </c>
      <c r="O213" s="38">
        <f t="shared" si="53"/>
        <v>0</v>
      </c>
      <c r="P213" s="33">
        <v>0</v>
      </c>
      <c r="Q213" s="33">
        <v>0</v>
      </c>
      <c r="R213" s="33">
        <v>0</v>
      </c>
      <c r="S213" s="33">
        <v>0</v>
      </c>
      <c r="T213" s="38">
        <f t="shared" si="54"/>
        <v>0</v>
      </c>
      <c r="U213" s="38">
        <f t="shared" si="55"/>
        <v>0</v>
      </c>
    </row>
    <row r="214" spans="1:21" ht="13" x14ac:dyDescent="0.3">
      <c r="A214" s="18" t="s">
        <v>29</v>
      </c>
      <c r="B214" s="12" t="s">
        <v>384</v>
      </c>
      <c r="C214" s="11" t="s">
        <v>385</v>
      </c>
      <c r="D214" s="33">
        <v>0</v>
      </c>
      <c r="E214" s="33">
        <v>0</v>
      </c>
      <c r="F214" s="33">
        <v>0</v>
      </c>
      <c r="G214" s="38">
        <f t="shared" si="48"/>
        <v>0</v>
      </c>
      <c r="H214" s="33">
        <v>0</v>
      </c>
      <c r="I214" s="38">
        <f t="shared" si="49"/>
        <v>0</v>
      </c>
      <c r="J214" s="33">
        <v>0</v>
      </c>
      <c r="K214" s="38">
        <f t="shared" si="50"/>
        <v>0</v>
      </c>
      <c r="L214" s="33">
        <v>0</v>
      </c>
      <c r="M214" s="38">
        <f t="shared" si="51"/>
        <v>0</v>
      </c>
      <c r="N214" s="33">
        <f t="shared" si="52"/>
        <v>0</v>
      </c>
      <c r="O214" s="38">
        <f t="shared" si="53"/>
        <v>0</v>
      </c>
      <c r="P214" s="33">
        <v>0</v>
      </c>
      <c r="Q214" s="33">
        <v>0</v>
      </c>
      <c r="R214" s="33">
        <v>0</v>
      </c>
      <c r="S214" s="33">
        <v>0</v>
      </c>
      <c r="T214" s="38">
        <f t="shared" si="54"/>
        <v>0</v>
      </c>
      <c r="U214" s="38">
        <f t="shared" si="55"/>
        <v>0</v>
      </c>
    </row>
    <row r="215" spans="1:21" ht="13" x14ac:dyDescent="0.3">
      <c r="A215" s="18" t="s">
        <v>44</v>
      </c>
      <c r="B215" s="12" t="s">
        <v>386</v>
      </c>
      <c r="C215" s="11" t="s">
        <v>387</v>
      </c>
      <c r="D215" s="33">
        <v>0</v>
      </c>
      <c r="E215" s="33">
        <v>0</v>
      </c>
      <c r="F215" s="33">
        <v>0</v>
      </c>
      <c r="G215" s="38">
        <f t="shared" si="48"/>
        <v>0</v>
      </c>
      <c r="H215" s="33">
        <v>0</v>
      </c>
      <c r="I215" s="38">
        <f t="shared" si="49"/>
        <v>0</v>
      </c>
      <c r="J215" s="33">
        <v>0</v>
      </c>
      <c r="K215" s="38">
        <f t="shared" si="50"/>
        <v>0</v>
      </c>
      <c r="L215" s="33">
        <v>0</v>
      </c>
      <c r="M215" s="38">
        <f t="shared" si="51"/>
        <v>0</v>
      </c>
      <c r="N215" s="33">
        <f t="shared" si="52"/>
        <v>0</v>
      </c>
      <c r="O215" s="38">
        <f t="shared" si="53"/>
        <v>0</v>
      </c>
      <c r="P215" s="33">
        <v>0</v>
      </c>
      <c r="Q215" s="33">
        <v>0</v>
      </c>
      <c r="R215" s="33">
        <v>0</v>
      </c>
      <c r="S215" s="33">
        <v>0</v>
      </c>
      <c r="T215" s="38">
        <f t="shared" si="54"/>
        <v>0</v>
      </c>
      <c r="U215" s="38">
        <f t="shared" si="55"/>
        <v>0</v>
      </c>
    </row>
    <row r="216" spans="1:21" ht="14" x14ac:dyDescent="0.3">
      <c r="A216" s="19" t="s">
        <v>0</v>
      </c>
      <c r="B216" s="14" t="s">
        <v>388</v>
      </c>
      <c r="C216" s="13" t="s">
        <v>0</v>
      </c>
      <c r="D216" s="34">
        <f>SUM(D208:D215)</f>
        <v>204060</v>
      </c>
      <c r="E216" s="34">
        <f>SUM(E208:E215)</f>
        <v>202637</v>
      </c>
      <c r="F216" s="34">
        <f>SUM(F208:F215)</f>
        <v>35904</v>
      </c>
      <c r="G216" s="39">
        <f t="shared" si="48"/>
        <v>0.17594825051455454</v>
      </c>
      <c r="H216" s="34">
        <f>SUM(H208:H215)</f>
        <v>49778</v>
      </c>
      <c r="I216" s="39">
        <f t="shared" si="49"/>
        <v>0.243938057434088</v>
      </c>
      <c r="J216" s="34">
        <f>SUM(J208:J215)</f>
        <v>51719</v>
      </c>
      <c r="K216" s="39">
        <f t="shared" si="50"/>
        <v>0.25522979515093491</v>
      </c>
      <c r="L216" s="34">
        <f>SUM(L208:L215)</f>
        <v>0</v>
      </c>
      <c r="M216" s="39">
        <f t="shared" si="51"/>
        <v>0</v>
      </c>
      <c r="N216" s="34">
        <f t="shared" si="52"/>
        <v>137401</v>
      </c>
      <c r="O216" s="39">
        <f t="shared" si="53"/>
        <v>0.67806471671017632</v>
      </c>
      <c r="P216" s="34">
        <f>SUM(P208:P215)</f>
        <v>34125</v>
      </c>
      <c r="Q216" s="34">
        <f>SUM(Q208:Q215)</f>
        <v>207197</v>
      </c>
      <c r="R216" s="34">
        <f>SUM(R208:R215)</f>
        <v>198108</v>
      </c>
      <c r="S216" s="34">
        <f>SUM(S208:S215)</f>
        <v>106993</v>
      </c>
      <c r="T216" s="39">
        <f t="shared" si="54"/>
        <v>0.54007410099541664</v>
      </c>
      <c r="U216" s="39">
        <f t="shared" si="55"/>
        <v>0.51557509157509163</v>
      </c>
    </row>
    <row r="217" spans="1:21" ht="13" x14ac:dyDescent="0.3">
      <c r="A217" s="18" t="s">
        <v>29</v>
      </c>
      <c r="B217" s="12" t="s">
        <v>389</v>
      </c>
      <c r="C217" s="11" t="s">
        <v>390</v>
      </c>
      <c r="D217" s="33">
        <v>0</v>
      </c>
      <c r="E217" s="33">
        <v>0</v>
      </c>
      <c r="F217" s="33">
        <v>0</v>
      </c>
      <c r="G217" s="38">
        <f t="shared" si="48"/>
        <v>0</v>
      </c>
      <c r="H217" s="33">
        <v>0</v>
      </c>
      <c r="I217" s="38">
        <f t="shared" si="49"/>
        <v>0</v>
      </c>
      <c r="J217" s="33">
        <v>0</v>
      </c>
      <c r="K217" s="38">
        <f t="shared" si="50"/>
        <v>0</v>
      </c>
      <c r="L217" s="33">
        <v>0</v>
      </c>
      <c r="M217" s="38">
        <f t="shared" si="51"/>
        <v>0</v>
      </c>
      <c r="N217" s="33">
        <f t="shared" si="52"/>
        <v>0</v>
      </c>
      <c r="O217" s="38">
        <f t="shared" si="53"/>
        <v>0</v>
      </c>
      <c r="P217" s="33">
        <v>0</v>
      </c>
      <c r="Q217" s="33">
        <v>0</v>
      </c>
      <c r="R217" s="33">
        <v>0</v>
      </c>
      <c r="S217" s="33">
        <v>0</v>
      </c>
      <c r="T217" s="38">
        <f t="shared" si="54"/>
        <v>0</v>
      </c>
      <c r="U217" s="38">
        <f t="shared" si="55"/>
        <v>0</v>
      </c>
    </row>
    <row r="218" spans="1:21" ht="13" x14ac:dyDescent="0.3">
      <c r="A218" s="18" t="s">
        <v>29</v>
      </c>
      <c r="B218" s="12" t="s">
        <v>391</v>
      </c>
      <c r="C218" s="11" t="s">
        <v>392</v>
      </c>
      <c r="D218" s="33">
        <v>1309517</v>
      </c>
      <c r="E218" s="33">
        <v>4808782</v>
      </c>
      <c r="F218" s="33">
        <v>713850</v>
      </c>
      <c r="G218" s="38">
        <f t="shared" si="48"/>
        <v>0.54512465283001288</v>
      </c>
      <c r="H218" s="33">
        <v>1195061</v>
      </c>
      <c r="I218" s="38">
        <f t="shared" si="49"/>
        <v>0.91259678186690207</v>
      </c>
      <c r="J218" s="33">
        <v>1230201</v>
      </c>
      <c r="K218" s="38">
        <f t="shared" si="50"/>
        <v>0.25582382399534853</v>
      </c>
      <c r="L218" s="33">
        <v>0</v>
      </c>
      <c r="M218" s="38">
        <f t="shared" si="51"/>
        <v>0</v>
      </c>
      <c r="N218" s="33">
        <f t="shared" si="52"/>
        <v>3139112</v>
      </c>
      <c r="O218" s="38">
        <f t="shared" si="53"/>
        <v>0.65278733783315612</v>
      </c>
      <c r="P218" s="33">
        <v>267022</v>
      </c>
      <c r="Q218" s="33">
        <v>1402350</v>
      </c>
      <c r="R218" s="33">
        <v>1402350</v>
      </c>
      <c r="S218" s="33">
        <v>915126</v>
      </c>
      <c r="T218" s="38">
        <f t="shared" si="54"/>
        <v>0.65256604984490318</v>
      </c>
      <c r="U218" s="38">
        <f t="shared" si="55"/>
        <v>3.6071147695695487</v>
      </c>
    </row>
    <row r="219" spans="1:21" ht="13" x14ac:dyDescent="0.3">
      <c r="A219" s="18" t="s">
        <v>29</v>
      </c>
      <c r="B219" s="12" t="s">
        <v>393</v>
      </c>
      <c r="C219" s="11" t="s">
        <v>394</v>
      </c>
      <c r="D219" s="33">
        <v>4115230</v>
      </c>
      <c r="E219" s="33">
        <v>4115230</v>
      </c>
      <c r="F219" s="33">
        <v>144211</v>
      </c>
      <c r="G219" s="38">
        <f t="shared" si="48"/>
        <v>3.5043241811514789E-2</v>
      </c>
      <c r="H219" s="33">
        <v>202688</v>
      </c>
      <c r="I219" s="38">
        <f t="shared" si="49"/>
        <v>4.925314016470525E-2</v>
      </c>
      <c r="J219" s="33">
        <v>1946280</v>
      </c>
      <c r="K219" s="38">
        <f t="shared" si="50"/>
        <v>0.47294561907839899</v>
      </c>
      <c r="L219" s="33">
        <v>0</v>
      </c>
      <c r="M219" s="38">
        <f t="shared" si="51"/>
        <v>0</v>
      </c>
      <c r="N219" s="33">
        <f t="shared" si="52"/>
        <v>2293179</v>
      </c>
      <c r="O219" s="38">
        <f t="shared" si="53"/>
        <v>0.55724200105461907</v>
      </c>
      <c r="P219" s="33">
        <v>1606222</v>
      </c>
      <c r="Q219" s="33">
        <v>3820520</v>
      </c>
      <c r="R219" s="33">
        <v>1464170</v>
      </c>
      <c r="S219" s="33">
        <v>2272905</v>
      </c>
      <c r="T219" s="38">
        <f t="shared" si="54"/>
        <v>1.5523504784280513</v>
      </c>
      <c r="U219" s="38">
        <f t="shared" si="55"/>
        <v>0.21171295126078471</v>
      </c>
    </row>
    <row r="220" spans="1:21" ht="13" x14ac:dyDescent="0.3">
      <c r="A220" s="18" t="s">
        <v>29</v>
      </c>
      <c r="B220" s="12" t="s">
        <v>395</v>
      </c>
      <c r="C220" s="11" t="s">
        <v>396</v>
      </c>
      <c r="D220" s="33">
        <v>11412</v>
      </c>
      <c r="E220" s="33">
        <v>3852</v>
      </c>
      <c r="F220" s="33">
        <v>0</v>
      </c>
      <c r="G220" s="38">
        <f t="shared" si="48"/>
        <v>0</v>
      </c>
      <c r="H220" s="33">
        <v>0</v>
      </c>
      <c r="I220" s="38">
        <f t="shared" si="49"/>
        <v>0</v>
      </c>
      <c r="J220" s="33">
        <v>0</v>
      </c>
      <c r="K220" s="38">
        <f t="shared" si="50"/>
        <v>0</v>
      </c>
      <c r="L220" s="33">
        <v>0</v>
      </c>
      <c r="M220" s="38">
        <f t="shared" si="51"/>
        <v>0</v>
      </c>
      <c r="N220" s="33">
        <f t="shared" si="52"/>
        <v>0</v>
      </c>
      <c r="O220" s="38">
        <f t="shared" si="53"/>
        <v>0</v>
      </c>
      <c r="P220" s="33">
        <v>461</v>
      </c>
      <c r="Q220" s="33">
        <v>28799</v>
      </c>
      <c r="R220" s="33">
        <v>28799</v>
      </c>
      <c r="S220" s="33">
        <v>63466</v>
      </c>
      <c r="T220" s="38">
        <f t="shared" si="54"/>
        <v>2.2037570748984341</v>
      </c>
      <c r="U220" s="38">
        <f t="shared" si="55"/>
        <v>-1</v>
      </c>
    </row>
    <row r="221" spans="1:21" ht="13" x14ac:dyDescent="0.3">
      <c r="A221" s="18" t="s">
        <v>29</v>
      </c>
      <c r="B221" s="12" t="s">
        <v>397</v>
      </c>
      <c r="C221" s="11" t="s">
        <v>398</v>
      </c>
      <c r="D221" s="33">
        <v>1632</v>
      </c>
      <c r="E221" s="33">
        <v>11642</v>
      </c>
      <c r="F221" s="33">
        <v>926</v>
      </c>
      <c r="G221" s="38">
        <f t="shared" si="48"/>
        <v>0.56740196078431371</v>
      </c>
      <c r="H221" s="33">
        <v>4487</v>
      </c>
      <c r="I221" s="38">
        <f t="shared" si="49"/>
        <v>2.7493872549019609</v>
      </c>
      <c r="J221" s="33">
        <v>562</v>
      </c>
      <c r="K221" s="38">
        <f t="shared" si="50"/>
        <v>4.8273492527057205E-2</v>
      </c>
      <c r="L221" s="33">
        <v>0</v>
      </c>
      <c r="M221" s="38">
        <f t="shared" si="51"/>
        <v>0</v>
      </c>
      <c r="N221" s="33">
        <f t="shared" si="52"/>
        <v>5975</v>
      </c>
      <c r="O221" s="38">
        <f t="shared" si="53"/>
        <v>0.51322796770314383</v>
      </c>
      <c r="P221" s="33">
        <v>555</v>
      </c>
      <c r="Q221" s="33">
        <v>9605</v>
      </c>
      <c r="R221" s="33">
        <v>2081</v>
      </c>
      <c r="S221" s="33">
        <v>1594</v>
      </c>
      <c r="T221" s="38">
        <f t="shared" si="54"/>
        <v>0.76597789524267179</v>
      </c>
      <c r="U221" s="38">
        <f t="shared" si="55"/>
        <v>1.2612612612612706E-2</v>
      </c>
    </row>
    <row r="222" spans="1:21" ht="13" x14ac:dyDescent="0.3">
      <c r="A222" s="18" t="s">
        <v>29</v>
      </c>
      <c r="B222" s="12" t="s">
        <v>399</v>
      </c>
      <c r="C222" s="11" t="s">
        <v>400</v>
      </c>
      <c r="D222" s="33">
        <v>0</v>
      </c>
      <c r="E222" s="33">
        <v>0</v>
      </c>
      <c r="F222" s="33">
        <v>0</v>
      </c>
      <c r="G222" s="38">
        <f t="shared" si="48"/>
        <v>0</v>
      </c>
      <c r="H222" s="33">
        <v>0</v>
      </c>
      <c r="I222" s="38">
        <f t="shared" si="49"/>
        <v>0</v>
      </c>
      <c r="J222" s="33">
        <v>0</v>
      </c>
      <c r="K222" s="38">
        <f t="shared" si="50"/>
        <v>0</v>
      </c>
      <c r="L222" s="33">
        <v>0</v>
      </c>
      <c r="M222" s="38">
        <f t="shared" si="51"/>
        <v>0</v>
      </c>
      <c r="N222" s="33">
        <f t="shared" si="52"/>
        <v>0</v>
      </c>
      <c r="O222" s="38">
        <f t="shared" si="53"/>
        <v>0</v>
      </c>
      <c r="P222" s="33">
        <v>0</v>
      </c>
      <c r="Q222" s="33">
        <v>0</v>
      </c>
      <c r="R222" s="33">
        <v>0</v>
      </c>
      <c r="S222" s="33">
        <v>0</v>
      </c>
      <c r="T222" s="38">
        <f t="shared" si="54"/>
        <v>0</v>
      </c>
      <c r="U222" s="38">
        <f t="shared" si="55"/>
        <v>0</v>
      </c>
    </row>
    <row r="223" spans="1:21" ht="13" x14ac:dyDescent="0.3">
      <c r="A223" s="18" t="s">
        <v>44</v>
      </c>
      <c r="B223" s="12" t="s">
        <v>401</v>
      </c>
      <c r="C223" s="11" t="s">
        <v>402</v>
      </c>
      <c r="D223" s="33">
        <v>0</v>
      </c>
      <c r="E223" s="33">
        <v>0</v>
      </c>
      <c r="F223" s="33">
        <v>0</v>
      </c>
      <c r="G223" s="38">
        <f t="shared" si="48"/>
        <v>0</v>
      </c>
      <c r="H223" s="33">
        <v>0</v>
      </c>
      <c r="I223" s="38">
        <f t="shared" si="49"/>
        <v>0</v>
      </c>
      <c r="J223" s="33">
        <v>0</v>
      </c>
      <c r="K223" s="38">
        <f t="shared" si="50"/>
        <v>0</v>
      </c>
      <c r="L223" s="33">
        <v>0</v>
      </c>
      <c r="M223" s="38">
        <f t="shared" si="51"/>
        <v>0</v>
      </c>
      <c r="N223" s="33">
        <f t="shared" si="52"/>
        <v>0</v>
      </c>
      <c r="O223" s="38">
        <f t="shared" si="53"/>
        <v>0</v>
      </c>
      <c r="P223" s="33">
        <v>0</v>
      </c>
      <c r="Q223" s="33">
        <v>0</v>
      </c>
      <c r="R223" s="33">
        <v>0</v>
      </c>
      <c r="S223" s="33">
        <v>0</v>
      </c>
      <c r="T223" s="38">
        <f t="shared" si="54"/>
        <v>0</v>
      </c>
      <c r="U223" s="38">
        <f t="shared" si="55"/>
        <v>0</v>
      </c>
    </row>
    <row r="224" spans="1:21" ht="14" x14ac:dyDescent="0.3">
      <c r="A224" s="19" t="s">
        <v>0</v>
      </c>
      <c r="B224" s="14" t="s">
        <v>403</v>
      </c>
      <c r="C224" s="13" t="s">
        <v>0</v>
      </c>
      <c r="D224" s="34">
        <f>SUM(D217:D223)</f>
        <v>5437791</v>
      </c>
      <c r="E224" s="34">
        <f>SUM(E217:E223)</f>
        <v>8939506</v>
      </c>
      <c r="F224" s="34">
        <f>SUM(F217:F223)</f>
        <v>858987</v>
      </c>
      <c r="G224" s="39">
        <f t="shared" si="48"/>
        <v>0.15796616677617806</v>
      </c>
      <c r="H224" s="34">
        <f>SUM(H217:H223)</f>
        <v>1402236</v>
      </c>
      <c r="I224" s="39">
        <f t="shared" si="49"/>
        <v>0.25786868233810384</v>
      </c>
      <c r="J224" s="34">
        <f>SUM(J217:J223)</f>
        <v>3177043</v>
      </c>
      <c r="K224" s="39">
        <f t="shared" si="50"/>
        <v>0.35539357543917977</v>
      </c>
      <c r="L224" s="34">
        <f>SUM(L217:L223)</f>
        <v>0</v>
      </c>
      <c r="M224" s="39">
        <f t="shared" si="51"/>
        <v>0</v>
      </c>
      <c r="N224" s="34">
        <f t="shared" si="52"/>
        <v>5438266</v>
      </c>
      <c r="O224" s="39">
        <f t="shared" si="53"/>
        <v>0.60834077408751674</v>
      </c>
      <c r="P224" s="34">
        <f>SUM(P217:P223)</f>
        <v>1874260</v>
      </c>
      <c r="Q224" s="34">
        <f>SUM(Q217:Q223)</f>
        <v>5261274</v>
      </c>
      <c r="R224" s="34">
        <f>SUM(R217:R223)</f>
        <v>2897400</v>
      </c>
      <c r="S224" s="34">
        <f>SUM(S217:S223)</f>
        <v>3253091</v>
      </c>
      <c r="T224" s="39">
        <f t="shared" si="54"/>
        <v>1.1227621315662317</v>
      </c>
      <c r="U224" s="39">
        <f t="shared" si="55"/>
        <v>0.69509192961488808</v>
      </c>
    </row>
    <row r="225" spans="1:21" ht="13" x14ac:dyDescent="0.3">
      <c r="A225" s="18" t="s">
        <v>29</v>
      </c>
      <c r="B225" s="12" t="s">
        <v>404</v>
      </c>
      <c r="C225" s="11" t="s">
        <v>405</v>
      </c>
      <c r="D225" s="33">
        <v>0</v>
      </c>
      <c r="E225" s="33">
        <v>0</v>
      </c>
      <c r="F225" s="33">
        <v>0</v>
      </c>
      <c r="G225" s="38">
        <f t="shared" si="48"/>
        <v>0</v>
      </c>
      <c r="H225" s="33">
        <v>0</v>
      </c>
      <c r="I225" s="38">
        <f t="shared" si="49"/>
        <v>0</v>
      </c>
      <c r="J225" s="33">
        <v>0</v>
      </c>
      <c r="K225" s="38">
        <f t="shared" si="50"/>
        <v>0</v>
      </c>
      <c r="L225" s="33">
        <v>0</v>
      </c>
      <c r="M225" s="38">
        <f t="shared" si="51"/>
        <v>0</v>
      </c>
      <c r="N225" s="33">
        <f t="shared" si="52"/>
        <v>0</v>
      </c>
      <c r="O225" s="38">
        <f t="shared" si="53"/>
        <v>0</v>
      </c>
      <c r="P225" s="33">
        <v>0</v>
      </c>
      <c r="Q225" s="33">
        <v>0</v>
      </c>
      <c r="R225" s="33">
        <v>0</v>
      </c>
      <c r="S225" s="33">
        <v>0</v>
      </c>
      <c r="T225" s="38">
        <f t="shared" si="54"/>
        <v>0</v>
      </c>
      <c r="U225" s="38">
        <f t="shared" si="55"/>
        <v>0</v>
      </c>
    </row>
    <row r="226" spans="1:21" ht="13" x14ac:dyDescent="0.3">
      <c r="A226" s="18" t="s">
        <v>29</v>
      </c>
      <c r="B226" s="12" t="s">
        <v>406</v>
      </c>
      <c r="C226" s="11" t="s">
        <v>407</v>
      </c>
      <c r="D226" s="33">
        <v>103073</v>
      </c>
      <c r="E226" s="33">
        <v>103073</v>
      </c>
      <c r="F226" s="33">
        <v>12635</v>
      </c>
      <c r="G226" s="38">
        <f t="shared" si="48"/>
        <v>0.12258302368224462</v>
      </c>
      <c r="H226" s="33">
        <v>16069</v>
      </c>
      <c r="I226" s="38">
        <f t="shared" si="49"/>
        <v>0.15589921705975376</v>
      </c>
      <c r="J226" s="33">
        <v>20356</v>
      </c>
      <c r="K226" s="38">
        <f t="shared" si="50"/>
        <v>0.19749109854181018</v>
      </c>
      <c r="L226" s="33">
        <v>0</v>
      </c>
      <c r="M226" s="38">
        <f t="shared" si="51"/>
        <v>0</v>
      </c>
      <c r="N226" s="33">
        <f t="shared" si="52"/>
        <v>49060</v>
      </c>
      <c r="O226" s="38">
        <f t="shared" si="53"/>
        <v>0.47597333928380858</v>
      </c>
      <c r="P226" s="33">
        <v>26278</v>
      </c>
      <c r="Q226" s="33">
        <v>108292</v>
      </c>
      <c r="R226" s="33">
        <v>101572</v>
      </c>
      <c r="S226" s="33">
        <v>68351</v>
      </c>
      <c r="T226" s="38">
        <f t="shared" si="54"/>
        <v>0.67293151655968175</v>
      </c>
      <c r="U226" s="38">
        <f t="shared" si="55"/>
        <v>-0.22535961640916358</v>
      </c>
    </row>
    <row r="227" spans="1:21" ht="13" x14ac:dyDescent="0.3">
      <c r="A227" s="18" t="s">
        <v>29</v>
      </c>
      <c r="B227" s="12" t="s">
        <v>408</v>
      </c>
      <c r="C227" s="11" t="s">
        <v>409</v>
      </c>
      <c r="D227" s="33">
        <v>0</v>
      </c>
      <c r="E227" s="33">
        <v>0</v>
      </c>
      <c r="F227" s="33">
        <v>0</v>
      </c>
      <c r="G227" s="38">
        <f t="shared" si="48"/>
        <v>0</v>
      </c>
      <c r="H227" s="33">
        <v>0</v>
      </c>
      <c r="I227" s="38">
        <f t="shared" si="49"/>
        <v>0</v>
      </c>
      <c r="J227" s="33">
        <v>0</v>
      </c>
      <c r="K227" s="38">
        <f t="shared" si="50"/>
        <v>0</v>
      </c>
      <c r="L227" s="33">
        <v>0</v>
      </c>
      <c r="M227" s="38">
        <f t="shared" si="51"/>
        <v>0</v>
      </c>
      <c r="N227" s="33">
        <f t="shared" si="52"/>
        <v>0</v>
      </c>
      <c r="O227" s="38">
        <f t="shared" si="53"/>
        <v>0</v>
      </c>
      <c r="P227" s="33">
        <v>0</v>
      </c>
      <c r="Q227" s="33">
        <v>0</v>
      </c>
      <c r="R227" s="33">
        <v>0</v>
      </c>
      <c r="S227" s="33">
        <v>0</v>
      </c>
      <c r="T227" s="38">
        <f t="shared" si="54"/>
        <v>0</v>
      </c>
      <c r="U227" s="38">
        <f t="shared" si="55"/>
        <v>0</v>
      </c>
    </row>
    <row r="228" spans="1:21" ht="13" x14ac:dyDescent="0.3">
      <c r="A228" s="18" t="s">
        <v>29</v>
      </c>
      <c r="B228" s="12" t="s">
        <v>410</v>
      </c>
      <c r="C228" s="11" t="s">
        <v>411</v>
      </c>
      <c r="D228" s="33">
        <v>241848</v>
      </c>
      <c r="E228" s="33">
        <v>241848</v>
      </c>
      <c r="F228" s="33">
        <v>38793</v>
      </c>
      <c r="G228" s="38">
        <f t="shared" si="48"/>
        <v>0.16040240150838544</v>
      </c>
      <c r="H228" s="33">
        <v>43807</v>
      </c>
      <c r="I228" s="38">
        <f t="shared" si="49"/>
        <v>0.18113443154377956</v>
      </c>
      <c r="J228" s="33">
        <v>71032</v>
      </c>
      <c r="K228" s="38">
        <f t="shared" si="50"/>
        <v>0.29370513711091262</v>
      </c>
      <c r="L228" s="33">
        <v>0</v>
      </c>
      <c r="M228" s="38">
        <f t="shared" si="51"/>
        <v>0</v>
      </c>
      <c r="N228" s="33">
        <f t="shared" si="52"/>
        <v>153632</v>
      </c>
      <c r="O228" s="38">
        <f t="shared" si="53"/>
        <v>0.6352419701630776</v>
      </c>
      <c r="P228" s="33">
        <v>29678</v>
      </c>
      <c r="Q228" s="33">
        <v>1630332</v>
      </c>
      <c r="R228" s="33">
        <v>230332</v>
      </c>
      <c r="S228" s="33">
        <v>46628</v>
      </c>
      <c r="T228" s="38">
        <f t="shared" si="54"/>
        <v>0.20243821961342756</v>
      </c>
      <c r="U228" s="38">
        <f t="shared" si="55"/>
        <v>1.3934227373812251</v>
      </c>
    </row>
    <row r="229" spans="1:21" ht="13" x14ac:dyDescent="0.3">
      <c r="A229" s="18" t="s">
        <v>44</v>
      </c>
      <c r="B229" s="12" t="s">
        <v>412</v>
      </c>
      <c r="C229" s="11" t="s">
        <v>413</v>
      </c>
      <c r="D229" s="33">
        <v>0</v>
      </c>
      <c r="E229" s="33">
        <v>0</v>
      </c>
      <c r="F229" s="33">
        <v>0</v>
      </c>
      <c r="G229" s="38">
        <f t="shared" si="48"/>
        <v>0</v>
      </c>
      <c r="H229" s="33">
        <v>0</v>
      </c>
      <c r="I229" s="38">
        <f t="shared" si="49"/>
        <v>0</v>
      </c>
      <c r="J229" s="33">
        <v>0</v>
      </c>
      <c r="K229" s="38">
        <f t="shared" si="50"/>
        <v>0</v>
      </c>
      <c r="L229" s="33">
        <v>0</v>
      </c>
      <c r="M229" s="38">
        <f t="shared" si="51"/>
        <v>0</v>
      </c>
      <c r="N229" s="33">
        <f t="shared" si="52"/>
        <v>0</v>
      </c>
      <c r="O229" s="38">
        <f t="shared" si="53"/>
        <v>0</v>
      </c>
      <c r="P229" s="33">
        <v>0</v>
      </c>
      <c r="Q229" s="33">
        <v>0</v>
      </c>
      <c r="R229" s="33">
        <v>0</v>
      </c>
      <c r="S229" s="33">
        <v>0</v>
      </c>
      <c r="T229" s="38">
        <f t="shared" si="54"/>
        <v>0</v>
      </c>
      <c r="U229" s="38">
        <f t="shared" si="55"/>
        <v>0</v>
      </c>
    </row>
    <row r="230" spans="1:21" ht="14" x14ac:dyDescent="0.3">
      <c r="A230" s="19" t="s">
        <v>0</v>
      </c>
      <c r="B230" s="14" t="s">
        <v>414</v>
      </c>
      <c r="C230" s="13" t="s">
        <v>0</v>
      </c>
      <c r="D230" s="34">
        <f>SUM(D225:D229)</f>
        <v>344921</v>
      </c>
      <c r="E230" s="34">
        <f>SUM(E225:E229)</f>
        <v>344921</v>
      </c>
      <c r="F230" s="34">
        <f>SUM(F225:F229)</f>
        <v>51428</v>
      </c>
      <c r="G230" s="39">
        <f t="shared" si="48"/>
        <v>0.1491008085909527</v>
      </c>
      <c r="H230" s="34">
        <f>SUM(H225:H229)</f>
        <v>59876</v>
      </c>
      <c r="I230" s="39">
        <f t="shared" si="49"/>
        <v>0.17359337355510393</v>
      </c>
      <c r="J230" s="34">
        <f>SUM(J225:J229)</f>
        <v>91388</v>
      </c>
      <c r="K230" s="39">
        <f t="shared" si="50"/>
        <v>0.26495342411740658</v>
      </c>
      <c r="L230" s="34">
        <f>SUM(L225:L229)</f>
        <v>0</v>
      </c>
      <c r="M230" s="39">
        <f t="shared" si="51"/>
        <v>0</v>
      </c>
      <c r="N230" s="34">
        <f t="shared" si="52"/>
        <v>202692</v>
      </c>
      <c r="O230" s="39">
        <f t="shared" si="53"/>
        <v>0.58764760626346324</v>
      </c>
      <c r="P230" s="34">
        <f>SUM(P225:P229)</f>
        <v>55956</v>
      </c>
      <c r="Q230" s="34">
        <f>SUM(Q225:Q229)</f>
        <v>1738624</v>
      </c>
      <c r="R230" s="34">
        <f>SUM(R225:R229)</f>
        <v>331904</v>
      </c>
      <c r="S230" s="34">
        <f>SUM(S225:S229)</f>
        <v>114979</v>
      </c>
      <c r="T230" s="39">
        <f t="shared" si="54"/>
        <v>0.3464224595063633</v>
      </c>
      <c r="U230" s="39">
        <f t="shared" si="55"/>
        <v>0.6332118092787189</v>
      </c>
    </row>
    <row r="231" spans="1:21" ht="14" x14ac:dyDescent="0.3">
      <c r="A231" s="19" t="s">
        <v>0</v>
      </c>
      <c r="B231" s="14" t="s">
        <v>415</v>
      </c>
      <c r="C231" s="13" t="s">
        <v>0</v>
      </c>
      <c r="D231" s="34">
        <f>SUM(D208:D215,D217:D223,D225:D229)</f>
        <v>5986772</v>
      </c>
      <c r="E231" s="34">
        <f>SUM(E208:E215,E217:E223,E225:E229)</f>
        <v>9487064</v>
      </c>
      <c r="F231" s="34">
        <f>SUM(F208:F215,F217:F223,F225:F229)</f>
        <v>946319</v>
      </c>
      <c r="G231" s="39">
        <f t="shared" si="48"/>
        <v>0.15806832129234252</v>
      </c>
      <c r="H231" s="34">
        <f>SUM(H208:H215,H217:H223,H225:H229)</f>
        <v>1511890</v>
      </c>
      <c r="I231" s="39">
        <f t="shared" si="49"/>
        <v>0.25253842972473312</v>
      </c>
      <c r="J231" s="34">
        <f>SUM(J208:J215,J217:J223,J225:J229)</f>
        <v>3320150</v>
      </c>
      <c r="K231" s="39">
        <f t="shared" si="50"/>
        <v>0.34996601688362172</v>
      </c>
      <c r="L231" s="34">
        <f>SUM(L208:L215,L217:L223,L225:L229)</f>
        <v>0</v>
      </c>
      <c r="M231" s="39">
        <f t="shared" si="51"/>
        <v>0</v>
      </c>
      <c r="N231" s="34">
        <f t="shared" si="52"/>
        <v>5778359</v>
      </c>
      <c r="O231" s="39">
        <f t="shared" si="53"/>
        <v>0.60907768725919842</v>
      </c>
      <c r="P231" s="34">
        <f>SUM(P208:P215,P217:P223,P225:P229)</f>
        <v>1964341</v>
      </c>
      <c r="Q231" s="34">
        <f>SUM(Q208:Q215,Q217:Q223,Q225:Q229)</f>
        <v>7207095</v>
      </c>
      <c r="R231" s="34">
        <f>SUM(R208:R215,R217:R223,R225:R229)</f>
        <v>3427412</v>
      </c>
      <c r="S231" s="34">
        <f>SUM(S208:S215,S217:S223,S225:S229)</f>
        <v>3475063</v>
      </c>
      <c r="T231" s="39">
        <f t="shared" si="54"/>
        <v>1.0139029098340089</v>
      </c>
      <c r="U231" s="39">
        <f t="shared" si="55"/>
        <v>0.69021061007228379</v>
      </c>
    </row>
    <row r="232" spans="1:21" ht="14.5" customHeight="1" x14ac:dyDescent="0.3">
      <c r="A232" s="17" t="s">
        <v>0</v>
      </c>
      <c r="B232" s="15" t="s">
        <v>618</v>
      </c>
      <c r="C232" s="10"/>
      <c r="D232" s="35"/>
      <c r="E232" s="35"/>
      <c r="F232" s="35"/>
      <c r="G232" s="40"/>
      <c r="H232" s="35"/>
      <c r="I232" s="40"/>
      <c r="J232" s="35"/>
      <c r="K232" s="40"/>
      <c r="L232" s="35"/>
      <c r="M232" s="40"/>
      <c r="N232" s="35"/>
      <c r="O232" s="40"/>
      <c r="P232" s="35"/>
      <c r="Q232" s="35"/>
      <c r="R232" s="35"/>
      <c r="S232" s="35"/>
      <c r="T232" s="40"/>
      <c r="U232" s="40"/>
    </row>
    <row r="233" spans="1:21" ht="14.5" customHeight="1" x14ac:dyDescent="0.3">
      <c r="A233" s="17" t="s">
        <v>0</v>
      </c>
      <c r="B233" s="9" t="s">
        <v>416</v>
      </c>
      <c r="C233" s="10"/>
      <c r="D233" s="35"/>
      <c r="E233" s="35"/>
      <c r="F233" s="35"/>
      <c r="G233" s="40"/>
      <c r="H233" s="35"/>
      <c r="I233" s="40"/>
      <c r="J233" s="35"/>
      <c r="K233" s="40"/>
      <c r="L233" s="35"/>
      <c r="M233" s="40"/>
      <c r="N233" s="35"/>
      <c r="O233" s="40"/>
      <c r="P233" s="35"/>
      <c r="Q233" s="35"/>
      <c r="R233" s="35"/>
      <c r="S233" s="35"/>
      <c r="T233" s="40"/>
      <c r="U233" s="40"/>
    </row>
    <row r="234" spans="1:21" ht="13" x14ac:dyDescent="0.3">
      <c r="A234" s="18" t="s">
        <v>29</v>
      </c>
      <c r="B234" s="12" t="s">
        <v>417</v>
      </c>
      <c r="C234" s="11" t="s">
        <v>418</v>
      </c>
      <c r="D234" s="33">
        <v>0</v>
      </c>
      <c r="E234" s="33">
        <v>0</v>
      </c>
      <c r="F234" s="33">
        <v>1078</v>
      </c>
      <c r="G234" s="38">
        <f t="shared" ref="G234:G260" si="56">IF(($D234     =0),0,($F234     /$D234     ))</f>
        <v>0</v>
      </c>
      <c r="H234" s="33">
        <v>942</v>
      </c>
      <c r="I234" s="38">
        <f t="shared" ref="I234:I260" si="57">IF(($D234     =0),0,($H234     /$D234     ))</f>
        <v>0</v>
      </c>
      <c r="J234" s="33">
        <v>2021</v>
      </c>
      <c r="K234" s="38">
        <f t="shared" ref="K234:K260" si="58">IF(($E234     =0),0,($J234     /$E234     ))</f>
        <v>0</v>
      </c>
      <c r="L234" s="33">
        <v>0</v>
      </c>
      <c r="M234" s="38">
        <f t="shared" ref="M234:M260" si="59">IF(($E234     =0),0,($L234     /$E234     ))</f>
        <v>0</v>
      </c>
      <c r="N234" s="33">
        <f t="shared" ref="N234:N260" si="60">$F234     +$H234     +$J234</f>
        <v>4041</v>
      </c>
      <c r="O234" s="38">
        <f t="shared" ref="O234:O260" si="61">IF(($E234     =0),0,($N234     /$E234     ))</f>
        <v>0</v>
      </c>
      <c r="P234" s="33">
        <v>1251</v>
      </c>
      <c r="Q234" s="33">
        <v>0</v>
      </c>
      <c r="R234" s="33">
        <v>0</v>
      </c>
      <c r="S234" s="33">
        <v>5527</v>
      </c>
      <c r="T234" s="38">
        <f t="shared" ref="T234:T260" si="62">IF(($R234     =0),0,($S234     /$R234     ))</f>
        <v>0</v>
      </c>
      <c r="U234" s="38">
        <f t="shared" ref="U234:U260" si="63">IF(($P234     =0),0,(($J234     /$P234     )-1))</f>
        <v>0.61550759392486021</v>
      </c>
    </row>
    <row r="235" spans="1:21" ht="13" x14ac:dyDescent="0.3">
      <c r="A235" s="18" t="s">
        <v>29</v>
      </c>
      <c r="B235" s="12" t="s">
        <v>419</v>
      </c>
      <c r="C235" s="11" t="s">
        <v>420</v>
      </c>
      <c r="D235" s="33">
        <v>25572</v>
      </c>
      <c r="E235" s="33">
        <v>25572</v>
      </c>
      <c r="F235" s="33">
        <v>16263</v>
      </c>
      <c r="G235" s="38">
        <f t="shared" si="56"/>
        <v>0.63596902862505866</v>
      </c>
      <c r="H235" s="33">
        <v>10374</v>
      </c>
      <c r="I235" s="38">
        <f t="shared" si="57"/>
        <v>0.40567808540591271</v>
      </c>
      <c r="J235" s="33">
        <v>17597</v>
      </c>
      <c r="K235" s="38">
        <f t="shared" si="58"/>
        <v>0.68813546066009701</v>
      </c>
      <c r="L235" s="33">
        <v>0</v>
      </c>
      <c r="M235" s="38">
        <f t="shared" si="59"/>
        <v>0</v>
      </c>
      <c r="N235" s="33">
        <f t="shared" si="60"/>
        <v>44234</v>
      </c>
      <c r="O235" s="38">
        <f t="shared" si="61"/>
        <v>1.7297825746910684</v>
      </c>
      <c r="P235" s="33">
        <v>10206</v>
      </c>
      <c r="Q235" s="33">
        <v>56903</v>
      </c>
      <c r="R235" s="33">
        <v>52624</v>
      </c>
      <c r="S235" s="33">
        <v>24483</v>
      </c>
      <c r="T235" s="38">
        <f t="shared" si="62"/>
        <v>0.46524399513529946</v>
      </c>
      <c r="U235" s="38">
        <f t="shared" si="63"/>
        <v>0.72418185381148348</v>
      </c>
    </row>
    <row r="236" spans="1:21" ht="13" x14ac:dyDescent="0.3">
      <c r="A236" s="18" t="s">
        <v>29</v>
      </c>
      <c r="B236" s="12" t="s">
        <v>421</v>
      </c>
      <c r="C236" s="11" t="s">
        <v>422</v>
      </c>
      <c r="D236" s="33">
        <v>530910</v>
      </c>
      <c r="E236" s="33">
        <v>630910</v>
      </c>
      <c r="F236" s="33">
        <v>124931</v>
      </c>
      <c r="G236" s="38">
        <f t="shared" si="56"/>
        <v>0.23531483678966303</v>
      </c>
      <c r="H236" s="33">
        <v>49191</v>
      </c>
      <c r="I236" s="38">
        <f t="shared" si="57"/>
        <v>9.2654122167599023E-2</v>
      </c>
      <c r="J236" s="33">
        <v>41533</v>
      </c>
      <c r="K236" s="38">
        <f t="shared" si="58"/>
        <v>6.5830308601860801E-2</v>
      </c>
      <c r="L236" s="33">
        <v>0</v>
      </c>
      <c r="M236" s="38">
        <f t="shared" si="59"/>
        <v>0</v>
      </c>
      <c r="N236" s="33">
        <f t="shared" si="60"/>
        <v>215655</v>
      </c>
      <c r="O236" s="38">
        <f t="shared" si="61"/>
        <v>0.34181578989079264</v>
      </c>
      <c r="P236" s="33">
        <v>55100</v>
      </c>
      <c r="Q236" s="33">
        <v>510000</v>
      </c>
      <c r="R236" s="33">
        <v>510000</v>
      </c>
      <c r="S236" s="33">
        <v>61083</v>
      </c>
      <c r="T236" s="38">
        <f t="shared" si="62"/>
        <v>0.11977058823529411</v>
      </c>
      <c r="U236" s="38">
        <f t="shared" si="63"/>
        <v>-0.24622504537205081</v>
      </c>
    </row>
    <row r="237" spans="1:21" ht="13" x14ac:dyDescent="0.3">
      <c r="A237" s="18" t="s">
        <v>29</v>
      </c>
      <c r="B237" s="12" t="s">
        <v>423</v>
      </c>
      <c r="C237" s="11" t="s">
        <v>424</v>
      </c>
      <c r="D237" s="33">
        <v>0</v>
      </c>
      <c r="E237" s="33">
        <v>0</v>
      </c>
      <c r="F237" s="33">
        <v>0</v>
      </c>
      <c r="G237" s="38">
        <f t="shared" si="56"/>
        <v>0</v>
      </c>
      <c r="H237" s="33">
        <v>0</v>
      </c>
      <c r="I237" s="38">
        <f t="shared" si="57"/>
        <v>0</v>
      </c>
      <c r="J237" s="33">
        <v>0</v>
      </c>
      <c r="K237" s="38">
        <f t="shared" si="58"/>
        <v>0</v>
      </c>
      <c r="L237" s="33">
        <v>0</v>
      </c>
      <c r="M237" s="38">
        <f t="shared" si="59"/>
        <v>0</v>
      </c>
      <c r="N237" s="33">
        <f t="shared" si="60"/>
        <v>0</v>
      </c>
      <c r="O237" s="38">
        <f t="shared" si="61"/>
        <v>0</v>
      </c>
      <c r="P237" s="33">
        <v>0</v>
      </c>
      <c r="Q237" s="33">
        <v>2203085</v>
      </c>
      <c r="R237" s="33">
        <v>2203085</v>
      </c>
      <c r="S237" s="33">
        <v>0</v>
      </c>
      <c r="T237" s="38">
        <f t="shared" si="62"/>
        <v>0</v>
      </c>
      <c r="U237" s="38">
        <f t="shared" si="63"/>
        <v>0</v>
      </c>
    </row>
    <row r="238" spans="1:21" ht="13" x14ac:dyDescent="0.3">
      <c r="A238" s="18" t="s">
        <v>29</v>
      </c>
      <c r="B238" s="12" t="s">
        <v>425</v>
      </c>
      <c r="C238" s="11" t="s">
        <v>426</v>
      </c>
      <c r="D238" s="33">
        <v>9000</v>
      </c>
      <c r="E238" s="33">
        <v>9000</v>
      </c>
      <c r="F238" s="33">
        <v>0</v>
      </c>
      <c r="G238" s="38">
        <f t="shared" si="56"/>
        <v>0</v>
      </c>
      <c r="H238" s="33">
        <v>0</v>
      </c>
      <c r="I238" s="38">
        <f t="shared" si="57"/>
        <v>0</v>
      </c>
      <c r="J238" s="33">
        <v>0</v>
      </c>
      <c r="K238" s="38">
        <f t="shared" si="58"/>
        <v>0</v>
      </c>
      <c r="L238" s="33">
        <v>0</v>
      </c>
      <c r="M238" s="38">
        <f t="shared" si="59"/>
        <v>0</v>
      </c>
      <c r="N238" s="33">
        <f t="shared" si="60"/>
        <v>0</v>
      </c>
      <c r="O238" s="38">
        <f t="shared" si="61"/>
        <v>0</v>
      </c>
      <c r="P238" s="33">
        <v>0</v>
      </c>
      <c r="Q238" s="33">
        <v>34000</v>
      </c>
      <c r="R238" s="33">
        <v>5000</v>
      </c>
      <c r="S238" s="33">
        <v>0</v>
      </c>
      <c r="T238" s="38">
        <f t="shared" si="62"/>
        <v>0</v>
      </c>
      <c r="U238" s="38">
        <f t="shared" si="63"/>
        <v>0</v>
      </c>
    </row>
    <row r="239" spans="1:21" ht="13" x14ac:dyDescent="0.3">
      <c r="A239" s="18" t="s">
        <v>44</v>
      </c>
      <c r="B239" s="12" t="s">
        <v>427</v>
      </c>
      <c r="C239" s="11" t="s">
        <v>428</v>
      </c>
      <c r="D239" s="33">
        <v>0</v>
      </c>
      <c r="E239" s="33">
        <v>0</v>
      </c>
      <c r="F239" s="33">
        <v>0</v>
      </c>
      <c r="G239" s="38">
        <f t="shared" si="56"/>
        <v>0</v>
      </c>
      <c r="H239" s="33">
        <v>0</v>
      </c>
      <c r="I239" s="38">
        <f t="shared" si="57"/>
        <v>0</v>
      </c>
      <c r="J239" s="33">
        <v>0</v>
      </c>
      <c r="K239" s="38">
        <f t="shared" si="58"/>
        <v>0</v>
      </c>
      <c r="L239" s="33">
        <v>0</v>
      </c>
      <c r="M239" s="38">
        <f t="shared" si="59"/>
        <v>0</v>
      </c>
      <c r="N239" s="33">
        <f t="shared" si="60"/>
        <v>0</v>
      </c>
      <c r="O239" s="38">
        <f t="shared" si="61"/>
        <v>0</v>
      </c>
      <c r="P239" s="33">
        <v>0</v>
      </c>
      <c r="Q239" s="33">
        <v>0</v>
      </c>
      <c r="R239" s="33">
        <v>0</v>
      </c>
      <c r="S239" s="33">
        <v>0</v>
      </c>
      <c r="T239" s="38">
        <f t="shared" si="62"/>
        <v>0</v>
      </c>
      <c r="U239" s="38">
        <f t="shared" si="63"/>
        <v>0</v>
      </c>
    </row>
    <row r="240" spans="1:21" ht="14" x14ac:dyDescent="0.3">
      <c r="A240" s="19" t="s">
        <v>0</v>
      </c>
      <c r="B240" s="14" t="s">
        <v>429</v>
      </c>
      <c r="C240" s="13" t="s">
        <v>0</v>
      </c>
      <c r="D240" s="34">
        <f>SUM(D234:D239)</f>
        <v>565482</v>
      </c>
      <c r="E240" s="34">
        <f>SUM(E234:E239)</f>
        <v>665482</v>
      </c>
      <c r="F240" s="34">
        <f>SUM(F234:F239)</f>
        <v>142272</v>
      </c>
      <c r="G240" s="39">
        <f t="shared" si="56"/>
        <v>0.25159421520048386</v>
      </c>
      <c r="H240" s="34">
        <f>SUM(H234:H239)</f>
        <v>60507</v>
      </c>
      <c r="I240" s="39">
        <f t="shared" si="57"/>
        <v>0.10700075333962884</v>
      </c>
      <c r="J240" s="34">
        <f>SUM(J234:J239)</f>
        <v>61151</v>
      </c>
      <c r="K240" s="39">
        <f t="shared" si="58"/>
        <v>9.1889788153548854E-2</v>
      </c>
      <c r="L240" s="34">
        <f>SUM(L234:L239)</f>
        <v>0</v>
      </c>
      <c r="M240" s="39">
        <f t="shared" si="59"/>
        <v>0</v>
      </c>
      <c r="N240" s="34">
        <f t="shared" si="60"/>
        <v>263930</v>
      </c>
      <c r="O240" s="39">
        <f t="shared" si="61"/>
        <v>0.39659975776955653</v>
      </c>
      <c r="P240" s="34">
        <f>SUM(P234:P239)</f>
        <v>66557</v>
      </c>
      <c r="Q240" s="34">
        <f>SUM(Q234:Q239)</f>
        <v>2803988</v>
      </c>
      <c r="R240" s="34">
        <f>SUM(R234:R239)</f>
        <v>2770709</v>
      </c>
      <c r="S240" s="34">
        <f>SUM(S234:S239)</f>
        <v>91093</v>
      </c>
      <c r="T240" s="39">
        <f t="shared" si="62"/>
        <v>3.2877144442090452E-2</v>
      </c>
      <c r="U240" s="39">
        <f t="shared" si="63"/>
        <v>-8.1223612843126958E-2</v>
      </c>
    </row>
    <row r="241" spans="1:21" ht="13" x14ac:dyDescent="0.3">
      <c r="A241" s="18" t="s">
        <v>29</v>
      </c>
      <c r="B241" s="12" t="s">
        <v>430</v>
      </c>
      <c r="C241" s="11" t="s">
        <v>431</v>
      </c>
      <c r="D241" s="33">
        <v>0</v>
      </c>
      <c r="E241" s="33">
        <v>0</v>
      </c>
      <c r="F241" s="33">
        <v>0</v>
      </c>
      <c r="G241" s="38">
        <f t="shared" si="56"/>
        <v>0</v>
      </c>
      <c r="H241" s="33">
        <v>0</v>
      </c>
      <c r="I241" s="38">
        <f t="shared" si="57"/>
        <v>0</v>
      </c>
      <c r="J241" s="33">
        <v>0</v>
      </c>
      <c r="K241" s="38">
        <f t="shared" si="58"/>
        <v>0</v>
      </c>
      <c r="L241" s="33">
        <v>0</v>
      </c>
      <c r="M241" s="38">
        <f t="shared" si="59"/>
        <v>0</v>
      </c>
      <c r="N241" s="33">
        <f t="shared" si="60"/>
        <v>0</v>
      </c>
      <c r="O241" s="38">
        <f t="shared" si="61"/>
        <v>0</v>
      </c>
      <c r="P241" s="33">
        <v>0</v>
      </c>
      <c r="Q241" s="33">
        <v>0</v>
      </c>
      <c r="R241" s="33">
        <v>0</v>
      </c>
      <c r="S241" s="33">
        <v>0</v>
      </c>
      <c r="T241" s="38">
        <f t="shared" si="62"/>
        <v>0</v>
      </c>
      <c r="U241" s="38">
        <f t="shared" si="63"/>
        <v>0</v>
      </c>
    </row>
    <row r="242" spans="1:21" ht="13" x14ac:dyDescent="0.3">
      <c r="A242" s="18" t="s">
        <v>29</v>
      </c>
      <c r="B242" s="12" t="s">
        <v>432</v>
      </c>
      <c r="C242" s="11" t="s">
        <v>433</v>
      </c>
      <c r="D242" s="33">
        <v>0</v>
      </c>
      <c r="E242" s="33">
        <v>0</v>
      </c>
      <c r="F242" s="33">
        <v>0</v>
      </c>
      <c r="G242" s="38">
        <f t="shared" si="56"/>
        <v>0</v>
      </c>
      <c r="H242" s="33">
        <v>0</v>
      </c>
      <c r="I242" s="38">
        <f t="shared" si="57"/>
        <v>0</v>
      </c>
      <c r="J242" s="33">
        <v>0</v>
      </c>
      <c r="K242" s="38">
        <f t="shared" si="58"/>
        <v>0</v>
      </c>
      <c r="L242" s="33">
        <v>0</v>
      </c>
      <c r="M242" s="38">
        <f t="shared" si="59"/>
        <v>0</v>
      </c>
      <c r="N242" s="33">
        <f t="shared" si="60"/>
        <v>0</v>
      </c>
      <c r="O242" s="38">
        <f t="shared" si="61"/>
        <v>0</v>
      </c>
      <c r="P242" s="33">
        <v>0</v>
      </c>
      <c r="Q242" s="33">
        <v>11676</v>
      </c>
      <c r="R242" s="33">
        <v>11676</v>
      </c>
      <c r="S242" s="33">
        <v>0</v>
      </c>
      <c r="T242" s="38">
        <f t="shared" si="62"/>
        <v>0</v>
      </c>
      <c r="U242" s="38">
        <f t="shared" si="63"/>
        <v>0</v>
      </c>
    </row>
    <row r="243" spans="1:21" ht="13" x14ac:dyDescent="0.3">
      <c r="A243" s="18" t="s">
        <v>29</v>
      </c>
      <c r="B243" s="12" t="s">
        <v>434</v>
      </c>
      <c r="C243" s="11" t="s">
        <v>435</v>
      </c>
      <c r="D243" s="33">
        <v>539460</v>
      </c>
      <c r="E243" s="33">
        <v>539460</v>
      </c>
      <c r="F243" s="33">
        <v>0</v>
      </c>
      <c r="G243" s="38">
        <f t="shared" si="56"/>
        <v>0</v>
      </c>
      <c r="H243" s="33">
        <v>3947</v>
      </c>
      <c r="I243" s="38">
        <f t="shared" si="57"/>
        <v>7.3165758350943536E-3</v>
      </c>
      <c r="J243" s="33">
        <v>0</v>
      </c>
      <c r="K243" s="38">
        <f t="shared" si="58"/>
        <v>0</v>
      </c>
      <c r="L243" s="33">
        <v>0</v>
      </c>
      <c r="M243" s="38">
        <f t="shared" si="59"/>
        <v>0</v>
      </c>
      <c r="N243" s="33">
        <f t="shared" si="60"/>
        <v>3947</v>
      </c>
      <c r="O243" s="38">
        <f t="shared" si="61"/>
        <v>7.3165758350943536E-3</v>
      </c>
      <c r="P243" s="33">
        <v>1515</v>
      </c>
      <c r="Q243" s="33">
        <v>191052</v>
      </c>
      <c r="R243" s="33">
        <v>191052</v>
      </c>
      <c r="S243" s="33">
        <v>5710</v>
      </c>
      <c r="T243" s="38">
        <f t="shared" si="62"/>
        <v>2.9887151142097439E-2</v>
      </c>
      <c r="U243" s="38">
        <f t="shared" si="63"/>
        <v>-1</v>
      </c>
    </row>
    <row r="244" spans="1:21" ht="13" x14ac:dyDescent="0.3">
      <c r="A244" s="18" t="s">
        <v>29</v>
      </c>
      <c r="B244" s="12" t="s">
        <v>436</v>
      </c>
      <c r="C244" s="11" t="s">
        <v>437</v>
      </c>
      <c r="D244" s="33">
        <v>0</v>
      </c>
      <c r="E244" s="33">
        <v>0</v>
      </c>
      <c r="F244" s="33">
        <v>0</v>
      </c>
      <c r="G244" s="38">
        <f t="shared" si="56"/>
        <v>0</v>
      </c>
      <c r="H244" s="33">
        <v>0</v>
      </c>
      <c r="I244" s="38">
        <f t="shared" si="57"/>
        <v>0</v>
      </c>
      <c r="J244" s="33">
        <v>0</v>
      </c>
      <c r="K244" s="38">
        <f t="shared" si="58"/>
        <v>0</v>
      </c>
      <c r="L244" s="33">
        <v>0</v>
      </c>
      <c r="M244" s="38">
        <f t="shared" si="59"/>
        <v>0</v>
      </c>
      <c r="N244" s="33">
        <f t="shared" si="60"/>
        <v>0</v>
      </c>
      <c r="O244" s="38">
        <f t="shared" si="61"/>
        <v>0</v>
      </c>
      <c r="P244" s="33">
        <v>0</v>
      </c>
      <c r="Q244" s="33">
        <v>0</v>
      </c>
      <c r="R244" s="33">
        <v>0</v>
      </c>
      <c r="S244" s="33">
        <v>0</v>
      </c>
      <c r="T244" s="38">
        <f t="shared" si="62"/>
        <v>0</v>
      </c>
      <c r="U244" s="38">
        <f t="shared" si="63"/>
        <v>0</v>
      </c>
    </row>
    <row r="245" spans="1:21" ht="13" x14ac:dyDescent="0.3">
      <c r="A245" s="18" t="s">
        <v>29</v>
      </c>
      <c r="B245" s="12" t="s">
        <v>438</v>
      </c>
      <c r="C245" s="11" t="s">
        <v>439</v>
      </c>
      <c r="D245" s="33">
        <v>8064321</v>
      </c>
      <c r="E245" s="33">
        <v>8064321</v>
      </c>
      <c r="F245" s="33">
        <v>3360137</v>
      </c>
      <c r="G245" s="38">
        <f t="shared" si="56"/>
        <v>0.41666706967641787</v>
      </c>
      <c r="H245" s="33">
        <v>2684140</v>
      </c>
      <c r="I245" s="38">
        <f t="shared" si="57"/>
        <v>0.33284141343083939</v>
      </c>
      <c r="J245" s="33">
        <v>2016090</v>
      </c>
      <c r="K245" s="38">
        <f t="shared" si="58"/>
        <v>0.25000120902925366</v>
      </c>
      <c r="L245" s="33">
        <v>0</v>
      </c>
      <c r="M245" s="38">
        <f t="shared" si="59"/>
        <v>0</v>
      </c>
      <c r="N245" s="33">
        <f t="shared" si="60"/>
        <v>8060367</v>
      </c>
      <c r="O245" s="38">
        <f t="shared" si="61"/>
        <v>0.99950969213651097</v>
      </c>
      <c r="P245" s="33">
        <v>3449600</v>
      </c>
      <c r="Q245" s="33">
        <v>7680610</v>
      </c>
      <c r="R245" s="33">
        <v>7680610</v>
      </c>
      <c r="S245" s="33">
        <v>3449600</v>
      </c>
      <c r="T245" s="38">
        <f t="shared" si="62"/>
        <v>0.44913099350181823</v>
      </c>
      <c r="U245" s="38">
        <f t="shared" si="63"/>
        <v>-0.41555832560296846</v>
      </c>
    </row>
    <row r="246" spans="1:21" ht="13" x14ac:dyDescent="0.3">
      <c r="A246" s="18" t="s">
        <v>44</v>
      </c>
      <c r="B246" s="12" t="s">
        <v>440</v>
      </c>
      <c r="C246" s="11" t="s">
        <v>441</v>
      </c>
      <c r="D246" s="33">
        <v>0</v>
      </c>
      <c r="E246" s="33">
        <v>0</v>
      </c>
      <c r="F246" s="33">
        <v>0</v>
      </c>
      <c r="G246" s="38">
        <f t="shared" si="56"/>
        <v>0</v>
      </c>
      <c r="H246" s="33">
        <v>0</v>
      </c>
      <c r="I246" s="38">
        <f t="shared" si="57"/>
        <v>0</v>
      </c>
      <c r="J246" s="33">
        <v>0</v>
      </c>
      <c r="K246" s="38">
        <f t="shared" si="58"/>
        <v>0</v>
      </c>
      <c r="L246" s="33">
        <v>0</v>
      </c>
      <c r="M246" s="38">
        <f t="shared" si="59"/>
        <v>0</v>
      </c>
      <c r="N246" s="33">
        <f t="shared" si="60"/>
        <v>0</v>
      </c>
      <c r="O246" s="38">
        <f t="shared" si="61"/>
        <v>0</v>
      </c>
      <c r="P246" s="33">
        <v>0</v>
      </c>
      <c r="Q246" s="33">
        <v>0</v>
      </c>
      <c r="R246" s="33">
        <v>0</v>
      </c>
      <c r="S246" s="33">
        <v>0</v>
      </c>
      <c r="T246" s="38">
        <f t="shared" si="62"/>
        <v>0</v>
      </c>
      <c r="U246" s="38">
        <f t="shared" si="63"/>
        <v>0</v>
      </c>
    </row>
    <row r="247" spans="1:21" ht="14" x14ac:dyDescent="0.3">
      <c r="A247" s="19" t="s">
        <v>0</v>
      </c>
      <c r="B247" s="14" t="s">
        <v>442</v>
      </c>
      <c r="C247" s="13" t="s">
        <v>0</v>
      </c>
      <c r="D247" s="34">
        <f>SUM(D241:D246)</f>
        <v>8603781</v>
      </c>
      <c r="E247" s="34">
        <f>SUM(E241:E246)</f>
        <v>8603781</v>
      </c>
      <c r="F247" s="34">
        <f>SUM(F241:F246)</f>
        <v>3360137</v>
      </c>
      <c r="G247" s="39">
        <f t="shared" si="56"/>
        <v>0.39054190244963233</v>
      </c>
      <c r="H247" s="34">
        <f>SUM(H241:H246)</f>
        <v>2688087</v>
      </c>
      <c r="I247" s="39">
        <f t="shared" si="57"/>
        <v>0.31243089520758371</v>
      </c>
      <c r="J247" s="34">
        <f>SUM(J241:J246)</f>
        <v>2016090</v>
      </c>
      <c r="K247" s="39">
        <f t="shared" si="58"/>
        <v>0.23432604804794543</v>
      </c>
      <c r="L247" s="34">
        <f>SUM(L241:L246)</f>
        <v>0</v>
      </c>
      <c r="M247" s="39">
        <f t="shared" si="59"/>
        <v>0</v>
      </c>
      <c r="N247" s="34">
        <f t="shared" si="60"/>
        <v>8064314</v>
      </c>
      <c r="O247" s="39">
        <f t="shared" si="61"/>
        <v>0.93729884570516153</v>
      </c>
      <c r="P247" s="34">
        <f>SUM(P241:P246)</f>
        <v>3451115</v>
      </c>
      <c r="Q247" s="34">
        <f>SUM(Q241:Q246)</f>
        <v>7883338</v>
      </c>
      <c r="R247" s="34">
        <f>SUM(R241:R246)</f>
        <v>7883338</v>
      </c>
      <c r="S247" s="34">
        <f>SUM(S241:S246)</f>
        <v>3455310</v>
      </c>
      <c r="T247" s="39">
        <f t="shared" si="62"/>
        <v>0.43830544878324385</v>
      </c>
      <c r="U247" s="39">
        <f t="shared" si="63"/>
        <v>-0.41581488881129725</v>
      </c>
    </row>
    <row r="248" spans="1:21" ht="13" x14ac:dyDescent="0.3">
      <c r="A248" s="18" t="s">
        <v>29</v>
      </c>
      <c r="B248" s="12" t="s">
        <v>443</v>
      </c>
      <c r="C248" s="11" t="s">
        <v>444</v>
      </c>
      <c r="D248" s="33">
        <v>15012</v>
      </c>
      <c r="E248" s="33">
        <v>15012</v>
      </c>
      <c r="F248" s="33">
        <v>5531</v>
      </c>
      <c r="G248" s="38">
        <f t="shared" si="56"/>
        <v>0.36843858246735944</v>
      </c>
      <c r="H248" s="33">
        <v>40902</v>
      </c>
      <c r="I248" s="38">
        <f t="shared" si="57"/>
        <v>2.7246203037569945</v>
      </c>
      <c r="J248" s="33">
        <v>18361</v>
      </c>
      <c r="K248" s="38">
        <f t="shared" si="58"/>
        <v>1.2230881961097788</v>
      </c>
      <c r="L248" s="33">
        <v>0</v>
      </c>
      <c r="M248" s="38">
        <f t="shared" si="59"/>
        <v>0</v>
      </c>
      <c r="N248" s="33">
        <f t="shared" si="60"/>
        <v>64794</v>
      </c>
      <c r="O248" s="38">
        <f t="shared" si="61"/>
        <v>4.3161470823341324</v>
      </c>
      <c r="P248" s="33">
        <v>5771</v>
      </c>
      <c r="Q248" s="33">
        <v>61879</v>
      </c>
      <c r="R248" s="33">
        <v>61879</v>
      </c>
      <c r="S248" s="33">
        <v>11121</v>
      </c>
      <c r="T248" s="38">
        <f t="shared" si="62"/>
        <v>0.17972171495984099</v>
      </c>
      <c r="U248" s="38">
        <f t="shared" si="63"/>
        <v>2.1815976433893605</v>
      </c>
    </row>
    <row r="249" spans="1:21" ht="13" x14ac:dyDescent="0.3">
      <c r="A249" s="18" t="s">
        <v>29</v>
      </c>
      <c r="B249" s="12" t="s">
        <v>445</v>
      </c>
      <c r="C249" s="11" t="s">
        <v>446</v>
      </c>
      <c r="D249" s="33">
        <v>52011</v>
      </c>
      <c r="E249" s="33">
        <v>52011</v>
      </c>
      <c r="F249" s="33">
        <v>15132</v>
      </c>
      <c r="G249" s="38">
        <f t="shared" si="56"/>
        <v>0.29093845532675783</v>
      </c>
      <c r="H249" s="33">
        <v>85130</v>
      </c>
      <c r="I249" s="38">
        <f t="shared" si="57"/>
        <v>1.6367691449885602</v>
      </c>
      <c r="J249" s="33">
        <v>31903</v>
      </c>
      <c r="K249" s="38">
        <f t="shared" si="58"/>
        <v>0.61338947530330123</v>
      </c>
      <c r="L249" s="33">
        <v>0</v>
      </c>
      <c r="M249" s="38">
        <f t="shared" si="59"/>
        <v>0</v>
      </c>
      <c r="N249" s="33">
        <f t="shared" si="60"/>
        <v>132165</v>
      </c>
      <c r="O249" s="38">
        <f t="shared" si="61"/>
        <v>2.5410970756186191</v>
      </c>
      <c r="P249" s="33">
        <v>0</v>
      </c>
      <c r="Q249" s="33">
        <v>184947</v>
      </c>
      <c r="R249" s="33">
        <v>184947</v>
      </c>
      <c r="S249" s="33">
        <v>0</v>
      </c>
      <c r="T249" s="38">
        <f t="shared" si="62"/>
        <v>0</v>
      </c>
      <c r="U249" s="38">
        <f t="shared" si="63"/>
        <v>0</v>
      </c>
    </row>
    <row r="250" spans="1:21" ht="13" x14ac:dyDescent="0.3">
      <c r="A250" s="18" t="s">
        <v>29</v>
      </c>
      <c r="B250" s="12" t="s">
        <v>447</v>
      </c>
      <c r="C250" s="11" t="s">
        <v>448</v>
      </c>
      <c r="D250" s="33">
        <v>751498</v>
      </c>
      <c r="E250" s="33">
        <v>751498</v>
      </c>
      <c r="F250" s="33">
        <v>11966</v>
      </c>
      <c r="G250" s="38">
        <f t="shared" si="56"/>
        <v>1.5922863400834066E-2</v>
      </c>
      <c r="H250" s="33">
        <v>9043</v>
      </c>
      <c r="I250" s="38">
        <f t="shared" si="57"/>
        <v>1.2033298824481236E-2</v>
      </c>
      <c r="J250" s="33">
        <v>6479</v>
      </c>
      <c r="K250" s="38">
        <f t="shared" si="58"/>
        <v>8.6214467636640413E-3</v>
      </c>
      <c r="L250" s="33">
        <v>0</v>
      </c>
      <c r="M250" s="38">
        <f t="shared" si="59"/>
        <v>0</v>
      </c>
      <c r="N250" s="33">
        <f t="shared" si="60"/>
        <v>27488</v>
      </c>
      <c r="O250" s="38">
        <f t="shared" si="61"/>
        <v>3.6577608988979347E-2</v>
      </c>
      <c r="P250" s="33">
        <v>-1846</v>
      </c>
      <c r="Q250" s="33">
        <v>712320</v>
      </c>
      <c r="R250" s="33">
        <v>712320</v>
      </c>
      <c r="S250" s="33">
        <v>24813</v>
      </c>
      <c r="T250" s="38">
        <f t="shared" si="62"/>
        <v>3.4834063342318061E-2</v>
      </c>
      <c r="U250" s="38">
        <f t="shared" si="63"/>
        <v>-4.5097508125677139</v>
      </c>
    </row>
    <row r="251" spans="1:21" ht="13" x14ac:dyDescent="0.3">
      <c r="A251" s="18" t="s">
        <v>29</v>
      </c>
      <c r="B251" s="12" t="s">
        <v>449</v>
      </c>
      <c r="C251" s="11" t="s">
        <v>450</v>
      </c>
      <c r="D251" s="33">
        <v>0</v>
      </c>
      <c r="E251" s="33">
        <v>0</v>
      </c>
      <c r="F251" s="33">
        <v>0</v>
      </c>
      <c r="G251" s="38">
        <f t="shared" si="56"/>
        <v>0</v>
      </c>
      <c r="H251" s="33">
        <v>0</v>
      </c>
      <c r="I251" s="38">
        <f t="shared" si="57"/>
        <v>0</v>
      </c>
      <c r="J251" s="33">
        <v>0</v>
      </c>
      <c r="K251" s="38">
        <f t="shared" si="58"/>
        <v>0</v>
      </c>
      <c r="L251" s="33">
        <v>0</v>
      </c>
      <c r="M251" s="38">
        <f t="shared" si="59"/>
        <v>0</v>
      </c>
      <c r="N251" s="33">
        <f t="shared" si="60"/>
        <v>0</v>
      </c>
      <c r="O251" s="38">
        <f t="shared" si="61"/>
        <v>0</v>
      </c>
      <c r="P251" s="33">
        <v>0</v>
      </c>
      <c r="Q251" s="33">
        <v>0</v>
      </c>
      <c r="R251" s="33">
        <v>0</v>
      </c>
      <c r="S251" s="33">
        <v>0</v>
      </c>
      <c r="T251" s="38">
        <f t="shared" si="62"/>
        <v>0</v>
      </c>
      <c r="U251" s="38">
        <f t="shared" si="63"/>
        <v>0</v>
      </c>
    </row>
    <row r="252" spans="1:21" ht="13" x14ac:dyDescent="0.3">
      <c r="A252" s="18" t="s">
        <v>29</v>
      </c>
      <c r="B252" s="12" t="s">
        <v>451</v>
      </c>
      <c r="C252" s="11" t="s">
        <v>452</v>
      </c>
      <c r="D252" s="33">
        <v>0</v>
      </c>
      <c r="E252" s="33">
        <v>0</v>
      </c>
      <c r="F252" s="33">
        <v>0</v>
      </c>
      <c r="G252" s="38">
        <f t="shared" si="56"/>
        <v>0</v>
      </c>
      <c r="H252" s="33">
        <v>0</v>
      </c>
      <c r="I252" s="38">
        <f t="shared" si="57"/>
        <v>0</v>
      </c>
      <c r="J252" s="33">
        <v>0</v>
      </c>
      <c r="K252" s="38">
        <f t="shared" si="58"/>
        <v>0</v>
      </c>
      <c r="L252" s="33">
        <v>0</v>
      </c>
      <c r="M252" s="38">
        <f t="shared" si="59"/>
        <v>0</v>
      </c>
      <c r="N252" s="33">
        <f t="shared" si="60"/>
        <v>0</v>
      </c>
      <c r="O252" s="38">
        <f t="shared" si="61"/>
        <v>0</v>
      </c>
      <c r="P252" s="33">
        <v>0</v>
      </c>
      <c r="Q252" s="33">
        <v>0</v>
      </c>
      <c r="R252" s="33">
        <v>0</v>
      </c>
      <c r="S252" s="33">
        <v>0</v>
      </c>
      <c r="T252" s="38">
        <f t="shared" si="62"/>
        <v>0</v>
      </c>
      <c r="U252" s="38">
        <f t="shared" si="63"/>
        <v>0</v>
      </c>
    </row>
    <row r="253" spans="1:21" ht="13" x14ac:dyDescent="0.3">
      <c r="A253" s="18" t="s">
        <v>44</v>
      </c>
      <c r="B253" s="12" t="s">
        <v>453</v>
      </c>
      <c r="C253" s="11" t="s">
        <v>454</v>
      </c>
      <c r="D253" s="33">
        <v>0</v>
      </c>
      <c r="E253" s="33">
        <v>0</v>
      </c>
      <c r="F253" s="33">
        <v>0</v>
      </c>
      <c r="G253" s="38">
        <f t="shared" si="56"/>
        <v>0</v>
      </c>
      <c r="H253" s="33">
        <v>0</v>
      </c>
      <c r="I253" s="38">
        <f t="shared" si="57"/>
        <v>0</v>
      </c>
      <c r="J253" s="33">
        <v>0</v>
      </c>
      <c r="K253" s="38">
        <f t="shared" si="58"/>
        <v>0</v>
      </c>
      <c r="L253" s="33">
        <v>0</v>
      </c>
      <c r="M253" s="38">
        <f t="shared" si="59"/>
        <v>0</v>
      </c>
      <c r="N253" s="33">
        <f t="shared" si="60"/>
        <v>0</v>
      </c>
      <c r="O253" s="38">
        <f t="shared" si="61"/>
        <v>0</v>
      </c>
      <c r="P253" s="33">
        <v>0</v>
      </c>
      <c r="Q253" s="33">
        <v>0</v>
      </c>
      <c r="R253" s="33">
        <v>0</v>
      </c>
      <c r="S253" s="33">
        <v>0</v>
      </c>
      <c r="T253" s="38">
        <f t="shared" si="62"/>
        <v>0</v>
      </c>
      <c r="U253" s="38">
        <f t="shared" si="63"/>
        <v>0</v>
      </c>
    </row>
    <row r="254" spans="1:21" ht="14" x14ac:dyDescent="0.3">
      <c r="A254" s="19" t="s">
        <v>0</v>
      </c>
      <c r="B254" s="14" t="s">
        <v>455</v>
      </c>
      <c r="C254" s="13" t="s">
        <v>0</v>
      </c>
      <c r="D254" s="34">
        <f>SUM(D248:D253)</f>
        <v>818521</v>
      </c>
      <c r="E254" s="34">
        <f>SUM(E248:E253)</f>
        <v>818521</v>
      </c>
      <c r="F254" s="34">
        <f>SUM(F248:F253)</f>
        <v>32629</v>
      </c>
      <c r="G254" s="39">
        <f t="shared" si="56"/>
        <v>3.9863363310165531E-2</v>
      </c>
      <c r="H254" s="34">
        <f>SUM(H248:H253)</f>
        <v>135075</v>
      </c>
      <c r="I254" s="39">
        <f t="shared" si="57"/>
        <v>0.16502325535936158</v>
      </c>
      <c r="J254" s="34">
        <f>SUM(J248:J253)</f>
        <v>56743</v>
      </c>
      <c r="K254" s="39">
        <f t="shared" si="58"/>
        <v>6.9323816982093306E-2</v>
      </c>
      <c r="L254" s="34">
        <f>SUM(L248:L253)</f>
        <v>0</v>
      </c>
      <c r="M254" s="39">
        <f t="shared" si="59"/>
        <v>0</v>
      </c>
      <c r="N254" s="34">
        <f t="shared" si="60"/>
        <v>224447</v>
      </c>
      <c r="O254" s="39">
        <f t="shared" si="61"/>
        <v>0.2742104356516204</v>
      </c>
      <c r="P254" s="34">
        <f>SUM(P248:P253)</f>
        <v>3925</v>
      </c>
      <c r="Q254" s="34">
        <f>SUM(Q248:Q253)</f>
        <v>959146</v>
      </c>
      <c r="R254" s="34">
        <f>SUM(R248:R253)</f>
        <v>959146</v>
      </c>
      <c r="S254" s="34">
        <f>SUM(S248:S253)</f>
        <v>35934</v>
      </c>
      <c r="T254" s="39">
        <f t="shared" si="62"/>
        <v>3.7464577864058234E-2</v>
      </c>
      <c r="U254" s="39">
        <f t="shared" si="63"/>
        <v>13.456815286624204</v>
      </c>
    </row>
    <row r="255" spans="1:21" ht="13" x14ac:dyDescent="0.3">
      <c r="A255" s="18" t="s">
        <v>29</v>
      </c>
      <c r="B255" s="12" t="s">
        <v>456</v>
      </c>
      <c r="C255" s="11" t="s">
        <v>457</v>
      </c>
      <c r="D255" s="33">
        <v>85384</v>
      </c>
      <c r="E255" s="33">
        <v>644612</v>
      </c>
      <c r="F255" s="33">
        <v>110447</v>
      </c>
      <c r="G255" s="38">
        <f t="shared" si="56"/>
        <v>1.2935327461819546</v>
      </c>
      <c r="H255" s="33">
        <v>223427</v>
      </c>
      <c r="I255" s="38">
        <f t="shared" si="57"/>
        <v>2.6167314719385364</v>
      </c>
      <c r="J255" s="33">
        <v>116886</v>
      </c>
      <c r="K255" s="38">
        <f t="shared" si="58"/>
        <v>0.1813276823887858</v>
      </c>
      <c r="L255" s="33">
        <v>0</v>
      </c>
      <c r="M255" s="38">
        <f t="shared" si="59"/>
        <v>0</v>
      </c>
      <c r="N255" s="33">
        <f t="shared" si="60"/>
        <v>450760</v>
      </c>
      <c r="O255" s="38">
        <f t="shared" si="61"/>
        <v>0.69927336133984475</v>
      </c>
      <c r="P255" s="33">
        <v>73642</v>
      </c>
      <c r="Q255" s="33">
        <v>1136150</v>
      </c>
      <c r="R255" s="33">
        <v>1136150</v>
      </c>
      <c r="S255" s="33">
        <v>103527</v>
      </c>
      <c r="T255" s="38">
        <f t="shared" si="62"/>
        <v>9.1120890727456758E-2</v>
      </c>
      <c r="U255" s="38">
        <f t="shared" si="63"/>
        <v>0.58721924988457674</v>
      </c>
    </row>
    <row r="256" spans="1:21" ht="13" x14ac:dyDescent="0.3">
      <c r="A256" s="18" t="s">
        <v>29</v>
      </c>
      <c r="B256" s="12" t="s">
        <v>458</v>
      </c>
      <c r="C256" s="11" t="s">
        <v>459</v>
      </c>
      <c r="D256" s="33">
        <v>0</v>
      </c>
      <c r="E256" s="33">
        <v>0</v>
      </c>
      <c r="F256" s="33">
        <v>0</v>
      </c>
      <c r="G256" s="38">
        <f t="shared" si="56"/>
        <v>0</v>
      </c>
      <c r="H256" s="33">
        <v>0</v>
      </c>
      <c r="I256" s="38">
        <f t="shared" si="57"/>
        <v>0</v>
      </c>
      <c r="J256" s="33">
        <v>0</v>
      </c>
      <c r="K256" s="38">
        <f t="shared" si="58"/>
        <v>0</v>
      </c>
      <c r="L256" s="33">
        <v>0</v>
      </c>
      <c r="M256" s="38">
        <f t="shared" si="59"/>
        <v>0</v>
      </c>
      <c r="N256" s="33">
        <f t="shared" si="60"/>
        <v>0</v>
      </c>
      <c r="O256" s="38">
        <f t="shared" si="61"/>
        <v>0</v>
      </c>
      <c r="P256" s="33">
        <v>0</v>
      </c>
      <c r="Q256" s="33">
        <v>0</v>
      </c>
      <c r="R256" s="33">
        <v>0</v>
      </c>
      <c r="S256" s="33">
        <v>0</v>
      </c>
      <c r="T256" s="38">
        <f t="shared" si="62"/>
        <v>0</v>
      </c>
      <c r="U256" s="38">
        <f t="shared" si="63"/>
        <v>0</v>
      </c>
    </row>
    <row r="257" spans="1:21" ht="13" x14ac:dyDescent="0.3">
      <c r="A257" s="18" t="s">
        <v>29</v>
      </c>
      <c r="B257" s="12" t="s">
        <v>460</v>
      </c>
      <c r="C257" s="11" t="s">
        <v>461</v>
      </c>
      <c r="D257" s="33">
        <v>38690</v>
      </c>
      <c r="E257" s="33">
        <v>38690</v>
      </c>
      <c r="F257" s="33">
        <v>-59929</v>
      </c>
      <c r="G257" s="38">
        <f t="shared" si="56"/>
        <v>-1.5489532178857586</v>
      </c>
      <c r="H257" s="33">
        <v>27945</v>
      </c>
      <c r="I257" s="38">
        <f t="shared" si="57"/>
        <v>0.72227965882657019</v>
      </c>
      <c r="J257" s="33">
        <v>16773</v>
      </c>
      <c r="K257" s="38">
        <f t="shared" si="58"/>
        <v>0.43352287412768159</v>
      </c>
      <c r="L257" s="33">
        <v>0</v>
      </c>
      <c r="M257" s="38">
        <f t="shared" si="59"/>
        <v>0</v>
      </c>
      <c r="N257" s="33">
        <f t="shared" si="60"/>
        <v>-15211</v>
      </c>
      <c r="O257" s="38">
        <f t="shared" si="61"/>
        <v>-0.39315068493150684</v>
      </c>
      <c r="P257" s="33">
        <v>10829</v>
      </c>
      <c r="Q257" s="33">
        <v>1410100</v>
      </c>
      <c r="R257" s="33">
        <v>-7400</v>
      </c>
      <c r="S257" s="33">
        <v>19867</v>
      </c>
      <c r="T257" s="38">
        <f t="shared" si="62"/>
        <v>-2.6847297297297299</v>
      </c>
      <c r="U257" s="38">
        <f t="shared" si="63"/>
        <v>0.54889648166959093</v>
      </c>
    </row>
    <row r="258" spans="1:21" ht="13" x14ac:dyDescent="0.3">
      <c r="A258" s="18" t="s">
        <v>44</v>
      </c>
      <c r="B258" s="12" t="s">
        <v>462</v>
      </c>
      <c r="C258" s="11" t="s">
        <v>463</v>
      </c>
      <c r="D258" s="33">
        <v>0</v>
      </c>
      <c r="E258" s="33">
        <v>0</v>
      </c>
      <c r="F258" s="33">
        <v>0</v>
      </c>
      <c r="G258" s="38">
        <f t="shared" si="56"/>
        <v>0</v>
      </c>
      <c r="H258" s="33">
        <v>0</v>
      </c>
      <c r="I258" s="38">
        <f t="shared" si="57"/>
        <v>0</v>
      </c>
      <c r="J258" s="33">
        <v>0</v>
      </c>
      <c r="K258" s="38">
        <f t="shared" si="58"/>
        <v>0</v>
      </c>
      <c r="L258" s="33">
        <v>0</v>
      </c>
      <c r="M258" s="38">
        <f t="shared" si="59"/>
        <v>0</v>
      </c>
      <c r="N258" s="33">
        <f t="shared" si="60"/>
        <v>0</v>
      </c>
      <c r="O258" s="38">
        <f t="shared" si="61"/>
        <v>0</v>
      </c>
      <c r="P258" s="33">
        <v>0</v>
      </c>
      <c r="Q258" s="33">
        <v>0</v>
      </c>
      <c r="R258" s="33">
        <v>0</v>
      </c>
      <c r="S258" s="33">
        <v>0</v>
      </c>
      <c r="T258" s="38">
        <f t="shared" si="62"/>
        <v>0</v>
      </c>
      <c r="U258" s="38">
        <f t="shared" si="63"/>
        <v>0</v>
      </c>
    </row>
    <row r="259" spans="1:21" ht="14" x14ac:dyDescent="0.3">
      <c r="A259" s="19" t="s">
        <v>0</v>
      </c>
      <c r="B259" s="14" t="s">
        <v>464</v>
      </c>
      <c r="C259" s="13" t="s">
        <v>0</v>
      </c>
      <c r="D259" s="34">
        <f>SUM(D255:D258)</f>
        <v>124074</v>
      </c>
      <c r="E259" s="34">
        <f>SUM(E255:E258)</f>
        <v>683302</v>
      </c>
      <c r="F259" s="34">
        <f>SUM(F255:F258)</f>
        <v>50518</v>
      </c>
      <c r="G259" s="39">
        <f t="shared" si="56"/>
        <v>0.40716024308074211</v>
      </c>
      <c r="H259" s="34">
        <f>SUM(H255:H258)</f>
        <v>251372</v>
      </c>
      <c r="I259" s="39">
        <f t="shared" si="57"/>
        <v>2.0259844931250703</v>
      </c>
      <c r="J259" s="34">
        <f>SUM(J255:J258)</f>
        <v>133659</v>
      </c>
      <c r="K259" s="39">
        <f t="shared" si="58"/>
        <v>0.19560750590514883</v>
      </c>
      <c r="L259" s="34">
        <f>SUM(L255:L258)</f>
        <v>0</v>
      </c>
      <c r="M259" s="39">
        <f t="shared" si="59"/>
        <v>0</v>
      </c>
      <c r="N259" s="34">
        <f t="shared" si="60"/>
        <v>435549</v>
      </c>
      <c r="O259" s="39">
        <f t="shared" si="61"/>
        <v>0.63741800843550878</v>
      </c>
      <c r="P259" s="34">
        <f>SUM(P255:P258)</f>
        <v>84471</v>
      </c>
      <c r="Q259" s="34">
        <f>SUM(Q255:Q258)</f>
        <v>2546250</v>
      </c>
      <c r="R259" s="34">
        <f>SUM(R255:R258)</f>
        <v>1128750</v>
      </c>
      <c r="S259" s="34">
        <f>SUM(S255:S258)</f>
        <v>123394</v>
      </c>
      <c r="T259" s="39">
        <f t="shared" si="62"/>
        <v>0.10931915836101883</v>
      </c>
      <c r="U259" s="39">
        <f t="shared" si="63"/>
        <v>0.58230635365983585</v>
      </c>
    </row>
    <row r="260" spans="1:21" ht="14" x14ac:dyDescent="0.3">
      <c r="A260" s="19" t="s">
        <v>0</v>
      </c>
      <c r="B260" s="14" t="s">
        <v>465</v>
      </c>
      <c r="C260" s="13" t="s">
        <v>0</v>
      </c>
      <c r="D260" s="34">
        <f>SUM(D234:D239,D241:D246,D248:D253,D255:D258)</f>
        <v>10111858</v>
      </c>
      <c r="E260" s="34">
        <f>SUM(E234:E239,E241:E246,E248:E253,E255:E258)</f>
        <v>10771086</v>
      </c>
      <c r="F260" s="34">
        <f>SUM(F234:F239,F241:F246,F248:F253,F255:F258)</f>
        <v>3585556</v>
      </c>
      <c r="G260" s="39">
        <f t="shared" si="56"/>
        <v>0.35458923572700485</v>
      </c>
      <c r="H260" s="34">
        <f>SUM(H234:H239,H241:H246,H248:H253,H255:H258)</f>
        <v>3135041</v>
      </c>
      <c r="I260" s="39">
        <f t="shared" si="57"/>
        <v>0.31003609821261335</v>
      </c>
      <c r="J260" s="34">
        <f>SUM(J234:J239,J241:J246,J248:J253,J255:J258)</f>
        <v>2267643</v>
      </c>
      <c r="K260" s="39">
        <f t="shared" si="58"/>
        <v>0.21053058159595051</v>
      </c>
      <c r="L260" s="34">
        <f>SUM(L234:L239,L241:L246,L248:L253,L255:L258)</f>
        <v>0</v>
      </c>
      <c r="M260" s="39">
        <f t="shared" si="59"/>
        <v>0</v>
      </c>
      <c r="N260" s="34">
        <f t="shared" si="60"/>
        <v>8988240</v>
      </c>
      <c r="O260" s="39">
        <f t="shared" si="61"/>
        <v>0.83447852890599894</v>
      </c>
      <c r="P260" s="34">
        <f>SUM(P234:P239,P241:P246,P248:P253,P255:P258)</f>
        <v>3606068</v>
      </c>
      <c r="Q260" s="34">
        <f>SUM(Q234:Q239,Q241:Q246,Q248:Q253,Q255:Q258)</f>
        <v>14192722</v>
      </c>
      <c r="R260" s="34">
        <f>SUM(R234:R239,R241:R246,R248:R253,R255:R258)</f>
        <v>12741943</v>
      </c>
      <c r="S260" s="34">
        <f>SUM(S234:S239,S241:S246,S248:S253,S255:S258)</f>
        <v>3705731</v>
      </c>
      <c r="T260" s="39">
        <f t="shared" si="62"/>
        <v>0.29082934996648468</v>
      </c>
      <c r="U260" s="39">
        <f t="shared" si="63"/>
        <v>-0.37115911291744919</v>
      </c>
    </row>
    <row r="261" spans="1:21" ht="14.5" customHeight="1" x14ac:dyDescent="0.3">
      <c r="A261" s="17" t="s">
        <v>0</v>
      </c>
      <c r="B261" s="15" t="s">
        <v>618</v>
      </c>
      <c r="C261" s="10"/>
      <c r="D261" s="35"/>
      <c r="E261" s="35"/>
      <c r="F261" s="35"/>
      <c r="G261" s="40"/>
      <c r="H261" s="35"/>
      <c r="I261" s="40"/>
      <c r="J261" s="35"/>
      <c r="K261" s="40"/>
      <c r="L261" s="35"/>
      <c r="M261" s="40"/>
      <c r="N261" s="35"/>
      <c r="O261" s="40"/>
      <c r="P261" s="35"/>
      <c r="Q261" s="35"/>
      <c r="R261" s="35"/>
      <c r="S261" s="35"/>
      <c r="T261" s="40"/>
      <c r="U261" s="40"/>
    </row>
    <row r="262" spans="1:21" ht="28.9" customHeight="1" x14ac:dyDescent="0.3">
      <c r="A262" s="17" t="s">
        <v>0</v>
      </c>
      <c r="B262" s="9" t="s">
        <v>466</v>
      </c>
      <c r="C262" s="10"/>
      <c r="D262" s="35"/>
      <c r="E262" s="35"/>
      <c r="F262" s="35"/>
      <c r="G262" s="40"/>
      <c r="H262" s="35"/>
      <c r="I262" s="40"/>
      <c r="J262" s="35"/>
      <c r="K262" s="40"/>
      <c r="L262" s="35"/>
      <c r="M262" s="40"/>
      <c r="N262" s="35"/>
      <c r="O262" s="40"/>
      <c r="P262" s="35"/>
      <c r="Q262" s="35"/>
      <c r="R262" s="35"/>
      <c r="S262" s="35"/>
      <c r="T262" s="40"/>
      <c r="U262" s="40"/>
    </row>
    <row r="263" spans="1:21" ht="13" x14ac:dyDescent="0.3">
      <c r="A263" s="18" t="s">
        <v>29</v>
      </c>
      <c r="B263" s="12" t="s">
        <v>467</v>
      </c>
      <c r="C263" s="11" t="s">
        <v>468</v>
      </c>
      <c r="D263" s="33">
        <v>0</v>
      </c>
      <c r="E263" s="33">
        <v>0</v>
      </c>
      <c r="F263" s="33">
        <v>17</v>
      </c>
      <c r="G263" s="38">
        <f t="shared" ref="G263:G299" si="64">IF(($D263     =0),0,($F263     /$D263     ))</f>
        <v>0</v>
      </c>
      <c r="H263" s="33">
        <v>0</v>
      </c>
      <c r="I263" s="38">
        <f t="shared" ref="I263:I299" si="65">IF(($D263     =0),0,($H263     /$D263     ))</f>
        <v>0</v>
      </c>
      <c r="J263" s="33">
        <v>0</v>
      </c>
      <c r="K263" s="38">
        <f t="shared" ref="K263:K299" si="66">IF(($E263     =0),0,($J263     /$E263     ))</f>
        <v>0</v>
      </c>
      <c r="L263" s="33">
        <v>0</v>
      </c>
      <c r="M263" s="38">
        <f t="shared" ref="M263:M299" si="67">IF(($E263     =0),0,($L263     /$E263     ))</f>
        <v>0</v>
      </c>
      <c r="N263" s="33">
        <f t="shared" ref="N263:N299" si="68">$F263     +$H263     +$J263</f>
        <v>17</v>
      </c>
      <c r="O263" s="38">
        <f t="shared" ref="O263:O299" si="69">IF(($E263     =0),0,($N263     /$E263     ))</f>
        <v>0</v>
      </c>
      <c r="P263" s="33">
        <v>69</v>
      </c>
      <c r="Q263" s="33">
        <v>0</v>
      </c>
      <c r="R263" s="33">
        <v>25306000</v>
      </c>
      <c r="S263" s="33">
        <v>147</v>
      </c>
      <c r="T263" s="38">
        <f t="shared" ref="T263:T299" si="70">IF(($R263     =0),0,($S263     /$R263     ))</f>
        <v>5.8088990753181063E-6</v>
      </c>
      <c r="U263" s="38">
        <f t="shared" ref="U263:U299" si="71">IF(($P263     =0),0,(($J263     /$P263     )-1))</f>
        <v>-1</v>
      </c>
    </row>
    <row r="264" spans="1:21" ht="13" x14ac:dyDescent="0.3">
      <c r="A264" s="18" t="s">
        <v>29</v>
      </c>
      <c r="B264" s="12" t="s">
        <v>469</v>
      </c>
      <c r="C264" s="11" t="s">
        <v>470</v>
      </c>
      <c r="D264" s="33">
        <v>3293600</v>
      </c>
      <c r="E264" s="33">
        <v>2828600</v>
      </c>
      <c r="F264" s="33">
        <v>809043</v>
      </c>
      <c r="G264" s="38">
        <f t="shared" si="64"/>
        <v>0.24564094000485789</v>
      </c>
      <c r="H264" s="33">
        <v>637757</v>
      </c>
      <c r="I264" s="38">
        <f t="shared" si="65"/>
        <v>0.19363523196502308</v>
      </c>
      <c r="J264" s="33">
        <v>520798</v>
      </c>
      <c r="K264" s="38">
        <f t="shared" si="66"/>
        <v>0.18411864526620944</v>
      </c>
      <c r="L264" s="33">
        <v>0</v>
      </c>
      <c r="M264" s="38">
        <f t="shared" si="67"/>
        <v>0</v>
      </c>
      <c r="N264" s="33">
        <f t="shared" si="68"/>
        <v>1967598</v>
      </c>
      <c r="O264" s="38">
        <f t="shared" si="69"/>
        <v>0.69560842819769497</v>
      </c>
      <c r="P264" s="33">
        <v>478722</v>
      </c>
      <c r="Q264" s="33">
        <v>2643816</v>
      </c>
      <c r="R264" s="33">
        <v>2963816</v>
      </c>
      <c r="S264" s="33">
        <v>2621261</v>
      </c>
      <c r="T264" s="38">
        <f t="shared" si="70"/>
        <v>0.88442096270483728</v>
      </c>
      <c r="U264" s="38">
        <f t="shared" si="71"/>
        <v>8.7892346706439195E-2</v>
      </c>
    </row>
    <row r="265" spans="1:21" ht="13" x14ac:dyDescent="0.3">
      <c r="A265" s="18" t="s">
        <v>29</v>
      </c>
      <c r="B265" s="12" t="s">
        <v>471</v>
      </c>
      <c r="C265" s="11" t="s">
        <v>472</v>
      </c>
      <c r="D265" s="33">
        <v>0</v>
      </c>
      <c r="E265" s="33">
        <v>0</v>
      </c>
      <c r="F265" s="33">
        <v>0</v>
      </c>
      <c r="G265" s="38">
        <f t="shared" si="64"/>
        <v>0</v>
      </c>
      <c r="H265" s="33">
        <v>0</v>
      </c>
      <c r="I265" s="38">
        <f t="shared" si="65"/>
        <v>0</v>
      </c>
      <c r="J265" s="33">
        <v>0</v>
      </c>
      <c r="K265" s="38">
        <f t="shared" si="66"/>
        <v>0</v>
      </c>
      <c r="L265" s="33">
        <v>0</v>
      </c>
      <c r="M265" s="38">
        <f t="shared" si="67"/>
        <v>0</v>
      </c>
      <c r="N265" s="33">
        <f t="shared" si="68"/>
        <v>0</v>
      </c>
      <c r="O265" s="38">
        <f t="shared" si="69"/>
        <v>0</v>
      </c>
      <c r="P265" s="33">
        <v>0</v>
      </c>
      <c r="Q265" s="33">
        <v>1058135</v>
      </c>
      <c r="R265" s="33">
        <v>0</v>
      </c>
      <c r="S265" s="33">
        <v>0</v>
      </c>
      <c r="T265" s="38">
        <f t="shared" si="70"/>
        <v>0</v>
      </c>
      <c r="U265" s="38">
        <f t="shared" si="71"/>
        <v>0</v>
      </c>
    </row>
    <row r="266" spans="1:21" ht="13" x14ac:dyDescent="0.3">
      <c r="A266" s="18" t="s">
        <v>44</v>
      </c>
      <c r="B266" s="12" t="s">
        <v>473</v>
      </c>
      <c r="C266" s="11" t="s">
        <v>474</v>
      </c>
      <c r="D266" s="33">
        <v>0</v>
      </c>
      <c r="E266" s="33">
        <v>0</v>
      </c>
      <c r="F266" s="33">
        <v>0</v>
      </c>
      <c r="G266" s="38">
        <f t="shared" si="64"/>
        <v>0</v>
      </c>
      <c r="H266" s="33">
        <v>0</v>
      </c>
      <c r="I266" s="38">
        <f t="shared" si="65"/>
        <v>0</v>
      </c>
      <c r="J266" s="33">
        <v>0</v>
      </c>
      <c r="K266" s="38">
        <f t="shared" si="66"/>
        <v>0</v>
      </c>
      <c r="L266" s="33">
        <v>0</v>
      </c>
      <c r="M266" s="38">
        <f t="shared" si="67"/>
        <v>0</v>
      </c>
      <c r="N266" s="33">
        <f t="shared" si="68"/>
        <v>0</v>
      </c>
      <c r="O266" s="38">
        <f t="shared" si="69"/>
        <v>0</v>
      </c>
      <c r="P266" s="33">
        <v>0</v>
      </c>
      <c r="Q266" s="33">
        <v>0</v>
      </c>
      <c r="R266" s="33">
        <v>0</v>
      </c>
      <c r="S266" s="33">
        <v>0</v>
      </c>
      <c r="T266" s="38">
        <f t="shared" si="70"/>
        <v>0</v>
      </c>
      <c r="U266" s="38">
        <f t="shared" si="71"/>
        <v>0</v>
      </c>
    </row>
    <row r="267" spans="1:21" ht="14" x14ac:dyDescent="0.3">
      <c r="A267" s="19" t="s">
        <v>0</v>
      </c>
      <c r="B267" s="14" t="s">
        <v>475</v>
      </c>
      <c r="C267" s="13" t="s">
        <v>0</v>
      </c>
      <c r="D267" s="34">
        <f>SUM(D263:D266)</f>
        <v>3293600</v>
      </c>
      <c r="E267" s="34">
        <f>SUM(E263:E266)</f>
        <v>2828600</v>
      </c>
      <c r="F267" s="34">
        <f>SUM(F263:F266)</f>
        <v>809060</v>
      </c>
      <c r="G267" s="39">
        <f t="shared" si="64"/>
        <v>0.24564610153024047</v>
      </c>
      <c r="H267" s="34">
        <f>SUM(H263:H266)</f>
        <v>637757</v>
      </c>
      <c r="I267" s="39">
        <f t="shared" si="65"/>
        <v>0.19363523196502308</v>
      </c>
      <c r="J267" s="34">
        <f>SUM(J263:J266)</f>
        <v>520798</v>
      </c>
      <c r="K267" s="39">
        <f t="shared" si="66"/>
        <v>0.18411864526620944</v>
      </c>
      <c r="L267" s="34">
        <f>SUM(L263:L266)</f>
        <v>0</v>
      </c>
      <c r="M267" s="39">
        <f t="shared" si="67"/>
        <v>0</v>
      </c>
      <c r="N267" s="34">
        <f t="shared" si="68"/>
        <v>1967615</v>
      </c>
      <c r="O267" s="39">
        <f t="shared" si="69"/>
        <v>0.69561443823799762</v>
      </c>
      <c r="P267" s="34">
        <f>SUM(P263:P266)</f>
        <v>478791</v>
      </c>
      <c r="Q267" s="34">
        <f>SUM(Q263:Q266)</f>
        <v>3701951</v>
      </c>
      <c r="R267" s="34">
        <f>SUM(R263:R266)</f>
        <v>28269816</v>
      </c>
      <c r="S267" s="34">
        <f>SUM(S263:S266)</f>
        <v>2621408</v>
      </c>
      <c r="T267" s="39">
        <f t="shared" si="70"/>
        <v>9.2728159249427025E-2</v>
      </c>
      <c r="U267" s="39">
        <f t="shared" si="71"/>
        <v>8.7735567293453665E-2</v>
      </c>
    </row>
    <row r="268" spans="1:21" ht="13" x14ac:dyDescent="0.3">
      <c r="A268" s="18" t="s">
        <v>29</v>
      </c>
      <c r="B268" s="12" t="s">
        <v>476</v>
      </c>
      <c r="C268" s="11" t="s">
        <v>477</v>
      </c>
      <c r="D268" s="33">
        <v>1431479</v>
      </c>
      <c r="E268" s="33">
        <v>1431479</v>
      </c>
      <c r="F268" s="33">
        <v>0</v>
      </c>
      <c r="G268" s="38">
        <f t="shared" si="64"/>
        <v>0</v>
      </c>
      <c r="H268" s="33">
        <v>240649</v>
      </c>
      <c r="I268" s="38">
        <f t="shared" si="65"/>
        <v>0.16811214135869265</v>
      </c>
      <c r="J268" s="33">
        <v>255210</v>
      </c>
      <c r="K268" s="38">
        <f t="shared" si="66"/>
        <v>0.17828413829333159</v>
      </c>
      <c r="L268" s="33">
        <v>0</v>
      </c>
      <c r="M268" s="38">
        <f t="shared" si="67"/>
        <v>0</v>
      </c>
      <c r="N268" s="33">
        <f t="shared" si="68"/>
        <v>495859</v>
      </c>
      <c r="O268" s="38">
        <f t="shared" si="69"/>
        <v>0.34639627965202424</v>
      </c>
      <c r="P268" s="33">
        <v>-23347</v>
      </c>
      <c r="Q268" s="33">
        <v>1394961</v>
      </c>
      <c r="R268" s="33">
        <v>1394961</v>
      </c>
      <c r="S268" s="33">
        <v>330209</v>
      </c>
      <c r="T268" s="38">
        <f t="shared" si="70"/>
        <v>0.2367155784283575</v>
      </c>
      <c r="U268" s="38">
        <f t="shared" si="71"/>
        <v>-11.931168886794877</v>
      </c>
    </row>
    <row r="269" spans="1:21" ht="13" x14ac:dyDescent="0.3">
      <c r="A269" s="18" t="s">
        <v>29</v>
      </c>
      <c r="B269" s="12" t="s">
        <v>478</v>
      </c>
      <c r="C269" s="11" t="s">
        <v>479</v>
      </c>
      <c r="D269" s="33">
        <v>7403</v>
      </c>
      <c r="E269" s="33">
        <v>7403</v>
      </c>
      <c r="F269" s="33">
        <v>4033</v>
      </c>
      <c r="G269" s="38">
        <f t="shared" si="64"/>
        <v>0.54477914359043633</v>
      </c>
      <c r="H269" s="33">
        <v>-5509</v>
      </c>
      <c r="I269" s="38">
        <f t="shared" si="65"/>
        <v>-0.7441577738754559</v>
      </c>
      <c r="J269" s="33">
        <v>-401</v>
      </c>
      <c r="K269" s="38">
        <f t="shared" si="66"/>
        <v>-5.4167229501553421E-2</v>
      </c>
      <c r="L269" s="33">
        <v>0</v>
      </c>
      <c r="M269" s="38">
        <f t="shared" si="67"/>
        <v>0</v>
      </c>
      <c r="N269" s="33">
        <f t="shared" si="68"/>
        <v>-1877</v>
      </c>
      <c r="O269" s="38">
        <f t="shared" si="69"/>
        <v>-0.25354585978657301</v>
      </c>
      <c r="P269" s="33">
        <v>4332</v>
      </c>
      <c r="Q269" s="33">
        <v>39886</v>
      </c>
      <c r="R269" s="33">
        <v>57969</v>
      </c>
      <c r="S269" s="33">
        <v>10312</v>
      </c>
      <c r="T269" s="38">
        <f t="shared" si="70"/>
        <v>0.17788818161431111</v>
      </c>
      <c r="U269" s="38">
        <f t="shared" si="71"/>
        <v>-1.092566943674977</v>
      </c>
    </row>
    <row r="270" spans="1:21" ht="13" x14ac:dyDescent="0.3">
      <c r="A270" s="18" t="s">
        <v>29</v>
      </c>
      <c r="B270" s="12" t="s">
        <v>480</v>
      </c>
      <c r="C270" s="11" t="s">
        <v>481</v>
      </c>
      <c r="D270" s="33">
        <v>7856</v>
      </c>
      <c r="E270" s="33">
        <v>3737</v>
      </c>
      <c r="F270" s="33">
        <v>611</v>
      </c>
      <c r="G270" s="38">
        <f t="shared" si="64"/>
        <v>7.7774949083503062E-2</v>
      </c>
      <c r="H270" s="33">
        <v>1258</v>
      </c>
      <c r="I270" s="38">
        <f t="shared" si="65"/>
        <v>0.16013238289205703</v>
      </c>
      <c r="J270" s="33">
        <v>3668</v>
      </c>
      <c r="K270" s="38">
        <f t="shared" si="66"/>
        <v>0.98153599143698156</v>
      </c>
      <c r="L270" s="33">
        <v>0</v>
      </c>
      <c r="M270" s="38">
        <f t="shared" si="67"/>
        <v>0</v>
      </c>
      <c r="N270" s="33">
        <f t="shared" si="68"/>
        <v>5537</v>
      </c>
      <c r="O270" s="38">
        <f t="shared" si="69"/>
        <v>1.4816697886004817</v>
      </c>
      <c r="P270" s="33">
        <v>591</v>
      </c>
      <c r="Q270" s="33">
        <v>7598</v>
      </c>
      <c r="R270" s="33">
        <v>7598</v>
      </c>
      <c r="S270" s="33">
        <v>591</v>
      </c>
      <c r="T270" s="38">
        <f t="shared" si="70"/>
        <v>7.7783627270334305E-2</v>
      </c>
      <c r="U270" s="38">
        <f t="shared" si="71"/>
        <v>5.206429780033841</v>
      </c>
    </row>
    <row r="271" spans="1:21" ht="13" x14ac:dyDescent="0.3">
      <c r="A271" s="18" t="s">
        <v>29</v>
      </c>
      <c r="B271" s="12" t="s">
        <v>482</v>
      </c>
      <c r="C271" s="11" t="s">
        <v>483</v>
      </c>
      <c r="D271" s="33">
        <v>77852</v>
      </c>
      <c r="E271" s="33">
        <v>45382</v>
      </c>
      <c r="F271" s="33">
        <v>1292</v>
      </c>
      <c r="G271" s="38">
        <f t="shared" si="64"/>
        <v>1.6595591635410779E-2</v>
      </c>
      <c r="H271" s="33">
        <v>1053</v>
      </c>
      <c r="I271" s="38">
        <f t="shared" si="65"/>
        <v>1.352566408056312E-2</v>
      </c>
      <c r="J271" s="33">
        <v>9793</v>
      </c>
      <c r="K271" s="38">
        <f t="shared" si="66"/>
        <v>0.21579040148076331</v>
      </c>
      <c r="L271" s="33">
        <v>0</v>
      </c>
      <c r="M271" s="38">
        <f t="shared" si="67"/>
        <v>0</v>
      </c>
      <c r="N271" s="33">
        <f t="shared" si="68"/>
        <v>12138</v>
      </c>
      <c r="O271" s="38">
        <f t="shared" si="69"/>
        <v>0.26746287074170377</v>
      </c>
      <c r="P271" s="33">
        <v>0</v>
      </c>
      <c r="Q271" s="33">
        <v>105000</v>
      </c>
      <c r="R271" s="33">
        <v>80000</v>
      </c>
      <c r="S271" s="33">
        <v>1806</v>
      </c>
      <c r="T271" s="38">
        <f t="shared" si="70"/>
        <v>2.2575000000000001E-2</v>
      </c>
      <c r="U271" s="38">
        <f t="shared" si="71"/>
        <v>0</v>
      </c>
    </row>
    <row r="272" spans="1:21" ht="13" x14ac:dyDescent="0.3">
      <c r="A272" s="18" t="s">
        <v>29</v>
      </c>
      <c r="B272" s="12" t="s">
        <v>484</v>
      </c>
      <c r="C272" s="11" t="s">
        <v>485</v>
      </c>
      <c r="D272" s="33">
        <v>1800</v>
      </c>
      <c r="E272" s="33">
        <v>1800</v>
      </c>
      <c r="F272" s="33">
        <v>0</v>
      </c>
      <c r="G272" s="38">
        <f t="shared" si="64"/>
        <v>0</v>
      </c>
      <c r="H272" s="33">
        <v>0</v>
      </c>
      <c r="I272" s="38">
        <f t="shared" si="65"/>
        <v>0</v>
      </c>
      <c r="J272" s="33">
        <v>870</v>
      </c>
      <c r="K272" s="38">
        <f t="shared" si="66"/>
        <v>0.48333333333333334</v>
      </c>
      <c r="L272" s="33">
        <v>0</v>
      </c>
      <c r="M272" s="38">
        <f t="shared" si="67"/>
        <v>0</v>
      </c>
      <c r="N272" s="33">
        <f t="shared" si="68"/>
        <v>870</v>
      </c>
      <c r="O272" s="38">
        <f t="shared" si="69"/>
        <v>0.48333333333333334</v>
      </c>
      <c r="P272" s="33">
        <v>0</v>
      </c>
      <c r="Q272" s="33">
        <v>1700</v>
      </c>
      <c r="R272" s="33">
        <v>1700</v>
      </c>
      <c r="S272" s="33">
        <v>0</v>
      </c>
      <c r="T272" s="38">
        <f t="shared" si="70"/>
        <v>0</v>
      </c>
      <c r="U272" s="38">
        <f t="shared" si="71"/>
        <v>0</v>
      </c>
    </row>
    <row r="273" spans="1:21" ht="13" x14ac:dyDescent="0.3">
      <c r="A273" s="18" t="s">
        <v>29</v>
      </c>
      <c r="B273" s="12" t="s">
        <v>486</v>
      </c>
      <c r="C273" s="11" t="s">
        <v>487</v>
      </c>
      <c r="D273" s="33">
        <v>0</v>
      </c>
      <c r="E273" s="33">
        <v>0</v>
      </c>
      <c r="F273" s="33">
        <v>0</v>
      </c>
      <c r="G273" s="38">
        <f t="shared" si="64"/>
        <v>0</v>
      </c>
      <c r="H273" s="33">
        <v>0</v>
      </c>
      <c r="I273" s="38">
        <f t="shared" si="65"/>
        <v>0</v>
      </c>
      <c r="J273" s="33">
        <v>0</v>
      </c>
      <c r="K273" s="38">
        <f t="shared" si="66"/>
        <v>0</v>
      </c>
      <c r="L273" s="33">
        <v>0</v>
      </c>
      <c r="M273" s="38">
        <f t="shared" si="67"/>
        <v>0</v>
      </c>
      <c r="N273" s="33">
        <f t="shared" si="68"/>
        <v>0</v>
      </c>
      <c r="O273" s="38">
        <f t="shared" si="69"/>
        <v>0</v>
      </c>
      <c r="P273" s="33">
        <v>0</v>
      </c>
      <c r="Q273" s="33">
        <v>0</v>
      </c>
      <c r="R273" s="33">
        <v>0</v>
      </c>
      <c r="S273" s="33">
        <v>0</v>
      </c>
      <c r="T273" s="38">
        <f t="shared" si="70"/>
        <v>0</v>
      </c>
      <c r="U273" s="38">
        <f t="shared" si="71"/>
        <v>0</v>
      </c>
    </row>
    <row r="274" spans="1:21" ht="13" x14ac:dyDescent="0.3">
      <c r="A274" s="18" t="s">
        <v>44</v>
      </c>
      <c r="B274" s="12" t="s">
        <v>488</v>
      </c>
      <c r="C274" s="11" t="s">
        <v>489</v>
      </c>
      <c r="D274" s="33">
        <v>0</v>
      </c>
      <c r="E274" s="33">
        <v>0</v>
      </c>
      <c r="F274" s="33">
        <v>0</v>
      </c>
      <c r="G274" s="38">
        <f t="shared" si="64"/>
        <v>0</v>
      </c>
      <c r="H274" s="33">
        <v>0</v>
      </c>
      <c r="I274" s="38">
        <f t="shared" si="65"/>
        <v>0</v>
      </c>
      <c r="J274" s="33">
        <v>0</v>
      </c>
      <c r="K274" s="38">
        <f t="shared" si="66"/>
        <v>0</v>
      </c>
      <c r="L274" s="33">
        <v>0</v>
      </c>
      <c r="M274" s="38">
        <f t="shared" si="67"/>
        <v>0</v>
      </c>
      <c r="N274" s="33">
        <f t="shared" si="68"/>
        <v>0</v>
      </c>
      <c r="O274" s="38">
        <f t="shared" si="69"/>
        <v>0</v>
      </c>
      <c r="P274" s="33">
        <v>0</v>
      </c>
      <c r="Q274" s="33">
        <v>0</v>
      </c>
      <c r="R274" s="33">
        <v>0</v>
      </c>
      <c r="S274" s="33">
        <v>0</v>
      </c>
      <c r="T274" s="38">
        <f t="shared" si="70"/>
        <v>0</v>
      </c>
      <c r="U274" s="38">
        <f t="shared" si="71"/>
        <v>0</v>
      </c>
    </row>
    <row r="275" spans="1:21" ht="14" x14ac:dyDescent="0.3">
      <c r="A275" s="19" t="s">
        <v>0</v>
      </c>
      <c r="B275" s="14" t="s">
        <v>490</v>
      </c>
      <c r="C275" s="13" t="s">
        <v>0</v>
      </c>
      <c r="D275" s="34">
        <f>SUM(D268:D274)</f>
        <v>1526390</v>
      </c>
      <c r="E275" s="34">
        <f>SUM(E268:E274)</f>
        <v>1489801</v>
      </c>
      <c r="F275" s="34">
        <f>SUM(F268:F274)</f>
        <v>5936</v>
      </c>
      <c r="G275" s="39">
        <f t="shared" si="64"/>
        <v>3.888914366577349E-3</v>
      </c>
      <c r="H275" s="34">
        <f>SUM(H268:H274)</f>
        <v>237451</v>
      </c>
      <c r="I275" s="39">
        <f t="shared" si="65"/>
        <v>0.15556378120925846</v>
      </c>
      <c r="J275" s="34">
        <f>SUM(J268:J274)</f>
        <v>269140</v>
      </c>
      <c r="K275" s="39">
        <f t="shared" si="66"/>
        <v>0.18065500023157455</v>
      </c>
      <c r="L275" s="34">
        <f>SUM(L268:L274)</f>
        <v>0</v>
      </c>
      <c r="M275" s="39">
        <f t="shared" si="67"/>
        <v>0</v>
      </c>
      <c r="N275" s="34">
        <f t="shared" si="68"/>
        <v>512527</v>
      </c>
      <c r="O275" s="39">
        <f t="shared" si="69"/>
        <v>0.34402379915169878</v>
      </c>
      <c r="P275" s="34">
        <f>SUM(P268:P274)</f>
        <v>-18424</v>
      </c>
      <c r="Q275" s="34">
        <f>SUM(Q268:Q274)</f>
        <v>1549145</v>
      </c>
      <c r="R275" s="34">
        <f>SUM(R268:R274)</f>
        <v>1542228</v>
      </c>
      <c r="S275" s="34">
        <f>SUM(S268:S274)</f>
        <v>342918</v>
      </c>
      <c r="T275" s="39">
        <f t="shared" si="70"/>
        <v>0.22235233700853571</v>
      </c>
      <c r="U275" s="39">
        <f t="shared" si="71"/>
        <v>-15.608119843682154</v>
      </c>
    </row>
    <row r="276" spans="1:21" ht="13" x14ac:dyDescent="0.3">
      <c r="A276" s="18" t="s">
        <v>29</v>
      </c>
      <c r="B276" s="12" t="s">
        <v>491</v>
      </c>
      <c r="C276" s="11" t="s">
        <v>492</v>
      </c>
      <c r="D276" s="33">
        <v>12259</v>
      </c>
      <c r="E276" s="33">
        <v>18514</v>
      </c>
      <c r="F276" s="33">
        <v>4800</v>
      </c>
      <c r="G276" s="38">
        <f t="shared" si="64"/>
        <v>0.39154906599233219</v>
      </c>
      <c r="H276" s="33">
        <v>6000</v>
      </c>
      <c r="I276" s="38">
        <f t="shared" si="65"/>
        <v>0.48943633249041518</v>
      </c>
      <c r="J276" s="33">
        <v>0</v>
      </c>
      <c r="K276" s="38">
        <f t="shared" si="66"/>
        <v>0</v>
      </c>
      <c r="L276" s="33">
        <v>0</v>
      </c>
      <c r="M276" s="38">
        <f t="shared" si="67"/>
        <v>0</v>
      </c>
      <c r="N276" s="33">
        <f t="shared" si="68"/>
        <v>10800</v>
      </c>
      <c r="O276" s="38">
        <f t="shared" si="69"/>
        <v>0.58334233552986925</v>
      </c>
      <c r="P276" s="33">
        <v>1200</v>
      </c>
      <c r="Q276" s="33">
        <v>11565</v>
      </c>
      <c r="R276" s="33">
        <v>11565</v>
      </c>
      <c r="S276" s="33">
        <v>1200</v>
      </c>
      <c r="T276" s="38">
        <f t="shared" si="70"/>
        <v>0.10376134889753567</v>
      </c>
      <c r="U276" s="38">
        <f t="shared" si="71"/>
        <v>-1</v>
      </c>
    </row>
    <row r="277" spans="1:21" ht="13" x14ac:dyDescent="0.3">
      <c r="A277" s="18" t="s">
        <v>29</v>
      </c>
      <c r="B277" s="12" t="s">
        <v>493</v>
      </c>
      <c r="C277" s="11" t="s">
        <v>494</v>
      </c>
      <c r="D277" s="33">
        <v>60000</v>
      </c>
      <c r="E277" s="33">
        <v>71550</v>
      </c>
      <c r="F277" s="33">
        <v>18250</v>
      </c>
      <c r="G277" s="38">
        <f t="shared" si="64"/>
        <v>0.30416666666666664</v>
      </c>
      <c r="H277" s="33">
        <v>17900</v>
      </c>
      <c r="I277" s="38">
        <f t="shared" si="65"/>
        <v>0.29833333333333334</v>
      </c>
      <c r="J277" s="33">
        <v>12326</v>
      </c>
      <c r="K277" s="38">
        <f t="shared" si="66"/>
        <v>0.1722711390635919</v>
      </c>
      <c r="L277" s="33">
        <v>0</v>
      </c>
      <c r="M277" s="38">
        <f t="shared" si="67"/>
        <v>0</v>
      </c>
      <c r="N277" s="33">
        <f t="shared" si="68"/>
        <v>48476</v>
      </c>
      <c r="O277" s="38">
        <f t="shared" si="69"/>
        <v>0.67751222921034238</v>
      </c>
      <c r="P277" s="33">
        <v>19000</v>
      </c>
      <c r="Q277" s="33">
        <v>0</v>
      </c>
      <c r="R277" s="33">
        <v>0</v>
      </c>
      <c r="S277" s="33">
        <v>58600</v>
      </c>
      <c r="T277" s="38">
        <f t="shared" si="70"/>
        <v>0</v>
      </c>
      <c r="U277" s="38">
        <f t="shared" si="71"/>
        <v>-0.35126315789473683</v>
      </c>
    </row>
    <row r="278" spans="1:21" ht="13" x14ac:dyDescent="0.3">
      <c r="A278" s="18" t="s">
        <v>29</v>
      </c>
      <c r="B278" s="12" t="s">
        <v>495</v>
      </c>
      <c r="C278" s="11" t="s">
        <v>496</v>
      </c>
      <c r="D278" s="33">
        <v>30693</v>
      </c>
      <c r="E278" s="33">
        <v>30693</v>
      </c>
      <c r="F278" s="33">
        <v>2804</v>
      </c>
      <c r="G278" s="38">
        <f t="shared" si="64"/>
        <v>9.1356335320757182E-2</v>
      </c>
      <c r="H278" s="33">
        <v>5093</v>
      </c>
      <c r="I278" s="38">
        <f t="shared" si="65"/>
        <v>0.16593360049522693</v>
      </c>
      <c r="J278" s="33">
        <v>-606</v>
      </c>
      <c r="K278" s="38">
        <f t="shared" si="66"/>
        <v>-1.974391555077705E-2</v>
      </c>
      <c r="L278" s="33">
        <v>0</v>
      </c>
      <c r="M278" s="38">
        <f t="shared" si="67"/>
        <v>0</v>
      </c>
      <c r="N278" s="33">
        <f t="shared" si="68"/>
        <v>7291</v>
      </c>
      <c r="O278" s="38">
        <f t="shared" si="69"/>
        <v>0.23754602026520705</v>
      </c>
      <c r="P278" s="33">
        <v>1645</v>
      </c>
      <c r="Q278" s="33">
        <v>45048</v>
      </c>
      <c r="R278" s="33">
        <v>45048</v>
      </c>
      <c r="S278" s="33">
        <v>5990</v>
      </c>
      <c r="T278" s="38">
        <f t="shared" si="70"/>
        <v>0.13296927721541466</v>
      </c>
      <c r="U278" s="38">
        <f t="shared" si="71"/>
        <v>-1.3683890577507598</v>
      </c>
    </row>
    <row r="279" spans="1:21" ht="13" x14ac:dyDescent="0.3">
      <c r="A279" s="18" t="s">
        <v>29</v>
      </c>
      <c r="B279" s="12" t="s">
        <v>497</v>
      </c>
      <c r="C279" s="11" t="s">
        <v>498</v>
      </c>
      <c r="D279" s="33">
        <v>4236</v>
      </c>
      <c r="E279" s="33">
        <v>4236</v>
      </c>
      <c r="F279" s="33">
        <v>223064</v>
      </c>
      <c r="G279" s="38">
        <f t="shared" si="64"/>
        <v>52.659112370160528</v>
      </c>
      <c r="H279" s="33">
        <v>367792</v>
      </c>
      <c r="I279" s="38">
        <f t="shared" si="65"/>
        <v>86.825306893295561</v>
      </c>
      <c r="J279" s="33">
        <v>371434</v>
      </c>
      <c r="K279" s="38">
        <f t="shared" si="66"/>
        <v>87.685080264400383</v>
      </c>
      <c r="L279" s="33">
        <v>0</v>
      </c>
      <c r="M279" s="38">
        <f t="shared" si="67"/>
        <v>0</v>
      </c>
      <c r="N279" s="33">
        <f t="shared" si="68"/>
        <v>962290</v>
      </c>
      <c r="O279" s="38">
        <f t="shared" si="69"/>
        <v>227.16949952785646</v>
      </c>
      <c r="P279" s="33">
        <v>0</v>
      </c>
      <c r="Q279" s="33">
        <v>11000</v>
      </c>
      <c r="R279" s="33">
        <v>11000</v>
      </c>
      <c r="S279" s="33">
        <v>0</v>
      </c>
      <c r="T279" s="38">
        <f t="shared" si="70"/>
        <v>0</v>
      </c>
      <c r="U279" s="38">
        <f t="shared" si="71"/>
        <v>0</v>
      </c>
    </row>
    <row r="280" spans="1:21" ht="13" x14ac:dyDescent="0.3">
      <c r="A280" s="18" t="s">
        <v>29</v>
      </c>
      <c r="B280" s="12" t="s">
        <v>499</v>
      </c>
      <c r="C280" s="11" t="s">
        <v>500</v>
      </c>
      <c r="D280" s="33">
        <v>905472</v>
      </c>
      <c r="E280" s="33">
        <v>905472</v>
      </c>
      <c r="F280" s="33">
        <v>162440</v>
      </c>
      <c r="G280" s="38">
        <f t="shared" si="64"/>
        <v>0.17939814814814814</v>
      </c>
      <c r="H280" s="33">
        <v>106683</v>
      </c>
      <c r="I280" s="38">
        <f t="shared" si="65"/>
        <v>0.11782031912637829</v>
      </c>
      <c r="J280" s="33">
        <v>106683</v>
      </c>
      <c r="K280" s="38">
        <f t="shared" si="66"/>
        <v>0.11782031912637829</v>
      </c>
      <c r="L280" s="33">
        <v>0</v>
      </c>
      <c r="M280" s="38">
        <f t="shared" si="67"/>
        <v>0</v>
      </c>
      <c r="N280" s="33">
        <f t="shared" si="68"/>
        <v>375806</v>
      </c>
      <c r="O280" s="38">
        <f t="shared" si="69"/>
        <v>0.41503878640090475</v>
      </c>
      <c r="P280" s="33">
        <v>497656</v>
      </c>
      <c r="Q280" s="33">
        <v>1817933</v>
      </c>
      <c r="R280" s="33">
        <v>727501</v>
      </c>
      <c r="S280" s="33">
        <v>861407</v>
      </c>
      <c r="T280" s="38">
        <f t="shared" si="70"/>
        <v>1.1840629772330209</v>
      </c>
      <c r="U280" s="38">
        <f t="shared" si="71"/>
        <v>-0.78562902888742425</v>
      </c>
    </row>
    <row r="281" spans="1:21" ht="13" x14ac:dyDescent="0.3">
      <c r="A281" s="18" t="s">
        <v>29</v>
      </c>
      <c r="B281" s="12" t="s">
        <v>501</v>
      </c>
      <c r="C281" s="11" t="s">
        <v>502</v>
      </c>
      <c r="D281" s="33">
        <v>0</v>
      </c>
      <c r="E281" s="33">
        <v>0</v>
      </c>
      <c r="F281" s="33">
        <v>0</v>
      </c>
      <c r="G281" s="38">
        <f t="shared" si="64"/>
        <v>0</v>
      </c>
      <c r="H281" s="33">
        <v>0</v>
      </c>
      <c r="I281" s="38">
        <f t="shared" si="65"/>
        <v>0</v>
      </c>
      <c r="J281" s="33">
        <v>0</v>
      </c>
      <c r="K281" s="38">
        <f t="shared" si="66"/>
        <v>0</v>
      </c>
      <c r="L281" s="33">
        <v>0</v>
      </c>
      <c r="M281" s="38">
        <f t="shared" si="67"/>
        <v>0</v>
      </c>
      <c r="N281" s="33">
        <f t="shared" si="68"/>
        <v>0</v>
      </c>
      <c r="O281" s="38">
        <f t="shared" si="69"/>
        <v>0</v>
      </c>
      <c r="P281" s="33">
        <v>0</v>
      </c>
      <c r="Q281" s="33">
        <v>0</v>
      </c>
      <c r="R281" s="33">
        <v>0</v>
      </c>
      <c r="S281" s="33">
        <v>0</v>
      </c>
      <c r="T281" s="38">
        <f t="shared" si="70"/>
        <v>0</v>
      </c>
      <c r="U281" s="38">
        <f t="shared" si="71"/>
        <v>0</v>
      </c>
    </row>
    <row r="282" spans="1:21" ht="13" x14ac:dyDescent="0.3">
      <c r="A282" s="18" t="s">
        <v>29</v>
      </c>
      <c r="B282" s="12" t="s">
        <v>503</v>
      </c>
      <c r="C282" s="11" t="s">
        <v>504</v>
      </c>
      <c r="D282" s="33">
        <v>0</v>
      </c>
      <c r="E282" s="33">
        <v>0</v>
      </c>
      <c r="F282" s="33">
        <v>0</v>
      </c>
      <c r="G282" s="38">
        <f t="shared" si="64"/>
        <v>0</v>
      </c>
      <c r="H282" s="33">
        <v>0</v>
      </c>
      <c r="I282" s="38">
        <f t="shared" si="65"/>
        <v>0</v>
      </c>
      <c r="J282" s="33">
        <v>0</v>
      </c>
      <c r="K282" s="38">
        <f t="shared" si="66"/>
        <v>0</v>
      </c>
      <c r="L282" s="33">
        <v>0</v>
      </c>
      <c r="M282" s="38">
        <f t="shared" si="67"/>
        <v>0</v>
      </c>
      <c r="N282" s="33">
        <f t="shared" si="68"/>
        <v>0</v>
      </c>
      <c r="O282" s="38">
        <f t="shared" si="69"/>
        <v>0</v>
      </c>
      <c r="P282" s="33">
        <v>0</v>
      </c>
      <c r="Q282" s="33">
        <v>0</v>
      </c>
      <c r="R282" s="33">
        <v>0</v>
      </c>
      <c r="S282" s="33">
        <v>0</v>
      </c>
      <c r="T282" s="38">
        <f t="shared" si="70"/>
        <v>0</v>
      </c>
      <c r="U282" s="38">
        <f t="shared" si="71"/>
        <v>0</v>
      </c>
    </row>
    <row r="283" spans="1:21" ht="13" x14ac:dyDescent="0.3">
      <c r="A283" s="18" t="s">
        <v>29</v>
      </c>
      <c r="B283" s="12" t="s">
        <v>505</v>
      </c>
      <c r="C283" s="11" t="s">
        <v>506</v>
      </c>
      <c r="D283" s="33">
        <v>174671</v>
      </c>
      <c r="E283" s="33">
        <v>10000</v>
      </c>
      <c r="F283" s="33">
        <v>0</v>
      </c>
      <c r="G283" s="38">
        <f t="shared" si="64"/>
        <v>0</v>
      </c>
      <c r="H283" s="33">
        <v>0</v>
      </c>
      <c r="I283" s="38">
        <f t="shared" si="65"/>
        <v>0</v>
      </c>
      <c r="J283" s="33">
        <v>0</v>
      </c>
      <c r="K283" s="38">
        <f t="shared" si="66"/>
        <v>0</v>
      </c>
      <c r="L283" s="33">
        <v>0</v>
      </c>
      <c r="M283" s="38">
        <f t="shared" si="67"/>
        <v>0</v>
      </c>
      <c r="N283" s="33">
        <f t="shared" si="68"/>
        <v>0</v>
      </c>
      <c r="O283" s="38">
        <f t="shared" si="69"/>
        <v>0</v>
      </c>
      <c r="P283" s="33">
        <v>0</v>
      </c>
      <c r="Q283" s="33">
        <v>131328</v>
      </c>
      <c r="R283" s="33">
        <v>131328</v>
      </c>
      <c r="S283" s="33">
        <v>0</v>
      </c>
      <c r="T283" s="38">
        <f t="shared" si="70"/>
        <v>0</v>
      </c>
      <c r="U283" s="38">
        <f t="shared" si="71"/>
        <v>0</v>
      </c>
    </row>
    <row r="284" spans="1:21" ht="13" x14ac:dyDescent="0.3">
      <c r="A284" s="18" t="s">
        <v>44</v>
      </c>
      <c r="B284" s="12" t="s">
        <v>507</v>
      </c>
      <c r="C284" s="11" t="s">
        <v>508</v>
      </c>
      <c r="D284" s="33">
        <v>0</v>
      </c>
      <c r="E284" s="33">
        <v>0</v>
      </c>
      <c r="F284" s="33">
        <v>0</v>
      </c>
      <c r="G284" s="38">
        <f t="shared" si="64"/>
        <v>0</v>
      </c>
      <c r="H284" s="33">
        <v>0</v>
      </c>
      <c r="I284" s="38">
        <f t="shared" si="65"/>
        <v>0</v>
      </c>
      <c r="J284" s="33">
        <v>0</v>
      </c>
      <c r="K284" s="38">
        <f t="shared" si="66"/>
        <v>0</v>
      </c>
      <c r="L284" s="33">
        <v>0</v>
      </c>
      <c r="M284" s="38">
        <f t="shared" si="67"/>
        <v>0</v>
      </c>
      <c r="N284" s="33">
        <f t="shared" si="68"/>
        <v>0</v>
      </c>
      <c r="O284" s="38">
        <f t="shared" si="69"/>
        <v>0</v>
      </c>
      <c r="P284" s="33">
        <v>0</v>
      </c>
      <c r="Q284" s="33">
        <v>0</v>
      </c>
      <c r="R284" s="33">
        <v>0</v>
      </c>
      <c r="S284" s="33">
        <v>0</v>
      </c>
      <c r="T284" s="38">
        <f t="shared" si="70"/>
        <v>0</v>
      </c>
      <c r="U284" s="38">
        <f t="shared" si="71"/>
        <v>0</v>
      </c>
    </row>
    <row r="285" spans="1:21" ht="14" x14ac:dyDescent="0.3">
      <c r="A285" s="19" t="s">
        <v>0</v>
      </c>
      <c r="B285" s="14" t="s">
        <v>509</v>
      </c>
      <c r="C285" s="13" t="s">
        <v>0</v>
      </c>
      <c r="D285" s="34">
        <f>SUM(D276:D284)</f>
        <v>1187331</v>
      </c>
      <c r="E285" s="34">
        <f>SUM(E276:E284)</f>
        <v>1040465</v>
      </c>
      <c r="F285" s="34">
        <f>SUM(F276:F284)</f>
        <v>411358</v>
      </c>
      <c r="G285" s="39">
        <f t="shared" si="64"/>
        <v>0.34645604300738381</v>
      </c>
      <c r="H285" s="34">
        <f>SUM(H276:H284)</f>
        <v>503468</v>
      </c>
      <c r="I285" s="39">
        <f t="shared" si="65"/>
        <v>0.42403339927956063</v>
      </c>
      <c r="J285" s="34">
        <f>SUM(J276:J284)</f>
        <v>489837</v>
      </c>
      <c r="K285" s="39">
        <f t="shared" si="66"/>
        <v>0.47078661944419081</v>
      </c>
      <c r="L285" s="34">
        <f>SUM(L276:L284)</f>
        <v>0</v>
      </c>
      <c r="M285" s="39">
        <f t="shared" si="67"/>
        <v>0</v>
      </c>
      <c r="N285" s="34">
        <f t="shared" si="68"/>
        <v>1404663</v>
      </c>
      <c r="O285" s="39">
        <f t="shared" si="69"/>
        <v>1.3500338790829101</v>
      </c>
      <c r="P285" s="34">
        <f>SUM(P276:P284)</f>
        <v>519501</v>
      </c>
      <c r="Q285" s="34">
        <f>SUM(Q276:Q284)</f>
        <v>2016874</v>
      </c>
      <c r="R285" s="34">
        <f>SUM(R276:R284)</f>
        <v>926442</v>
      </c>
      <c r="S285" s="34">
        <f>SUM(S276:S284)</f>
        <v>927197</v>
      </c>
      <c r="T285" s="39">
        <f t="shared" si="70"/>
        <v>1.000814945781819</v>
      </c>
      <c r="U285" s="39">
        <f t="shared" si="71"/>
        <v>-5.7100948795093753E-2</v>
      </c>
    </row>
    <row r="286" spans="1:21" ht="13" x14ac:dyDescent="0.3">
      <c r="A286" s="18" t="s">
        <v>29</v>
      </c>
      <c r="B286" s="12" t="s">
        <v>510</v>
      </c>
      <c r="C286" s="11" t="s">
        <v>511</v>
      </c>
      <c r="D286" s="33">
        <v>0</v>
      </c>
      <c r="E286" s="33">
        <v>0</v>
      </c>
      <c r="F286" s="33">
        <v>0</v>
      </c>
      <c r="G286" s="38">
        <f t="shared" si="64"/>
        <v>0</v>
      </c>
      <c r="H286" s="33">
        <v>0</v>
      </c>
      <c r="I286" s="38">
        <f t="shared" si="65"/>
        <v>0</v>
      </c>
      <c r="J286" s="33">
        <v>0</v>
      </c>
      <c r="K286" s="38">
        <f t="shared" si="66"/>
        <v>0</v>
      </c>
      <c r="L286" s="33">
        <v>0</v>
      </c>
      <c r="M286" s="38">
        <f t="shared" si="67"/>
        <v>0</v>
      </c>
      <c r="N286" s="33">
        <f t="shared" si="68"/>
        <v>0</v>
      </c>
      <c r="O286" s="38">
        <f t="shared" si="69"/>
        <v>0</v>
      </c>
      <c r="P286" s="33">
        <v>0</v>
      </c>
      <c r="Q286" s="33">
        <v>0</v>
      </c>
      <c r="R286" s="33">
        <v>0</v>
      </c>
      <c r="S286" s="33">
        <v>0</v>
      </c>
      <c r="T286" s="38">
        <f t="shared" si="70"/>
        <v>0</v>
      </c>
      <c r="U286" s="38">
        <f t="shared" si="71"/>
        <v>0</v>
      </c>
    </row>
    <row r="287" spans="1:21" ht="13" x14ac:dyDescent="0.3">
      <c r="A287" s="18" t="s">
        <v>29</v>
      </c>
      <c r="B287" s="12" t="s">
        <v>512</v>
      </c>
      <c r="C287" s="11" t="s">
        <v>513</v>
      </c>
      <c r="D287" s="33">
        <v>0</v>
      </c>
      <c r="E287" s="33">
        <v>0</v>
      </c>
      <c r="F287" s="33">
        <v>0</v>
      </c>
      <c r="G287" s="38">
        <f t="shared" si="64"/>
        <v>0</v>
      </c>
      <c r="H287" s="33">
        <v>0</v>
      </c>
      <c r="I287" s="38">
        <f t="shared" si="65"/>
        <v>0</v>
      </c>
      <c r="J287" s="33">
        <v>0</v>
      </c>
      <c r="K287" s="38">
        <f t="shared" si="66"/>
        <v>0</v>
      </c>
      <c r="L287" s="33">
        <v>0</v>
      </c>
      <c r="M287" s="38">
        <f t="shared" si="67"/>
        <v>0</v>
      </c>
      <c r="N287" s="33">
        <f t="shared" si="68"/>
        <v>0</v>
      </c>
      <c r="O287" s="38">
        <f t="shared" si="69"/>
        <v>0</v>
      </c>
      <c r="P287" s="33">
        <v>0</v>
      </c>
      <c r="Q287" s="33">
        <v>0</v>
      </c>
      <c r="R287" s="33">
        <v>0</v>
      </c>
      <c r="S287" s="33">
        <v>0</v>
      </c>
      <c r="T287" s="38">
        <f t="shared" si="70"/>
        <v>0</v>
      </c>
      <c r="U287" s="38">
        <f t="shared" si="71"/>
        <v>0</v>
      </c>
    </row>
    <row r="288" spans="1:21" ht="13" x14ac:dyDescent="0.3">
      <c r="A288" s="18" t="s">
        <v>29</v>
      </c>
      <c r="B288" s="12" t="s">
        <v>514</v>
      </c>
      <c r="C288" s="11" t="s">
        <v>515</v>
      </c>
      <c r="D288" s="33">
        <v>0</v>
      </c>
      <c r="E288" s="33">
        <v>0</v>
      </c>
      <c r="F288" s="33">
        <v>0</v>
      </c>
      <c r="G288" s="38">
        <f t="shared" si="64"/>
        <v>0</v>
      </c>
      <c r="H288" s="33">
        <v>0</v>
      </c>
      <c r="I288" s="38">
        <f t="shared" si="65"/>
        <v>0</v>
      </c>
      <c r="J288" s="33">
        <v>0</v>
      </c>
      <c r="K288" s="38">
        <f t="shared" si="66"/>
        <v>0</v>
      </c>
      <c r="L288" s="33">
        <v>0</v>
      </c>
      <c r="M288" s="38">
        <f t="shared" si="67"/>
        <v>0</v>
      </c>
      <c r="N288" s="33">
        <f t="shared" si="68"/>
        <v>0</v>
      </c>
      <c r="O288" s="38">
        <f t="shared" si="69"/>
        <v>0</v>
      </c>
      <c r="P288" s="33">
        <v>0</v>
      </c>
      <c r="Q288" s="33">
        <v>0</v>
      </c>
      <c r="R288" s="33">
        <v>0</v>
      </c>
      <c r="S288" s="33">
        <v>0</v>
      </c>
      <c r="T288" s="38">
        <f t="shared" si="70"/>
        <v>0</v>
      </c>
      <c r="U288" s="38">
        <f t="shared" si="71"/>
        <v>0</v>
      </c>
    </row>
    <row r="289" spans="1:21" ht="13" x14ac:dyDescent="0.3">
      <c r="A289" s="18" t="s">
        <v>29</v>
      </c>
      <c r="B289" s="12" t="s">
        <v>516</v>
      </c>
      <c r="C289" s="11" t="s">
        <v>517</v>
      </c>
      <c r="D289" s="33">
        <v>32197</v>
      </c>
      <c r="E289" s="33">
        <v>0</v>
      </c>
      <c r="F289" s="33">
        <v>11627</v>
      </c>
      <c r="G289" s="38">
        <f t="shared" si="64"/>
        <v>0.36112060129825763</v>
      </c>
      <c r="H289" s="33">
        <v>6359</v>
      </c>
      <c r="I289" s="38">
        <f t="shared" si="65"/>
        <v>0.19750287293847252</v>
      </c>
      <c r="J289" s="33">
        <v>4303</v>
      </c>
      <c r="K289" s="38">
        <f t="shared" si="66"/>
        <v>0</v>
      </c>
      <c r="L289" s="33">
        <v>0</v>
      </c>
      <c r="M289" s="38">
        <f t="shared" si="67"/>
        <v>0</v>
      </c>
      <c r="N289" s="33">
        <f t="shared" si="68"/>
        <v>22289</v>
      </c>
      <c r="O289" s="38">
        <f t="shared" si="69"/>
        <v>0</v>
      </c>
      <c r="P289" s="33">
        <v>2874</v>
      </c>
      <c r="Q289" s="33">
        <v>6527</v>
      </c>
      <c r="R289" s="33">
        <v>10396</v>
      </c>
      <c r="S289" s="33">
        <v>10925</v>
      </c>
      <c r="T289" s="38">
        <f t="shared" si="70"/>
        <v>1.0508849557522124</v>
      </c>
      <c r="U289" s="38">
        <f t="shared" si="71"/>
        <v>0.49721642310368819</v>
      </c>
    </row>
    <row r="290" spans="1:21" ht="13" x14ac:dyDescent="0.3">
      <c r="A290" s="18" t="s">
        <v>29</v>
      </c>
      <c r="B290" s="12" t="s">
        <v>518</v>
      </c>
      <c r="C290" s="11" t="s">
        <v>519</v>
      </c>
      <c r="D290" s="33">
        <v>2002425</v>
      </c>
      <c r="E290" s="33">
        <v>2002425</v>
      </c>
      <c r="F290" s="33">
        <v>175840</v>
      </c>
      <c r="G290" s="38">
        <f t="shared" si="64"/>
        <v>8.7813526099604231E-2</v>
      </c>
      <c r="H290" s="33">
        <v>14356</v>
      </c>
      <c r="I290" s="38">
        <f t="shared" si="65"/>
        <v>7.1693072150018104E-3</v>
      </c>
      <c r="J290" s="33">
        <v>457320</v>
      </c>
      <c r="K290" s="38">
        <f t="shared" si="66"/>
        <v>0.22838308550882055</v>
      </c>
      <c r="L290" s="33">
        <v>0</v>
      </c>
      <c r="M290" s="38">
        <f t="shared" si="67"/>
        <v>0</v>
      </c>
      <c r="N290" s="33">
        <f t="shared" si="68"/>
        <v>647516</v>
      </c>
      <c r="O290" s="38">
        <f t="shared" si="69"/>
        <v>0.32336591882342658</v>
      </c>
      <c r="P290" s="33">
        <v>550147</v>
      </c>
      <c r="Q290" s="33">
        <v>3533704</v>
      </c>
      <c r="R290" s="33">
        <v>144500</v>
      </c>
      <c r="S290" s="33">
        <v>423476</v>
      </c>
      <c r="T290" s="38">
        <f t="shared" si="70"/>
        <v>2.930629757785467</v>
      </c>
      <c r="U290" s="38">
        <f t="shared" si="71"/>
        <v>-0.16873126637062463</v>
      </c>
    </row>
    <row r="291" spans="1:21" ht="13" x14ac:dyDescent="0.3">
      <c r="A291" s="18" t="s">
        <v>44</v>
      </c>
      <c r="B291" s="12" t="s">
        <v>520</v>
      </c>
      <c r="C291" s="11" t="s">
        <v>521</v>
      </c>
      <c r="D291" s="33">
        <v>0</v>
      </c>
      <c r="E291" s="33">
        <v>0</v>
      </c>
      <c r="F291" s="33">
        <v>0</v>
      </c>
      <c r="G291" s="38">
        <f t="shared" si="64"/>
        <v>0</v>
      </c>
      <c r="H291" s="33">
        <v>0</v>
      </c>
      <c r="I291" s="38">
        <f t="shared" si="65"/>
        <v>0</v>
      </c>
      <c r="J291" s="33">
        <v>0</v>
      </c>
      <c r="K291" s="38">
        <f t="shared" si="66"/>
        <v>0</v>
      </c>
      <c r="L291" s="33">
        <v>0</v>
      </c>
      <c r="M291" s="38">
        <f t="shared" si="67"/>
        <v>0</v>
      </c>
      <c r="N291" s="33">
        <f t="shared" si="68"/>
        <v>0</v>
      </c>
      <c r="O291" s="38">
        <f t="shared" si="69"/>
        <v>0</v>
      </c>
      <c r="P291" s="33">
        <v>0</v>
      </c>
      <c r="Q291" s="33">
        <v>0</v>
      </c>
      <c r="R291" s="33">
        <v>0</v>
      </c>
      <c r="S291" s="33">
        <v>0</v>
      </c>
      <c r="T291" s="38">
        <f t="shared" si="70"/>
        <v>0</v>
      </c>
      <c r="U291" s="38">
        <f t="shared" si="71"/>
        <v>0</v>
      </c>
    </row>
    <row r="292" spans="1:21" ht="14" x14ac:dyDescent="0.3">
      <c r="A292" s="19" t="s">
        <v>0</v>
      </c>
      <c r="B292" s="14" t="s">
        <v>522</v>
      </c>
      <c r="C292" s="13" t="s">
        <v>0</v>
      </c>
      <c r="D292" s="34">
        <f>SUM(D286:D291)</f>
        <v>2034622</v>
      </c>
      <c r="E292" s="34">
        <f>SUM(E286:E291)</f>
        <v>2002425</v>
      </c>
      <c r="F292" s="34">
        <f>SUM(F286:F291)</f>
        <v>187467</v>
      </c>
      <c r="G292" s="39">
        <f t="shared" si="64"/>
        <v>9.2138490589406777E-2</v>
      </c>
      <c r="H292" s="34">
        <f>SUM(H286:H291)</f>
        <v>20715</v>
      </c>
      <c r="I292" s="39">
        <f t="shared" si="65"/>
        <v>1.0181252340729629E-2</v>
      </c>
      <c r="J292" s="34">
        <f>SUM(J286:J291)</f>
        <v>461623</v>
      </c>
      <c r="K292" s="39">
        <f t="shared" si="66"/>
        <v>0.23053197997428118</v>
      </c>
      <c r="L292" s="34">
        <f>SUM(L286:L291)</f>
        <v>0</v>
      </c>
      <c r="M292" s="39">
        <f t="shared" si="67"/>
        <v>0</v>
      </c>
      <c r="N292" s="34">
        <f t="shared" si="68"/>
        <v>669805</v>
      </c>
      <c r="O292" s="39">
        <f t="shared" si="69"/>
        <v>0.33449692248149121</v>
      </c>
      <c r="P292" s="34">
        <f>SUM(P286:P291)</f>
        <v>553021</v>
      </c>
      <c r="Q292" s="34">
        <f>SUM(Q286:Q291)</f>
        <v>3540231</v>
      </c>
      <c r="R292" s="34">
        <f>SUM(R286:R291)</f>
        <v>154896</v>
      </c>
      <c r="S292" s="34">
        <f>SUM(S286:S291)</f>
        <v>434401</v>
      </c>
      <c r="T292" s="39">
        <f t="shared" si="70"/>
        <v>2.8044688048755293</v>
      </c>
      <c r="U292" s="39">
        <f t="shared" si="71"/>
        <v>-0.16527039660338394</v>
      </c>
    </row>
    <row r="293" spans="1:21" ht="13" x14ac:dyDescent="0.3">
      <c r="A293" s="18" t="s">
        <v>29</v>
      </c>
      <c r="B293" s="12" t="s">
        <v>523</v>
      </c>
      <c r="C293" s="11" t="s">
        <v>524</v>
      </c>
      <c r="D293" s="33">
        <v>3315300</v>
      </c>
      <c r="E293" s="33">
        <v>3315300</v>
      </c>
      <c r="F293" s="33">
        <v>113874</v>
      </c>
      <c r="G293" s="38">
        <f t="shared" si="64"/>
        <v>3.4348022803366213E-2</v>
      </c>
      <c r="H293" s="33">
        <v>497684</v>
      </c>
      <c r="I293" s="38">
        <f t="shared" si="65"/>
        <v>0.1501173347811661</v>
      </c>
      <c r="J293" s="33">
        <v>749113</v>
      </c>
      <c r="K293" s="38">
        <f t="shared" si="66"/>
        <v>0.22595632371127802</v>
      </c>
      <c r="L293" s="33">
        <v>0</v>
      </c>
      <c r="M293" s="38">
        <f t="shared" si="67"/>
        <v>0</v>
      </c>
      <c r="N293" s="33">
        <f t="shared" si="68"/>
        <v>1360671</v>
      </c>
      <c r="O293" s="38">
        <f t="shared" si="69"/>
        <v>0.41042168129581036</v>
      </c>
      <c r="P293" s="33">
        <v>588652</v>
      </c>
      <c r="Q293" s="33">
        <v>3790400</v>
      </c>
      <c r="R293" s="33">
        <v>3790400</v>
      </c>
      <c r="S293" s="33">
        <v>963594</v>
      </c>
      <c r="T293" s="38">
        <f t="shared" si="70"/>
        <v>0.25421960742929506</v>
      </c>
      <c r="U293" s="38">
        <f t="shared" si="71"/>
        <v>0.27259059682121189</v>
      </c>
    </row>
    <row r="294" spans="1:21" ht="13" x14ac:dyDescent="0.3">
      <c r="A294" s="18" t="s">
        <v>29</v>
      </c>
      <c r="B294" s="12" t="s">
        <v>525</v>
      </c>
      <c r="C294" s="11" t="s">
        <v>526</v>
      </c>
      <c r="D294" s="33">
        <v>0</v>
      </c>
      <c r="E294" s="33">
        <v>0</v>
      </c>
      <c r="F294" s="33">
        <v>0</v>
      </c>
      <c r="G294" s="38">
        <f t="shared" si="64"/>
        <v>0</v>
      </c>
      <c r="H294" s="33">
        <v>0</v>
      </c>
      <c r="I294" s="38">
        <f t="shared" si="65"/>
        <v>0</v>
      </c>
      <c r="J294" s="33">
        <v>0</v>
      </c>
      <c r="K294" s="38">
        <f t="shared" si="66"/>
        <v>0</v>
      </c>
      <c r="L294" s="33">
        <v>0</v>
      </c>
      <c r="M294" s="38">
        <f t="shared" si="67"/>
        <v>0</v>
      </c>
      <c r="N294" s="33">
        <f t="shared" si="68"/>
        <v>0</v>
      </c>
      <c r="O294" s="38">
        <f t="shared" si="69"/>
        <v>0</v>
      </c>
      <c r="P294" s="33">
        <v>0</v>
      </c>
      <c r="Q294" s="33">
        <v>0</v>
      </c>
      <c r="R294" s="33">
        <v>0</v>
      </c>
      <c r="S294" s="33">
        <v>0</v>
      </c>
      <c r="T294" s="38">
        <f t="shared" si="70"/>
        <v>0</v>
      </c>
      <c r="U294" s="38">
        <f t="shared" si="71"/>
        <v>0</v>
      </c>
    </row>
    <row r="295" spans="1:21" ht="13" x14ac:dyDescent="0.3">
      <c r="A295" s="18" t="s">
        <v>29</v>
      </c>
      <c r="B295" s="12" t="s">
        <v>527</v>
      </c>
      <c r="C295" s="11" t="s">
        <v>528</v>
      </c>
      <c r="D295" s="33">
        <v>56730</v>
      </c>
      <c r="E295" s="33">
        <v>56730</v>
      </c>
      <c r="F295" s="33">
        <v>0</v>
      </c>
      <c r="G295" s="38">
        <f t="shared" si="64"/>
        <v>0</v>
      </c>
      <c r="H295" s="33">
        <v>0</v>
      </c>
      <c r="I295" s="38">
        <f t="shared" si="65"/>
        <v>0</v>
      </c>
      <c r="J295" s="33">
        <v>0</v>
      </c>
      <c r="K295" s="38">
        <f t="shared" si="66"/>
        <v>0</v>
      </c>
      <c r="L295" s="33">
        <v>0</v>
      </c>
      <c r="M295" s="38">
        <f t="shared" si="67"/>
        <v>0</v>
      </c>
      <c r="N295" s="33">
        <f t="shared" si="68"/>
        <v>0</v>
      </c>
      <c r="O295" s="38">
        <f t="shared" si="69"/>
        <v>0</v>
      </c>
      <c r="P295" s="33">
        <v>0</v>
      </c>
      <c r="Q295" s="33">
        <v>54601</v>
      </c>
      <c r="R295" s="33">
        <v>54601</v>
      </c>
      <c r="S295" s="33">
        <v>0</v>
      </c>
      <c r="T295" s="38">
        <f t="shared" si="70"/>
        <v>0</v>
      </c>
      <c r="U295" s="38">
        <f t="shared" si="71"/>
        <v>0</v>
      </c>
    </row>
    <row r="296" spans="1:21" ht="13" x14ac:dyDescent="0.3">
      <c r="A296" s="18" t="s">
        <v>29</v>
      </c>
      <c r="B296" s="12" t="s">
        <v>529</v>
      </c>
      <c r="C296" s="11" t="s">
        <v>530</v>
      </c>
      <c r="D296" s="33">
        <v>0</v>
      </c>
      <c r="E296" s="33">
        <v>0</v>
      </c>
      <c r="F296" s="33">
        <v>0</v>
      </c>
      <c r="G296" s="38">
        <f t="shared" si="64"/>
        <v>0</v>
      </c>
      <c r="H296" s="33">
        <v>0</v>
      </c>
      <c r="I296" s="38">
        <f t="shared" si="65"/>
        <v>0</v>
      </c>
      <c r="J296" s="33">
        <v>0</v>
      </c>
      <c r="K296" s="38">
        <f t="shared" si="66"/>
        <v>0</v>
      </c>
      <c r="L296" s="33">
        <v>0</v>
      </c>
      <c r="M296" s="38">
        <f t="shared" si="67"/>
        <v>0</v>
      </c>
      <c r="N296" s="33">
        <f t="shared" si="68"/>
        <v>0</v>
      </c>
      <c r="O296" s="38">
        <f t="shared" si="69"/>
        <v>0</v>
      </c>
      <c r="P296" s="33">
        <v>0</v>
      </c>
      <c r="Q296" s="33">
        <v>0</v>
      </c>
      <c r="R296" s="33">
        <v>0</v>
      </c>
      <c r="S296" s="33">
        <v>0</v>
      </c>
      <c r="T296" s="38">
        <f t="shared" si="70"/>
        <v>0</v>
      </c>
      <c r="U296" s="38">
        <f t="shared" si="71"/>
        <v>0</v>
      </c>
    </row>
    <row r="297" spans="1:21" ht="13" x14ac:dyDescent="0.3">
      <c r="A297" s="18" t="s">
        <v>44</v>
      </c>
      <c r="B297" s="12" t="s">
        <v>531</v>
      </c>
      <c r="C297" s="11" t="s">
        <v>532</v>
      </c>
      <c r="D297" s="33">
        <v>0</v>
      </c>
      <c r="E297" s="33">
        <v>0</v>
      </c>
      <c r="F297" s="33">
        <v>0</v>
      </c>
      <c r="G297" s="38">
        <f t="shared" si="64"/>
        <v>0</v>
      </c>
      <c r="H297" s="33">
        <v>0</v>
      </c>
      <c r="I297" s="38">
        <f t="shared" si="65"/>
        <v>0</v>
      </c>
      <c r="J297" s="33">
        <v>0</v>
      </c>
      <c r="K297" s="38">
        <f t="shared" si="66"/>
        <v>0</v>
      </c>
      <c r="L297" s="33">
        <v>0</v>
      </c>
      <c r="M297" s="38">
        <f t="shared" si="67"/>
        <v>0</v>
      </c>
      <c r="N297" s="33">
        <f t="shared" si="68"/>
        <v>0</v>
      </c>
      <c r="O297" s="38">
        <f t="shared" si="69"/>
        <v>0</v>
      </c>
      <c r="P297" s="33">
        <v>0</v>
      </c>
      <c r="Q297" s="33">
        <v>0</v>
      </c>
      <c r="R297" s="33">
        <v>0</v>
      </c>
      <c r="S297" s="33">
        <v>0</v>
      </c>
      <c r="T297" s="38">
        <f t="shared" si="70"/>
        <v>0</v>
      </c>
      <c r="U297" s="38">
        <f t="shared" si="71"/>
        <v>0</v>
      </c>
    </row>
    <row r="298" spans="1:21" ht="14" x14ac:dyDescent="0.3">
      <c r="A298" s="19" t="s">
        <v>0</v>
      </c>
      <c r="B298" s="14" t="s">
        <v>533</v>
      </c>
      <c r="C298" s="13" t="s">
        <v>0</v>
      </c>
      <c r="D298" s="34">
        <f>SUM(D293:D297)</f>
        <v>3372030</v>
      </c>
      <c r="E298" s="34">
        <f>SUM(E293:E297)</f>
        <v>3372030</v>
      </c>
      <c r="F298" s="34">
        <f>SUM(F293:F297)</f>
        <v>113874</v>
      </c>
      <c r="G298" s="39">
        <f t="shared" si="64"/>
        <v>3.3770162187169155E-2</v>
      </c>
      <c r="H298" s="34">
        <f>SUM(H293:H297)</f>
        <v>497684</v>
      </c>
      <c r="I298" s="39">
        <f t="shared" si="65"/>
        <v>0.14759180671583585</v>
      </c>
      <c r="J298" s="34">
        <f>SUM(J293:J297)</f>
        <v>749113</v>
      </c>
      <c r="K298" s="39">
        <f t="shared" si="66"/>
        <v>0.22215490372268337</v>
      </c>
      <c r="L298" s="34">
        <f>SUM(L293:L297)</f>
        <v>0</v>
      </c>
      <c r="M298" s="39">
        <f t="shared" si="67"/>
        <v>0</v>
      </c>
      <c r="N298" s="34">
        <f t="shared" si="68"/>
        <v>1360671</v>
      </c>
      <c r="O298" s="39">
        <f t="shared" si="69"/>
        <v>0.40351687262568836</v>
      </c>
      <c r="P298" s="34">
        <f>SUM(P293:P297)</f>
        <v>588652</v>
      </c>
      <c r="Q298" s="34">
        <f>SUM(Q293:Q297)</f>
        <v>3845001</v>
      </c>
      <c r="R298" s="34">
        <f>SUM(R293:R297)</f>
        <v>3845001</v>
      </c>
      <c r="S298" s="34">
        <f>SUM(S293:S297)</f>
        <v>963594</v>
      </c>
      <c r="T298" s="39">
        <f t="shared" si="70"/>
        <v>0.25060955770882765</v>
      </c>
      <c r="U298" s="39">
        <f t="shared" si="71"/>
        <v>0.27259059682121189</v>
      </c>
    </row>
    <row r="299" spans="1:21" ht="14" x14ac:dyDescent="0.3">
      <c r="A299" s="19" t="s">
        <v>0</v>
      </c>
      <c r="B299" s="14" t="s">
        <v>534</v>
      </c>
      <c r="C299" s="13" t="s">
        <v>0</v>
      </c>
      <c r="D299" s="34">
        <f>SUM(D263:D266,D268:D274,D276:D284,D286:D291,D293:D297)</f>
        <v>11413973</v>
      </c>
      <c r="E299" s="34">
        <f>SUM(E263:E266,E268:E274,E276:E284,E286:E291,E293:E297)</f>
        <v>10733321</v>
      </c>
      <c r="F299" s="34">
        <f>SUM(F263:F266,F268:F274,F276:F284,F286:F291,F293:F297)</f>
        <v>1527695</v>
      </c>
      <c r="G299" s="39">
        <f t="shared" si="64"/>
        <v>0.1338442801643214</v>
      </c>
      <c r="H299" s="34">
        <f>SUM(H263:H266,H268:H274,H276:H284,H286:H291,H293:H297)</f>
        <v>1897075</v>
      </c>
      <c r="I299" s="39">
        <f t="shared" si="65"/>
        <v>0.16620636828210475</v>
      </c>
      <c r="J299" s="34">
        <f>SUM(J263:J266,J268:J274,J276:J284,J286:J291,J293:J297)</f>
        <v>2490511</v>
      </c>
      <c r="K299" s="39">
        <f t="shared" si="66"/>
        <v>0.23203545295999253</v>
      </c>
      <c r="L299" s="34">
        <f>SUM(L263:L266,L268:L274,L276:L284,L286:L291,L293:L297)</f>
        <v>0</v>
      </c>
      <c r="M299" s="39">
        <f t="shared" si="67"/>
        <v>0</v>
      </c>
      <c r="N299" s="34">
        <f t="shared" si="68"/>
        <v>5915281</v>
      </c>
      <c r="O299" s="39">
        <f t="shared" si="69"/>
        <v>0.55111376991333805</v>
      </c>
      <c r="P299" s="34">
        <f>SUM(P263:P266,P268:P274,P276:P284,P286:P291,P293:P297)</f>
        <v>2121541</v>
      </c>
      <c r="Q299" s="34">
        <f>SUM(Q263:Q266,Q268:Q274,Q276:Q284,Q286:Q291,Q293:Q297)</f>
        <v>14653202</v>
      </c>
      <c r="R299" s="34">
        <f>SUM(R263:R266,R268:R274,R276:R284,R286:R291,R293:R297)</f>
        <v>34738383</v>
      </c>
      <c r="S299" s="34">
        <f>SUM(S263:S266,S268:S274,S276:S284,S286:S291,S293:S297)</f>
        <v>5289518</v>
      </c>
      <c r="T299" s="39">
        <f t="shared" si="70"/>
        <v>0.15226724859358018</v>
      </c>
      <c r="U299" s="39">
        <f t="shared" si="71"/>
        <v>0.1739160355609437</v>
      </c>
    </row>
    <row r="300" spans="1:21" ht="14.5" customHeight="1" x14ac:dyDescent="0.3">
      <c r="A300" s="17" t="s">
        <v>0</v>
      </c>
      <c r="B300" s="15" t="s">
        <v>618</v>
      </c>
      <c r="C300" s="10"/>
      <c r="D300" s="35"/>
      <c r="E300" s="35"/>
      <c r="F300" s="35"/>
      <c r="G300" s="40"/>
      <c r="H300" s="35"/>
      <c r="I300" s="40"/>
      <c r="J300" s="35"/>
      <c r="K300" s="40"/>
      <c r="L300" s="35"/>
      <c r="M300" s="40"/>
      <c r="N300" s="35"/>
      <c r="O300" s="40"/>
      <c r="P300" s="35"/>
      <c r="Q300" s="35"/>
      <c r="R300" s="35"/>
      <c r="S300" s="35"/>
      <c r="T300" s="40"/>
      <c r="U300" s="40"/>
    </row>
    <row r="301" spans="1:21" ht="28.9" customHeight="1" x14ac:dyDescent="0.3">
      <c r="A301" s="17" t="s">
        <v>0</v>
      </c>
      <c r="B301" s="9" t="s">
        <v>535</v>
      </c>
      <c r="C301" s="10"/>
      <c r="D301" s="35"/>
      <c r="E301" s="35"/>
      <c r="F301" s="35"/>
      <c r="G301" s="40"/>
      <c r="H301" s="35"/>
      <c r="I301" s="40"/>
      <c r="J301" s="35"/>
      <c r="K301" s="40"/>
      <c r="L301" s="35"/>
      <c r="M301" s="40"/>
      <c r="N301" s="35"/>
      <c r="O301" s="40"/>
      <c r="P301" s="35"/>
      <c r="Q301" s="35"/>
      <c r="R301" s="35"/>
      <c r="S301" s="35"/>
      <c r="T301" s="40"/>
      <c r="U301" s="40"/>
    </row>
    <row r="302" spans="1:21" ht="13" x14ac:dyDescent="0.3">
      <c r="A302" s="18" t="s">
        <v>23</v>
      </c>
      <c r="B302" s="12" t="s">
        <v>536</v>
      </c>
      <c r="C302" s="11" t="s">
        <v>537</v>
      </c>
      <c r="D302" s="33">
        <v>52820390</v>
      </c>
      <c r="E302" s="33">
        <v>47519403</v>
      </c>
      <c r="F302" s="33">
        <v>16497556</v>
      </c>
      <c r="G302" s="38">
        <f t="shared" ref="G302:G339" si="72">IF(($D302     =0),0,($F302     /$D302     ))</f>
        <v>0.31233309712404622</v>
      </c>
      <c r="H302" s="33">
        <v>14843057</v>
      </c>
      <c r="I302" s="38">
        <f t="shared" ref="I302:I339" si="73">IF(($D302     =0),0,($H302     /$D302     ))</f>
        <v>0.28100998496981944</v>
      </c>
      <c r="J302" s="33">
        <v>9863214</v>
      </c>
      <c r="K302" s="38">
        <f t="shared" ref="K302:K339" si="74">IF(($E302     =0),0,($J302     /$E302     ))</f>
        <v>0.2075618247981777</v>
      </c>
      <c r="L302" s="33">
        <v>0</v>
      </c>
      <c r="M302" s="38">
        <f t="shared" ref="M302:M339" si="75">IF(($E302     =0),0,($L302     /$E302     ))</f>
        <v>0</v>
      </c>
      <c r="N302" s="33">
        <f t="shared" ref="N302:N339" si="76">$F302     +$H302     +$J302</f>
        <v>41203827</v>
      </c>
      <c r="O302" s="38">
        <f t="shared" ref="O302:O339" si="77">IF(($E302     =0),0,($N302     /$E302     ))</f>
        <v>0.86709479494092134</v>
      </c>
      <c r="P302" s="33">
        <v>-5113569</v>
      </c>
      <c r="Q302" s="33">
        <v>45512113</v>
      </c>
      <c r="R302" s="33">
        <v>26070630</v>
      </c>
      <c r="S302" s="33">
        <v>10567870</v>
      </c>
      <c r="T302" s="38">
        <f t="shared" ref="T302:T339" si="78">IF(($R302     =0),0,($S302     /$R302     ))</f>
        <v>0.40535537499477381</v>
      </c>
      <c r="U302" s="38">
        <f t="shared" ref="U302:U339" si="79">IF(($P302     =0),0,(($J302     /$P302     )-1))</f>
        <v>-2.9288317024762938</v>
      </c>
    </row>
    <row r="303" spans="1:21" ht="14" x14ac:dyDescent="0.3">
      <c r="A303" s="19" t="s">
        <v>0</v>
      </c>
      <c r="B303" s="14" t="s">
        <v>28</v>
      </c>
      <c r="C303" s="13" t="s">
        <v>0</v>
      </c>
      <c r="D303" s="34">
        <f>D302</f>
        <v>52820390</v>
      </c>
      <c r="E303" s="34">
        <f>E302</f>
        <v>47519403</v>
      </c>
      <c r="F303" s="34">
        <f>F302</f>
        <v>16497556</v>
      </c>
      <c r="G303" s="39">
        <f t="shared" si="72"/>
        <v>0.31233309712404622</v>
      </c>
      <c r="H303" s="34">
        <f>H302</f>
        <v>14843057</v>
      </c>
      <c r="I303" s="39">
        <f t="shared" si="73"/>
        <v>0.28100998496981944</v>
      </c>
      <c r="J303" s="34">
        <f>J302</f>
        <v>9863214</v>
      </c>
      <c r="K303" s="39">
        <f t="shared" si="74"/>
        <v>0.2075618247981777</v>
      </c>
      <c r="L303" s="34">
        <f>L302</f>
        <v>0</v>
      </c>
      <c r="M303" s="39">
        <f t="shared" si="75"/>
        <v>0</v>
      </c>
      <c r="N303" s="34">
        <f t="shared" si="76"/>
        <v>41203827</v>
      </c>
      <c r="O303" s="39">
        <f t="shared" si="77"/>
        <v>0.86709479494092134</v>
      </c>
      <c r="P303" s="34">
        <f>P302</f>
        <v>-5113569</v>
      </c>
      <c r="Q303" s="34">
        <f>Q302</f>
        <v>45512113</v>
      </c>
      <c r="R303" s="34">
        <f>R302</f>
        <v>26070630</v>
      </c>
      <c r="S303" s="34">
        <f>S302</f>
        <v>10567870</v>
      </c>
      <c r="T303" s="39">
        <f t="shared" si="78"/>
        <v>0.40535537499477381</v>
      </c>
      <c r="U303" s="39">
        <f t="shared" si="79"/>
        <v>-2.9288317024762938</v>
      </c>
    </row>
    <row r="304" spans="1:21" ht="13" x14ac:dyDescent="0.3">
      <c r="A304" s="18" t="s">
        <v>29</v>
      </c>
      <c r="B304" s="12" t="s">
        <v>538</v>
      </c>
      <c r="C304" s="11" t="s">
        <v>539</v>
      </c>
      <c r="D304" s="33">
        <v>4611409</v>
      </c>
      <c r="E304" s="33">
        <v>3611409</v>
      </c>
      <c r="F304" s="33">
        <v>1363266</v>
      </c>
      <c r="G304" s="38">
        <f t="shared" si="72"/>
        <v>0.29562894985025184</v>
      </c>
      <c r="H304" s="33">
        <v>609844</v>
      </c>
      <c r="I304" s="38">
        <f t="shared" si="73"/>
        <v>0.13224678184043098</v>
      </c>
      <c r="J304" s="33">
        <v>743653</v>
      </c>
      <c r="K304" s="38">
        <f t="shared" si="74"/>
        <v>0.20591769029760959</v>
      </c>
      <c r="L304" s="33">
        <v>0</v>
      </c>
      <c r="M304" s="38">
        <f t="shared" si="75"/>
        <v>0</v>
      </c>
      <c r="N304" s="33">
        <f t="shared" si="76"/>
        <v>2716763</v>
      </c>
      <c r="O304" s="38">
        <f t="shared" si="77"/>
        <v>0.7522723125516938</v>
      </c>
      <c r="P304" s="33">
        <v>273350</v>
      </c>
      <c r="Q304" s="33">
        <v>3541177</v>
      </c>
      <c r="R304" s="33">
        <v>3475852</v>
      </c>
      <c r="S304" s="33">
        <v>1891040</v>
      </c>
      <c r="T304" s="38">
        <f t="shared" si="78"/>
        <v>0.54405078236932991</v>
      </c>
      <c r="U304" s="38">
        <f t="shared" si="79"/>
        <v>1.7205158222059631</v>
      </c>
    </row>
    <row r="305" spans="1:21" ht="13" x14ac:dyDescent="0.3">
      <c r="A305" s="18" t="s">
        <v>29</v>
      </c>
      <c r="B305" s="12" t="s">
        <v>540</v>
      </c>
      <c r="C305" s="11" t="s">
        <v>541</v>
      </c>
      <c r="D305" s="33">
        <v>1817314</v>
      </c>
      <c r="E305" s="33">
        <v>2840025</v>
      </c>
      <c r="F305" s="33">
        <v>726786</v>
      </c>
      <c r="G305" s="38">
        <f t="shared" si="72"/>
        <v>0.399923183335406</v>
      </c>
      <c r="H305" s="33">
        <v>1042750</v>
      </c>
      <c r="I305" s="38">
        <f t="shared" si="73"/>
        <v>0.57378636823355789</v>
      </c>
      <c r="J305" s="33">
        <v>638379</v>
      </c>
      <c r="K305" s="38">
        <f t="shared" si="74"/>
        <v>0.22477935933662554</v>
      </c>
      <c r="L305" s="33">
        <v>0</v>
      </c>
      <c r="M305" s="38">
        <f t="shared" si="75"/>
        <v>0</v>
      </c>
      <c r="N305" s="33">
        <f t="shared" si="76"/>
        <v>2407915</v>
      </c>
      <c r="O305" s="38">
        <f t="shared" si="77"/>
        <v>0.84784993089849559</v>
      </c>
      <c r="P305" s="33">
        <v>1257114</v>
      </c>
      <c r="Q305" s="33">
        <v>4487946</v>
      </c>
      <c r="R305" s="33">
        <v>3114407</v>
      </c>
      <c r="S305" s="33">
        <v>2558652</v>
      </c>
      <c r="T305" s="38">
        <f t="shared" si="78"/>
        <v>0.82155350922342518</v>
      </c>
      <c r="U305" s="38">
        <f t="shared" si="79"/>
        <v>-0.49218686610760842</v>
      </c>
    </row>
    <row r="306" spans="1:21" ht="13" x14ac:dyDescent="0.3">
      <c r="A306" s="18" t="s">
        <v>29</v>
      </c>
      <c r="B306" s="12" t="s">
        <v>542</v>
      </c>
      <c r="C306" s="11" t="s">
        <v>543</v>
      </c>
      <c r="D306" s="33">
        <v>4474000</v>
      </c>
      <c r="E306" s="33">
        <v>5511916</v>
      </c>
      <c r="F306" s="33">
        <v>992805</v>
      </c>
      <c r="G306" s="38">
        <f t="shared" si="72"/>
        <v>0.2219054537326777</v>
      </c>
      <c r="H306" s="33">
        <v>1909709</v>
      </c>
      <c r="I306" s="38">
        <f t="shared" si="73"/>
        <v>0.42684599910594545</v>
      </c>
      <c r="J306" s="33">
        <v>1314212</v>
      </c>
      <c r="K306" s="38">
        <f t="shared" si="74"/>
        <v>0.23843106462435204</v>
      </c>
      <c r="L306" s="33">
        <v>0</v>
      </c>
      <c r="M306" s="38">
        <f t="shared" si="75"/>
        <v>0</v>
      </c>
      <c r="N306" s="33">
        <f t="shared" si="76"/>
        <v>4216726</v>
      </c>
      <c r="O306" s="38">
        <f t="shared" si="77"/>
        <v>0.7650200039332965</v>
      </c>
      <c r="P306" s="33">
        <v>898520</v>
      </c>
      <c r="Q306" s="33">
        <v>2224000</v>
      </c>
      <c r="R306" s="33">
        <v>2204500</v>
      </c>
      <c r="S306" s="33">
        <v>2533279</v>
      </c>
      <c r="T306" s="38">
        <f t="shared" si="78"/>
        <v>1.1491399410297118</v>
      </c>
      <c r="U306" s="38">
        <f t="shared" si="79"/>
        <v>0.46264078707207412</v>
      </c>
    </row>
    <row r="307" spans="1:21" ht="13" x14ac:dyDescent="0.3">
      <c r="A307" s="18" t="s">
        <v>29</v>
      </c>
      <c r="B307" s="12" t="s">
        <v>544</v>
      </c>
      <c r="C307" s="11" t="s">
        <v>545</v>
      </c>
      <c r="D307" s="33">
        <v>5531961</v>
      </c>
      <c r="E307" s="33">
        <v>6358441</v>
      </c>
      <c r="F307" s="33">
        <v>1884550</v>
      </c>
      <c r="G307" s="38">
        <f t="shared" si="72"/>
        <v>0.34066581452761507</v>
      </c>
      <c r="H307" s="33">
        <v>2719666</v>
      </c>
      <c r="I307" s="38">
        <f t="shared" si="73"/>
        <v>0.49162783324032833</v>
      </c>
      <c r="J307" s="33">
        <v>2808120</v>
      </c>
      <c r="K307" s="38">
        <f t="shared" si="74"/>
        <v>0.4416365583953677</v>
      </c>
      <c r="L307" s="33">
        <v>0</v>
      </c>
      <c r="M307" s="38">
        <f t="shared" si="75"/>
        <v>0</v>
      </c>
      <c r="N307" s="33">
        <f t="shared" si="76"/>
        <v>7412336</v>
      </c>
      <c r="O307" s="38">
        <f t="shared" si="77"/>
        <v>1.1657473899655593</v>
      </c>
      <c r="P307" s="33">
        <v>1390922</v>
      </c>
      <c r="Q307" s="33">
        <v>11184264</v>
      </c>
      <c r="R307" s="33">
        <v>5531454</v>
      </c>
      <c r="S307" s="33">
        <v>4963923</v>
      </c>
      <c r="T307" s="38">
        <f t="shared" si="78"/>
        <v>0.89739930947631485</v>
      </c>
      <c r="U307" s="38">
        <f t="shared" si="79"/>
        <v>1.018891066501213</v>
      </c>
    </row>
    <row r="308" spans="1:21" ht="13" x14ac:dyDescent="0.3">
      <c r="A308" s="18" t="s">
        <v>29</v>
      </c>
      <c r="B308" s="12" t="s">
        <v>546</v>
      </c>
      <c r="C308" s="11" t="s">
        <v>547</v>
      </c>
      <c r="D308" s="33">
        <v>3454833</v>
      </c>
      <c r="E308" s="33">
        <v>3685833</v>
      </c>
      <c r="F308" s="33">
        <v>823660</v>
      </c>
      <c r="G308" s="38">
        <f t="shared" si="72"/>
        <v>0.23840805040359403</v>
      </c>
      <c r="H308" s="33">
        <v>2271316</v>
      </c>
      <c r="I308" s="38">
        <f t="shared" si="73"/>
        <v>0.65743148800535367</v>
      </c>
      <c r="J308" s="33">
        <v>1688045</v>
      </c>
      <c r="K308" s="38">
        <f t="shared" si="74"/>
        <v>0.45798195414713583</v>
      </c>
      <c r="L308" s="33">
        <v>0</v>
      </c>
      <c r="M308" s="38">
        <f t="shared" si="75"/>
        <v>0</v>
      </c>
      <c r="N308" s="33">
        <f t="shared" si="76"/>
        <v>4783021</v>
      </c>
      <c r="O308" s="38">
        <f t="shared" si="77"/>
        <v>1.2976770786956435</v>
      </c>
      <c r="P308" s="33">
        <v>650410</v>
      </c>
      <c r="Q308" s="33">
        <v>3001952</v>
      </c>
      <c r="R308" s="33">
        <v>3227841</v>
      </c>
      <c r="S308" s="33">
        <v>2071038</v>
      </c>
      <c r="T308" s="38">
        <f t="shared" si="78"/>
        <v>0.64161710567527952</v>
      </c>
      <c r="U308" s="38">
        <f t="shared" si="79"/>
        <v>1.5953552374655988</v>
      </c>
    </row>
    <row r="309" spans="1:21" ht="13" x14ac:dyDescent="0.3">
      <c r="A309" s="18" t="s">
        <v>44</v>
      </c>
      <c r="B309" s="12" t="s">
        <v>548</v>
      </c>
      <c r="C309" s="11" t="s">
        <v>549</v>
      </c>
      <c r="D309" s="33">
        <v>6928546</v>
      </c>
      <c r="E309" s="33">
        <v>1652568</v>
      </c>
      <c r="F309" s="33">
        <v>1682978</v>
      </c>
      <c r="G309" s="38">
        <f t="shared" si="72"/>
        <v>0.24290493272325825</v>
      </c>
      <c r="H309" s="33">
        <v>1304813</v>
      </c>
      <c r="I309" s="38">
        <f t="shared" si="73"/>
        <v>0.18832421694248691</v>
      </c>
      <c r="J309" s="33">
        <v>1440694</v>
      </c>
      <c r="K309" s="38">
        <f t="shared" si="74"/>
        <v>0.87179105489153852</v>
      </c>
      <c r="L309" s="33">
        <v>0</v>
      </c>
      <c r="M309" s="38">
        <f t="shared" si="75"/>
        <v>0</v>
      </c>
      <c r="N309" s="33">
        <f t="shared" si="76"/>
        <v>4428485</v>
      </c>
      <c r="O309" s="38">
        <f t="shared" si="77"/>
        <v>2.6797596225994935</v>
      </c>
      <c r="P309" s="33">
        <v>764655</v>
      </c>
      <c r="Q309" s="33">
        <v>4485822</v>
      </c>
      <c r="R309" s="33">
        <v>1324864</v>
      </c>
      <c r="S309" s="33">
        <v>2238003</v>
      </c>
      <c r="T309" s="38">
        <f t="shared" si="78"/>
        <v>1.6892322532727888</v>
      </c>
      <c r="U309" s="38">
        <f t="shared" si="79"/>
        <v>0.88410982730774013</v>
      </c>
    </row>
    <row r="310" spans="1:21" ht="14" x14ac:dyDescent="0.3">
      <c r="A310" s="19" t="s">
        <v>0</v>
      </c>
      <c r="B310" s="14" t="s">
        <v>550</v>
      </c>
      <c r="C310" s="13" t="s">
        <v>0</v>
      </c>
      <c r="D310" s="34">
        <f>SUM(D304:D309)</f>
        <v>26818063</v>
      </c>
      <c r="E310" s="34">
        <f>SUM(E304:E309)</f>
        <v>23660192</v>
      </c>
      <c r="F310" s="34">
        <f>SUM(F304:F309)</f>
        <v>7474045</v>
      </c>
      <c r="G310" s="39">
        <f t="shared" si="72"/>
        <v>0.27869443814790051</v>
      </c>
      <c r="H310" s="34">
        <f>SUM(H304:H309)</f>
        <v>9858098</v>
      </c>
      <c r="I310" s="39">
        <f t="shared" si="73"/>
        <v>0.36759172353350056</v>
      </c>
      <c r="J310" s="34">
        <f>SUM(J304:J309)</f>
        <v>8633103</v>
      </c>
      <c r="K310" s="39">
        <f t="shared" si="74"/>
        <v>0.36487882262324839</v>
      </c>
      <c r="L310" s="34">
        <f>SUM(L304:L309)</f>
        <v>0</v>
      </c>
      <c r="M310" s="39">
        <f t="shared" si="75"/>
        <v>0</v>
      </c>
      <c r="N310" s="34">
        <f t="shared" si="76"/>
        <v>25965246</v>
      </c>
      <c r="O310" s="39">
        <f t="shared" si="77"/>
        <v>1.0974233007069427</v>
      </c>
      <c r="P310" s="34">
        <f>SUM(P304:P309)</f>
        <v>5234971</v>
      </c>
      <c r="Q310" s="34">
        <f>SUM(Q304:Q309)</f>
        <v>28925161</v>
      </c>
      <c r="R310" s="34">
        <f>SUM(R304:R309)</f>
        <v>18878918</v>
      </c>
      <c r="S310" s="34">
        <f>SUM(S304:S309)</f>
        <v>16255935</v>
      </c>
      <c r="T310" s="39">
        <f t="shared" si="78"/>
        <v>0.86106285328428245</v>
      </c>
      <c r="U310" s="39">
        <f t="shared" si="79"/>
        <v>0.64912145645123909</v>
      </c>
    </row>
    <row r="311" spans="1:21" ht="13" x14ac:dyDescent="0.3">
      <c r="A311" s="18" t="s">
        <v>29</v>
      </c>
      <c r="B311" s="12" t="s">
        <v>551</v>
      </c>
      <c r="C311" s="11" t="s">
        <v>552</v>
      </c>
      <c r="D311" s="33">
        <v>1661372</v>
      </c>
      <c r="E311" s="33">
        <v>2733872</v>
      </c>
      <c r="F311" s="33">
        <v>814631</v>
      </c>
      <c r="G311" s="38">
        <f t="shared" si="72"/>
        <v>0.4903363003589804</v>
      </c>
      <c r="H311" s="33">
        <v>2000165</v>
      </c>
      <c r="I311" s="38">
        <f t="shared" si="73"/>
        <v>1.2039236245705356</v>
      </c>
      <c r="J311" s="33">
        <v>2707531</v>
      </c>
      <c r="K311" s="38">
        <f t="shared" si="74"/>
        <v>0.99036494759081628</v>
      </c>
      <c r="L311" s="33">
        <v>0</v>
      </c>
      <c r="M311" s="38">
        <f t="shared" si="75"/>
        <v>0</v>
      </c>
      <c r="N311" s="33">
        <f t="shared" si="76"/>
        <v>5522327</v>
      </c>
      <c r="O311" s="38">
        <f t="shared" si="77"/>
        <v>2.0199654555882645</v>
      </c>
      <c r="P311" s="33">
        <v>1188768</v>
      </c>
      <c r="Q311" s="33">
        <v>934947</v>
      </c>
      <c r="R311" s="33">
        <v>714947</v>
      </c>
      <c r="S311" s="33">
        <v>1500028</v>
      </c>
      <c r="T311" s="38">
        <f t="shared" si="78"/>
        <v>2.0980967819992253</v>
      </c>
      <c r="U311" s="38">
        <f t="shared" si="79"/>
        <v>1.2775941142426444</v>
      </c>
    </row>
    <row r="312" spans="1:21" ht="13" x14ac:dyDescent="0.3">
      <c r="A312" s="18" t="s">
        <v>29</v>
      </c>
      <c r="B312" s="12" t="s">
        <v>553</v>
      </c>
      <c r="C312" s="11" t="s">
        <v>554</v>
      </c>
      <c r="D312" s="33">
        <v>4272440</v>
      </c>
      <c r="E312" s="33">
        <v>3797426</v>
      </c>
      <c r="F312" s="33">
        <v>91315</v>
      </c>
      <c r="G312" s="38">
        <f t="shared" si="72"/>
        <v>2.1373032740073589E-2</v>
      </c>
      <c r="H312" s="33">
        <v>574856</v>
      </c>
      <c r="I312" s="38">
        <f t="shared" si="73"/>
        <v>0.13454981228525151</v>
      </c>
      <c r="J312" s="33">
        <v>1153700</v>
      </c>
      <c r="K312" s="38">
        <f t="shared" si="74"/>
        <v>0.30381105517263535</v>
      </c>
      <c r="L312" s="33">
        <v>0</v>
      </c>
      <c r="M312" s="38">
        <f t="shared" si="75"/>
        <v>0</v>
      </c>
      <c r="N312" s="33">
        <f t="shared" si="76"/>
        <v>1819871</v>
      </c>
      <c r="O312" s="38">
        <f t="shared" si="77"/>
        <v>0.47923804176829254</v>
      </c>
      <c r="P312" s="33">
        <v>353321</v>
      </c>
      <c r="Q312" s="33">
        <v>5631802</v>
      </c>
      <c r="R312" s="33">
        <v>5631802</v>
      </c>
      <c r="S312" s="33">
        <v>1000125</v>
      </c>
      <c r="T312" s="38">
        <f t="shared" si="78"/>
        <v>0.17758525601574771</v>
      </c>
      <c r="U312" s="38">
        <f t="shared" si="79"/>
        <v>2.2653026567908503</v>
      </c>
    </row>
    <row r="313" spans="1:21" ht="13" x14ac:dyDescent="0.3">
      <c r="A313" s="18" t="s">
        <v>29</v>
      </c>
      <c r="B313" s="12" t="s">
        <v>555</v>
      </c>
      <c r="C313" s="11" t="s">
        <v>556</v>
      </c>
      <c r="D313" s="33">
        <v>1057530</v>
      </c>
      <c r="E313" s="33">
        <v>1057530</v>
      </c>
      <c r="F313" s="33">
        <v>643</v>
      </c>
      <c r="G313" s="38">
        <f t="shared" si="72"/>
        <v>6.080205762484279E-4</v>
      </c>
      <c r="H313" s="33">
        <v>134069</v>
      </c>
      <c r="I313" s="38">
        <f t="shared" si="73"/>
        <v>0.12677559974657929</v>
      </c>
      <c r="J313" s="33">
        <v>465210</v>
      </c>
      <c r="K313" s="38">
        <f t="shared" si="74"/>
        <v>0.43990241411591163</v>
      </c>
      <c r="L313" s="33">
        <v>0</v>
      </c>
      <c r="M313" s="38">
        <f t="shared" si="75"/>
        <v>0</v>
      </c>
      <c r="N313" s="33">
        <f t="shared" si="76"/>
        <v>599922</v>
      </c>
      <c r="O313" s="38">
        <f t="shared" si="77"/>
        <v>0.56728603443873937</v>
      </c>
      <c r="P313" s="33">
        <v>524862</v>
      </c>
      <c r="Q313" s="33">
        <v>1915246</v>
      </c>
      <c r="R313" s="33">
        <v>2444690</v>
      </c>
      <c r="S313" s="33">
        <v>621850</v>
      </c>
      <c r="T313" s="38">
        <f t="shared" si="78"/>
        <v>0.2543676294335887</v>
      </c>
      <c r="U313" s="38">
        <f t="shared" si="79"/>
        <v>-0.11365273157515687</v>
      </c>
    </row>
    <row r="314" spans="1:21" ht="13" x14ac:dyDescent="0.3">
      <c r="A314" s="18" t="s">
        <v>29</v>
      </c>
      <c r="B314" s="12" t="s">
        <v>557</v>
      </c>
      <c r="C314" s="11" t="s">
        <v>558</v>
      </c>
      <c r="D314" s="33">
        <v>2211300</v>
      </c>
      <c r="E314" s="33">
        <v>3172921</v>
      </c>
      <c r="F314" s="33">
        <v>410677</v>
      </c>
      <c r="G314" s="38">
        <f t="shared" si="72"/>
        <v>0.18571745127300682</v>
      </c>
      <c r="H314" s="33">
        <v>623899</v>
      </c>
      <c r="I314" s="38">
        <f t="shared" si="73"/>
        <v>0.28214127436349656</v>
      </c>
      <c r="J314" s="33">
        <v>1761329</v>
      </c>
      <c r="K314" s="38">
        <f t="shared" si="74"/>
        <v>0.5551127809359262</v>
      </c>
      <c r="L314" s="33">
        <v>0</v>
      </c>
      <c r="M314" s="38">
        <f t="shared" si="75"/>
        <v>0</v>
      </c>
      <c r="N314" s="33">
        <f t="shared" si="76"/>
        <v>2795905</v>
      </c>
      <c r="O314" s="38">
        <f t="shared" si="77"/>
        <v>0.88117699747330613</v>
      </c>
      <c r="P314" s="33">
        <v>307284</v>
      </c>
      <c r="Q314" s="33">
        <v>1811200</v>
      </c>
      <c r="R314" s="33">
        <v>2125593</v>
      </c>
      <c r="S314" s="33">
        <v>886351</v>
      </c>
      <c r="T314" s="38">
        <f t="shared" si="78"/>
        <v>0.41698998820564426</v>
      </c>
      <c r="U314" s="38">
        <f t="shared" si="79"/>
        <v>4.7319255151586157</v>
      </c>
    </row>
    <row r="315" spans="1:21" ht="13" x14ac:dyDescent="0.3">
      <c r="A315" s="18" t="s">
        <v>29</v>
      </c>
      <c r="B315" s="12" t="s">
        <v>559</v>
      </c>
      <c r="C315" s="11" t="s">
        <v>560</v>
      </c>
      <c r="D315" s="33">
        <v>338291</v>
      </c>
      <c r="E315" s="33">
        <v>1329691</v>
      </c>
      <c r="F315" s="33">
        <v>86663</v>
      </c>
      <c r="G315" s="38">
        <f t="shared" si="72"/>
        <v>0.25617885193516826</v>
      </c>
      <c r="H315" s="33">
        <v>120455</v>
      </c>
      <c r="I315" s="38">
        <f t="shared" si="73"/>
        <v>0.35606918304063662</v>
      </c>
      <c r="J315" s="33">
        <v>291549</v>
      </c>
      <c r="K315" s="38">
        <f t="shared" si="74"/>
        <v>0.21926071545945636</v>
      </c>
      <c r="L315" s="33">
        <v>0</v>
      </c>
      <c r="M315" s="38">
        <f t="shared" si="75"/>
        <v>0</v>
      </c>
      <c r="N315" s="33">
        <f t="shared" si="76"/>
        <v>498667</v>
      </c>
      <c r="O315" s="38">
        <f t="shared" si="77"/>
        <v>0.3750247237892112</v>
      </c>
      <c r="P315" s="33">
        <v>40889</v>
      </c>
      <c r="Q315" s="33">
        <v>1140691</v>
      </c>
      <c r="R315" s="33">
        <v>819143</v>
      </c>
      <c r="S315" s="33">
        <v>81748</v>
      </c>
      <c r="T315" s="38">
        <f t="shared" si="78"/>
        <v>9.9796982944369908E-2</v>
      </c>
      <c r="U315" s="38">
        <f t="shared" si="79"/>
        <v>6.1302550808285847</v>
      </c>
    </row>
    <row r="316" spans="1:21" ht="13" x14ac:dyDescent="0.3">
      <c r="A316" s="18" t="s">
        <v>44</v>
      </c>
      <c r="B316" s="12" t="s">
        <v>561</v>
      </c>
      <c r="C316" s="11" t="s">
        <v>562</v>
      </c>
      <c r="D316" s="33">
        <v>0</v>
      </c>
      <c r="E316" s="33">
        <v>0</v>
      </c>
      <c r="F316" s="33">
        <v>0</v>
      </c>
      <c r="G316" s="38">
        <f t="shared" si="72"/>
        <v>0</v>
      </c>
      <c r="H316" s="33">
        <v>0</v>
      </c>
      <c r="I316" s="38">
        <f t="shared" si="73"/>
        <v>0</v>
      </c>
      <c r="J316" s="33">
        <v>0</v>
      </c>
      <c r="K316" s="38">
        <f t="shared" si="74"/>
        <v>0</v>
      </c>
      <c r="L316" s="33">
        <v>0</v>
      </c>
      <c r="M316" s="38">
        <f t="shared" si="75"/>
        <v>0</v>
      </c>
      <c r="N316" s="33">
        <f t="shared" si="76"/>
        <v>0</v>
      </c>
      <c r="O316" s="38">
        <f t="shared" si="77"/>
        <v>0</v>
      </c>
      <c r="P316" s="33">
        <v>0</v>
      </c>
      <c r="Q316" s="33">
        <v>0</v>
      </c>
      <c r="R316" s="33">
        <v>0</v>
      </c>
      <c r="S316" s="33">
        <v>0</v>
      </c>
      <c r="T316" s="38">
        <f t="shared" si="78"/>
        <v>0</v>
      </c>
      <c r="U316" s="38">
        <f t="shared" si="79"/>
        <v>0</v>
      </c>
    </row>
    <row r="317" spans="1:21" ht="14" x14ac:dyDescent="0.3">
      <c r="A317" s="19" t="s">
        <v>0</v>
      </c>
      <c r="B317" s="14" t="s">
        <v>563</v>
      </c>
      <c r="C317" s="13" t="s">
        <v>0</v>
      </c>
      <c r="D317" s="34">
        <f>SUM(D311:D316)</f>
        <v>9540933</v>
      </c>
      <c r="E317" s="34">
        <f>SUM(E311:E316)</f>
        <v>12091440</v>
      </c>
      <c r="F317" s="34">
        <f>SUM(F311:F316)</f>
        <v>1403929</v>
      </c>
      <c r="G317" s="39">
        <f t="shared" si="72"/>
        <v>0.14714797808558136</v>
      </c>
      <c r="H317" s="34">
        <f>SUM(H311:H316)</f>
        <v>3453444</v>
      </c>
      <c r="I317" s="39">
        <f t="shared" si="73"/>
        <v>0.36196082710150046</v>
      </c>
      <c r="J317" s="34">
        <f>SUM(J311:J316)</f>
        <v>6379319</v>
      </c>
      <c r="K317" s="39">
        <f t="shared" si="74"/>
        <v>0.5275896832800725</v>
      </c>
      <c r="L317" s="34">
        <f>SUM(L311:L316)</f>
        <v>0</v>
      </c>
      <c r="M317" s="39">
        <f t="shared" si="75"/>
        <v>0</v>
      </c>
      <c r="N317" s="34">
        <f t="shared" si="76"/>
        <v>11236692</v>
      </c>
      <c r="O317" s="39">
        <f t="shared" si="77"/>
        <v>0.92930966038784457</v>
      </c>
      <c r="P317" s="34">
        <f>SUM(P311:P316)</f>
        <v>2415124</v>
      </c>
      <c r="Q317" s="34">
        <f>SUM(Q311:Q316)</f>
        <v>11433886</v>
      </c>
      <c r="R317" s="34">
        <f>SUM(R311:R316)</f>
        <v>11736175</v>
      </c>
      <c r="S317" s="34">
        <f>SUM(S311:S316)</f>
        <v>4090102</v>
      </c>
      <c r="T317" s="39">
        <f t="shared" si="78"/>
        <v>0.34850383536373647</v>
      </c>
      <c r="U317" s="39">
        <f t="shared" si="79"/>
        <v>1.6414043336905269</v>
      </c>
    </row>
    <row r="318" spans="1:21" ht="13" x14ac:dyDescent="0.3">
      <c r="A318" s="18" t="s">
        <v>29</v>
      </c>
      <c r="B318" s="12" t="s">
        <v>564</v>
      </c>
      <c r="C318" s="11" t="s">
        <v>565</v>
      </c>
      <c r="D318" s="33">
        <v>51516</v>
      </c>
      <c r="E318" s="33">
        <v>17635</v>
      </c>
      <c r="F318" s="33">
        <v>0</v>
      </c>
      <c r="G318" s="38">
        <f t="shared" si="72"/>
        <v>0</v>
      </c>
      <c r="H318" s="33">
        <v>2633</v>
      </c>
      <c r="I318" s="38">
        <f t="shared" si="73"/>
        <v>5.1110334653311593E-2</v>
      </c>
      <c r="J318" s="33">
        <v>5997</v>
      </c>
      <c r="K318" s="38">
        <f t="shared" si="74"/>
        <v>0.34006237595690386</v>
      </c>
      <c r="L318" s="33">
        <v>0</v>
      </c>
      <c r="M318" s="38">
        <f t="shared" si="75"/>
        <v>0</v>
      </c>
      <c r="N318" s="33">
        <f t="shared" si="76"/>
        <v>8630</v>
      </c>
      <c r="O318" s="38">
        <f t="shared" si="77"/>
        <v>0.48936773461865607</v>
      </c>
      <c r="P318" s="33">
        <v>48754</v>
      </c>
      <c r="Q318" s="33">
        <v>48600</v>
      </c>
      <c r="R318" s="33">
        <v>293302</v>
      </c>
      <c r="S318" s="33">
        <v>46378</v>
      </c>
      <c r="T318" s="38">
        <f t="shared" si="78"/>
        <v>0.15812370866888054</v>
      </c>
      <c r="U318" s="38">
        <f t="shared" si="79"/>
        <v>-0.8769947081265127</v>
      </c>
    </row>
    <row r="319" spans="1:21" ht="13" x14ac:dyDescent="0.3">
      <c r="A319" s="18" t="s">
        <v>29</v>
      </c>
      <c r="B319" s="12" t="s">
        <v>566</v>
      </c>
      <c r="C319" s="11" t="s">
        <v>567</v>
      </c>
      <c r="D319" s="33">
        <v>7512260</v>
      </c>
      <c r="E319" s="33">
        <v>7912260</v>
      </c>
      <c r="F319" s="33">
        <v>2615355</v>
      </c>
      <c r="G319" s="38">
        <f t="shared" si="72"/>
        <v>0.34814489913820873</v>
      </c>
      <c r="H319" s="33">
        <v>4222063</v>
      </c>
      <c r="I319" s="38">
        <f t="shared" si="73"/>
        <v>0.56202301304800417</v>
      </c>
      <c r="J319" s="33">
        <v>3633649</v>
      </c>
      <c r="K319" s="38">
        <f t="shared" si="74"/>
        <v>0.45924287118977386</v>
      </c>
      <c r="L319" s="33">
        <v>0</v>
      </c>
      <c r="M319" s="38">
        <f t="shared" si="75"/>
        <v>0</v>
      </c>
      <c r="N319" s="33">
        <f t="shared" si="76"/>
        <v>10471067</v>
      </c>
      <c r="O319" s="38">
        <f t="shared" si="77"/>
        <v>1.3233977397102723</v>
      </c>
      <c r="P319" s="33">
        <v>2475065</v>
      </c>
      <c r="Q319" s="33">
        <v>8241280</v>
      </c>
      <c r="R319" s="33">
        <v>8366836</v>
      </c>
      <c r="S319" s="33">
        <v>7509148</v>
      </c>
      <c r="T319" s="38">
        <f t="shared" si="78"/>
        <v>0.8974895647530321</v>
      </c>
      <c r="U319" s="38">
        <f t="shared" si="79"/>
        <v>0.46810245387494875</v>
      </c>
    </row>
    <row r="320" spans="1:21" ht="13" x14ac:dyDescent="0.3">
      <c r="A320" s="18" t="s">
        <v>29</v>
      </c>
      <c r="B320" s="12" t="s">
        <v>568</v>
      </c>
      <c r="C320" s="11" t="s">
        <v>569</v>
      </c>
      <c r="D320" s="33">
        <v>8310700</v>
      </c>
      <c r="E320" s="33">
        <v>8310700</v>
      </c>
      <c r="F320" s="33">
        <v>2266945</v>
      </c>
      <c r="G320" s="38">
        <f t="shared" si="72"/>
        <v>0.2727742548762439</v>
      </c>
      <c r="H320" s="33">
        <v>2322280</v>
      </c>
      <c r="I320" s="38">
        <f t="shared" si="73"/>
        <v>0.27943253877531377</v>
      </c>
      <c r="J320" s="33">
        <v>1555875</v>
      </c>
      <c r="K320" s="38">
        <f t="shared" si="74"/>
        <v>0.18721347178937994</v>
      </c>
      <c r="L320" s="33">
        <v>0</v>
      </c>
      <c r="M320" s="38">
        <f t="shared" si="75"/>
        <v>0</v>
      </c>
      <c r="N320" s="33">
        <f t="shared" si="76"/>
        <v>6145100</v>
      </c>
      <c r="O320" s="38">
        <f t="shared" si="77"/>
        <v>0.73942026544093764</v>
      </c>
      <c r="P320" s="33">
        <v>909911</v>
      </c>
      <c r="Q320" s="33">
        <v>8040300</v>
      </c>
      <c r="R320" s="33">
        <v>7940300</v>
      </c>
      <c r="S320" s="33">
        <v>4239805</v>
      </c>
      <c r="T320" s="38">
        <f t="shared" si="78"/>
        <v>0.53396030376686021</v>
      </c>
      <c r="U320" s="38">
        <f t="shared" si="79"/>
        <v>0.70991998118497301</v>
      </c>
    </row>
    <row r="321" spans="1:21" ht="13" x14ac:dyDescent="0.3">
      <c r="A321" s="18" t="s">
        <v>29</v>
      </c>
      <c r="B321" s="12" t="s">
        <v>570</v>
      </c>
      <c r="C321" s="11" t="s">
        <v>571</v>
      </c>
      <c r="D321" s="33">
        <v>912827</v>
      </c>
      <c r="E321" s="33">
        <v>1027088</v>
      </c>
      <c r="F321" s="33">
        <v>198510</v>
      </c>
      <c r="G321" s="38">
        <f t="shared" si="72"/>
        <v>0.21746727474099692</v>
      </c>
      <c r="H321" s="33">
        <v>332129</v>
      </c>
      <c r="I321" s="38">
        <f t="shared" si="73"/>
        <v>0.36384659962950261</v>
      </c>
      <c r="J321" s="33">
        <v>241359</v>
      </c>
      <c r="K321" s="38">
        <f t="shared" si="74"/>
        <v>0.23499349617559548</v>
      </c>
      <c r="L321" s="33">
        <v>0</v>
      </c>
      <c r="M321" s="38">
        <f t="shared" si="75"/>
        <v>0</v>
      </c>
      <c r="N321" s="33">
        <f t="shared" si="76"/>
        <v>771998</v>
      </c>
      <c r="O321" s="38">
        <f t="shared" si="77"/>
        <v>0.75163763961802688</v>
      </c>
      <c r="P321" s="33">
        <v>261718</v>
      </c>
      <c r="Q321" s="33">
        <v>1024826</v>
      </c>
      <c r="R321" s="33">
        <v>996700</v>
      </c>
      <c r="S321" s="33">
        <v>777951</v>
      </c>
      <c r="T321" s="38">
        <f t="shared" si="78"/>
        <v>0.78052673823617935</v>
      </c>
      <c r="U321" s="38">
        <f t="shared" si="79"/>
        <v>-7.7789834860422236E-2</v>
      </c>
    </row>
    <row r="322" spans="1:21" ht="13" x14ac:dyDescent="0.3">
      <c r="A322" s="18" t="s">
        <v>44</v>
      </c>
      <c r="B322" s="12" t="s">
        <v>572</v>
      </c>
      <c r="C322" s="11" t="s">
        <v>573</v>
      </c>
      <c r="D322" s="33">
        <v>16979872</v>
      </c>
      <c r="E322" s="33">
        <v>16686502</v>
      </c>
      <c r="F322" s="33">
        <v>4470861</v>
      </c>
      <c r="G322" s="38">
        <f t="shared" si="72"/>
        <v>0.263303574962167</v>
      </c>
      <c r="H322" s="33">
        <v>4692083</v>
      </c>
      <c r="I322" s="38">
        <f t="shared" si="73"/>
        <v>0.27633205951140266</v>
      </c>
      <c r="J322" s="33">
        <v>3983843</v>
      </c>
      <c r="K322" s="38">
        <f t="shared" si="74"/>
        <v>0.23874644308315787</v>
      </c>
      <c r="L322" s="33">
        <v>0</v>
      </c>
      <c r="M322" s="38">
        <f t="shared" si="75"/>
        <v>0</v>
      </c>
      <c r="N322" s="33">
        <f t="shared" si="76"/>
        <v>13146787</v>
      </c>
      <c r="O322" s="38">
        <f t="shared" si="77"/>
        <v>0.78786956067844538</v>
      </c>
      <c r="P322" s="33">
        <v>3861976</v>
      </c>
      <c r="Q322" s="33">
        <v>16791094</v>
      </c>
      <c r="R322" s="33">
        <v>14484700</v>
      </c>
      <c r="S322" s="33">
        <v>12054641</v>
      </c>
      <c r="T322" s="38">
        <f t="shared" si="78"/>
        <v>0.83223270071178557</v>
      </c>
      <c r="U322" s="38">
        <f t="shared" si="79"/>
        <v>3.1555607802844943E-2</v>
      </c>
    </row>
    <row r="323" spans="1:21" ht="14" x14ac:dyDescent="0.3">
      <c r="A323" s="19" t="s">
        <v>0</v>
      </c>
      <c r="B323" s="14" t="s">
        <v>574</v>
      </c>
      <c r="C323" s="13" t="s">
        <v>0</v>
      </c>
      <c r="D323" s="34">
        <f>SUM(D318:D322)</f>
        <v>33767175</v>
      </c>
      <c r="E323" s="34">
        <f>SUM(E318:E322)</f>
        <v>33954185</v>
      </c>
      <c r="F323" s="34">
        <f>SUM(F318:F322)</f>
        <v>9551671</v>
      </c>
      <c r="G323" s="39">
        <f t="shared" si="72"/>
        <v>0.28286852542446916</v>
      </c>
      <c r="H323" s="34">
        <f>SUM(H318:H322)</f>
        <v>11571188</v>
      </c>
      <c r="I323" s="39">
        <f t="shared" si="73"/>
        <v>0.34267563099370912</v>
      </c>
      <c r="J323" s="34">
        <f>SUM(J318:J322)</f>
        <v>9420723</v>
      </c>
      <c r="K323" s="39">
        <f t="shared" si="74"/>
        <v>0.27745395744294848</v>
      </c>
      <c r="L323" s="34">
        <f>SUM(L318:L322)</f>
        <v>0</v>
      </c>
      <c r="M323" s="39">
        <f t="shared" si="75"/>
        <v>0</v>
      </c>
      <c r="N323" s="34">
        <f t="shared" si="76"/>
        <v>30543582</v>
      </c>
      <c r="O323" s="39">
        <f t="shared" si="77"/>
        <v>0.899552794449344</v>
      </c>
      <c r="P323" s="34">
        <f>SUM(P318:P322)</f>
        <v>7557424</v>
      </c>
      <c r="Q323" s="34">
        <f>SUM(Q318:Q322)</f>
        <v>34146100</v>
      </c>
      <c r="R323" s="34">
        <f>SUM(R318:R322)</f>
        <v>32081838</v>
      </c>
      <c r="S323" s="34">
        <f>SUM(S318:S322)</f>
        <v>24627923</v>
      </c>
      <c r="T323" s="39">
        <f t="shared" si="78"/>
        <v>0.7676593529335819</v>
      </c>
      <c r="U323" s="39">
        <f t="shared" si="79"/>
        <v>0.24655213204922743</v>
      </c>
    </row>
    <row r="324" spans="1:21" ht="13" x14ac:dyDescent="0.3">
      <c r="A324" s="18" t="s">
        <v>29</v>
      </c>
      <c r="B324" s="12" t="s">
        <v>575</v>
      </c>
      <c r="C324" s="11" t="s">
        <v>576</v>
      </c>
      <c r="D324" s="33">
        <v>0</v>
      </c>
      <c r="E324" s="33">
        <v>0</v>
      </c>
      <c r="F324" s="33">
        <v>0</v>
      </c>
      <c r="G324" s="38">
        <f t="shared" si="72"/>
        <v>0</v>
      </c>
      <c r="H324" s="33">
        <v>0</v>
      </c>
      <c r="I324" s="38">
        <f t="shared" si="73"/>
        <v>0</v>
      </c>
      <c r="J324" s="33">
        <v>0</v>
      </c>
      <c r="K324" s="38">
        <f t="shared" si="74"/>
        <v>0</v>
      </c>
      <c r="L324" s="33">
        <v>0</v>
      </c>
      <c r="M324" s="38">
        <f t="shared" si="75"/>
        <v>0</v>
      </c>
      <c r="N324" s="33">
        <f t="shared" si="76"/>
        <v>0</v>
      </c>
      <c r="O324" s="38">
        <f t="shared" si="77"/>
        <v>0</v>
      </c>
      <c r="P324" s="33">
        <v>0</v>
      </c>
      <c r="Q324" s="33">
        <v>0</v>
      </c>
      <c r="R324" s="33">
        <v>0</v>
      </c>
      <c r="S324" s="33">
        <v>0</v>
      </c>
      <c r="T324" s="38">
        <f t="shared" si="78"/>
        <v>0</v>
      </c>
      <c r="U324" s="38">
        <f t="shared" si="79"/>
        <v>0</v>
      </c>
    </row>
    <row r="325" spans="1:21" ht="13" x14ac:dyDescent="0.3">
      <c r="A325" s="18" t="s">
        <v>29</v>
      </c>
      <c r="B325" s="12" t="s">
        <v>577</v>
      </c>
      <c r="C325" s="11" t="s">
        <v>578</v>
      </c>
      <c r="D325" s="33">
        <v>14926819</v>
      </c>
      <c r="E325" s="33">
        <v>14824819</v>
      </c>
      <c r="F325" s="33">
        <v>4264689</v>
      </c>
      <c r="G325" s="38">
        <f t="shared" si="72"/>
        <v>0.28570648575560542</v>
      </c>
      <c r="H325" s="33">
        <v>5451209</v>
      </c>
      <c r="I325" s="38">
        <f t="shared" si="73"/>
        <v>0.36519562540418021</v>
      </c>
      <c r="J325" s="33">
        <v>2916287</v>
      </c>
      <c r="K325" s="38">
        <f t="shared" si="74"/>
        <v>0.1967165332676237</v>
      </c>
      <c r="L325" s="33">
        <v>0</v>
      </c>
      <c r="M325" s="38">
        <f t="shared" si="75"/>
        <v>0</v>
      </c>
      <c r="N325" s="33">
        <f t="shared" si="76"/>
        <v>12632185</v>
      </c>
      <c r="O325" s="38">
        <f t="shared" si="77"/>
        <v>0.85209708125272898</v>
      </c>
      <c r="P325" s="33">
        <v>521298</v>
      </c>
      <c r="Q325" s="33">
        <v>14081253</v>
      </c>
      <c r="R325" s="33">
        <v>11431602</v>
      </c>
      <c r="S325" s="33">
        <v>8312195</v>
      </c>
      <c r="T325" s="38">
        <f t="shared" si="78"/>
        <v>0.72712424732771486</v>
      </c>
      <c r="U325" s="38">
        <f t="shared" si="79"/>
        <v>4.594280047113168</v>
      </c>
    </row>
    <row r="326" spans="1:21" ht="13" x14ac:dyDescent="0.3">
      <c r="A326" s="18" t="s">
        <v>29</v>
      </c>
      <c r="B326" s="12" t="s">
        <v>579</v>
      </c>
      <c r="C326" s="11" t="s">
        <v>580</v>
      </c>
      <c r="D326" s="33">
        <v>1312328</v>
      </c>
      <c r="E326" s="33">
        <v>2599382</v>
      </c>
      <c r="F326" s="33">
        <v>858097</v>
      </c>
      <c r="G326" s="38">
        <f t="shared" si="72"/>
        <v>0.65387387909120276</v>
      </c>
      <c r="H326" s="33">
        <v>174072</v>
      </c>
      <c r="I326" s="38">
        <f t="shared" si="73"/>
        <v>0.13264366835120489</v>
      </c>
      <c r="J326" s="33">
        <v>223967</v>
      </c>
      <c r="K326" s="38">
        <f t="shared" si="74"/>
        <v>8.6161633803727197E-2</v>
      </c>
      <c r="L326" s="33">
        <v>0</v>
      </c>
      <c r="M326" s="38">
        <f t="shared" si="75"/>
        <v>0</v>
      </c>
      <c r="N326" s="33">
        <f t="shared" si="76"/>
        <v>1256136</v>
      </c>
      <c r="O326" s="38">
        <f t="shared" si="77"/>
        <v>0.48324409417315345</v>
      </c>
      <c r="P326" s="33">
        <v>499332</v>
      </c>
      <c r="Q326" s="33">
        <v>2180951</v>
      </c>
      <c r="R326" s="33">
        <v>2138337</v>
      </c>
      <c r="S326" s="33">
        <v>1549610</v>
      </c>
      <c r="T326" s="38">
        <f t="shared" si="78"/>
        <v>0.72467997326894684</v>
      </c>
      <c r="U326" s="38">
        <f t="shared" si="79"/>
        <v>-0.55146675959081337</v>
      </c>
    </row>
    <row r="327" spans="1:21" ht="13" x14ac:dyDescent="0.3">
      <c r="A327" s="18" t="s">
        <v>29</v>
      </c>
      <c r="B327" s="12" t="s">
        <v>581</v>
      </c>
      <c r="C327" s="11" t="s">
        <v>582</v>
      </c>
      <c r="D327" s="33">
        <v>1703900</v>
      </c>
      <c r="E327" s="33">
        <v>1035860</v>
      </c>
      <c r="F327" s="33">
        <v>62233</v>
      </c>
      <c r="G327" s="38">
        <f t="shared" si="72"/>
        <v>3.6523857033863488E-2</v>
      </c>
      <c r="H327" s="33">
        <v>328214</v>
      </c>
      <c r="I327" s="38">
        <f t="shared" si="73"/>
        <v>0.19262515405833674</v>
      </c>
      <c r="J327" s="33">
        <v>226766</v>
      </c>
      <c r="K327" s="38">
        <f t="shared" si="74"/>
        <v>0.21891568358658506</v>
      </c>
      <c r="L327" s="33">
        <v>0</v>
      </c>
      <c r="M327" s="38">
        <f t="shared" si="75"/>
        <v>0</v>
      </c>
      <c r="N327" s="33">
        <f t="shared" si="76"/>
        <v>617213</v>
      </c>
      <c r="O327" s="38">
        <f t="shared" si="77"/>
        <v>0.59584596374027377</v>
      </c>
      <c r="P327" s="33">
        <v>286800</v>
      </c>
      <c r="Q327" s="33">
        <v>2138000</v>
      </c>
      <c r="R327" s="33">
        <v>1182450</v>
      </c>
      <c r="S327" s="33">
        <v>537969</v>
      </c>
      <c r="T327" s="38">
        <f t="shared" si="78"/>
        <v>0.45496130914626409</v>
      </c>
      <c r="U327" s="38">
        <f t="shared" si="79"/>
        <v>-0.20932357043235705</v>
      </c>
    </row>
    <row r="328" spans="1:21" ht="13" x14ac:dyDescent="0.3">
      <c r="A328" s="18" t="s">
        <v>29</v>
      </c>
      <c r="B328" s="12" t="s">
        <v>583</v>
      </c>
      <c r="C328" s="11" t="s">
        <v>584</v>
      </c>
      <c r="D328" s="33">
        <v>211900</v>
      </c>
      <c r="E328" s="33">
        <v>1963700</v>
      </c>
      <c r="F328" s="33">
        <v>61210</v>
      </c>
      <c r="G328" s="38">
        <f t="shared" si="72"/>
        <v>0.28886267107126001</v>
      </c>
      <c r="H328" s="33">
        <v>281112</v>
      </c>
      <c r="I328" s="38">
        <f t="shared" si="73"/>
        <v>1.3266257668711656</v>
      </c>
      <c r="J328" s="33">
        <v>1395670</v>
      </c>
      <c r="K328" s="38">
        <f t="shared" si="74"/>
        <v>0.71073483729693943</v>
      </c>
      <c r="L328" s="33">
        <v>0</v>
      </c>
      <c r="M328" s="38">
        <f t="shared" si="75"/>
        <v>0</v>
      </c>
      <c r="N328" s="33">
        <f t="shared" si="76"/>
        <v>1737992</v>
      </c>
      <c r="O328" s="38">
        <f t="shared" si="77"/>
        <v>0.88505983602383254</v>
      </c>
      <c r="P328" s="33">
        <v>22920</v>
      </c>
      <c r="Q328" s="33">
        <v>1329836</v>
      </c>
      <c r="R328" s="33">
        <v>199880</v>
      </c>
      <c r="S328" s="33">
        <v>46312</v>
      </c>
      <c r="T328" s="38">
        <f t="shared" si="78"/>
        <v>0.231699019411647</v>
      </c>
      <c r="U328" s="38">
        <f t="shared" si="79"/>
        <v>59.893106457242581</v>
      </c>
    </row>
    <row r="329" spans="1:21" ht="13" x14ac:dyDescent="0.3">
      <c r="A329" s="18" t="s">
        <v>29</v>
      </c>
      <c r="B329" s="12" t="s">
        <v>585</v>
      </c>
      <c r="C329" s="11" t="s">
        <v>586</v>
      </c>
      <c r="D329" s="33">
        <v>113305</v>
      </c>
      <c r="E329" s="33">
        <v>168190</v>
      </c>
      <c r="F329" s="33">
        <v>14772</v>
      </c>
      <c r="G329" s="38">
        <f t="shared" si="72"/>
        <v>0.13037376991306651</v>
      </c>
      <c r="H329" s="33">
        <v>31713</v>
      </c>
      <c r="I329" s="38">
        <f t="shared" si="73"/>
        <v>0.27989056087551301</v>
      </c>
      <c r="J329" s="33">
        <v>58323</v>
      </c>
      <c r="K329" s="38">
        <f t="shared" si="74"/>
        <v>0.34676853558475534</v>
      </c>
      <c r="L329" s="33">
        <v>0</v>
      </c>
      <c r="M329" s="38">
        <f t="shared" si="75"/>
        <v>0</v>
      </c>
      <c r="N329" s="33">
        <f t="shared" si="76"/>
        <v>104808</v>
      </c>
      <c r="O329" s="38">
        <f t="shared" si="77"/>
        <v>0.62315238718116417</v>
      </c>
      <c r="P329" s="33">
        <v>23080</v>
      </c>
      <c r="Q329" s="33">
        <v>136858</v>
      </c>
      <c r="R329" s="33">
        <v>162978</v>
      </c>
      <c r="S329" s="33">
        <v>49603</v>
      </c>
      <c r="T329" s="38">
        <f t="shared" si="78"/>
        <v>0.30435396188442609</v>
      </c>
      <c r="U329" s="38">
        <f t="shared" si="79"/>
        <v>1.526993067590988</v>
      </c>
    </row>
    <row r="330" spans="1:21" ht="13" x14ac:dyDescent="0.3">
      <c r="A330" s="18" t="s">
        <v>29</v>
      </c>
      <c r="B330" s="12" t="s">
        <v>587</v>
      </c>
      <c r="C330" s="11" t="s">
        <v>588</v>
      </c>
      <c r="D330" s="33">
        <v>1642210</v>
      </c>
      <c r="E330" s="33">
        <v>1353627</v>
      </c>
      <c r="F330" s="33">
        <v>392868</v>
      </c>
      <c r="G330" s="38">
        <f t="shared" si="72"/>
        <v>0.23923127979978201</v>
      </c>
      <c r="H330" s="33">
        <v>306253</v>
      </c>
      <c r="I330" s="38">
        <f t="shared" si="73"/>
        <v>0.18648832975076268</v>
      </c>
      <c r="J330" s="33">
        <v>255199</v>
      </c>
      <c r="K330" s="38">
        <f t="shared" si="74"/>
        <v>0.18852977962171263</v>
      </c>
      <c r="L330" s="33">
        <v>0</v>
      </c>
      <c r="M330" s="38">
        <f t="shared" si="75"/>
        <v>0</v>
      </c>
      <c r="N330" s="33">
        <f t="shared" si="76"/>
        <v>954320</v>
      </c>
      <c r="O330" s="38">
        <f t="shared" si="77"/>
        <v>0.70500957797088859</v>
      </c>
      <c r="P330" s="33">
        <v>421037</v>
      </c>
      <c r="Q330" s="33">
        <v>1709295</v>
      </c>
      <c r="R330" s="33">
        <v>1584248</v>
      </c>
      <c r="S330" s="33">
        <v>1222356</v>
      </c>
      <c r="T330" s="38">
        <f t="shared" si="78"/>
        <v>0.77156859279607737</v>
      </c>
      <c r="U330" s="38">
        <f t="shared" si="79"/>
        <v>-0.39387987279027736</v>
      </c>
    </row>
    <row r="331" spans="1:21" ht="13" x14ac:dyDescent="0.3">
      <c r="A331" s="18" t="s">
        <v>44</v>
      </c>
      <c r="B331" s="12" t="s">
        <v>589</v>
      </c>
      <c r="C331" s="11" t="s">
        <v>590</v>
      </c>
      <c r="D331" s="33">
        <v>5422064</v>
      </c>
      <c r="E331" s="33">
        <v>7322064</v>
      </c>
      <c r="F331" s="33">
        <v>626402</v>
      </c>
      <c r="G331" s="38">
        <f t="shared" si="72"/>
        <v>0.11552833017094598</v>
      </c>
      <c r="H331" s="33">
        <v>1846658</v>
      </c>
      <c r="I331" s="38">
        <f t="shared" si="73"/>
        <v>0.3405821104287961</v>
      </c>
      <c r="J331" s="33">
        <v>3717550</v>
      </c>
      <c r="K331" s="38">
        <f t="shared" si="74"/>
        <v>0.50771886178542003</v>
      </c>
      <c r="L331" s="33">
        <v>0</v>
      </c>
      <c r="M331" s="38">
        <f t="shared" si="75"/>
        <v>0</v>
      </c>
      <c r="N331" s="33">
        <f t="shared" si="76"/>
        <v>6190610</v>
      </c>
      <c r="O331" s="38">
        <f t="shared" si="77"/>
        <v>0.84547335286880854</v>
      </c>
      <c r="P331" s="33">
        <v>2724939</v>
      </c>
      <c r="Q331" s="33">
        <v>8656467</v>
      </c>
      <c r="R331" s="33">
        <v>6256467</v>
      </c>
      <c r="S331" s="33">
        <v>3808466</v>
      </c>
      <c r="T331" s="38">
        <f t="shared" si="78"/>
        <v>0.60872470037802484</v>
      </c>
      <c r="U331" s="38">
        <f t="shared" si="79"/>
        <v>0.36426907171133016</v>
      </c>
    </row>
    <row r="332" spans="1:21" ht="14" x14ac:dyDescent="0.3">
      <c r="A332" s="19" t="s">
        <v>0</v>
      </c>
      <c r="B332" s="14" t="s">
        <v>591</v>
      </c>
      <c r="C332" s="13" t="s">
        <v>0</v>
      </c>
      <c r="D332" s="34">
        <f>SUM(D324:D331)</f>
        <v>25332526</v>
      </c>
      <c r="E332" s="34">
        <f>SUM(E324:E331)</f>
        <v>29267642</v>
      </c>
      <c r="F332" s="34">
        <f>SUM(F324:F331)</f>
        <v>6280271</v>
      </c>
      <c r="G332" s="39">
        <f t="shared" si="72"/>
        <v>0.24791333481706482</v>
      </c>
      <c r="H332" s="34">
        <f>SUM(H324:H331)</f>
        <v>8419231</v>
      </c>
      <c r="I332" s="39">
        <f t="shared" si="73"/>
        <v>0.33234865721641815</v>
      </c>
      <c r="J332" s="34">
        <f>SUM(J324:J331)</f>
        <v>8793762</v>
      </c>
      <c r="K332" s="39">
        <f t="shared" si="74"/>
        <v>0.30046021473134049</v>
      </c>
      <c r="L332" s="34">
        <f>SUM(L324:L331)</f>
        <v>0</v>
      </c>
      <c r="M332" s="39">
        <f t="shared" si="75"/>
        <v>0</v>
      </c>
      <c r="N332" s="34">
        <f t="shared" si="76"/>
        <v>23493264</v>
      </c>
      <c r="O332" s="39">
        <f t="shared" si="77"/>
        <v>0.80270436545588464</v>
      </c>
      <c r="P332" s="34">
        <f>SUM(P324:P331)</f>
        <v>4499406</v>
      </c>
      <c r="Q332" s="34">
        <f>SUM(Q324:Q331)</f>
        <v>30232660</v>
      </c>
      <c r="R332" s="34">
        <f>SUM(R324:R331)</f>
        <v>22955962</v>
      </c>
      <c r="S332" s="34">
        <f>SUM(S324:S331)</f>
        <v>15526511</v>
      </c>
      <c r="T332" s="39">
        <f t="shared" si="78"/>
        <v>0.67636072058317576</v>
      </c>
      <c r="U332" s="39">
        <f t="shared" si="79"/>
        <v>0.95442731773927503</v>
      </c>
    </row>
    <row r="333" spans="1:21" ht="13" x14ac:dyDescent="0.3">
      <c r="A333" s="18" t="s">
        <v>29</v>
      </c>
      <c r="B333" s="12" t="s">
        <v>592</v>
      </c>
      <c r="C333" s="11" t="s">
        <v>593</v>
      </c>
      <c r="D333" s="33">
        <v>4032</v>
      </c>
      <c r="E333" s="33">
        <v>4032</v>
      </c>
      <c r="F333" s="33">
        <v>0</v>
      </c>
      <c r="G333" s="38">
        <f t="shared" si="72"/>
        <v>0</v>
      </c>
      <c r="H333" s="33">
        <v>2287</v>
      </c>
      <c r="I333" s="38">
        <f t="shared" si="73"/>
        <v>0.56721230158730163</v>
      </c>
      <c r="J333" s="33">
        <v>0</v>
      </c>
      <c r="K333" s="38">
        <f t="shared" si="74"/>
        <v>0</v>
      </c>
      <c r="L333" s="33">
        <v>0</v>
      </c>
      <c r="M333" s="38">
        <f t="shared" si="75"/>
        <v>0</v>
      </c>
      <c r="N333" s="33">
        <f t="shared" si="76"/>
        <v>2287</v>
      </c>
      <c r="O333" s="38">
        <f t="shared" si="77"/>
        <v>0.56721230158730163</v>
      </c>
      <c r="P333" s="33">
        <v>0</v>
      </c>
      <c r="Q333" s="33">
        <v>4032</v>
      </c>
      <c r="R333" s="33">
        <v>500</v>
      </c>
      <c r="S333" s="33">
        <v>309</v>
      </c>
      <c r="T333" s="38">
        <f t="shared" si="78"/>
        <v>0.61799999999999999</v>
      </c>
      <c r="U333" s="38">
        <f t="shared" si="79"/>
        <v>0</v>
      </c>
    </row>
    <row r="334" spans="1:21" ht="13" x14ac:dyDescent="0.3">
      <c r="A334" s="18" t="s">
        <v>29</v>
      </c>
      <c r="B334" s="12" t="s">
        <v>594</v>
      </c>
      <c r="C334" s="11" t="s">
        <v>595</v>
      </c>
      <c r="D334" s="33">
        <v>3500</v>
      </c>
      <c r="E334" s="33">
        <v>3500</v>
      </c>
      <c r="F334" s="33">
        <v>0</v>
      </c>
      <c r="G334" s="38">
        <f t="shared" si="72"/>
        <v>0</v>
      </c>
      <c r="H334" s="33">
        <v>5898</v>
      </c>
      <c r="I334" s="38">
        <f t="shared" si="73"/>
        <v>1.6851428571428571</v>
      </c>
      <c r="J334" s="33">
        <v>5777</v>
      </c>
      <c r="K334" s="38">
        <f t="shared" si="74"/>
        <v>1.6505714285714286</v>
      </c>
      <c r="L334" s="33">
        <v>0</v>
      </c>
      <c r="M334" s="38">
        <f t="shared" si="75"/>
        <v>0</v>
      </c>
      <c r="N334" s="33">
        <f t="shared" si="76"/>
        <v>11675</v>
      </c>
      <c r="O334" s="38">
        <f t="shared" si="77"/>
        <v>3.3357142857142859</v>
      </c>
      <c r="P334" s="33">
        <v>0</v>
      </c>
      <c r="Q334" s="33">
        <v>22000</v>
      </c>
      <c r="R334" s="33">
        <v>2000</v>
      </c>
      <c r="S334" s="33">
        <v>139</v>
      </c>
      <c r="T334" s="38">
        <f t="shared" si="78"/>
        <v>6.9500000000000006E-2</v>
      </c>
      <c r="U334" s="38">
        <f t="shared" si="79"/>
        <v>0</v>
      </c>
    </row>
    <row r="335" spans="1:21" ht="13" x14ac:dyDescent="0.3">
      <c r="A335" s="18" t="s">
        <v>29</v>
      </c>
      <c r="B335" s="12" t="s">
        <v>596</v>
      </c>
      <c r="C335" s="11" t="s">
        <v>597</v>
      </c>
      <c r="D335" s="33">
        <v>305000</v>
      </c>
      <c r="E335" s="33">
        <v>305000</v>
      </c>
      <c r="F335" s="33">
        <v>0</v>
      </c>
      <c r="G335" s="38">
        <f t="shared" si="72"/>
        <v>0</v>
      </c>
      <c r="H335" s="33">
        <v>0</v>
      </c>
      <c r="I335" s="38">
        <f t="shared" si="73"/>
        <v>0</v>
      </c>
      <c r="J335" s="33">
        <v>1218</v>
      </c>
      <c r="K335" s="38">
        <f t="shared" si="74"/>
        <v>3.9934426229508201E-3</v>
      </c>
      <c r="L335" s="33">
        <v>0</v>
      </c>
      <c r="M335" s="38">
        <f t="shared" si="75"/>
        <v>0</v>
      </c>
      <c r="N335" s="33">
        <f t="shared" si="76"/>
        <v>1218</v>
      </c>
      <c r="O335" s="38">
        <f t="shared" si="77"/>
        <v>3.9934426229508201E-3</v>
      </c>
      <c r="P335" s="33">
        <v>1548</v>
      </c>
      <c r="Q335" s="33">
        <v>470290</v>
      </c>
      <c r="R335" s="33">
        <v>472290</v>
      </c>
      <c r="S335" s="33">
        <v>7844</v>
      </c>
      <c r="T335" s="38">
        <f t="shared" si="78"/>
        <v>1.6608439729827014E-2</v>
      </c>
      <c r="U335" s="38">
        <f t="shared" si="79"/>
        <v>-0.21317829457364346</v>
      </c>
    </row>
    <row r="336" spans="1:21" ht="13" x14ac:dyDescent="0.3">
      <c r="A336" s="18" t="s">
        <v>44</v>
      </c>
      <c r="B336" s="12" t="s">
        <v>598</v>
      </c>
      <c r="C336" s="11" t="s">
        <v>599</v>
      </c>
      <c r="D336" s="33">
        <v>0</v>
      </c>
      <c r="E336" s="33">
        <v>0</v>
      </c>
      <c r="F336" s="33">
        <v>0</v>
      </c>
      <c r="G336" s="38">
        <f t="shared" si="72"/>
        <v>0</v>
      </c>
      <c r="H336" s="33">
        <v>0</v>
      </c>
      <c r="I336" s="38">
        <f t="shared" si="73"/>
        <v>0</v>
      </c>
      <c r="J336" s="33">
        <v>0</v>
      </c>
      <c r="K336" s="38">
        <f t="shared" si="74"/>
        <v>0</v>
      </c>
      <c r="L336" s="33">
        <v>0</v>
      </c>
      <c r="M336" s="38">
        <f t="shared" si="75"/>
        <v>0</v>
      </c>
      <c r="N336" s="33">
        <f t="shared" si="76"/>
        <v>0</v>
      </c>
      <c r="O336" s="38">
        <f t="shared" si="77"/>
        <v>0</v>
      </c>
      <c r="P336" s="33">
        <v>0</v>
      </c>
      <c r="Q336" s="33">
        <v>0</v>
      </c>
      <c r="R336" s="33">
        <v>0</v>
      </c>
      <c r="S336" s="33">
        <v>0</v>
      </c>
      <c r="T336" s="38">
        <f t="shared" si="78"/>
        <v>0</v>
      </c>
      <c r="U336" s="38">
        <f t="shared" si="79"/>
        <v>0</v>
      </c>
    </row>
    <row r="337" spans="1:21" ht="14" x14ac:dyDescent="0.3">
      <c r="A337" s="19" t="s">
        <v>0</v>
      </c>
      <c r="B337" s="14" t="s">
        <v>600</v>
      </c>
      <c r="C337" s="13" t="s">
        <v>0</v>
      </c>
      <c r="D337" s="34">
        <f>SUM(D333:D336)</f>
        <v>312532</v>
      </c>
      <c r="E337" s="34">
        <f>SUM(E333:E336)</f>
        <v>312532</v>
      </c>
      <c r="F337" s="34">
        <f>SUM(F333:F336)</f>
        <v>0</v>
      </c>
      <c r="G337" s="39">
        <f t="shared" si="72"/>
        <v>0</v>
      </c>
      <c r="H337" s="34">
        <f>SUM(H333:H336)</f>
        <v>8185</v>
      </c>
      <c r="I337" s="39">
        <f t="shared" si="73"/>
        <v>2.6189318213814906E-2</v>
      </c>
      <c r="J337" s="34">
        <f>SUM(J333:J336)</f>
        <v>6995</v>
      </c>
      <c r="K337" s="39">
        <f t="shared" si="74"/>
        <v>2.2381708113089219E-2</v>
      </c>
      <c r="L337" s="34">
        <f>SUM(L333:L336)</f>
        <v>0</v>
      </c>
      <c r="M337" s="39">
        <f t="shared" si="75"/>
        <v>0</v>
      </c>
      <c r="N337" s="34">
        <f t="shared" si="76"/>
        <v>15180</v>
      </c>
      <c r="O337" s="39">
        <f t="shared" si="77"/>
        <v>4.8571026326904125E-2</v>
      </c>
      <c r="P337" s="34">
        <f>SUM(P333:P336)</f>
        <v>1548</v>
      </c>
      <c r="Q337" s="34">
        <f>SUM(Q333:Q336)</f>
        <v>496322</v>
      </c>
      <c r="R337" s="34">
        <f>SUM(R333:R336)</f>
        <v>474790</v>
      </c>
      <c r="S337" s="34">
        <f>SUM(S333:S336)</f>
        <v>8292</v>
      </c>
      <c r="T337" s="39">
        <f t="shared" si="78"/>
        <v>1.7464563280608268E-2</v>
      </c>
      <c r="U337" s="39">
        <f t="shared" si="79"/>
        <v>3.5187338501291991</v>
      </c>
    </row>
    <row r="338" spans="1:21" ht="14" x14ac:dyDescent="0.3">
      <c r="A338" s="19" t="s">
        <v>0</v>
      </c>
      <c r="B338" s="14" t="s">
        <v>601</v>
      </c>
      <c r="C338" s="13" t="s">
        <v>0</v>
      </c>
      <c r="D338" s="34">
        <f>SUM(D302,D304:D309,D311:D316,D318:D322,D324:D331,D333:D336)</f>
        <v>148591619</v>
      </c>
      <c r="E338" s="34">
        <f>SUM(E302,E304:E309,E311:E316,E318:E322,E324:E331,E333:E336)</f>
        <v>146805394</v>
      </c>
      <c r="F338" s="34">
        <f>SUM(F302,F304:F309,F311:F316,F318:F322,F324:F331,F333:F336)</f>
        <v>41207472</v>
      </c>
      <c r="G338" s="39">
        <f t="shared" si="72"/>
        <v>0.27732029758690496</v>
      </c>
      <c r="H338" s="34">
        <f>SUM(H302,H304:H309,H311:H316,H318:H322,H324:H331,H333:H336)</f>
        <v>48153203</v>
      </c>
      <c r="I338" s="39">
        <f t="shared" si="73"/>
        <v>0.32406405774473729</v>
      </c>
      <c r="J338" s="34">
        <f>SUM(J302,J304:J309,J311:J316,J318:J322,J324:J331,J333:J336)</f>
        <v>43097116</v>
      </c>
      <c r="K338" s="39">
        <f t="shared" si="74"/>
        <v>0.29356629770701748</v>
      </c>
      <c r="L338" s="34">
        <f>SUM(L302,L304:L309,L311:L316,L318:L322,L324:L331,L333:L336)</f>
        <v>0</v>
      </c>
      <c r="M338" s="39">
        <f t="shared" si="75"/>
        <v>0</v>
      </c>
      <c r="N338" s="34">
        <f t="shared" si="76"/>
        <v>132457791</v>
      </c>
      <c r="O338" s="39">
        <f t="shared" si="77"/>
        <v>0.90226787579753376</v>
      </c>
      <c r="P338" s="34">
        <f>SUM(P302,P304:P309,P311:P316,P318:P322,P324:P331,P333:P336)</f>
        <v>14594904</v>
      </c>
      <c r="Q338" s="34">
        <f>SUM(Q302,Q304:Q309,Q311:Q316,Q318:Q322,Q324:Q331,Q333:Q336)</f>
        <v>150746242</v>
      </c>
      <c r="R338" s="34">
        <f>SUM(R302,R304:R309,R311:R316,R318:R322,R324:R331,R333:R336)</f>
        <v>112198313</v>
      </c>
      <c r="S338" s="34">
        <f>SUM(S302,S304:S309,S311:S316,S318:S322,S324:S331,S333:S336)</f>
        <v>71076633</v>
      </c>
      <c r="T338" s="39">
        <f t="shared" si="78"/>
        <v>0.63349110249099738</v>
      </c>
      <c r="U338" s="39">
        <f t="shared" si="79"/>
        <v>1.9528879395164229</v>
      </c>
    </row>
    <row r="339" spans="1:21" ht="14" x14ac:dyDescent="0.3">
      <c r="A339" s="23" t="s">
        <v>0</v>
      </c>
      <c r="B339" s="24" t="s">
        <v>602</v>
      </c>
      <c r="C339" s="25" t="s">
        <v>0</v>
      </c>
      <c r="D339" s="36">
        <f>SUM(D8:D9,D11:D18,D20:D26,D28:D34,D36:D39,D41:D46,D48:D52,D57,D59:D62,D64:D69,D71:D77,D79:D83,D88:D90,D92:D95,D97:D100,D105,D107:D111,D113:D120,D122:D125,D127:D131,D133:D136,D138:D143,D145:D149,D151:D156,D158:D162,D164:D168,D173:D178,D180:D184,D186:D190,D192:D197,D199:D203,D208:D215,D217:D223,D225:D229,D234:D239,D241:D246,D248:D253,D255:D258,D263:D266,D268:D274,D276:D284,D286:D291,D293:D297,D302,D304:D309,D311:D316,D318:D322,D324:D331,D333:D336)</f>
        <v>789347789</v>
      </c>
      <c r="E339" s="36">
        <f>SUM(E8:E9,E11:E18,E20:E26,E28:E34,E36:E39,E41:E46,E48:E52,E57,E59:E62,E64:E69,E71:E77,E79:E83,E88:E90,E92:E95,E97:E100,E105,E107:E111,E113:E120,E122:E125,E127:E131,E133:E136,E138:E143,E145:E149,E151:E156,E158:E162,E164:E168,E173:E178,E180:E184,E186:E190,E192:E197,E199:E203,E208:E215,E217:E223,E225:E229,E234:E239,E241:E246,E248:E253,E255:E258,E263:E266,E268:E274,E276:E284,E286:E291,E293:E297,E302,E304:E309,E311:E316,E318:E322,E324:E331,E333:E336)</f>
        <v>697035152</v>
      </c>
      <c r="F339" s="36">
        <f>SUM(F8:F9,F11:F18,F20:F26,F28:F34,F36:F39,F41:F46,F48:F52,F57,F59:F62,F64:F69,F71:F77,F79:F83,F88:F90,F92:F95,F97:F100,F105,F107:F111,F113:F120,F122:F125,F127:F131,F133:F136,F138:F143,F145:F149,F151:F156,F158:F162,F164:F168,F173:F178,F180:F184,F186:F190,F192:F197,F199:F203,F208:F215,F217:F223,F225:F229,F234:F239,F241:F246,F248:F253,F255:F258,F263:F266,F268:F274,F276:F284,F286:F291,F293:F297,F302,F304:F309,F311:F316,F318:F322,F324:F331,F333:F336)</f>
        <v>141781705</v>
      </c>
      <c r="G339" s="41">
        <f t="shared" si="72"/>
        <v>0.17961880298622082</v>
      </c>
      <c r="H339" s="36">
        <f>SUM(H8:H9,H11:H18,H20:H26,H28:H34,H36:H39,H41:H46,H48:H52,H57,H59:H62,H64:H69,H71:H77,H79:H83,H88:H90,H92:H95,H97:H100,H105,H107:H111,H113:H120,H122:H125,H127:H131,H133:H136,H138:H143,H145:H149,H151:H156,H158:H162,H164:H168,H173:H178,H180:H184,H186:H190,H192:H197,H199:H203,H208:H215,H217:H223,H225:H229,H234:H239,H241:H246,H248:H253,H255:H258,H263:H266,H268:H274,H276:H284,H286:H291,H293:H297,H302,H304:H309,H311:H316,H318:H322,H324:H331,H333:H336)</f>
        <v>143067614</v>
      </c>
      <c r="I339" s="41">
        <f t="shared" si="73"/>
        <v>0.18124788083747961</v>
      </c>
      <c r="J339" s="36">
        <f>SUM(J8:J9,J11:J18,J20:J26,J28:J34,J36:J39,J41:J46,J48:J52,J57,J59:J62,J64:J69,J71:J77,J79:J83,J88:J90,J92:J95,J97:J100,J105,J107:J111,J113:J120,J122:J125,J127:J131,J133:J136,J138:J143,J145:J149,J151:J156,J158:J162,J164:J168,J173:J178,J180:J184,J186:J190,J192:J197,J199:J203,J208:J215,J217:J223,J225:J229,J234:J239,J241:J246,J248:J253,J255:J258,J263:J266,J268:J274,J276:J284,J286:J291,J293:J297,J302,J304:J309,J311:J316,J318:J322,J324:J331,J333:J336)</f>
        <v>137807166</v>
      </c>
      <c r="K339" s="41">
        <f t="shared" si="74"/>
        <v>0.19770475793737299</v>
      </c>
      <c r="L339" s="36">
        <f>SUM(L8:L9,L11:L18,L20:L26,L28:L34,L36:L39,L41:L46,L48:L52,L57,L59:L62,L64:L69,L71:L77,L79:L83,L88:L90,L92:L95,L97:L100,L105,L107:L111,L113:L120,L122:L125,L127:L131,L133:L136,L138:L143,L145:L149,L151:L156,L158:L162,L164:L168,L173:L178,L180:L184,L186:L190,L192:L197,L199:L203,L208:L215,L217:L223,L225:L229,L234:L239,L241:L246,L248:L253,L255:L258,L263:L266,L268:L274,L276:L284,L286:L291,L293:L297,L302,L304:L309,L311:L316,L318:L322,L324:L331,L333:L336)</f>
        <v>0</v>
      </c>
      <c r="M339" s="41">
        <f t="shared" si="75"/>
        <v>0</v>
      </c>
      <c r="N339" s="36">
        <f t="shared" si="76"/>
        <v>422656485</v>
      </c>
      <c r="O339" s="41">
        <f t="shared" si="77"/>
        <v>0.60636322829239464</v>
      </c>
      <c r="P339" s="36">
        <f>SUM(P8:P9,P11:P18,P20:P26,P28:P34,P36:P39,P41:P46,P48:P52,P57,P59:P62,P64:P69,P71:P77,P79:P83,P88:P90,P92:P95,P97:P100,P105,P107:P111,P113:P120,P122:P125,P127:P131,P133:P136,P138:P143,P145:P149,P151:P156,P158:P162,P164:P168,P173:P178,P180:P184,P186:P190,P192:P197,P199:P203,P208:P215,P217:P223,P225:P229,P234:P239,P241:P246,P248:P253,P255:P258,P263:P266,P268:P274,P276:P284,P286:P291,P293:P297,P302,P304:P309,P311:P316,P318:P322,P324:P331,P333:P336)</f>
        <v>38207071</v>
      </c>
      <c r="Q339" s="36">
        <f>SUM(Q8:Q9,Q11:Q18,Q20:Q26,Q28:Q34,Q36:Q39,Q41:Q46,Q48:Q52,Q57,Q59:Q62,Q64:Q69,Q71:Q77,Q79:Q83,Q88:Q90,Q92:Q95,Q97:Q100,Q105,Q107:Q111,Q113:Q120,Q122:Q125,Q127:Q131,Q133:Q136,Q138:Q143,Q145:Q149,Q151:Q156,Q158:Q162,Q164:Q168,Q173:Q178,Q180:Q184,Q186:Q190,Q192:Q197,Q199:Q203,Q208:Q215,Q217:Q223,Q225:Q229,Q234:Q239,Q241:Q246,Q248:Q253,Q255:Q258,Q263:Q266,Q268:Q274,Q276:Q284,Q286:Q291,Q293:Q297,Q302,Q304:Q309,Q311:Q316,Q318:Q322,Q324:Q331,Q333:Q336)</f>
        <v>818899149</v>
      </c>
      <c r="R339" s="36">
        <f>SUM(R8:R9,R11:R18,R20:R26,R28:R34,R36:R39,R41:R46,R48:R52,R57,R59:R62,R64:R69,R71:R77,R79:R83,R88:R90,R92:R95,R97:R100,R105,R107:R111,R113:R120,R122:R125,R127:R131,R133:R136,R138:R143,R145:R149,R151:R156,R158:R162,R164:R168,R173:R178,R180:R184,R186:R190,R192:R197,R199:R203,R208:R215,R217:R223,R225:R229,R234:R239,R241:R246,R248:R253,R255:R258,R263:R266,R268:R274,R276:R284,R286:R291,R293:R297,R302,R304:R309,R311:R316,R318:R322,R324:R331,R333:R336)</f>
        <v>655152638</v>
      </c>
      <c r="S339" s="36">
        <f>SUM(S8:S9,S11:S18,S20:S26,S28:S34,S36:S39,S41:S46,S48:S52,S57,S59:S62,S64:S69,S71:S77,S79:S83,S88:S90,S92:S95,S97:S100,S105,S107:S111,S113:S120,S122:S125,S127:S131,S133:S136,S138:S143,S145:S149,S151:S156,S158:S162,S164:S168,S173:S178,S180:S184,S186:S190,S192:S197,S199:S203,S208:S215,S217:S223,S225:S229,S234:S239,S241:S246,S248:S253,S255:S258,S263:S266,S268:S274,S276:S284,S286:S291,S293:S297,S302,S304:S309,S311:S316,S318:S322,S324:S331,S333:S336)</f>
        <v>252226758</v>
      </c>
      <c r="T339" s="41">
        <f t="shared" si="78"/>
        <v>0.38498930382082963</v>
      </c>
      <c r="U339" s="41">
        <f t="shared" si="79"/>
        <v>2.6068497896632801</v>
      </c>
    </row>
    <row r="340" spans="1:21" x14ac:dyDescent="0.25">
      <c r="B340" s="1"/>
      <c r="D340" s="37"/>
      <c r="E340" s="37"/>
      <c r="F340" s="37"/>
      <c r="G340" s="42"/>
      <c r="H340" s="37"/>
      <c r="I340" s="42"/>
      <c r="J340" s="37"/>
      <c r="K340" s="42"/>
      <c r="L340" s="37"/>
      <c r="M340" s="42"/>
      <c r="N340" s="37"/>
      <c r="O340" s="42"/>
      <c r="P340" s="37"/>
      <c r="Q340" s="37"/>
      <c r="R340" s="37"/>
      <c r="S340" s="37"/>
      <c r="T340" s="42"/>
      <c r="U340" s="42"/>
    </row>
    <row r="341" spans="1:21" x14ac:dyDescent="0.25">
      <c r="B341" s="1"/>
      <c r="D341" s="37"/>
      <c r="E341" s="37"/>
      <c r="F341" s="37"/>
      <c r="G341" s="42"/>
      <c r="H341" s="37"/>
      <c r="I341" s="42"/>
      <c r="J341" s="37"/>
      <c r="K341" s="42"/>
      <c r="L341" s="37"/>
      <c r="M341" s="42"/>
      <c r="N341" s="37"/>
      <c r="O341" s="42"/>
      <c r="P341" s="37"/>
      <c r="Q341" s="37"/>
      <c r="R341" s="37"/>
      <c r="S341" s="37"/>
      <c r="T341" s="42"/>
      <c r="U341" s="42"/>
    </row>
    <row r="342" spans="1:21" x14ac:dyDescent="0.25">
      <c r="B342" s="1"/>
      <c r="D342" s="37"/>
      <c r="E342" s="37"/>
      <c r="F342" s="37"/>
      <c r="G342" s="42"/>
      <c r="H342" s="37"/>
      <c r="I342" s="42"/>
      <c r="J342" s="37"/>
      <c r="K342" s="42"/>
      <c r="L342" s="37"/>
      <c r="M342" s="42"/>
      <c r="N342" s="37"/>
      <c r="O342" s="42"/>
      <c r="P342" s="37"/>
      <c r="Q342" s="37"/>
      <c r="R342" s="37"/>
      <c r="S342" s="37"/>
      <c r="T342" s="42"/>
      <c r="U342" s="42"/>
    </row>
    <row r="343" spans="1:21" x14ac:dyDescent="0.25">
      <c r="B343" s="1"/>
      <c r="D343" s="37"/>
      <c r="E343" s="37"/>
      <c r="F343" s="37"/>
      <c r="G343" s="42"/>
      <c r="H343" s="37"/>
      <c r="I343" s="42"/>
      <c r="J343" s="37"/>
      <c r="K343" s="42"/>
      <c r="L343" s="37"/>
      <c r="M343" s="42"/>
      <c r="N343" s="37"/>
      <c r="O343" s="42"/>
      <c r="P343" s="37"/>
      <c r="Q343" s="37"/>
      <c r="R343" s="37"/>
      <c r="S343" s="37"/>
      <c r="T343" s="42"/>
      <c r="U343" s="42"/>
    </row>
    <row r="344" spans="1:21" x14ac:dyDescent="0.25">
      <c r="B344" s="1"/>
      <c r="D344" s="37"/>
      <c r="E344" s="37"/>
      <c r="F344" s="37"/>
      <c r="G344" s="42"/>
      <c r="H344" s="37"/>
      <c r="I344" s="42"/>
      <c r="J344" s="37"/>
      <c r="K344" s="42"/>
      <c r="L344" s="37"/>
      <c r="M344" s="42"/>
      <c r="N344" s="37"/>
      <c r="O344" s="42"/>
      <c r="P344" s="37"/>
      <c r="Q344" s="37"/>
      <c r="R344" s="37"/>
      <c r="S344" s="37"/>
      <c r="T344" s="42"/>
      <c r="U344" s="42"/>
    </row>
    <row r="345" spans="1:21" x14ac:dyDescent="0.25">
      <c r="B345" s="1"/>
      <c r="D345" s="37"/>
      <c r="E345" s="37"/>
      <c r="F345" s="37"/>
      <c r="G345" s="42"/>
      <c r="H345" s="37"/>
      <c r="I345" s="42"/>
      <c r="J345" s="37"/>
      <c r="K345" s="42"/>
      <c r="L345" s="37"/>
      <c r="M345" s="42"/>
      <c r="N345" s="37"/>
      <c r="O345" s="42"/>
      <c r="P345" s="37"/>
      <c r="Q345" s="37"/>
      <c r="R345" s="37"/>
      <c r="S345" s="37"/>
      <c r="T345" s="42"/>
      <c r="U345" s="42"/>
    </row>
    <row r="346" spans="1:21" x14ac:dyDescent="0.25">
      <c r="B346" s="1"/>
      <c r="D346" s="37"/>
      <c r="E346" s="37"/>
      <c r="F346" s="37"/>
      <c r="G346" s="42"/>
      <c r="H346" s="37"/>
      <c r="I346" s="42"/>
      <c r="J346" s="37"/>
      <c r="K346" s="42"/>
      <c r="L346" s="37"/>
      <c r="M346" s="42"/>
      <c r="N346" s="37"/>
      <c r="O346" s="42"/>
      <c r="P346" s="37"/>
      <c r="Q346" s="37"/>
      <c r="R346" s="37"/>
      <c r="S346" s="37"/>
      <c r="T346" s="42"/>
      <c r="U346" s="42"/>
    </row>
    <row r="347" spans="1:21" x14ac:dyDescent="0.25">
      <c r="B347" s="1"/>
      <c r="D347" s="37"/>
      <c r="E347" s="37"/>
      <c r="F347" s="37"/>
      <c r="G347" s="42"/>
      <c r="H347" s="37"/>
      <c r="I347" s="42"/>
      <c r="J347" s="37"/>
      <c r="K347" s="42"/>
      <c r="L347" s="37"/>
      <c r="M347" s="42"/>
      <c r="N347" s="37"/>
      <c r="O347" s="42"/>
      <c r="P347" s="37"/>
      <c r="Q347" s="37"/>
      <c r="R347" s="37"/>
      <c r="S347" s="37"/>
      <c r="T347" s="42"/>
      <c r="U347" s="42"/>
    </row>
    <row r="348" spans="1:21" x14ac:dyDescent="0.25">
      <c r="B348" s="1"/>
      <c r="D348" s="37"/>
      <c r="E348" s="37"/>
      <c r="F348" s="37"/>
      <c r="G348" s="42"/>
      <c r="H348" s="37"/>
      <c r="I348" s="42"/>
      <c r="J348" s="37"/>
      <c r="K348" s="42"/>
      <c r="L348" s="37"/>
      <c r="M348" s="42"/>
      <c r="N348" s="37"/>
      <c r="O348" s="42"/>
      <c r="P348" s="37"/>
      <c r="Q348" s="37"/>
      <c r="R348" s="37"/>
      <c r="S348" s="37"/>
      <c r="T348" s="42"/>
      <c r="U348" s="42"/>
    </row>
    <row r="349" spans="1:21" x14ac:dyDescent="0.25">
      <c r="B349" s="1"/>
      <c r="D349" s="37"/>
      <c r="E349" s="37"/>
      <c r="F349" s="37"/>
      <c r="G349" s="42"/>
      <c r="H349" s="37"/>
      <c r="I349" s="42"/>
      <c r="J349" s="37"/>
      <c r="K349" s="42"/>
      <c r="L349" s="37"/>
      <c r="M349" s="42"/>
      <c r="N349" s="37"/>
      <c r="O349" s="42"/>
      <c r="P349" s="37"/>
      <c r="Q349" s="37"/>
      <c r="R349" s="37"/>
      <c r="S349" s="37"/>
      <c r="T349" s="42"/>
      <c r="U349" s="42"/>
    </row>
    <row r="350" spans="1:21" x14ac:dyDescent="0.25">
      <c r="B350" s="1"/>
      <c r="D350" s="37"/>
      <c r="E350" s="37"/>
      <c r="F350" s="37"/>
      <c r="G350" s="42"/>
      <c r="H350" s="37"/>
      <c r="I350" s="42"/>
      <c r="J350" s="37"/>
      <c r="K350" s="42"/>
      <c r="L350" s="37"/>
      <c r="M350" s="42"/>
      <c r="N350" s="37"/>
      <c r="O350" s="42"/>
      <c r="P350" s="37"/>
      <c r="Q350" s="37"/>
      <c r="R350" s="37"/>
      <c r="S350" s="37"/>
      <c r="T350" s="42"/>
      <c r="U350" s="42"/>
    </row>
    <row r="351" spans="1:21" x14ac:dyDescent="0.25">
      <c r="B351" s="1"/>
      <c r="D351" s="37"/>
      <c r="E351" s="37"/>
      <c r="F351" s="37"/>
      <c r="G351" s="42"/>
      <c r="H351" s="37"/>
      <c r="I351" s="42"/>
      <c r="J351" s="37"/>
      <c r="K351" s="42"/>
      <c r="L351" s="37"/>
      <c r="M351" s="42"/>
      <c r="N351" s="37"/>
      <c r="O351" s="42"/>
      <c r="P351" s="37"/>
      <c r="Q351" s="37"/>
      <c r="R351" s="37"/>
      <c r="S351" s="37"/>
      <c r="T351" s="42"/>
      <c r="U351" s="42"/>
    </row>
    <row r="352" spans="1:21" x14ac:dyDescent="0.25">
      <c r="B352" s="1"/>
      <c r="D352" s="37"/>
      <c r="E352" s="37"/>
      <c r="F352" s="37"/>
      <c r="G352" s="42"/>
      <c r="H352" s="37"/>
      <c r="I352" s="42"/>
      <c r="J352" s="37"/>
      <c r="K352" s="42"/>
      <c r="L352" s="37"/>
      <c r="M352" s="42"/>
      <c r="N352" s="37"/>
      <c r="O352" s="42"/>
      <c r="P352" s="37"/>
      <c r="Q352" s="37"/>
      <c r="R352" s="37"/>
      <c r="S352" s="37"/>
      <c r="T352" s="42"/>
      <c r="U352" s="42"/>
    </row>
    <row r="353" spans="2:21" x14ac:dyDescent="0.25">
      <c r="B353" s="1"/>
      <c r="D353" s="37"/>
      <c r="E353" s="37"/>
      <c r="F353" s="37"/>
      <c r="G353" s="42"/>
      <c r="H353" s="37"/>
      <c r="I353" s="42"/>
      <c r="J353" s="37"/>
      <c r="K353" s="42"/>
      <c r="L353" s="37"/>
      <c r="M353" s="42"/>
      <c r="N353" s="37"/>
      <c r="O353" s="42"/>
      <c r="P353" s="37"/>
      <c r="Q353" s="37"/>
      <c r="R353" s="37"/>
      <c r="S353" s="37"/>
      <c r="T353" s="42"/>
      <c r="U353" s="42"/>
    </row>
    <row r="354" spans="2:21" x14ac:dyDescent="0.25">
      <c r="B354" s="1"/>
      <c r="D354" s="37"/>
      <c r="E354" s="37"/>
      <c r="F354" s="37"/>
      <c r="G354" s="42"/>
      <c r="H354" s="37"/>
      <c r="I354" s="42"/>
      <c r="J354" s="37"/>
      <c r="K354" s="42"/>
      <c r="L354" s="37"/>
      <c r="M354" s="42"/>
      <c r="N354" s="37"/>
      <c r="O354" s="42"/>
      <c r="P354" s="37"/>
      <c r="Q354" s="37"/>
      <c r="R354" s="37"/>
      <c r="S354" s="37"/>
      <c r="T354" s="42"/>
      <c r="U354" s="42"/>
    </row>
    <row r="355" spans="2:21" x14ac:dyDescent="0.25">
      <c r="B355" s="1"/>
      <c r="D355" s="37"/>
      <c r="E355" s="37"/>
      <c r="F355" s="37"/>
      <c r="G355" s="42"/>
      <c r="H355" s="37"/>
      <c r="I355" s="42"/>
      <c r="J355" s="37"/>
      <c r="K355" s="42"/>
      <c r="L355" s="37"/>
      <c r="M355" s="42"/>
      <c r="N355" s="37"/>
      <c r="O355" s="42"/>
      <c r="P355" s="37"/>
      <c r="Q355" s="37"/>
      <c r="R355" s="37"/>
      <c r="S355" s="37"/>
      <c r="T355" s="42"/>
      <c r="U355" s="42"/>
    </row>
    <row r="356" spans="2:21" x14ac:dyDescent="0.25">
      <c r="B356" s="1"/>
      <c r="D356" s="37"/>
      <c r="E356" s="37"/>
      <c r="F356" s="37"/>
      <c r="G356" s="42"/>
      <c r="H356" s="37"/>
      <c r="I356" s="42"/>
      <c r="J356" s="37"/>
      <c r="K356" s="42"/>
      <c r="L356" s="37"/>
      <c r="M356" s="42"/>
      <c r="N356" s="37"/>
      <c r="O356" s="42"/>
      <c r="P356" s="37"/>
      <c r="Q356" s="37"/>
      <c r="R356" s="37"/>
      <c r="S356" s="37"/>
      <c r="T356" s="42"/>
      <c r="U356" s="42"/>
    </row>
    <row r="357" spans="2:21" x14ac:dyDescent="0.25">
      <c r="B357" s="1"/>
      <c r="D357" s="37"/>
      <c r="E357" s="37"/>
      <c r="F357" s="37"/>
      <c r="G357" s="42"/>
      <c r="H357" s="37"/>
      <c r="I357" s="42"/>
      <c r="J357" s="37"/>
      <c r="K357" s="42"/>
      <c r="L357" s="37"/>
      <c r="M357" s="42"/>
      <c r="N357" s="37"/>
      <c r="O357" s="42"/>
      <c r="P357" s="37"/>
      <c r="Q357" s="37"/>
      <c r="R357" s="37"/>
      <c r="S357" s="37"/>
      <c r="T357" s="42"/>
      <c r="U357" s="42"/>
    </row>
    <row r="358" spans="2:21" x14ac:dyDescent="0.25">
      <c r="B358" s="1"/>
      <c r="D358" s="37"/>
      <c r="E358" s="37"/>
      <c r="F358" s="37"/>
      <c r="G358" s="42"/>
      <c r="H358" s="37"/>
      <c r="I358" s="42"/>
      <c r="J358" s="37"/>
      <c r="K358" s="42"/>
      <c r="L358" s="37"/>
      <c r="M358" s="42"/>
      <c r="N358" s="37"/>
      <c r="O358" s="42"/>
      <c r="P358" s="37"/>
      <c r="Q358" s="37"/>
      <c r="R358" s="37"/>
      <c r="S358" s="37"/>
      <c r="T358" s="42"/>
      <c r="U358" s="42"/>
    </row>
    <row r="359" spans="2:21" x14ac:dyDescent="0.25">
      <c r="B359" s="1"/>
      <c r="D359" s="37"/>
      <c r="E359" s="37"/>
      <c r="F359" s="37"/>
      <c r="G359" s="42"/>
      <c r="H359" s="37"/>
      <c r="I359" s="42"/>
      <c r="J359" s="37"/>
      <c r="K359" s="42"/>
      <c r="L359" s="37"/>
      <c r="M359" s="42"/>
      <c r="N359" s="37"/>
      <c r="O359" s="42"/>
      <c r="P359" s="37"/>
      <c r="Q359" s="37"/>
      <c r="R359" s="37"/>
      <c r="S359" s="37"/>
      <c r="T359" s="42"/>
      <c r="U359" s="42"/>
    </row>
    <row r="360" spans="2:21" x14ac:dyDescent="0.25">
      <c r="B360" s="1"/>
      <c r="D360" s="37"/>
      <c r="E360" s="37"/>
      <c r="F360" s="37"/>
      <c r="G360" s="42"/>
      <c r="H360" s="37"/>
      <c r="I360" s="42"/>
      <c r="J360" s="37"/>
      <c r="K360" s="42"/>
      <c r="L360" s="37"/>
      <c r="M360" s="42"/>
      <c r="N360" s="37"/>
      <c r="O360" s="42"/>
      <c r="P360" s="37"/>
      <c r="Q360" s="37"/>
      <c r="R360" s="37"/>
      <c r="S360" s="37"/>
      <c r="T360" s="42"/>
      <c r="U360" s="42"/>
    </row>
  </sheetData>
  <mergeCells count="10">
    <mergeCell ref="P4:T4"/>
    <mergeCell ref="B2:T2"/>
    <mergeCell ref="B1:U1"/>
    <mergeCell ref="B3:O3"/>
    <mergeCell ref="D4:E4"/>
    <mergeCell ref="F4:G4"/>
    <mergeCell ref="H4:I4"/>
    <mergeCell ref="J4:K4"/>
    <mergeCell ref="L4:M4"/>
    <mergeCell ref="N4:O4"/>
  </mergeCells>
  <printOptions horizontalCentered="1"/>
  <pageMargins left="0.5" right="0.27559055118110198" top="0.78740157480314998" bottom="0.78740157480314998" header="0.78740157480314998" footer="0.78740157480314998"/>
  <pageSetup paperSize="9" scale="60" orientation="landscape" r:id="rId1"/>
  <rowBreaks count="1" manualBreakCount="1">
    <brk id="339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U360"/>
  <sheetViews>
    <sheetView showGridLines="0" workbookViewId="0">
      <selection activeCell="T8" sqref="T8:U360"/>
    </sheetView>
  </sheetViews>
  <sheetFormatPr defaultRowHeight="12.5" x14ac:dyDescent="0.25"/>
  <cols>
    <col min="1" max="1" width="4" customWidth="1"/>
    <col min="2" max="2" width="23.26953125" customWidth="1"/>
    <col min="3" max="3" width="6.81640625" customWidth="1"/>
    <col min="4" max="11" width="11.7265625" customWidth="1"/>
    <col min="12" max="13" width="11.7265625" hidden="1" customWidth="1"/>
    <col min="14" max="16" width="11.7265625" customWidth="1"/>
    <col min="17" max="19" width="11.7265625" hidden="1" customWidth="1"/>
    <col min="20" max="21" width="11.7265625" customWidth="1"/>
    <col min="22" max="23" width="12.1796875" customWidth="1"/>
  </cols>
  <sheetData>
    <row r="1" spans="1:21" ht="14" x14ac:dyDescent="0.3">
      <c r="A1" s="2" t="s">
        <v>0</v>
      </c>
      <c r="B1" s="46" t="s">
        <v>1</v>
      </c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</row>
    <row r="2" spans="1:21" ht="15.65" customHeight="1" x14ac:dyDescent="0.35">
      <c r="A2" s="4" t="s">
        <v>0</v>
      </c>
      <c r="B2" s="44" t="s">
        <v>2</v>
      </c>
      <c r="C2" s="44"/>
      <c r="D2" s="44"/>
      <c r="E2" s="44"/>
      <c r="F2" s="44"/>
      <c r="G2" s="44"/>
      <c r="H2" s="44"/>
      <c r="I2" s="44"/>
      <c r="J2" s="44"/>
      <c r="K2" s="44"/>
      <c r="L2" s="44"/>
      <c r="M2" s="44"/>
      <c r="N2" s="44"/>
      <c r="O2" s="44"/>
      <c r="P2" s="45"/>
      <c r="Q2" s="45"/>
      <c r="R2" s="45"/>
      <c r="S2" s="45"/>
      <c r="T2" s="45"/>
      <c r="U2" s="3"/>
    </row>
    <row r="3" spans="1:21" ht="15.65" customHeight="1" x14ac:dyDescent="0.35">
      <c r="A3" s="2" t="s">
        <v>0</v>
      </c>
      <c r="B3" s="47" t="s">
        <v>0</v>
      </c>
      <c r="C3" s="47"/>
      <c r="D3" s="47"/>
      <c r="E3" s="47"/>
      <c r="F3" s="47"/>
      <c r="G3" s="47"/>
      <c r="H3" s="47"/>
      <c r="I3" s="47"/>
      <c r="J3" s="47"/>
      <c r="K3" s="47"/>
      <c r="L3" s="47"/>
      <c r="M3" s="47"/>
      <c r="N3" s="47"/>
      <c r="O3" s="47"/>
      <c r="T3" s="3"/>
      <c r="U3" s="3"/>
    </row>
    <row r="4" spans="1:21" ht="28.9" customHeight="1" x14ac:dyDescent="0.3">
      <c r="A4" s="5" t="s">
        <v>0</v>
      </c>
      <c r="B4" s="6" t="s">
        <v>607</v>
      </c>
      <c r="C4" s="6" t="s">
        <v>0</v>
      </c>
      <c r="D4" s="48" t="s">
        <v>4</v>
      </c>
      <c r="E4" s="49"/>
      <c r="F4" s="43" t="s">
        <v>5</v>
      </c>
      <c r="G4" s="43"/>
      <c r="H4" s="43" t="s">
        <v>6</v>
      </c>
      <c r="I4" s="43"/>
      <c r="J4" s="43" t="s">
        <v>7</v>
      </c>
      <c r="K4" s="43"/>
      <c r="L4" s="43" t="s">
        <v>8</v>
      </c>
      <c r="M4" s="43"/>
      <c r="N4" s="43" t="s">
        <v>9</v>
      </c>
      <c r="O4" s="43"/>
      <c r="P4" s="43" t="s">
        <v>10</v>
      </c>
      <c r="Q4" s="43"/>
      <c r="R4" s="43"/>
      <c r="S4" s="43"/>
      <c r="T4" s="43"/>
      <c r="U4" s="7"/>
    </row>
    <row r="5" spans="1:21" ht="43.15" customHeight="1" x14ac:dyDescent="0.3">
      <c r="A5" s="20" t="s">
        <v>0</v>
      </c>
      <c r="B5" s="21" t="s">
        <v>11</v>
      </c>
      <c r="C5" s="22" t="s">
        <v>12</v>
      </c>
      <c r="D5" s="26" t="s">
        <v>13</v>
      </c>
      <c r="E5" s="26" t="s">
        <v>14</v>
      </c>
      <c r="F5" s="26" t="s">
        <v>15</v>
      </c>
      <c r="G5" s="27" t="s">
        <v>16</v>
      </c>
      <c r="H5" s="26" t="s">
        <v>15</v>
      </c>
      <c r="I5" s="27" t="s">
        <v>17</v>
      </c>
      <c r="J5" s="26" t="s">
        <v>15</v>
      </c>
      <c r="K5" s="27" t="s">
        <v>18</v>
      </c>
      <c r="L5" s="26" t="s">
        <v>15</v>
      </c>
      <c r="M5" s="27" t="s">
        <v>19</v>
      </c>
      <c r="N5" s="26" t="s">
        <v>15</v>
      </c>
      <c r="O5" s="27" t="s">
        <v>20</v>
      </c>
      <c r="P5" s="26" t="s">
        <v>15</v>
      </c>
      <c r="Q5" s="26" t="s">
        <v>0</v>
      </c>
      <c r="R5" s="26" t="s">
        <v>0</v>
      </c>
      <c r="S5" s="26" t="s">
        <v>0</v>
      </c>
      <c r="T5" s="28" t="s">
        <v>20</v>
      </c>
      <c r="U5" s="29" t="s">
        <v>21</v>
      </c>
    </row>
    <row r="6" spans="1:21" ht="14.5" customHeight="1" x14ac:dyDescent="0.25">
      <c r="A6" s="16" t="s">
        <v>0</v>
      </c>
      <c r="B6" s="8" t="s">
        <v>618</v>
      </c>
      <c r="C6" s="8"/>
      <c r="D6" s="30"/>
      <c r="E6" s="30"/>
      <c r="F6" s="30"/>
      <c r="G6" s="31"/>
      <c r="H6" s="30"/>
      <c r="I6" s="31"/>
      <c r="J6" s="30"/>
      <c r="K6" s="31"/>
      <c r="L6" s="30"/>
      <c r="M6" s="31"/>
      <c r="N6" s="30"/>
      <c r="O6" s="31"/>
      <c r="P6" s="30"/>
      <c r="Q6" s="30"/>
      <c r="R6" s="30"/>
      <c r="S6" s="30"/>
      <c r="T6" s="31"/>
      <c r="U6" s="31"/>
    </row>
    <row r="7" spans="1:21" ht="14.5" customHeight="1" x14ac:dyDescent="0.3">
      <c r="A7" s="17" t="s">
        <v>0</v>
      </c>
      <c r="B7" s="9" t="s">
        <v>22</v>
      </c>
      <c r="C7" s="10"/>
      <c r="D7" s="32"/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</row>
    <row r="8" spans="1:21" ht="13" x14ac:dyDescent="0.3">
      <c r="A8" s="18" t="s">
        <v>23</v>
      </c>
      <c r="B8" s="12" t="s">
        <v>24</v>
      </c>
      <c r="C8" s="11" t="s">
        <v>25</v>
      </c>
      <c r="D8" s="33">
        <v>206644752</v>
      </c>
      <c r="E8" s="33">
        <v>206644752</v>
      </c>
      <c r="F8" s="33">
        <v>47746826</v>
      </c>
      <c r="G8" s="38">
        <f>IF(($D8       =0),0,($F8       /$D8       ))</f>
        <v>0.23105753007460841</v>
      </c>
      <c r="H8" s="33">
        <v>44061746</v>
      </c>
      <c r="I8" s="38">
        <f>IF(($D8       =0),0,($H8       /$D8       ))</f>
        <v>0.21322460683637395</v>
      </c>
      <c r="J8" s="33">
        <v>46397935</v>
      </c>
      <c r="K8" s="38">
        <f>IF(($E8       =0),0,($J8       /$E8       ))</f>
        <v>0.22452994596252801</v>
      </c>
      <c r="L8" s="33">
        <v>0</v>
      </c>
      <c r="M8" s="38">
        <f>IF(($E8       =0),0,($L8       /$E8       ))</f>
        <v>0</v>
      </c>
      <c r="N8" s="33">
        <f>$F8       +$H8       +$J8</f>
        <v>138206507</v>
      </c>
      <c r="O8" s="38">
        <f>IF(($E8       =0),0,($N8       /$E8       ))</f>
        <v>0.66881208287351035</v>
      </c>
      <c r="P8" s="33">
        <v>30661579</v>
      </c>
      <c r="Q8" s="33">
        <v>190903755</v>
      </c>
      <c r="R8" s="33">
        <v>190903755</v>
      </c>
      <c r="S8" s="33">
        <v>133001021</v>
      </c>
      <c r="T8" s="38">
        <f>IF(($R8       =0),0,($S8       /$R8       ))</f>
        <v>0.69669148728897445</v>
      </c>
      <c r="U8" s="38">
        <f>IF(($P8       =0),0,(($J8       /$P8       )-1))</f>
        <v>0.51322718898462472</v>
      </c>
    </row>
    <row r="9" spans="1:21" ht="13" x14ac:dyDescent="0.3">
      <c r="A9" s="18" t="s">
        <v>23</v>
      </c>
      <c r="B9" s="12" t="s">
        <v>26</v>
      </c>
      <c r="C9" s="11" t="s">
        <v>27</v>
      </c>
      <c r="D9" s="33">
        <v>700738190</v>
      </c>
      <c r="E9" s="33">
        <v>539271910</v>
      </c>
      <c r="F9" s="33">
        <v>213785213</v>
      </c>
      <c r="G9" s="38">
        <f>IF(($D9       =0),0,($F9       /$D9       ))</f>
        <v>0.30508571682099989</v>
      </c>
      <c r="H9" s="33">
        <v>803634</v>
      </c>
      <c r="I9" s="38">
        <f>IF(($D9       =0),0,($H9       /$D9       ))</f>
        <v>1.1468391639964707E-3</v>
      </c>
      <c r="J9" s="33">
        <v>265375069</v>
      </c>
      <c r="K9" s="38">
        <f>IF(($E9       =0),0,($J9       /$E9       ))</f>
        <v>0.49209881708839609</v>
      </c>
      <c r="L9" s="33">
        <v>0</v>
      </c>
      <c r="M9" s="38">
        <f>IF(($E9       =0),0,($L9       /$E9       ))</f>
        <v>0</v>
      </c>
      <c r="N9" s="33">
        <f>$F9       +$H9       +$J9</f>
        <v>479963916</v>
      </c>
      <c r="O9" s="38">
        <f>IF(($E9       =0),0,($N9       /$E9       ))</f>
        <v>0.8900220966450858</v>
      </c>
      <c r="P9" s="33">
        <v>0</v>
      </c>
      <c r="Q9" s="33">
        <v>0</v>
      </c>
      <c r="R9" s="33">
        <v>0</v>
      </c>
      <c r="S9" s="33">
        <v>0</v>
      </c>
      <c r="T9" s="38">
        <f>IF(($R9       =0),0,($S9       /$R9       ))</f>
        <v>0</v>
      </c>
      <c r="U9" s="38">
        <f>IF(($P9       =0),0,(($J9       /$P9       )-1))</f>
        <v>0</v>
      </c>
    </row>
    <row r="10" spans="1:21" ht="14" x14ac:dyDescent="0.3">
      <c r="A10" s="19" t="s">
        <v>0</v>
      </c>
      <c r="B10" s="14" t="s">
        <v>28</v>
      </c>
      <c r="C10" s="13" t="s">
        <v>0</v>
      </c>
      <c r="D10" s="34">
        <f>SUM(D8:D9)</f>
        <v>907382942</v>
      </c>
      <c r="E10" s="34">
        <f>SUM(E8:E9)</f>
        <v>745916662</v>
      </c>
      <c r="F10" s="34">
        <f>SUM(F8:F9)</f>
        <v>261532039</v>
      </c>
      <c r="G10" s="39">
        <f t="shared" ref="G10:G54" si="0">IF(($D10      =0),0,($F10      /$D10      ))</f>
        <v>0.28822675288952038</v>
      </c>
      <c r="H10" s="34">
        <f>SUM(H8:H9)</f>
        <v>44865380</v>
      </c>
      <c r="I10" s="39">
        <f t="shared" ref="I10:I54" si="1">IF(($D10      =0),0,($H10      /$D10      ))</f>
        <v>4.944481312499701E-2</v>
      </c>
      <c r="J10" s="34">
        <f>SUM(J8:J9)</f>
        <v>311773004</v>
      </c>
      <c r="K10" s="39">
        <f t="shared" ref="K10:K54" si="2">IF(($E10      =0),0,($J10      /$E10      ))</f>
        <v>0.41797297189213345</v>
      </c>
      <c r="L10" s="34">
        <f>SUM(L8:L9)</f>
        <v>0</v>
      </c>
      <c r="M10" s="39">
        <f t="shared" ref="M10:M54" si="3">IF(($E10      =0),0,($L10      /$E10      ))</f>
        <v>0</v>
      </c>
      <c r="N10" s="34">
        <f t="shared" ref="N10:N54" si="4">$F10      +$H10      +$J10</f>
        <v>618170423</v>
      </c>
      <c r="O10" s="39">
        <f t="shared" ref="O10:O54" si="5">IF(($E10      =0),0,($N10      /$E10      ))</f>
        <v>0.82873926068700687</v>
      </c>
      <c r="P10" s="34">
        <f>SUM(P8:P9)</f>
        <v>30661579</v>
      </c>
      <c r="Q10" s="34">
        <f>SUM(Q8:Q9)</f>
        <v>190903755</v>
      </c>
      <c r="R10" s="34">
        <f>SUM(R8:R9)</f>
        <v>190903755</v>
      </c>
      <c r="S10" s="34">
        <f>SUM(S8:S9)</f>
        <v>133001021</v>
      </c>
      <c r="T10" s="39">
        <f t="shared" ref="T10:T54" si="6">IF(($R10      =0),0,($S10      /$R10      ))</f>
        <v>0.69669148728897445</v>
      </c>
      <c r="U10" s="39">
        <f t="shared" ref="U10:U54" si="7">IF(($P10      =0),0,(($J10      /$P10      )-1))</f>
        <v>9.1681979261407243</v>
      </c>
    </row>
    <row r="11" spans="1:21" ht="13" x14ac:dyDescent="0.3">
      <c r="A11" s="18" t="s">
        <v>29</v>
      </c>
      <c r="B11" s="12" t="s">
        <v>30</v>
      </c>
      <c r="C11" s="11" t="s">
        <v>31</v>
      </c>
      <c r="D11" s="33">
        <v>2147744</v>
      </c>
      <c r="E11" s="33">
        <v>2484474</v>
      </c>
      <c r="F11" s="33">
        <v>73558</v>
      </c>
      <c r="G11" s="38">
        <f t="shared" si="0"/>
        <v>3.4248960769998657E-2</v>
      </c>
      <c r="H11" s="33">
        <v>381219</v>
      </c>
      <c r="I11" s="38">
        <f t="shared" si="1"/>
        <v>0.17749741123709342</v>
      </c>
      <c r="J11" s="33">
        <v>102701</v>
      </c>
      <c r="K11" s="38">
        <f t="shared" si="2"/>
        <v>4.1337120050360762E-2</v>
      </c>
      <c r="L11" s="33">
        <v>0</v>
      </c>
      <c r="M11" s="38">
        <f t="shared" si="3"/>
        <v>0</v>
      </c>
      <c r="N11" s="33">
        <f t="shared" si="4"/>
        <v>557478</v>
      </c>
      <c r="O11" s="38">
        <f t="shared" si="5"/>
        <v>0.22438471885799569</v>
      </c>
      <c r="P11" s="33">
        <v>175141</v>
      </c>
      <c r="Q11" s="33">
        <v>2265527</v>
      </c>
      <c r="R11" s="33">
        <v>2137103</v>
      </c>
      <c r="S11" s="33">
        <v>253859</v>
      </c>
      <c r="T11" s="38">
        <f t="shared" si="6"/>
        <v>0.11878650678044063</v>
      </c>
      <c r="U11" s="38">
        <f t="shared" si="7"/>
        <v>-0.41360960597461471</v>
      </c>
    </row>
    <row r="12" spans="1:21" ht="13" x14ac:dyDescent="0.3">
      <c r="A12" s="18" t="s">
        <v>29</v>
      </c>
      <c r="B12" s="12" t="s">
        <v>32</v>
      </c>
      <c r="C12" s="11" t="s">
        <v>33</v>
      </c>
      <c r="D12" s="33">
        <v>52500</v>
      </c>
      <c r="E12" s="33">
        <v>40000</v>
      </c>
      <c r="F12" s="33">
        <v>3109</v>
      </c>
      <c r="G12" s="38">
        <f t="shared" si="0"/>
        <v>5.9219047619047616E-2</v>
      </c>
      <c r="H12" s="33">
        <v>3932</v>
      </c>
      <c r="I12" s="38">
        <f t="shared" si="1"/>
        <v>7.4895238095238098E-2</v>
      </c>
      <c r="J12" s="33">
        <v>9135</v>
      </c>
      <c r="K12" s="38">
        <f t="shared" si="2"/>
        <v>0.22837499999999999</v>
      </c>
      <c r="L12" s="33">
        <v>0</v>
      </c>
      <c r="M12" s="38">
        <f t="shared" si="3"/>
        <v>0</v>
      </c>
      <c r="N12" s="33">
        <f t="shared" si="4"/>
        <v>16176</v>
      </c>
      <c r="O12" s="38">
        <f t="shared" si="5"/>
        <v>0.40439999999999998</v>
      </c>
      <c r="P12" s="33">
        <v>12098</v>
      </c>
      <c r="Q12" s="33">
        <v>52500</v>
      </c>
      <c r="R12" s="33">
        <v>497565</v>
      </c>
      <c r="S12" s="33">
        <v>1033714</v>
      </c>
      <c r="T12" s="38">
        <f t="shared" si="6"/>
        <v>2.0775456473023626</v>
      </c>
      <c r="U12" s="38">
        <f t="shared" si="7"/>
        <v>-0.24491651512646717</v>
      </c>
    </row>
    <row r="13" spans="1:21" ht="13" x14ac:dyDescent="0.3">
      <c r="A13" s="18" t="s">
        <v>29</v>
      </c>
      <c r="B13" s="12" t="s">
        <v>34</v>
      </c>
      <c r="C13" s="11" t="s">
        <v>35</v>
      </c>
      <c r="D13" s="33">
        <v>1326792</v>
      </c>
      <c r="E13" s="33">
        <v>1326792</v>
      </c>
      <c r="F13" s="33">
        <v>-1870</v>
      </c>
      <c r="G13" s="38">
        <f t="shared" si="0"/>
        <v>-1.4094145879685739E-3</v>
      </c>
      <c r="H13" s="33">
        <v>4805</v>
      </c>
      <c r="I13" s="38">
        <f t="shared" si="1"/>
        <v>3.6215171632026722E-3</v>
      </c>
      <c r="J13" s="33">
        <v>1812</v>
      </c>
      <c r="K13" s="38">
        <f t="shared" si="2"/>
        <v>1.3657001248123294E-3</v>
      </c>
      <c r="L13" s="33">
        <v>0</v>
      </c>
      <c r="M13" s="38">
        <f t="shared" si="3"/>
        <v>0</v>
      </c>
      <c r="N13" s="33">
        <f t="shared" si="4"/>
        <v>4747</v>
      </c>
      <c r="O13" s="38">
        <f t="shared" si="5"/>
        <v>3.5778027000464277E-3</v>
      </c>
      <c r="P13" s="33">
        <v>8842</v>
      </c>
      <c r="Q13" s="33">
        <v>2095580</v>
      </c>
      <c r="R13" s="33">
        <v>1795580</v>
      </c>
      <c r="S13" s="33">
        <v>17806</v>
      </c>
      <c r="T13" s="38">
        <f t="shared" si="6"/>
        <v>9.9165729179429493E-3</v>
      </c>
      <c r="U13" s="38">
        <f t="shared" si="7"/>
        <v>-0.79506898891653477</v>
      </c>
    </row>
    <row r="14" spans="1:21" ht="13" x14ac:dyDescent="0.3">
      <c r="A14" s="18" t="s">
        <v>29</v>
      </c>
      <c r="B14" s="12" t="s">
        <v>36</v>
      </c>
      <c r="C14" s="11" t="s">
        <v>37</v>
      </c>
      <c r="D14" s="33">
        <v>41222</v>
      </c>
      <c r="E14" s="33">
        <v>28071</v>
      </c>
      <c r="F14" s="33">
        <v>18372</v>
      </c>
      <c r="G14" s="38">
        <f t="shared" si="0"/>
        <v>0.44568434331182377</v>
      </c>
      <c r="H14" s="33">
        <v>732237</v>
      </c>
      <c r="I14" s="38">
        <f t="shared" si="1"/>
        <v>17.763257483867836</v>
      </c>
      <c r="J14" s="33">
        <v>-718175</v>
      </c>
      <c r="K14" s="38">
        <f t="shared" si="2"/>
        <v>-25.584232838160379</v>
      </c>
      <c r="L14" s="33">
        <v>0</v>
      </c>
      <c r="M14" s="38">
        <f t="shared" si="3"/>
        <v>0</v>
      </c>
      <c r="N14" s="33">
        <f t="shared" si="4"/>
        <v>32434</v>
      </c>
      <c r="O14" s="38">
        <f t="shared" si="5"/>
        <v>1.1554273093227887</v>
      </c>
      <c r="P14" s="33">
        <v>23833</v>
      </c>
      <c r="Q14" s="33">
        <v>39073</v>
      </c>
      <c r="R14" s="33">
        <v>522204</v>
      </c>
      <c r="S14" s="33">
        <v>66707</v>
      </c>
      <c r="T14" s="38">
        <f t="shared" si="6"/>
        <v>0.12774126586544721</v>
      </c>
      <c r="U14" s="38">
        <f t="shared" si="7"/>
        <v>-31.133638232702555</v>
      </c>
    </row>
    <row r="15" spans="1:21" ht="13" x14ac:dyDescent="0.3">
      <c r="A15" s="18" t="s">
        <v>29</v>
      </c>
      <c r="B15" s="12" t="s">
        <v>38</v>
      </c>
      <c r="C15" s="11" t="s">
        <v>39</v>
      </c>
      <c r="D15" s="33">
        <v>7172403</v>
      </c>
      <c r="E15" s="33">
        <v>7172403</v>
      </c>
      <c r="F15" s="33">
        <v>4231</v>
      </c>
      <c r="G15" s="38">
        <f t="shared" si="0"/>
        <v>5.8989992614748505E-4</v>
      </c>
      <c r="H15" s="33">
        <v>4120</v>
      </c>
      <c r="I15" s="38">
        <f t="shared" si="1"/>
        <v>5.7442394132064243E-4</v>
      </c>
      <c r="J15" s="33">
        <v>3720420</v>
      </c>
      <c r="K15" s="38">
        <f t="shared" si="2"/>
        <v>0.5187131844097439</v>
      </c>
      <c r="L15" s="33">
        <v>0</v>
      </c>
      <c r="M15" s="38">
        <f t="shared" si="3"/>
        <v>0</v>
      </c>
      <c r="N15" s="33">
        <f t="shared" si="4"/>
        <v>3728771</v>
      </c>
      <c r="O15" s="38">
        <f t="shared" si="5"/>
        <v>0.51987750827721202</v>
      </c>
      <c r="P15" s="33">
        <v>3702644</v>
      </c>
      <c r="Q15" s="33">
        <v>12697805</v>
      </c>
      <c r="R15" s="33">
        <v>6877939</v>
      </c>
      <c r="S15" s="33">
        <v>5664915</v>
      </c>
      <c r="T15" s="38">
        <f t="shared" si="6"/>
        <v>0.82363553965802838</v>
      </c>
      <c r="U15" s="38">
        <f t="shared" si="7"/>
        <v>4.8008936316858986E-3</v>
      </c>
    </row>
    <row r="16" spans="1:21" ht="13" x14ac:dyDescent="0.3">
      <c r="A16" s="18" t="s">
        <v>29</v>
      </c>
      <c r="B16" s="12" t="s">
        <v>40</v>
      </c>
      <c r="C16" s="11" t="s">
        <v>41</v>
      </c>
      <c r="D16" s="33">
        <v>21008</v>
      </c>
      <c r="E16" s="33">
        <v>13106</v>
      </c>
      <c r="F16" s="33">
        <v>3653</v>
      </c>
      <c r="G16" s="38">
        <f t="shared" si="0"/>
        <v>0.17388613861386137</v>
      </c>
      <c r="H16" s="33">
        <v>1873</v>
      </c>
      <c r="I16" s="38">
        <f t="shared" si="1"/>
        <v>8.915651180502665E-2</v>
      </c>
      <c r="J16" s="33">
        <v>7003</v>
      </c>
      <c r="K16" s="38">
        <f t="shared" si="2"/>
        <v>0.53433541889211045</v>
      </c>
      <c r="L16" s="33">
        <v>0</v>
      </c>
      <c r="M16" s="38">
        <f t="shared" si="3"/>
        <v>0</v>
      </c>
      <c r="N16" s="33">
        <f t="shared" si="4"/>
        <v>12529</v>
      </c>
      <c r="O16" s="38">
        <f t="shared" si="5"/>
        <v>0.95597436288722726</v>
      </c>
      <c r="P16" s="33">
        <v>5838</v>
      </c>
      <c r="Q16" s="33">
        <v>20181</v>
      </c>
      <c r="R16" s="33">
        <v>20181</v>
      </c>
      <c r="S16" s="33">
        <v>10485</v>
      </c>
      <c r="T16" s="38">
        <f t="shared" si="6"/>
        <v>0.51954808978742384</v>
      </c>
      <c r="U16" s="38">
        <f t="shared" si="7"/>
        <v>0.19955464200068507</v>
      </c>
    </row>
    <row r="17" spans="1:21" ht="13" x14ac:dyDescent="0.3">
      <c r="A17" s="18" t="s">
        <v>29</v>
      </c>
      <c r="B17" s="12" t="s">
        <v>42</v>
      </c>
      <c r="C17" s="11" t="s">
        <v>43</v>
      </c>
      <c r="D17" s="33">
        <v>1870731</v>
      </c>
      <c r="E17" s="33">
        <v>1870731</v>
      </c>
      <c r="F17" s="33">
        <v>208745</v>
      </c>
      <c r="G17" s="38">
        <f t="shared" si="0"/>
        <v>0.11158472276345451</v>
      </c>
      <c r="H17" s="33">
        <v>467647</v>
      </c>
      <c r="I17" s="38">
        <f t="shared" si="1"/>
        <v>0.24998088982328298</v>
      </c>
      <c r="J17" s="33">
        <v>963381</v>
      </c>
      <c r="K17" s="38">
        <f t="shared" si="2"/>
        <v>0.51497569666616949</v>
      </c>
      <c r="L17" s="33">
        <v>0</v>
      </c>
      <c r="M17" s="38">
        <f t="shared" si="3"/>
        <v>0</v>
      </c>
      <c r="N17" s="33">
        <f t="shared" si="4"/>
        <v>1639773</v>
      </c>
      <c r="O17" s="38">
        <f t="shared" si="5"/>
        <v>0.87654130925290696</v>
      </c>
      <c r="P17" s="33">
        <v>392780</v>
      </c>
      <c r="Q17" s="33">
        <v>20969841</v>
      </c>
      <c r="R17" s="33">
        <v>1757976</v>
      </c>
      <c r="S17" s="33">
        <v>1365042</v>
      </c>
      <c r="T17" s="38">
        <f t="shared" si="6"/>
        <v>0.77648500320823488</v>
      </c>
      <c r="U17" s="38">
        <f t="shared" si="7"/>
        <v>1.4527241712918175</v>
      </c>
    </row>
    <row r="18" spans="1:21" ht="13" x14ac:dyDescent="0.3">
      <c r="A18" s="18" t="s">
        <v>44</v>
      </c>
      <c r="B18" s="12" t="s">
        <v>45</v>
      </c>
      <c r="C18" s="11" t="s">
        <v>46</v>
      </c>
      <c r="D18" s="33">
        <v>0</v>
      </c>
      <c r="E18" s="33">
        <v>0</v>
      </c>
      <c r="F18" s="33">
        <v>0</v>
      </c>
      <c r="G18" s="38">
        <f t="shared" si="0"/>
        <v>0</v>
      </c>
      <c r="H18" s="33">
        <v>0</v>
      </c>
      <c r="I18" s="38">
        <f t="shared" si="1"/>
        <v>0</v>
      </c>
      <c r="J18" s="33">
        <v>0</v>
      </c>
      <c r="K18" s="38">
        <f t="shared" si="2"/>
        <v>0</v>
      </c>
      <c r="L18" s="33">
        <v>0</v>
      </c>
      <c r="M18" s="38">
        <f t="shared" si="3"/>
        <v>0</v>
      </c>
      <c r="N18" s="33">
        <f t="shared" si="4"/>
        <v>0</v>
      </c>
      <c r="O18" s="38">
        <f t="shared" si="5"/>
        <v>0</v>
      </c>
      <c r="P18" s="33">
        <v>0</v>
      </c>
      <c r="Q18" s="33">
        <v>0</v>
      </c>
      <c r="R18" s="33">
        <v>0</v>
      </c>
      <c r="S18" s="33">
        <v>0</v>
      </c>
      <c r="T18" s="38">
        <f t="shared" si="6"/>
        <v>0</v>
      </c>
      <c r="U18" s="38">
        <f t="shared" si="7"/>
        <v>0</v>
      </c>
    </row>
    <row r="19" spans="1:21" ht="14" x14ac:dyDescent="0.3">
      <c r="A19" s="19" t="s">
        <v>0</v>
      </c>
      <c r="B19" s="14" t="s">
        <v>47</v>
      </c>
      <c r="C19" s="13" t="s">
        <v>0</v>
      </c>
      <c r="D19" s="34">
        <f>SUM(D11:D18)</f>
        <v>12632400</v>
      </c>
      <c r="E19" s="34">
        <f>SUM(E11:E18)</f>
        <v>12935577</v>
      </c>
      <c r="F19" s="34">
        <f>SUM(F11:F18)</f>
        <v>309798</v>
      </c>
      <c r="G19" s="39">
        <f t="shared" si="0"/>
        <v>2.4524080934739241E-2</v>
      </c>
      <c r="H19" s="34">
        <f>SUM(H11:H18)</f>
        <v>1595833</v>
      </c>
      <c r="I19" s="39">
        <f t="shared" si="1"/>
        <v>0.12632856780975904</v>
      </c>
      <c r="J19" s="34">
        <f>SUM(J11:J18)</f>
        <v>4086277</v>
      </c>
      <c r="K19" s="39">
        <f t="shared" si="2"/>
        <v>0.31589445140328876</v>
      </c>
      <c r="L19" s="34">
        <f>SUM(L11:L18)</f>
        <v>0</v>
      </c>
      <c r="M19" s="39">
        <f t="shared" si="3"/>
        <v>0</v>
      </c>
      <c r="N19" s="34">
        <f t="shared" si="4"/>
        <v>5991908</v>
      </c>
      <c r="O19" s="39">
        <f t="shared" si="5"/>
        <v>0.46321149802594813</v>
      </c>
      <c r="P19" s="34">
        <f>SUM(P11:P18)</f>
        <v>4321176</v>
      </c>
      <c r="Q19" s="34">
        <f>SUM(Q11:Q18)</f>
        <v>38140507</v>
      </c>
      <c r="R19" s="34">
        <f>SUM(R11:R18)</f>
        <v>13608548</v>
      </c>
      <c r="S19" s="34">
        <f>SUM(S11:S18)</f>
        <v>8412528</v>
      </c>
      <c r="T19" s="39">
        <f t="shared" si="6"/>
        <v>0.61817969117645766</v>
      </c>
      <c r="U19" s="39">
        <f t="shared" si="7"/>
        <v>-5.4359970526541845E-2</v>
      </c>
    </row>
    <row r="20" spans="1:21" ht="13" x14ac:dyDescent="0.3">
      <c r="A20" s="18" t="s">
        <v>29</v>
      </c>
      <c r="B20" s="12" t="s">
        <v>48</v>
      </c>
      <c r="C20" s="11" t="s">
        <v>49</v>
      </c>
      <c r="D20" s="33">
        <v>650000</v>
      </c>
      <c r="E20" s="33">
        <v>1270000</v>
      </c>
      <c r="F20" s="33">
        <v>0</v>
      </c>
      <c r="G20" s="38">
        <f t="shared" si="0"/>
        <v>0</v>
      </c>
      <c r="H20" s="33">
        <v>0</v>
      </c>
      <c r="I20" s="38">
        <f t="shared" si="1"/>
        <v>0</v>
      </c>
      <c r="J20" s="33">
        <v>158070</v>
      </c>
      <c r="K20" s="38">
        <f t="shared" si="2"/>
        <v>0.12446456692913385</v>
      </c>
      <c r="L20" s="33">
        <v>0</v>
      </c>
      <c r="M20" s="38">
        <f t="shared" si="3"/>
        <v>0</v>
      </c>
      <c r="N20" s="33">
        <f t="shared" si="4"/>
        <v>158070</v>
      </c>
      <c r="O20" s="38">
        <f t="shared" si="5"/>
        <v>0.12446456692913385</v>
      </c>
      <c r="P20" s="33">
        <v>48050</v>
      </c>
      <c r="Q20" s="33">
        <v>1650000</v>
      </c>
      <c r="R20" s="33">
        <v>650000</v>
      </c>
      <c r="S20" s="33">
        <v>1538927</v>
      </c>
      <c r="T20" s="38">
        <f t="shared" si="6"/>
        <v>2.3675799999999998</v>
      </c>
      <c r="U20" s="38">
        <f t="shared" si="7"/>
        <v>2.2896982310093654</v>
      </c>
    </row>
    <row r="21" spans="1:21" ht="13" x14ac:dyDescent="0.3">
      <c r="A21" s="18" t="s">
        <v>29</v>
      </c>
      <c r="B21" s="12" t="s">
        <v>50</v>
      </c>
      <c r="C21" s="11" t="s">
        <v>51</v>
      </c>
      <c r="D21" s="33">
        <v>72</v>
      </c>
      <c r="E21" s="33">
        <v>72</v>
      </c>
      <c r="F21" s="33">
        <v>273864</v>
      </c>
      <c r="G21" s="38">
        <f t="shared" si="0"/>
        <v>3803.6666666666665</v>
      </c>
      <c r="H21" s="33">
        <v>173071</v>
      </c>
      <c r="I21" s="38">
        <f t="shared" si="1"/>
        <v>2403.7638888888887</v>
      </c>
      <c r="J21" s="33">
        <v>271091</v>
      </c>
      <c r="K21" s="38">
        <f t="shared" si="2"/>
        <v>3765.1527777777778</v>
      </c>
      <c r="L21" s="33">
        <v>0</v>
      </c>
      <c r="M21" s="38">
        <f t="shared" si="3"/>
        <v>0</v>
      </c>
      <c r="N21" s="33">
        <f t="shared" si="4"/>
        <v>718026</v>
      </c>
      <c r="O21" s="38">
        <f t="shared" si="5"/>
        <v>9972.5833333333339</v>
      </c>
      <c r="P21" s="33">
        <v>282906</v>
      </c>
      <c r="Q21" s="33">
        <v>0</v>
      </c>
      <c r="R21" s="33">
        <v>0</v>
      </c>
      <c r="S21" s="33">
        <v>684524</v>
      </c>
      <c r="T21" s="38">
        <f t="shared" si="6"/>
        <v>0</v>
      </c>
      <c r="U21" s="38">
        <f t="shared" si="7"/>
        <v>-4.1762988413112434E-2</v>
      </c>
    </row>
    <row r="22" spans="1:21" ht="13" x14ac:dyDescent="0.3">
      <c r="A22" s="18" t="s">
        <v>29</v>
      </c>
      <c r="B22" s="12" t="s">
        <v>52</v>
      </c>
      <c r="C22" s="11" t="s">
        <v>53</v>
      </c>
      <c r="D22" s="33">
        <v>1470000</v>
      </c>
      <c r="E22" s="33">
        <v>1470000</v>
      </c>
      <c r="F22" s="33">
        <v>62817</v>
      </c>
      <c r="G22" s="38">
        <f t="shared" si="0"/>
        <v>4.2732653061224493E-2</v>
      </c>
      <c r="H22" s="33">
        <v>99830</v>
      </c>
      <c r="I22" s="38">
        <f t="shared" si="1"/>
        <v>6.7911564625850337E-2</v>
      </c>
      <c r="J22" s="33">
        <v>150840</v>
      </c>
      <c r="K22" s="38">
        <f t="shared" si="2"/>
        <v>0.10261224489795918</v>
      </c>
      <c r="L22" s="33">
        <v>0</v>
      </c>
      <c r="M22" s="38">
        <f t="shared" si="3"/>
        <v>0</v>
      </c>
      <c r="N22" s="33">
        <f t="shared" si="4"/>
        <v>313487</v>
      </c>
      <c r="O22" s="38">
        <f t="shared" si="5"/>
        <v>0.213256462585034</v>
      </c>
      <c r="P22" s="33">
        <v>148627</v>
      </c>
      <c r="Q22" s="33">
        <v>2300000</v>
      </c>
      <c r="R22" s="33">
        <v>2300000</v>
      </c>
      <c r="S22" s="33">
        <v>148627</v>
      </c>
      <c r="T22" s="38">
        <f t="shared" si="6"/>
        <v>6.4620434782608691E-2</v>
      </c>
      <c r="U22" s="38">
        <f t="shared" si="7"/>
        <v>1.4889623016006492E-2</v>
      </c>
    </row>
    <row r="23" spans="1:21" ht="13" x14ac:dyDescent="0.3">
      <c r="A23" s="18" t="s">
        <v>29</v>
      </c>
      <c r="B23" s="12" t="s">
        <v>54</v>
      </c>
      <c r="C23" s="11" t="s">
        <v>55</v>
      </c>
      <c r="D23" s="33">
        <v>4657239</v>
      </c>
      <c r="E23" s="33">
        <v>4657239</v>
      </c>
      <c r="F23" s="33">
        <v>2295646</v>
      </c>
      <c r="G23" s="38">
        <f t="shared" si="0"/>
        <v>0.49291994677533191</v>
      </c>
      <c r="H23" s="33">
        <v>2291873</v>
      </c>
      <c r="I23" s="38">
        <f t="shared" si="1"/>
        <v>0.49210981012569893</v>
      </c>
      <c r="J23" s="33">
        <v>1444033</v>
      </c>
      <c r="K23" s="38">
        <f t="shared" si="2"/>
        <v>0.3100620346089174</v>
      </c>
      <c r="L23" s="33">
        <v>0</v>
      </c>
      <c r="M23" s="38">
        <f t="shared" si="3"/>
        <v>0</v>
      </c>
      <c r="N23" s="33">
        <f t="shared" si="4"/>
        <v>6031552</v>
      </c>
      <c r="O23" s="38">
        <f t="shared" si="5"/>
        <v>1.2950917915099482</v>
      </c>
      <c r="P23" s="33">
        <v>0</v>
      </c>
      <c r="Q23" s="33">
        <v>5000</v>
      </c>
      <c r="R23" s="33">
        <v>5000</v>
      </c>
      <c r="S23" s="33">
        <v>0</v>
      </c>
      <c r="T23" s="38">
        <f t="shared" si="6"/>
        <v>0</v>
      </c>
      <c r="U23" s="38">
        <f t="shared" si="7"/>
        <v>0</v>
      </c>
    </row>
    <row r="24" spans="1:21" ht="13" x14ac:dyDescent="0.3">
      <c r="A24" s="18" t="s">
        <v>29</v>
      </c>
      <c r="B24" s="12" t="s">
        <v>56</v>
      </c>
      <c r="C24" s="11" t="s">
        <v>57</v>
      </c>
      <c r="D24" s="33">
        <v>10000</v>
      </c>
      <c r="E24" s="33">
        <v>10000</v>
      </c>
      <c r="F24" s="33">
        <v>0</v>
      </c>
      <c r="G24" s="38">
        <f t="shared" si="0"/>
        <v>0</v>
      </c>
      <c r="H24" s="33">
        <v>0</v>
      </c>
      <c r="I24" s="38">
        <f t="shared" si="1"/>
        <v>0</v>
      </c>
      <c r="J24" s="33">
        <v>0</v>
      </c>
      <c r="K24" s="38">
        <f t="shared" si="2"/>
        <v>0</v>
      </c>
      <c r="L24" s="33">
        <v>0</v>
      </c>
      <c r="M24" s="38">
        <f t="shared" si="3"/>
        <v>0</v>
      </c>
      <c r="N24" s="33">
        <f t="shared" si="4"/>
        <v>0</v>
      </c>
      <c r="O24" s="38">
        <f t="shared" si="5"/>
        <v>0</v>
      </c>
      <c r="P24" s="33">
        <v>0</v>
      </c>
      <c r="Q24" s="33">
        <v>10000</v>
      </c>
      <c r="R24" s="33">
        <v>10000</v>
      </c>
      <c r="S24" s="33">
        <v>0</v>
      </c>
      <c r="T24" s="38">
        <f t="shared" si="6"/>
        <v>0</v>
      </c>
      <c r="U24" s="38">
        <f t="shared" si="7"/>
        <v>0</v>
      </c>
    </row>
    <row r="25" spans="1:21" ht="13" x14ac:dyDescent="0.3">
      <c r="A25" s="18" t="s">
        <v>29</v>
      </c>
      <c r="B25" s="12" t="s">
        <v>58</v>
      </c>
      <c r="C25" s="11" t="s">
        <v>59</v>
      </c>
      <c r="D25" s="33">
        <v>23165666</v>
      </c>
      <c r="E25" s="33">
        <v>23165666</v>
      </c>
      <c r="F25" s="33">
        <v>29450</v>
      </c>
      <c r="G25" s="38">
        <f t="shared" si="0"/>
        <v>1.2712779334727523E-3</v>
      </c>
      <c r="H25" s="33">
        <v>25554</v>
      </c>
      <c r="I25" s="38">
        <f t="shared" si="1"/>
        <v>1.1030980071973756E-3</v>
      </c>
      <c r="J25" s="33">
        <v>2284866</v>
      </c>
      <c r="K25" s="38">
        <f t="shared" si="2"/>
        <v>9.863156966866396E-2</v>
      </c>
      <c r="L25" s="33">
        <v>0</v>
      </c>
      <c r="M25" s="38">
        <f t="shared" si="3"/>
        <v>0</v>
      </c>
      <c r="N25" s="33">
        <f t="shared" si="4"/>
        <v>2339870</v>
      </c>
      <c r="O25" s="38">
        <f t="shared" si="5"/>
        <v>0.10100594560933408</v>
      </c>
      <c r="P25" s="33">
        <v>9752249</v>
      </c>
      <c r="Q25" s="33">
        <v>21885585</v>
      </c>
      <c r="R25" s="33">
        <v>21885585</v>
      </c>
      <c r="S25" s="33">
        <v>9752249</v>
      </c>
      <c r="T25" s="38">
        <f t="shared" si="6"/>
        <v>0.44560147695389452</v>
      </c>
      <c r="U25" s="38">
        <f t="shared" si="7"/>
        <v>-0.76570881239804278</v>
      </c>
    </row>
    <row r="26" spans="1:21" ht="13" x14ac:dyDescent="0.3">
      <c r="A26" s="18" t="s">
        <v>44</v>
      </c>
      <c r="B26" s="12" t="s">
        <v>60</v>
      </c>
      <c r="C26" s="11" t="s">
        <v>61</v>
      </c>
      <c r="D26" s="33">
        <v>8905644</v>
      </c>
      <c r="E26" s="33">
        <v>8905641</v>
      </c>
      <c r="F26" s="33">
        <v>1402543</v>
      </c>
      <c r="G26" s="38">
        <f t="shared" si="0"/>
        <v>0.15748922817934335</v>
      </c>
      <c r="H26" s="33">
        <v>1601703</v>
      </c>
      <c r="I26" s="38">
        <f t="shared" si="1"/>
        <v>0.17985257438990376</v>
      </c>
      <c r="J26" s="33">
        <v>1596875</v>
      </c>
      <c r="K26" s="38">
        <f t="shared" si="2"/>
        <v>0.17931050667773382</v>
      </c>
      <c r="L26" s="33">
        <v>0</v>
      </c>
      <c r="M26" s="38">
        <f t="shared" si="3"/>
        <v>0</v>
      </c>
      <c r="N26" s="33">
        <f t="shared" si="4"/>
        <v>4601121</v>
      </c>
      <c r="O26" s="38">
        <f t="shared" si="5"/>
        <v>0.51665242288567437</v>
      </c>
      <c r="P26" s="33">
        <v>581735</v>
      </c>
      <c r="Q26" s="33">
        <v>7737996</v>
      </c>
      <c r="R26" s="33">
        <v>0</v>
      </c>
      <c r="S26" s="33">
        <v>1119518</v>
      </c>
      <c r="T26" s="38">
        <f t="shared" si="6"/>
        <v>0</v>
      </c>
      <c r="U26" s="38">
        <f t="shared" si="7"/>
        <v>1.7450213585223513</v>
      </c>
    </row>
    <row r="27" spans="1:21" ht="14" x14ac:dyDescent="0.3">
      <c r="A27" s="19" t="s">
        <v>0</v>
      </c>
      <c r="B27" s="14" t="s">
        <v>62</v>
      </c>
      <c r="C27" s="13" t="s">
        <v>0</v>
      </c>
      <c r="D27" s="34">
        <f>SUM(D20:D26)</f>
        <v>38858621</v>
      </c>
      <c r="E27" s="34">
        <f>SUM(E20:E26)</f>
        <v>39478618</v>
      </c>
      <c r="F27" s="34">
        <f>SUM(F20:F26)</f>
        <v>4064320</v>
      </c>
      <c r="G27" s="39">
        <f t="shared" si="0"/>
        <v>0.10459249184370181</v>
      </c>
      <c r="H27" s="34">
        <f>SUM(H20:H26)</f>
        <v>4192031</v>
      </c>
      <c r="I27" s="39">
        <f t="shared" si="1"/>
        <v>0.10787904696875372</v>
      </c>
      <c r="J27" s="34">
        <f>SUM(J20:J26)</f>
        <v>5905775</v>
      </c>
      <c r="K27" s="39">
        <f t="shared" si="2"/>
        <v>0.14959426897871653</v>
      </c>
      <c r="L27" s="34">
        <f>SUM(L20:L26)</f>
        <v>0</v>
      </c>
      <c r="M27" s="39">
        <f t="shared" si="3"/>
        <v>0</v>
      </c>
      <c r="N27" s="34">
        <f t="shared" si="4"/>
        <v>14162126</v>
      </c>
      <c r="O27" s="39">
        <f t="shared" si="5"/>
        <v>0.35872902136543888</v>
      </c>
      <c r="P27" s="34">
        <f>SUM(P20:P26)</f>
        <v>10813567</v>
      </c>
      <c r="Q27" s="34">
        <f>SUM(Q20:Q26)</f>
        <v>33588581</v>
      </c>
      <c r="R27" s="34">
        <f>SUM(R20:R26)</f>
        <v>24850585</v>
      </c>
      <c r="S27" s="34">
        <f>SUM(S20:S26)</f>
        <v>13243845</v>
      </c>
      <c r="T27" s="39">
        <f t="shared" si="6"/>
        <v>0.5329389630063035</v>
      </c>
      <c r="U27" s="39">
        <f t="shared" si="7"/>
        <v>-0.45385505078943889</v>
      </c>
    </row>
    <row r="28" spans="1:21" ht="13" x14ac:dyDescent="0.3">
      <c r="A28" s="18" t="s">
        <v>29</v>
      </c>
      <c r="B28" s="12" t="s">
        <v>63</v>
      </c>
      <c r="C28" s="11" t="s">
        <v>64</v>
      </c>
      <c r="D28" s="33">
        <v>4836810</v>
      </c>
      <c r="E28" s="33">
        <v>4836810</v>
      </c>
      <c r="F28" s="33">
        <v>513469</v>
      </c>
      <c r="G28" s="38">
        <f t="shared" si="0"/>
        <v>0.10615860453480704</v>
      </c>
      <c r="H28" s="33">
        <v>550132</v>
      </c>
      <c r="I28" s="38">
        <f t="shared" si="1"/>
        <v>0.11373860044119988</v>
      </c>
      <c r="J28" s="33">
        <v>484353</v>
      </c>
      <c r="K28" s="38">
        <f t="shared" si="2"/>
        <v>0.10013893454570265</v>
      </c>
      <c r="L28" s="33">
        <v>0</v>
      </c>
      <c r="M28" s="38">
        <f t="shared" si="3"/>
        <v>0</v>
      </c>
      <c r="N28" s="33">
        <f t="shared" si="4"/>
        <v>1547954</v>
      </c>
      <c r="O28" s="38">
        <f t="shared" si="5"/>
        <v>0.32003613952170956</v>
      </c>
      <c r="P28" s="33">
        <v>518913</v>
      </c>
      <c r="Q28" s="33">
        <v>7455266</v>
      </c>
      <c r="R28" s="33">
        <v>4655256</v>
      </c>
      <c r="S28" s="33">
        <v>2309399</v>
      </c>
      <c r="T28" s="38">
        <f t="shared" si="6"/>
        <v>0.49608421105090678</v>
      </c>
      <c r="U28" s="38">
        <f t="shared" si="7"/>
        <v>-6.6600759664914966E-2</v>
      </c>
    </row>
    <row r="29" spans="1:21" ht="13" x14ac:dyDescent="0.3">
      <c r="A29" s="18" t="s">
        <v>29</v>
      </c>
      <c r="B29" s="12" t="s">
        <v>65</v>
      </c>
      <c r="C29" s="11" t="s">
        <v>66</v>
      </c>
      <c r="D29" s="33">
        <v>343530</v>
      </c>
      <c r="E29" s="33">
        <v>50000</v>
      </c>
      <c r="F29" s="33">
        <v>0</v>
      </c>
      <c r="G29" s="38">
        <f t="shared" si="0"/>
        <v>0</v>
      </c>
      <c r="H29" s="33">
        <v>478</v>
      </c>
      <c r="I29" s="38">
        <f t="shared" si="1"/>
        <v>1.3914359735685384E-3</v>
      </c>
      <c r="J29" s="33">
        <v>8600</v>
      </c>
      <c r="K29" s="38">
        <f t="shared" si="2"/>
        <v>0.17199999999999999</v>
      </c>
      <c r="L29" s="33">
        <v>0</v>
      </c>
      <c r="M29" s="38">
        <f t="shared" si="3"/>
        <v>0</v>
      </c>
      <c r="N29" s="33">
        <f t="shared" si="4"/>
        <v>9078</v>
      </c>
      <c r="O29" s="38">
        <f t="shared" si="5"/>
        <v>0.18156</v>
      </c>
      <c r="P29" s="33">
        <v>16200</v>
      </c>
      <c r="Q29" s="33">
        <v>530000</v>
      </c>
      <c r="R29" s="33">
        <v>343530</v>
      </c>
      <c r="S29" s="33">
        <v>28450</v>
      </c>
      <c r="T29" s="38">
        <f t="shared" si="6"/>
        <v>8.2816639012604429E-2</v>
      </c>
      <c r="U29" s="38">
        <f t="shared" si="7"/>
        <v>-0.46913580246913578</v>
      </c>
    </row>
    <row r="30" spans="1:21" ht="13" x14ac:dyDescent="0.3">
      <c r="A30" s="18" t="s">
        <v>29</v>
      </c>
      <c r="B30" s="12" t="s">
        <v>67</v>
      </c>
      <c r="C30" s="11" t="s">
        <v>68</v>
      </c>
      <c r="D30" s="33">
        <v>614207</v>
      </c>
      <c r="E30" s="33">
        <v>614207</v>
      </c>
      <c r="F30" s="33">
        <v>262551</v>
      </c>
      <c r="G30" s="38">
        <f t="shared" si="0"/>
        <v>0.42746337960980579</v>
      </c>
      <c r="H30" s="33">
        <v>134771</v>
      </c>
      <c r="I30" s="38">
        <f t="shared" si="1"/>
        <v>0.21942276789421156</v>
      </c>
      <c r="J30" s="33">
        <v>169548</v>
      </c>
      <c r="K30" s="38">
        <f t="shared" si="2"/>
        <v>0.27604374421001387</v>
      </c>
      <c r="L30" s="33">
        <v>0</v>
      </c>
      <c r="M30" s="38">
        <f t="shared" si="3"/>
        <v>0</v>
      </c>
      <c r="N30" s="33">
        <f t="shared" si="4"/>
        <v>566870</v>
      </c>
      <c r="O30" s="38">
        <f t="shared" si="5"/>
        <v>0.92292989171403128</v>
      </c>
      <c r="P30" s="33">
        <v>-240494</v>
      </c>
      <c r="Q30" s="33">
        <v>1090648</v>
      </c>
      <c r="R30" s="33">
        <v>1090648</v>
      </c>
      <c r="S30" s="33">
        <v>249505</v>
      </c>
      <c r="T30" s="38">
        <f t="shared" si="6"/>
        <v>0.2287676683953026</v>
      </c>
      <c r="U30" s="38">
        <f t="shared" si="7"/>
        <v>-1.7049988773108684</v>
      </c>
    </row>
    <row r="31" spans="1:21" ht="13" x14ac:dyDescent="0.3">
      <c r="A31" s="18" t="s">
        <v>29</v>
      </c>
      <c r="B31" s="12" t="s">
        <v>69</v>
      </c>
      <c r="C31" s="11" t="s">
        <v>70</v>
      </c>
      <c r="D31" s="33">
        <v>10700000</v>
      </c>
      <c r="E31" s="33">
        <v>8900000</v>
      </c>
      <c r="F31" s="33">
        <v>729618</v>
      </c>
      <c r="G31" s="38">
        <f t="shared" si="0"/>
        <v>6.8188598130841119E-2</v>
      </c>
      <c r="H31" s="33">
        <v>485089</v>
      </c>
      <c r="I31" s="38">
        <f t="shared" si="1"/>
        <v>4.5335420560747665E-2</v>
      </c>
      <c r="J31" s="33">
        <v>58381</v>
      </c>
      <c r="K31" s="38">
        <f t="shared" si="2"/>
        <v>6.5596629213483144E-3</v>
      </c>
      <c r="L31" s="33">
        <v>0</v>
      </c>
      <c r="M31" s="38">
        <f t="shared" si="3"/>
        <v>0</v>
      </c>
      <c r="N31" s="33">
        <f t="shared" si="4"/>
        <v>1273088</v>
      </c>
      <c r="O31" s="38">
        <f t="shared" si="5"/>
        <v>0.14304359550561799</v>
      </c>
      <c r="P31" s="33">
        <v>1295580</v>
      </c>
      <c r="Q31" s="33">
        <v>4500000</v>
      </c>
      <c r="R31" s="33">
        <v>4273000</v>
      </c>
      <c r="S31" s="33">
        <v>3318713</v>
      </c>
      <c r="T31" s="38">
        <f t="shared" si="6"/>
        <v>0.77667048911771586</v>
      </c>
      <c r="U31" s="38">
        <f t="shared" si="7"/>
        <v>-0.95493832877938833</v>
      </c>
    </row>
    <row r="32" spans="1:21" ht="13" x14ac:dyDescent="0.3">
      <c r="A32" s="18" t="s">
        <v>29</v>
      </c>
      <c r="B32" s="12" t="s">
        <v>71</v>
      </c>
      <c r="C32" s="11" t="s">
        <v>72</v>
      </c>
      <c r="D32" s="33">
        <v>2645126</v>
      </c>
      <c r="E32" s="33">
        <v>2645132</v>
      </c>
      <c r="F32" s="33">
        <v>541581</v>
      </c>
      <c r="G32" s="38">
        <f t="shared" si="0"/>
        <v>0.20474676820688315</v>
      </c>
      <c r="H32" s="33">
        <v>338354</v>
      </c>
      <c r="I32" s="38">
        <f t="shared" si="1"/>
        <v>0.12791602366012053</v>
      </c>
      <c r="J32" s="33">
        <v>354352</v>
      </c>
      <c r="K32" s="38">
        <f t="shared" si="2"/>
        <v>0.13396382486771927</v>
      </c>
      <c r="L32" s="33">
        <v>0</v>
      </c>
      <c r="M32" s="38">
        <f t="shared" si="3"/>
        <v>0</v>
      </c>
      <c r="N32" s="33">
        <f t="shared" si="4"/>
        <v>1234287</v>
      </c>
      <c r="O32" s="38">
        <f t="shared" si="5"/>
        <v>0.46662586214979063</v>
      </c>
      <c r="P32" s="33">
        <v>298470</v>
      </c>
      <c r="Q32" s="33">
        <v>2543331</v>
      </c>
      <c r="R32" s="33">
        <v>2543331</v>
      </c>
      <c r="S32" s="33">
        <v>878773</v>
      </c>
      <c r="T32" s="38">
        <f t="shared" si="6"/>
        <v>0.34552050047752336</v>
      </c>
      <c r="U32" s="38">
        <f t="shared" si="7"/>
        <v>0.18722819713874084</v>
      </c>
    </row>
    <row r="33" spans="1:21" ht="13" x14ac:dyDescent="0.3">
      <c r="A33" s="18" t="s">
        <v>29</v>
      </c>
      <c r="B33" s="12" t="s">
        <v>73</v>
      </c>
      <c r="C33" s="11" t="s">
        <v>74</v>
      </c>
      <c r="D33" s="33">
        <v>9956298</v>
      </c>
      <c r="E33" s="33">
        <v>8261636</v>
      </c>
      <c r="F33" s="33">
        <v>2012068</v>
      </c>
      <c r="G33" s="38">
        <f t="shared" si="0"/>
        <v>0.20208997360263825</v>
      </c>
      <c r="H33" s="33">
        <v>1766947</v>
      </c>
      <c r="I33" s="38">
        <f t="shared" si="1"/>
        <v>0.17747028062036713</v>
      </c>
      <c r="J33" s="33">
        <v>799422</v>
      </c>
      <c r="K33" s="38">
        <f t="shared" si="2"/>
        <v>9.6763159258045253E-2</v>
      </c>
      <c r="L33" s="33">
        <v>0</v>
      </c>
      <c r="M33" s="38">
        <f t="shared" si="3"/>
        <v>0</v>
      </c>
      <c r="N33" s="33">
        <f t="shared" si="4"/>
        <v>4578437</v>
      </c>
      <c r="O33" s="38">
        <f t="shared" si="5"/>
        <v>0.55418043109137227</v>
      </c>
      <c r="P33" s="33">
        <v>3363673</v>
      </c>
      <c r="Q33" s="33">
        <v>17075231</v>
      </c>
      <c r="R33" s="33">
        <v>10501036</v>
      </c>
      <c r="S33" s="33">
        <v>7176191</v>
      </c>
      <c r="T33" s="38">
        <f t="shared" si="6"/>
        <v>0.68337933514369442</v>
      </c>
      <c r="U33" s="38">
        <f t="shared" si="7"/>
        <v>-0.76233658860418352</v>
      </c>
    </row>
    <row r="34" spans="1:21" ht="13" x14ac:dyDescent="0.3">
      <c r="A34" s="18" t="s">
        <v>44</v>
      </c>
      <c r="B34" s="12" t="s">
        <v>75</v>
      </c>
      <c r="C34" s="11" t="s">
        <v>76</v>
      </c>
      <c r="D34" s="33">
        <v>0</v>
      </c>
      <c r="E34" s="33">
        <v>0</v>
      </c>
      <c r="F34" s="33">
        <v>0</v>
      </c>
      <c r="G34" s="38">
        <f t="shared" si="0"/>
        <v>0</v>
      </c>
      <c r="H34" s="33">
        <v>0</v>
      </c>
      <c r="I34" s="38">
        <f t="shared" si="1"/>
        <v>0</v>
      </c>
      <c r="J34" s="33">
        <v>0</v>
      </c>
      <c r="K34" s="38">
        <f t="shared" si="2"/>
        <v>0</v>
      </c>
      <c r="L34" s="33">
        <v>0</v>
      </c>
      <c r="M34" s="38">
        <f t="shared" si="3"/>
        <v>0</v>
      </c>
      <c r="N34" s="33">
        <f t="shared" si="4"/>
        <v>0</v>
      </c>
      <c r="O34" s="38">
        <f t="shared" si="5"/>
        <v>0</v>
      </c>
      <c r="P34" s="33">
        <v>0</v>
      </c>
      <c r="Q34" s="33">
        <v>0</v>
      </c>
      <c r="R34" s="33">
        <v>0</v>
      </c>
      <c r="S34" s="33">
        <v>0</v>
      </c>
      <c r="T34" s="38">
        <f t="shared" si="6"/>
        <v>0</v>
      </c>
      <c r="U34" s="38">
        <f t="shared" si="7"/>
        <v>0</v>
      </c>
    </row>
    <row r="35" spans="1:21" ht="14" x14ac:dyDescent="0.3">
      <c r="A35" s="19" t="s">
        <v>0</v>
      </c>
      <c r="B35" s="14" t="s">
        <v>77</v>
      </c>
      <c r="C35" s="13" t="s">
        <v>0</v>
      </c>
      <c r="D35" s="34">
        <f>SUM(D28:D34)</f>
        <v>29095971</v>
      </c>
      <c r="E35" s="34">
        <f>SUM(E28:E34)</f>
        <v>25307785</v>
      </c>
      <c r="F35" s="34">
        <f>SUM(F28:F34)</f>
        <v>4059287</v>
      </c>
      <c r="G35" s="39">
        <f t="shared" si="0"/>
        <v>0.13951371480264399</v>
      </c>
      <c r="H35" s="34">
        <f>SUM(H28:H34)</f>
        <v>3275771</v>
      </c>
      <c r="I35" s="39">
        <f t="shared" si="1"/>
        <v>0.11258503797656383</v>
      </c>
      <c r="J35" s="34">
        <f>SUM(J28:J34)</f>
        <v>1874656</v>
      </c>
      <c r="K35" s="39">
        <f t="shared" si="2"/>
        <v>7.4074281885988844E-2</v>
      </c>
      <c r="L35" s="34">
        <f>SUM(L28:L34)</f>
        <v>0</v>
      </c>
      <c r="M35" s="39">
        <f t="shared" si="3"/>
        <v>0</v>
      </c>
      <c r="N35" s="34">
        <f t="shared" si="4"/>
        <v>9209714</v>
      </c>
      <c r="O35" s="39">
        <f t="shared" si="5"/>
        <v>0.36390833887675272</v>
      </c>
      <c r="P35" s="34">
        <f>SUM(P28:P34)</f>
        <v>5252342</v>
      </c>
      <c r="Q35" s="34">
        <f>SUM(Q28:Q34)</f>
        <v>33194476</v>
      </c>
      <c r="R35" s="34">
        <f>SUM(R28:R34)</f>
        <v>23406801</v>
      </c>
      <c r="S35" s="34">
        <f>SUM(S28:S34)</f>
        <v>13961031</v>
      </c>
      <c r="T35" s="39">
        <f t="shared" si="6"/>
        <v>0.59645190301741791</v>
      </c>
      <c r="U35" s="39">
        <f t="shared" si="7"/>
        <v>-0.6430818861376506</v>
      </c>
    </row>
    <row r="36" spans="1:21" ht="13" x14ac:dyDescent="0.3">
      <c r="A36" s="18" t="s">
        <v>29</v>
      </c>
      <c r="B36" s="12" t="s">
        <v>78</v>
      </c>
      <c r="C36" s="11" t="s">
        <v>79</v>
      </c>
      <c r="D36" s="33">
        <v>2989119</v>
      </c>
      <c r="E36" s="33">
        <v>2989119</v>
      </c>
      <c r="F36" s="33">
        <v>1016014</v>
      </c>
      <c r="G36" s="38">
        <f t="shared" si="0"/>
        <v>0.33990416574248133</v>
      </c>
      <c r="H36" s="33">
        <v>699451</v>
      </c>
      <c r="I36" s="38">
        <f t="shared" si="1"/>
        <v>0.23399904787999407</v>
      </c>
      <c r="J36" s="33">
        <v>1156573</v>
      </c>
      <c r="K36" s="38">
        <f t="shared" si="2"/>
        <v>0.38692772017440591</v>
      </c>
      <c r="L36" s="33">
        <v>0</v>
      </c>
      <c r="M36" s="38">
        <f t="shared" si="3"/>
        <v>0</v>
      </c>
      <c r="N36" s="33">
        <f t="shared" si="4"/>
        <v>2872038</v>
      </c>
      <c r="O36" s="38">
        <f t="shared" si="5"/>
        <v>0.96083093379688134</v>
      </c>
      <c r="P36" s="33">
        <v>3924465</v>
      </c>
      <c r="Q36" s="33">
        <v>2876919</v>
      </c>
      <c r="R36" s="33">
        <v>2876919</v>
      </c>
      <c r="S36" s="33">
        <v>12447365</v>
      </c>
      <c r="T36" s="38">
        <f t="shared" si="6"/>
        <v>4.3266303291820174</v>
      </c>
      <c r="U36" s="38">
        <f t="shared" si="7"/>
        <v>-0.70529154929398019</v>
      </c>
    </row>
    <row r="37" spans="1:21" ht="13" x14ac:dyDescent="0.3">
      <c r="A37" s="18" t="s">
        <v>29</v>
      </c>
      <c r="B37" s="12" t="s">
        <v>80</v>
      </c>
      <c r="C37" s="11" t="s">
        <v>81</v>
      </c>
      <c r="D37" s="33">
        <v>2775354</v>
      </c>
      <c r="E37" s="33">
        <v>4274298</v>
      </c>
      <c r="F37" s="33">
        <v>1927186</v>
      </c>
      <c r="G37" s="38">
        <f t="shared" si="0"/>
        <v>0.69439285943342721</v>
      </c>
      <c r="H37" s="33">
        <v>1666509</v>
      </c>
      <c r="I37" s="38">
        <f t="shared" si="1"/>
        <v>0.6004671836457619</v>
      </c>
      <c r="J37" s="33">
        <v>940563</v>
      </c>
      <c r="K37" s="38">
        <f t="shared" si="2"/>
        <v>0.22005087151153241</v>
      </c>
      <c r="L37" s="33">
        <v>0</v>
      </c>
      <c r="M37" s="38">
        <f t="shared" si="3"/>
        <v>0</v>
      </c>
      <c r="N37" s="33">
        <f t="shared" si="4"/>
        <v>4534258</v>
      </c>
      <c r="O37" s="38">
        <f t="shared" si="5"/>
        <v>1.0608193439016185</v>
      </c>
      <c r="P37" s="33">
        <v>389169</v>
      </c>
      <c r="Q37" s="33">
        <v>2798582</v>
      </c>
      <c r="R37" s="33">
        <v>2630667</v>
      </c>
      <c r="S37" s="33">
        <v>1282336</v>
      </c>
      <c r="T37" s="38">
        <f t="shared" si="6"/>
        <v>0.48745660321127682</v>
      </c>
      <c r="U37" s="38">
        <f t="shared" si="7"/>
        <v>1.4168497490807335</v>
      </c>
    </row>
    <row r="38" spans="1:21" ht="13" x14ac:dyDescent="0.3">
      <c r="A38" s="18" t="s">
        <v>29</v>
      </c>
      <c r="B38" s="12" t="s">
        <v>82</v>
      </c>
      <c r="C38" s="11" t="s">
        <v>83</v>
      </c>
      <c r="D38" s="33">
        <v>7107222</v>
      </c>
      <c r="E38" s="33">
        <v>19988817</v>
      </c>
      <c r="F38" s="33">
        <v>3417171</v>
      </c>
      <c r="G38" s="38">
        <f t="shared" si="0"/>
        <v>0.48080262583608618</v>
      </c>
      <c r="H38" s="33">
        <v>3393982</v>
      </c>
      <c r="I38" s="38">
        <f t="shared" si="1"/>
        <v>0.47753988829953531</v>
      </c>
      <c r="J38" s="33">
        <v>2935408</v>
      </c>
      <c r="K38" s="38">
        <f t="shared" si="2"/>
        <v>0.14685251258241044</v>
      </c>
      <c r="L38" s="33">
        <v>0</v>
      </c>
      <c r="M38" s="38">
        <f t="shared" si="3"/>
        <v>0</v>
      </c>
      <c r="N38" s="33">
        <f t="shared" si="4"/>
        <v>9746561</v>
      </c>
      <c r="O38" s="38">
        <f t="shared" si="5"/>
        <v>0.48760069192689093</v>
      </c>
      <c r="P38" s="33">
        <v>736598</v>
      </c>
      <c r="Q38" s="33">
        <v>4845386</v>
      </c>
      <c r="R38" s="33">
        <v>6946092</v>
      </c>
      <c r="S38" s="33">
        <v>2289242</v>
      </c>
      <c r="T38" s="38">
        <f t="shared" si="6"/>
        <v>0.32957265754614251</v>
      </c>
      <c r="U38" s="38">
        <f t="shared" si="7"/>
        <v>2.9850882027917534</v>
      </c>
    </row>
    <row r="39" spans="1:21" ht="13" x14ac:dyDescent="0.3">
      <c r="A39" s="18" t="s">
        <v>44</v>
      </c>
      <c r="B39" s="12" t="s">
        <v>84</v>
      </c>
      <c r="C39" s="11" t="s">
        <v>85</v>
      </c>
      <c r="D39" s="33">
        <v>0</v>
      </c>
      <c r="E39" s="33">
        <v>0</v>
      </c>
      <c r="F39" s="33">
        <v>0</v>
      </c>
      <c r="G39" s="38">
        <f t="shared" si="0"/>
        <v>0</v>
      </c>
      <c r="H39" s="33">
        <v>0</v>
      </c>
      <c r="I39" s="38">
        <f t="shared" si="1"/>
        <v>0</v>
      </c>
      <c r="J39" s="33">
        <v>0</v>
      </c>
      <c r="K39" s="38">
        <f t="shared" si="2"/>
        <v>0</v>
      </c>
      <c r="L39" s="33">
        <v>0</v>
      </c>
      <c r="M39" s="38">
        <f t="shared" si="3"/>
        <v>0</v>
      </c>
      <c r="N39" s="33">
        <f t="shared" si="4"/>
        <v>0</v>
      </c>
      <c r="O39" s="38">
        <f t="shared" si="5"/>
        <v>0</v>
      </c>
      <c r="P39" s="33">
        <v>0</v>
      </c>
      <c r="Q39" s="33">
        <v>4000000</v>
      </c>
      <c r="R39" s="33">
        <v>0</v>
      </c>
      <c r="S39" s="33">
        <v>0</v>
      </c>
      <c r="T39" s="38">
        <f t="shared" si="6"/>
        <v>0</v>
      </c>
      <c r="U39" s="38">
        <f t="shared" si="7"/>
        <v>0</v>
      </c>
    </row>
    <row r="40" spans="1:21" ht="14" x14ac:dyDescent="0.3">
      <c r="A40" s="19" t="s">
        <v>0</v>
      </c>
      <c r="B40" s="14" t="s">
        <v>86</v>
      </c>
      <c r="C40" s="13" t="s">
        <v>0</v>
      </c>
      <c r="D40" s="34">
        <f>SUM(D36:D39)</f>
        <v>12871695</v>
      </c>
      <c r="E40" s="34">
        <f>SUM(E36:E39)</f>
        <v>27252234</v>
      </c>
      <c r="F40" s="34">
        <f>SUM(F36:F39)</f>
        <v>6360371</v>
      </c>
      <c r="G40" s="39">
        <f t="shared" si="0"/>
        <v>0.49413624235192022</v>
      </c>
      <c r="H40" s="34">
        <f>SUM(H36:H39)</f>
        <v>5759942</v>
      </c>
      <c r="I40" s="39">
        <f t="shared" si="1"/>
        <v>0.44748900591569329</v>
      </c>
      <c r="J40" s="34">
        <f>SUM(J36:J39)</f>
        <v>5032544</v>
      </c>
      <c r="K40" s="39">
        <f t="shared" si="2"/>
        <v>0.18466537458910709</v>
      </c>
      <c r="L40" s="34">
        <f>SUM(L36:L39)</f>
        <v>0</v>
      </c>
      <c r="M40" s="39">
        <f t="shared" si="3"/>
        <v>0</v>
      </c>
      <c r="N40" s="34">
        <f t="shared" si="4"/>
        <v>17152857</v>
      </c>
      <c r="O40" s="39">
        <f t="shared" si="5"/>
        <v>0.62941104204521359</v>
      </c>
      <c r="P40" s="34">
        <f>SUM(P36:P39)</f>
        <v>5050232</v>
      </c>
      <c r="Q40" s="34">
        <f>SUM(Q36:Q39)</f>
        <v>14520887</v>
      </c>
      <c r="R40" s="34">
        <f>SUM(R36:R39)</f>
        <v>12453678</v>
      </c>
      <c r="S40" s="34">
        <f>SUM(S36:S39)</f>
        <v>16018943</v>
      </c>
      <c r="T40" s="39">
        <f t="shared" si="6"/>
        <v>1.2862820927279475</v>
      </c>
      <c r="U40" s="39">
        <f t="shared" si="7"/>
        <v>-3.502413354475542E-3</v>
      </c>
    </row>
    <row r="41" spans="1:21" ht="13" x14ac:dyDescent="0.3">
      <c r="A41" s="18" t="s">
        <v>29</v>
      </c>
      <c r="B41" s="12" t="s">
        <v>87</v>
      </c>
      <c r="C41" s="11" t="s">
        <v>88</v>
      </c>
      <c r="D41" s="33">
        <v>0</v>
      </c>
      <c r="E41" s="33">
        <v>0</v>
      </c>
      <c r="F41" s="33">
        <v>0</v>
      </c>
      <c r="G41" s="38">
        <f t="shared" si="0"/>
        <v>0</v>
      </c>
      <c r="H41" s="33">
        <v>0</v>
      </c>
      <c r="I41" s="38">
        <f t="shared" si="1"/>
        <v>0</v>
      </c>
      <c r="J41" s="33">
        <v>0</v>
      </c>
      <c r="K41" s="38">
        <f t="shared" si="2"/>
        <v>0</v>
      </c>
      <c r="L41" s="33">
        <v>0</v>
      </c>
      <c r="M41" s="38">
        <f t="shared" si="3"/>
        <v>0</v>
      </c>
      <c r="N41" s="33">
        <f t="shared" si="4"/>
        <v>0</v>
      </c>
      <c r="O41" s="38">
        <f t="shared" si="5"/>
        <v>0</v>
      </c>
      <c r="P41" s="33">
        <v>0</v>
      </c>
      <c r="Q41" s="33">
        <v>0</v>
      </c>
      <c r="R41" s="33">
        <v>0</v>
      </c>
      <c r="S41" s="33">
        <v>0</v>
      </c>
      <c r="T41" s="38">
        <f t="shared" si="6"/>
        <v>0</v>
      </c>
      <c r="U41" s="38">
        <f t="shared" si="7"/>
        <v>0</v>
      </c>
    </row>
    <row r="42" spans="1:21" ht="13" x14ac:dyDescent="0.3">
      <c r="A42" s="18" t="s">
        <v>29</v>
      </c>
      <c r="B42" s="12" t="s">
        <v>89</v>
      </c>
      <c r="C42" s="11" t="s">
        <v>90</v>
      </c>
      <c r="D42" s="33">
        <v>0</v>
      </c>
      <c r="E42" s="33">
        <v>0</v>
      </c>
      <c r="F42" s="33">
        <v>0</v>
      </c>
      <c r="G42" s="38">
        <f t="shared" si="0"/>
        <v>0</v>
      </c>
      <c r="H42" s="33">
        <v>0</v>
      </c>
      <c r="I42" s="38">
        <f t="shared" si="1"/>
        <v>0</v>
      </c>
      <c r="J42" s="33">
        <v>0</v>
      </c>
      <c r="K42" s="38">
        <f t="shared" si="2"/>
        <v>0</v>
      </c>
      <c r="L42" s="33">
        <v>0</v>
      </c>
      <c r="M42" s="38">
        <f t="shared" si="3"/>
        <v>0</v>
      </c>
      <c r="N42" s="33">
        <f t="shared" si="4"/>
        <v>0</v>
      </c>
      <c r="O42" s="38">
        <f t="shared" si="5"/>
        <v>0</v>
      </c>
      <c r="P42" s="33">
        <v>0</v>
      </c>
      <c r="Q42" s="33">
        <v>0</v>
      </c>
      <c r="R42" s="33">
        <v>0</v>
      </c>
      <c r="S42" s="33">
        <v>0</v>
      </c>
      <c r="T42" s="38">
        <f t="shared" si="6"/>
        <v>0</v>
      </c>
      <c r="U42" s="38">
        <f t="shared" si="7"/>
        <v>0</v>
      </c>
    </row>
    <row r="43" spans="1:21" ht="13" x14ac:dyDescent="0.3">
      <c r="A43" s="18" t="s">
        <v>29</v>
      </c>
      <c r="B43" s="12" t="s">
        <v>91</v>
      </c>
      <c r="C43" s="11" t="s">
        <v>92</v>
      </c>
      <c r="D43" s="33">
        <v>6410248</v>
      </c>
      <c r="E43" s="33">
        <v>6410248</v>
      </c>
      <c r="F43" s="33">
        <v>2149394</v>
      </c>
      <c r="G43" s="38">
        <f t="shared" si="0"/>
        <v>0.33530590392134596</v>
      </c>
      <c r="H43" s="33">
        <v>1102879</v>
      </c>
      <c r="I43" s="38">
        <f t="shared" si="1"/>
        <v>0.17204934972874683</v>
      </c>
      <c r="J43" s="33">
        <v>1333734</v>
      </c>
      <c r="K43" s="38">
        <f t="shared" si="2"/>
        <v>0.2080627769783634</v>
      </c>
      <c r="L43" s="33">
        <v>0</v>
      </c>
      <c r="M43" s="38">
        <f t="shared" si="3"/>
        <v>0</v>
      </c>
      <c r="N43" s="33">
        <f t="shared" si="4"/>
        <v>4586007</v>
      </c>
      <c r="O43" s="38">
        <f t="shared" si="5"/>
        <v>0.71541803062845621</v>
      </c>
      <c r="P43" s="33">
        <v>-7678136</v>
      </c>
      <c r="Q43" s="33">
        <v>461456</v>
      </c>
      <c r="R43" s="33">
        <v>461456</v>
      </c>
      <c r="S43" s="33">
        <v>6468511</v>
      </c>
      <c r="T43" s="38">
        <f t="shared" si="6"/>
        <v>14.017611646614196</v>
      </c>
      <c r="U43" s="38">
        <f t="shared" si="7"/>
        <v>-1.1737054410080781</v>
      </c>
    </row>
    <row r="44" spans="1:21" ht="13" x14ac:dyDescent="0.3">
      <c r="A44" s="18" t="s">
        <v>29</v>
      </c>
      <c r="B44" s="12" t="s">
        <v>93</v>
      </c>
      <c r="C44" s="11" t="s">
        <v>94</v>
      </c>
      <c r="D44" s="33">
        <v>3631358</v>
      </c>
      <c r="E44" s="33">
        <v>3631358</v>
      </c>
      <c r="F44" s="33">
        <v>11830958</v>
      </c>
      <c r="G44" s="38">
        <f t="shared" si="0"/>
        <v>3.257998247487579</v>
      </c>
      <c r="H44" s="33">
        <v>9486339</v>
      </c>
      <c r="I44" s="38">
        <f t="shared" si="1"/>
        <v>2.6123392405816226</v>
      </c>
      <c r="J44" s="33">
        <v>7357533</v>
      </c>
      <c r="K44" s="38">
        <f t="shared" si="2"/>
        <v>2.0261106175706169</v>
      </c>
      <c r="L44" s="33">
        <v>0</v>
      </c>
      <c r="M44" s="38">
        <f t="shared" si="3"/>
        <v>0</v>
      </c>
      <c r="N44" s="33">
        <f t="shared" si="4"/>
        <v>28674830</v>
      </c>
      <c r="O44" s="38">
        <f t="shared" si="5"/>
        <v>7.8964481056398181</v>
      </c>
      <c r="P44" s="33">
        <v>7524180</v>
      </c>
      <c r="Q44" s="33">
        <v>3220962</v>
      </c>
      <c r="R44" s="33">
        <v>31486858</v>
      </c>
      <c r="S44" s="33">
        <v>35913083</v>
      </c>
      <c r="T44" s="38">
        <f t="shared" si="6"/>
        <v>1.1405737276167727</v>
      </c>
      <c r="U44" s="38">
        <f t="shared" si="7"/>
        <v>-2.2148194221828787E-2</v>
      </c>
    </row>
    <row r="45" spans="1:21" ht="13" x14ac:dyDescent="0.3">
      <c r="A45" s="18" t="s">
        <v>29</v>
      </c>
      <c r="B45" s="12" t="s">
        <v>95</v>
      </c>
      <c r="C45" s="11" t="s">
        <v>96</v>
      </c>
      <c r="D45" s="33">
        <v>17592385</v>
      </c>
      <c r="E45" s="33">
        <v>12898632</v>
      </c>
      <c r="F45" s="33">
        <v>8319485</v>
      </c>
      <c r="G45" s="38">
        <f t="shared" si="0"/>
        <v>0.47290262235620695</v>
      </c>
      <c r="H45" s="33">
        <v>533961</v>
      </c>
      <c r="I45" s="38">
        <f t="shared" si="1"/>
        <v>3.0351825519962187E-2</v>
      </c>
      <c r="J45" s="33">
        <v>402762</v>
      </c>
      <c r="K45" s="38">
        <f t="shared" si="2"/>
        <v>3.1225171785659131E-2</v>
      </c>
      <c r="L45" s="33">
        <v>0</v>
      </c>
      <c r="M45" s="38">
        <f t="shared" si="3"/>
        <v>0</v>
      </c>
      <c r="N45" s="33">
        <f t="shared" si="4"/>
        <v>9256208</v>
      </c>
      <c r="O45" s="38">
        <f t="shared" si="5"/>
        <v>0.71761160408328573</v>
      </c>
      <c r="P45" s="33">
        <v>1054438</v>
      </c>
      <c r="Q45" s="33">
        <v>16156316</v>
      </c>
      <c r="R45" s="33">
        <v>15618546</v>
      </c>
      <c r="S45" s="33">
        <v>3049187</v>
      </c>
      <c r="T45" s="38">
        <f t="shared" si="6"/>
        <v>0.19522860834804981</v>
      </c>
      <c r="U45" s="38">
        <f t="shared" si="7"/>
        <v>-0.61803159597814195</v>
      </c>
    </row>
    <row r="46" spans="1:21" ht="13" x14ac:dyDescent="0.3">
      <c r="A46" s="18" t="s">
        <v>44</v>
      </c>
      <c r="B46" s="12" t="s">
        <v>97</v>
      </c>
      <c r="C46" s="11" t="s">
        <v>98</v>
      </c>
      <c r="D46" s="33">
        <v>30797240</v>
      </c>
      <c r="E46" s="33">
        <v>28474156</v>
      </c>
      <c r="F46" s="33">
        <v>0</v>
      </c>
      <c r="G46" s="38">
        <f t="shared" si="0"/>
        <v>0</v>
      </c>
      <c r="H46" s="33">
        <v>0</v>
      </c>
      <c r="I46" s="38">
        <f t="shared" si="1"/>
        <v>0</v>
      </c>
      <c r="J46" s="33">
        <v>0</v>
      </c>
      <c r="K46" s="38">
        <f t="shared" si="2"/>
        <v>0</v>
      </c>
      <c r="L46" s="33">
        <v>0</v>
      </c>
      <c r="M46" s="38">
        <f t="shared" si="3"/>
        <v>0</v>
      </c>
      <c r="N46" s="33">
        <f t="shared" si="4"/>
        <v>0</v>
      </c>
      <c r="O46" s="38">
        <f t="shared" si="5"/>
        <v>0</v>
      </c>
      <c r="P46" s="33">
        <v>0</v>
      </c>
      <c r="Q46" s="33">
        <v>34942611</v>
      </c>
      <c r="R46" s="33">
        <v>39889035</v>
      </c>
      <c r="S46" s="33">
        <v>0</v>
      </c>
      <c r="T46" s="38">
        <f t="shared" si="6"/>
        <v>0</v>
      </c>
      <c r="U46" s="38">
        <f t="shared" si="7"/>
        <v>0</v>
      </c>
    </row>
    <row r="47" spans="1:21" ht="14" x14ac:dyDescent="0.3">
      <c r="A47" s="19" t="s">
        <v>0</v>
      </c>
      <c r="B47" s="14" t="s">
        <v>99</v>
      </c>
      <c r="C47" s="13" t="s">
        <v>0</v>
      </c>
      <c r="D47" s="34">
        <f>SUM(D41:D46)</f>
        <v>58431231</v>
      </c>
      <c r="E47" s="34">
        <f>SUM(E41:E46)</f>
        <v>51414394</v>
      </c>
      <c r="F47" s="34">
        <f>SUM(F41:F46)</f>
        <v>22299837</v>
      </c>
      <c r="G47" s="39">
        <f t="shared" si="0"/>
        <v>0.38164243022708183</v>
      </c>
      <c r="H47" s="34">
        <f>SUM(H41:H46)</f>
        <v>11123179</v>
      </c>
      <c r="I47" s="39">
        <f t="shared" si="1"/>
        <v>0.19036359168951961</v>
      </c>
      <c r="J47" s="34">
        <f>SUM(J41:J46)</f>
        <v>9094029</v>
      </c>
      <c r="K47" s="39">
        <f t="shared" si="2"/>
        <v>0.17687710177037194</v>
      </c>
      <c r="L47" s="34">
        <f>SUM(L41:L46)</f>
        <v>0</v>
      </c>
      <c r="M47" s="39">
        <f t="shared" si="3"/>
        <v>0</v>
      </c>
      <c r="N47" s="34">
        <f t="shared" si="4"/>
        <v>42517045</v>
      </c>
      <c r="O47" s="39">
        <f t="shared" si="5"/>
        <v>0.82694828611614091</v>
      </c>
      <c r="P47" s="34">
        <f>SUM(P41:P46)</f>
        <v>900482</v>
      </c>
      <c r="Q47" s="34">
        <f>SUM(Q41:Q46)</f>
        <v>54781345</v>
      </c>
      <c r="R47" s="34">
        <f>SUM(R41:R46)</f>
        <v>87455895</v>
      </c>
      <c r="S47" s="34">
        <f>SUM(S41:S46)</f>
        <v>45430781</v>
      </c>
      <c r="T47" s="39">
        <f t="shared" si="6"/>
        <v>0.51947076866573716</v>
      </c>
      <c r="U47" s="39">
        <f t="shared" si="7"/>
        <v>9.0990680546640572</v>
      </c>
    </row>
    <row r="48" spans="1:21" ht="13" x14ac:dyDescent="0.3">
      <c r="A48" s="18" t="s">
        <v>29</v>
      </c>
      <c r="B48" s="12" t="s">
        <v>100</v>
      </c>
      <c r="C48" s="11" t="s">
        <v>101</v>
      </c>
      <c r="D48" s="33">
        <v>6239280</v>
      </c>
      <c r="E48" s="33">
        <v>6239280</v>
      </c>
      <c r="F48" s="33">
        <v>835923</v>
      </c>
      <c r="G48" s="38">
        <f t="shared" si="0"/>
        <v>0.13397747817055813</v>
      </c>
      <c r="H48" s="33">
        <v>1724016</v>
      </c>
      <c r="I48" s="38">
        <f t="shared" si="1"/>
        <v>0.27631649805746816</v>
      </c>
      <c r="J48" s="33">
        <v>1822384</v>
      </c>
      <c r="K48" s="38">
        <f t="shared" si="2"/>
        <v>0.29208241976638333</v>
      </c>
      <c r="L48" s="33">
        <v>0</v>
      </c>
      <c r="M48" s="38">
        <f t="shared" si="3"/>
        <v>0</v>
      </c>
      <c r="N48" s="33">
        <f t="shared" si="4"/>
        <v>4382323</v>
      </c>
      <c r="O48" s="38">
        <f t="shared" si="5"/>
        <v>0.7023763959944096</v>
      </c>
      <c r="P48" s="33">
        <v>884237</v>
      </c>
      <c r="Q48" s="33">
        <v>6239280</v>
      </c>
      <c r="R48" s="33">
        <v>6239280</v>
      </c>
      <c r="S48" s="33">
        <v>3225084</v>
      </c>
      <c r="T48" s="38">
        <f t="shared" si="6"/>
        <v>0.51690002692618375</v>
      </c>
      <c r="U48" s="38">
        <f t="shared" si="7"/>
        <v>1.0609678174516559</v>
      </c>
    </row>
    <row r="49" spans="1:21" ht="13" x14ac:dyDescent="0.3">
      <c r="A49" s="18" t="s">
        <v>29</v>
      </c>
      <c r="B49" s="12" t="s">
        <v>102</v>
      </c>
      <c r="C49" s="11" t="s">
        <v>103</v>
      </c>
      <c r="D49" s="33">
        <v>10760873</v>
      </c>
      <c r="E49" s="33">
        <v>10760873</v>
      </c>
      <c r="F49" s="33">
        <v>1278308</v>
      </c>
      <c r="G49" s="38">
        <f t="shared" si="0"/>
        <v>0.11879222066834169</v>
      </c>
      <c r="H49" s="33">
        <v>1241756</v>
      </c>
      <c r="I49" s="38">
        <f t="shared" si="1"/>
        <v>0.11539547023740546</v>
      </c>
      <c r="J49" s="33">
        <v>3216788</v>
      </c>
      <c r="K49" s="38">
        <f t="shared" si="2"/>
        <v>0.29893373892620051</v>
      </c>
      <c r="L49" s="33">
        <v>0</v>
      </c>
      <c r="M49" s="38">
        <f t="shared" si="3"/>
        <v>0</v>
      </c>
      <c r="N49" s="33">
        <f t="shared" si="4"/>
        <v>5736852</v>
      </c>
      <c r="O49" s="38">
        <f t="shared" si="5"/>
        <v>0.53312142983194766</v>
      </c>
      <c r="P49" s="33">
        <v>1202447</v>
      </c>
      <c r="Q49" s="33">
        <v>10830700</v>
      </c>
      <c r="R49" s="33">
        <v>10830700</v>
      </c>
      <c r="S49" s="33">
        <v>3720793</v>
      </c>
      <c r="T49" s="38">
        <f t="shared" si="6"/>
        <v>0.34354132235220253</v>
      </c>
      <c r="U49" s="38">
        <f t="shared" si="7"/>
        <v>1.675201484971895</v>
      </c>
    </row>
    <row r="50" spans="1:21" ht="13" x14ac:dyDescent="0.3">
      <c r="A50" s="18" t="s">
        <v>29</v>
      </c>
      <c r="B50" s="12" t="s">
        <v>104</v>
      </c>
      <c r="C50" s="11" t="s">
        <v>105</v>
      </c>
      <c r="D50" s="33">
        <v>4798188</v>
      </c>
      <c r="E50" s="33">
        <v>3992234</v>
      </c>
      <c r="F50" s="33">
        <v>961018</v>
      </c>
      <c r="G50" s="38">
        <f t="shared" si="0"/>
        <v>0.20028769193703957</v>
      </c>
      <c r="H50" s="33">
        <v>1035457</v>
      </c>
      <c r="I50" s="38">
        <f t="shared" si="1"/>
        <v>0.2158016734650664</v>
      </c>
      <c r="J50" s="33">
        <v>975185</v>
      </c>
      <c r="K50" s="38">
        <f t="shared" si="2"/>
        <v>0.24427050117803717</v>
      </c>
      <c r="L50" s="33">
        <v>0</v>
      </c>
      <c r="M50" s="38">
        <f t="shared" si="3"/>
        <v>0</v>
      </c>
      <c r="N50" s="33">
        <f t="shared" si="4"/>
        <v>2971660</v>
      </c>
      <c r="O50" s="38">
        <f t="shared" si="5"/>
        <v>0.74436017528030674</v>
      </c>
      <c r="P50" s="33">
        <v>1251626</v>
      </c>
      <c r="Q50" s="33">
        <v>4760688</v>
      </c>
      <c r="R50" s="33">
        <v>4662920</v>
      </c>
      <c r="S50" s="33">
        <v>3399448</v>
      </c>
      <c r="T50" s="38">
        <f t="shared" si="6"/>
        <v>0.72903845658943323</v>
      </c>
      <c r="U50" s="38">
        <f t="shared" si="7"/>
        <v>-0.22086549815999346</v>
      </c>
    </row>
    <row r="51" spans="1:21" ht="13" x14ac:dyDescent="0.3">
      <c r="A51" s="18" t="s">
        <v>29</v>
      </c>
      <c r="B51" s="12" t="s">
        <v>106</v>
      </c>
      <c r="C51" s="11" t="s">
        <v>107</v>
      </c>
      <c r="D51" s="33">
        <v>1403900</v>
      </c>
      <c r="E51" s="33">
        <v>1403900</v>
      </c>
      <c r="F51" s="33">
        <v>202827</v>
      </c>
      <c r="G51" s="38">
        <f t="shared" si="0"/>
        <v>0.14447396538214974</v>
      </c>
      <c r="H51" s="33">
        <v>151814</v>
      </c>
      <c r="I51" s="38">
        <f t="shared" si="1"/>
        <v>0.10813733171878338</v>
      </c>
      <c r="J51" s="33">
        <v>190468</v>
      </c>
      <c r="K51" s="38">
        <f t="shared" si="2"/>
        <v>0.13567063181138259</v>
      </c>
      <c r="L51" s="33">
        <v>0</v>
      </c>
      <c r="M51" s="38">
        <f t="shared" si="3"/>
        <v>0</v>
      </c>
      <c r="N51" s="33">
        <f t="shared" si="4"/>
        <v>545109</v>
      </c>
      <c r="O51" s="38">
        <f t="shared" si="5"/>
        <v>0.38828192891231567</v>
      </c>
      <c r="P51" s="33">
        <v>201503</v>
      </c>
      <c r="Q51" s="33">
        <v>2700000</v>
      </c>
      <c r="R51" s="33">
        <v>800000</v>
      </c>
      <c r="S51" s="33">
        <v>557988</v>
      </c>
      <c r="T51" s="38">
        <f t="shared" si="6"/>
        <v>0.69748500000000002</v>
      </c>
      <c r="U51" s="38">
        <f t="shared" si="7"/>
        <v>-5.4763452653310396E-2</v>
      </c>
    </row>
    <row r="52" spans="1:21" ht="13" x14ac:dyDescent="0.3">
      <c r="A52" s="18" t="s">
        <v>44</v>
      </c>
      <c r="B52" s="12" t="s">
        <v>108</v>
      </c>
      <c r="C52" s="11" t="s">
        <v>109</v>
      </c>
      <c r="D52" s="33">
        <v>0</v>
      </c>
      <c r="E52" s="33">
        <v>0</v>
      </c>
      <c r="F52" s="33">
        <v>0</v>
      </c>
      <c r="G52" s="38">
        <f t="shared" si="0"/>
        <v>0</v>
      </c>
      <c r="H52" s="33">
        <v>0</v>
      </c>
      <c r="I52" s="38">
        <f t="shared" si="1"/>
        <v>0</v>
      </c>
      <c r="J52" s="33">
        <v>0</v>
      </c>
      <c r="K52" s="38">
        <f t="shared" si="2"/>
        <v>0</v>
      </c>
      <c r="L52" s="33">
        <v>0</v>
      </c>
      <c r="M52" s="38">
        <f t="shared" si="3"/>
        <v>0</v>
      </c>
      <c r="N52" s="33">
        <f t="shared" si="4"/>
        <v>0</v>
      </c>
      <c r="O52" s="38">
        <f t="shared" si="5"/>
        <v>0</v>
      </c>
      <c r="P52" s="33">
        <v>0</v>
      </c>
      <c r="Q52" s="33">
        <v>23000</v>
      </c>
      <c r="R52" s="33">
        <v>0</v>
      </c>
      <c r="S52" s="33">
        <v>-4845</v>
      </c>
      <c r="T52" s="38">
        <f t="shared" si="6"/>
        <v>0</v>
      </c>
      <c r="U52" s="38">
        <f t="shared" si="7"/>
        <v>0</v>
      </c>
    </row>
    <row r="53" spans="1:21" ht="14" x14ac:dyDescent="0.3">
      <c r="A53" s="19" t="s">
        <v>0</v>
      </c>
      <c r="B53" s="14" t="s">
        <v>110</v>
      </c>
      <c r="C53" s="13" t="s">
        <v>0</v>
      </c>
      <c r="D53" s="34">
        <f>SUM(D48:D52)</f>
        <v>23202241</v>
      </c>
      <c r="E53" s="34">
        <f>SUM(E48:E52)</f>
        <v>22396287</v>
      </c>
      <c r="F53" s="34">
        <f>SUM(F48:F52)</f>
        <v>3278076</v>
      </c>
      <c r="G53" s="39">
        <f t="shared" si="0"/>
        <v>0.1412827321291939</v>
      </c>
      <c r="H53" s="34">
        <f>SUM(H48:H52)</f>
        <v>4153043</v>
      </c>
      <c r="I53" s="39">
        <f t="shared" si="1"/>
        <v>0.17899318432215233</v>
      </c>
      <c r="J53" s="34">
        <f>SUM(J48:J52)</f>
        <v>6204825</v>
      </c>
      <c r="K53" s="39">
        <f t="shared" si="2"/>
        <v>0.27704703909179229</v>
      </c>
      <c r="L53" s="34">
        <f>SUM(L48:L52)</f>
        <v>0</v>
      </c>
      <c r="M53" s="39">
        <f t="shared" si="3"/>
        <v>0</v>
      </c>
      <c r="N53" s="34">
        <f t="shared" si="4"/>
        <v>13635944</v>
      </c>
      <c r="O53" s="39">
        <f t="shared" si="5"/>
        <v>0.60884842206210343</v>
      </c>
      <c r="P53" s="34">
        <f>SUM(P48:P52)</f>
        <v>3539813</v>
      </c>
      <c r="Q53" s="34">
        <f>SUM(Q48:Q52)</f>
        <v>24553668</v>
      </c>
      <c r="R53" s="34">
        <f>SUM(R48:R52)</f>
        <v>22532900</v>
      </c>
      <c r="S53" s="34">
        <f>SUM(S48:S52)</f>
        <v>10898468</v>
      </c>
      <c r="T53" s="39">
        <f t="shared" si="6"/>
        <v>0.48366912381451121</v>
      </c>
      <c r="U53" s="39">
        <f t="shared" si="7"/>
        <v>0.75286801873432307</v>
      </c>
    </row>
    <row r="54" spans="1:21" ht="14" x14ac:dyDescent="0.3">
      <c r="A54" s="19" t="s">
        <v>0</v>
      </c>
      <c r="B54" s="14" t="s">
        <v>111</v>
      </c>
      <c r="C54" s="13" t="s">
        <v>0</v>
      </c>
      <c r="D54" s="34">
        <f>SUM(D8:D9,D11:D18,D20:D26,D28:D34,D36:D39,D41:D46,D48:D52)</f>
        <v>1082475101</v>
      </c>
      <c r="E54" s="34">
        <f>SUM(E8:E9,E11:E18,E20:E26,E28:E34,E36:E39,E41:E46,E48:E52)</f>
        <v>924701557</v>
      </c>
      <c r="F54" s="34">
        <f>SUM(F8:F9,F11:F18,F20:F26,F28:F34,F36:F39,F41:F46,F48:F52)</f>
        <v>301903728</v>
      </c>
      <c r="G54" s="39">
        <f t="shared" si="0"/>
        <v>0.27890131396195506</v>
      </c>
      <c r="H54" s="34">
        <f>SUM(H8:H9,H11:H18,H20:H26,H28:H34,H36:H39,H41:H46,H48:H52)</f>
        <v>74965179</v>
      </c>
      <c r="I54" s="39">
        <f t="shared" si="1"/>
        <v>6.9253490385826441E-2</v>
      </c>
      <c r="J54" s="34">
        <f>SUM(J8:J9,J11:J18,J20:J26,J28:J34,J36:J39,J41:J46,J48:J52)</f>
        <v>343971110</v>
      </c>
      <c r="K54" s="39">
        <f t="shared" si="2"/>
        <v>0.37198067570681076</v>
      </c>
      <c r="L54" s="34">
        <f>SUM(L8:L9,L11:L18,L20:L26,L28:L34,L36:L39,L41:L46,L48:L52)</f>
        <v>0</v>
      </c>
      <c r="M54" s="39">
        <f t="shared" si="3"/>
        <v>0</v>
      </c>
      <c r="N54" s="34">
        <f t="shared" si="4"/>
        <v>720840017</v>
      </c>
      <c r="O54" s="39">
        <f t="shared" si="5"/>
        <v>0.7795380158530435</v>
      </c>
      <c r="P54" s="34">
        <f>SUM(P8:P9,P11:P18,P20:P26,P28:P34,P36:P39,P41:P46,P48:P52)</f>
        <v>60539191</v>
      </c>
      <c r="Q54" s="34">
        <f>SUM(Q8:Q9,Q11:Q18,Q20:Q26,Q28:Q34,Q36:Q39,Q41:Q46,Q48:Q52)</f>
        <v>389683219</v>
      </c>
      <c r="R54" s="34">
        <f>SUM(R8:R9,R11:R18,R20:R26,R28:R34,R36:R39,R41:R46,R48:R52)</f>
        <v>375212162</v>
      </c>
      <c r="S54" s="34">
        <f>SUM(S8:S9,S11:S18,S20:S26,S28:S34,S36:S39,S41:S46,S48:S52)</f>
        <v>240966617</v>
      </c>
      <c r="T54" s="39">
        <f t="shared" si="6"/>
        <v>0.64221430274426983</v>
      </c>
      <c r="U54" s="39">
        <f t="shared" si="7"/>
        <v>4.6817923120247844</v>
      </c>
    </row>
    <row r="55" spans="1:21" ht="14.5" customHeight="1" x14ac:dyDescent="0.3">
      <c r="A55" s="17" t="s">
        <v>0</v>
      </c>
      <c r="B55" s="15" t="s">
        <v>618</v>
      </c>
      <c r="C55" s="10"/>
      <c r="D55" s="35"/>
      <c r="E55" s="35"/>
      <c r="F55" s="35"/>
      <c r="G55" s="40"/>
      <c r="H55" s="35"/>
      <c r="I55" s="40"/>
      <c r="J55" s="35"/>
      <c r="K55" s="40"/>
      <c r="L55" s="35"/>
      <c r="M55" s="40"/>
      <c r="N55" s="35"/>
      <c r="O55" s="40"/>
      <c r="P55" s="35"/>
      <c r="Q55" s="35"/>
      <c r="R55" s="35"/>
      <c r="S55" s="35"/>
      <c r="T55" s="40"/>
      <c r="U55" s="40"/>
    </row>
    <row r="56" spans="1:21" ht="14.5" customHeight="1" x14ac:dyDescent="0.3">
      <c r="A56" s="17" t="s">
        <v>0</v>
      </c>
      <c r="B56" s="9" t="s">
        <v>112</v>
      </c>
      <c r="C56" s="10"/>
      <c r="D56" s="35"/>
      <c r="E56" s="35"/>
      <c r="F56" s="35"/>
      <c r="G56" s="40"/>
      <c r="H56" s="35"/>
      <c r="I56" s="40"/>
      <c r="J56" s="35"/>
      <c r="K56" s="40"/>
      <c r="L56" s="35"/>
      <c r="M56" s="40"/>
      <c r="N56" s="35"/>
      <c r="O56" s="40"/>
      <c r="P56" s="35"/>
      <c r="Q56" s="35"/>
      <c r="R56" s="35"/>
      <c r="S56" s="35"/>
      <c r="T56" s="40"/>
      <c r="U56" s="40"/>
    </row>
    <row r="57" spans="1:21" ht="13" x14ac:dyDescent="0.3">
      <c r="A57" s="18" t="s">
        <v>23</v>
      </c>
      <c r="B57" s="12" t="s">
        <v>113</v>
      </c>
      <c r="C57" s="11" t="s">
        <v>114</v>
      </c>
      <c r="D57" s="33">
        <v>25190107</v>
      </c>
      <c r="E57" s="33">
        <v>25190107</v>
      </c>
      <c r="F57" s="33">
        <v>690278</v>
      </c>
      <c r="G57" s="38">
        <f t="shared" ref="G57:G85" si="8">IF(($D57      =0),0,($F57      /$D57      ))</f>
        <v>2.7402741877992024E-2</v>
      </c>
      <c r="H57" s="33">
        <v>734027</v>
      </c>
      <c r="I57" s="38">
        <f t="shared" ref="I57:I85" si="9">IF(($D57      =0),0,($H57      /$D57      ))</f>
        <v>2.9139495120048518E-2</v>
      </c>
      <c r="J57" s="33">
        <v>875872</v>
      </c>
      <c r="K57" s="38">
        <f t="shared" ref="K57:K85" si="10">IF(($E57      =0),0,($J57      /$E57      ))</f>
        <v>3.477047556804741E-2</v>
      </c>
      <c r="L57" s="33">
        <v>0</v>
      </c>
      <c r="M57" s="38">
        <f t="shared" ref="M57:M85" si="11">IF(($E57      =0),0,($L57      /$E57      ))</f>
        <v>0</v>
      </c>
      <c r="N57" s="33">
        <f t="shared" ref="N57:N85" si="12">$F57      +$H57      +$J57</f>
        <v>2300177</v>
      </c>
      <c r="O57" s="38">
        <f t="shared" ref="O57:O85" si="13">IF(($E57      =0),0,($N57      /$E57      ))</f>
        <v>9.1312712566087945E-2</v>
      </c>
      <c r="P57" s="33">
        <v>901306</v>
      </c>
      <c r="Q57" s="33">
        <v>24183161</v>
      </c>
      <c r="R57" s="33">
        <v>6983161</v>
      </c>
      <c r="S57" s="33">
        <v>2156059</v>
      </c>
      <c r="T57" s="38">
        <f t="shared" ref="T57:T85" si="14">IF(($R57      =0),0,($S57      /$R57      ))</f>
        <v>0.30875115152006377</v>
      </c>
      <c r="U57" s="38">
        <f t="shared" ref="U57:U85" si="15">IF(($P57      =0),0,(($J57      /$P57      )-1))</f>
        <v>-2.8219051021517672E-2</v>
      </c>
    </row>
    <row r="58" spans="1:21" ht="14" x14ac:dyDescent="0.3">
      <c r="A58" s="19" t="s">
        <v>0</v>
      </c>
      <c r="B58" s="14" t="s">
        <v>28</v>
      </c>
      <c r="C58" s="13" t="s">
        <v>0</v>
      </c>
      <c r="D58" s="34">
        <f>D57</f>
        <v>25190107</v>
      </c>
      <c r="E58" s="34">
        <f>E57</f>
        <v>25190107</v>
      </c>
      <c r="F58" s="34">
        <f>F57</f>
        <v>690278</v>
      </c>
      <c r="G58" s="39">
        <f t="shared" si="8"/>
        <v>2.7402741877992024E-2</v>
      </c>
      <c r="H58" s="34">
        <f>H57</f>
        <v>734027</v>
      </c>
      <c r="I58" s="39">
        <f t="shared" si="9"/>
        <v>2.9139495120048518E-2</v>
      </c>
      <c r="J58" s="34">
        <f>J57</f>
        <v>875872</v>
      </c>
      <c r="K58" s="39">
        <f t="shared" si="10"/>
        <v>3.477047556804741E-2</v>
      </c>
      <c r="L58" s="34">
        <f>L57</f>
        <v>0</v>
      </c>
      <c r="M58" s="39">
        <f t="shared" si="11"/>
        <v>0</v>
      </c>
      <c r="N58" s="34">
        <f t="shared" si="12"/>
        <v>2300177</v>
      </c>
      <c r="O58" s="39">
        <f t="shared" si="13"/>
        <v>9.1312712566087945E-2</v>
      </c>
      <c r="P58" s="34">
        <f>P57</f>
        <v>901306</v>
      </c>
      <c r="Q58" s="34">
        <f>Q57</f>
        <v>24183161</v>
      </c>
      <c r="R58" s="34">
        <f>R57</f>
        <v>6983161</v>
      </c>
      <c r="S58" s="34">
        <f>S57</f>
        <v>2156059</v>
      </c>
      <c r="T58" s="39">
        <f t="shared" si="14"/>
        <v>0.30875115152006377</v>
      </c>
      <c r="U58" s="39">
        <f t="shared" si="15"/>
        <v>-2.8219051021517672E-2</v>
      </c>
    </row>
    <row r="59" spans="1:21" ht="13" x14ac:dyDescent="0.3">
      <c r="A59" s="18" t="s">
        <v>29</v>
      </c>
      <c r="B59" s="12" t="s">
        <v>115</v>
      </c>
      <c r="C59" s="11" t="s">
        <v>116</v>
      </c>
      <c r="D59" s="33">
        <v>0</v>
      </c>
      <c r="E59" s="33">
        <v>0</v>
      </c>
      <c r="F59" s="33">
        <v>0</v>
      </c>
      <c r="G59" s="38">
        <f t="shared" si="8"/>
        <v>0</v>
      </c>
      <c r="H59" s="33">
        <v>0</v>
      </c>
      <c r="I59" s="38">
        <f t="shared" si="9"/>
        <v>0</v>
      </c>
      <c r="J59" s="33">
        <v>0</v>
      </c>
      <c r="K59" s="38">
        <f t="shared" si="10"/>
        <v>0</v>
      </c>
      <c r="L59" s="33">
        <v>0</v>
      </c>
      <c r="M59" s="38">
        <f t="shared" si="11"/>
        <v>0</v>
      </c>
      <c r="N59" s="33">
        <f t="shared" si="12"/>
        <v>0</v>
      </c>
      <c r="O59" s="38">
        <f t="shared" si="13"/>
        <v>0</v>
      </c>
      <c r="P59" s="33">
        <v>0</v>
      </c>
      <c r="Q59" s="33">
        <v>0</v>
      </c>
      <c r="R59" s="33">
        <v>0</v>
      </c>
      <c r="S59" s="33">
        <v>0</v>
      </c>
      <c r="T59" s="38">
        <f t="shared" si="14"/>
        <v>0</v>
      </c>
      <c r="U59" s="38">
        <f t="shared" si="15"/>
        <v>0</v>
      </c>
    </row>
    <row r="60" spans="1:21" ht="13" x14ac:dyDescent="0.3">
      <c r="A60" s="18" t="s">
        <v>29</v>
      </c>
      <c r="B60" s="12" t="s">
        <v>117</v>
      </c>
      <c r="C60" s="11" t="s">
        <v>118</v>
      </c>
      <c r="D60" s="33">
        <v>0</v>
      </c>
      <c r="E60" s="33">
        <v>0</v>
      </c>
      <c r="F60" s="33">
        <v>0</v>
      </c>
      <c r="G60" s="38">
        <f t="shared" si="8"/>
        <v>0</v>
      </c>
      <c r="H60" s="33">
        <v>0</v>
      </c>
      <c r="I60" s="38">
        <f t="shared" si="9"/>
        <v>0</v>
      </c>
      <c r="J60" s="33">
        <v>0</v>
      </c>
      <c r="K60" s="38">
        <f t="shared" si="10"/>
        <v>0</v>
      </c>
      <c r="L60" s="33">
        <v>0</v>
      </c>
      <c r="M60" s="38">
        <f t="shared" si="11"/>
        <v>0</v>
      </c>
      <c r="N60" s="33">
        <f t="shared" si="12"/>
        <v>0</v>
      </c>
      <c r="O60" s="38">
        <f t="shared" si="13"/>
        <v>0</v>
      </c>
      <c r="P60" s="33">
        <v>0</v>
      </c>
      <c r="Q60" s="33">
        <v>0</v>
      </c>
      <c r="R60" s="33">
        <v>0</v>
      </c>
      <c r="S60" s="33">
        <v>0</v>
      </c>
      <c r="T60" s="38">
        <f t="shared" si="14"/>
        <v>0</v>
      </c>
      <c r="U60" s="38">
        <f t="shared" si="15"/>
        <v>0</v>
      </c>
    </row>
    <row r="61" spans="1:21" ht="13" x14ac:dyDescent="0.3">
      <c r="A61" s="18" t="s">
        <v>29</v>
      </c>
      <c r="B61" s="12" t="s">
        <v>119</v>
      </c>
      <c r="C61" s="11" t="s">
        <v>120</v>
      </c>
      <c r="D61" s="33">
        <v>35000004</v>
      </c>
      <c r="E61" s="33">
        <v>12500000</v>
      </c>
      <c r="F61" s="33">
        <v>51666</v>
      </c>
      <c r="G61" s="38">
        <f t="shared" si="8"/>
        <v>1.4761712598661417E-3</v>
      </c>
      <c r="H61" s="33">
        <v>67881</v>
      </c>
      <c r="I61" s="38">
        <f t="shared" si="9"/>
        <v>1.9394569212049233E-3</v>
      </c>
      <c r="J61" s="33">
        <v>2700</v>
      </c>
      <c r="K61" s="38">
        <f t="shared" si="10"/>
        <v>2.1599999999999999E-4</v>
      </c>
      <c r="L61" s="33">
        <v>0</v>
      </c>
      <c r="M61" s="38">
        <f t="shared" si="11"/>
        <v>0</v>
      </c>
      <c r="N61" s="33">
        <f t="shared" si="12"/>
        <v>122247</v>
      </c>
      <c r="O61" s="38">
        <f t="shared" si="13"/>
        <v>9.7797600000000002E-3</v>
      </c>
      <c r="P61" s="33">
        <v>374312</v>
      </c>
      <c r="Q61" s="33">
        <v>35000004</v>
      </c>
      <c r="R61" s="33">
        <v>35000004</v>
      </c>
      <c r="S61" s="33">
        <v>683550</v>
      </c>
      <c r="T61" s="38">
        <f t="shared" si="14"/>
        <v>1.9529997768000254E-2</v>
      </c>
      <c r="U61" s="38">
        <f t="shared" si="15"/>
        <v>-0.99278676612024197</v>
      </c>
    </row>
    <row r="62" spans="1:21" ht="13" x14ac:dyDescent="0.3">
      <c r="A62" s="18" t="s">
        <v>44</v>
      </c>
      <c r="B62" s="12" t="s">
        <v>121</v>
      </c>
      <c r="C62" s="11" t="s">
        <v>122</v>
      </c>
      <c r="D62" s="33">
        <v>0</v>
      </c>
      <c r="E62" s="33">
        <v>0</v>
      </c>
      <c r="F62" s="33">
        <v>0</v>
      </c>
      <c r="G62" s="38">
        <f t="shared" si="8"/>
        <v>0</v>
      </c>
      <c r="H62" s="33">
        <v>0</v>
      </c>
      <c r="I62" s="38">
        <f t="shared" si="9"/>
        <v>0</v>
      </c>
      <c r="J62" s="33">
        <v>0</v>
      </c>
      <c r="K62" s="38">
        <f t="shared" si="10"/>
        <v>0</v>
      </c>
      <c r="L62" s="33">
        <v>0</v>
      </c>
      <c r="M62" s="38">
        <f t="shared" si="11"/>
        <v>0</v>
      </c>
      <c r="N62" s="33">
        <f t="shared" si="12"/>
        <v>0</v>
      </c>
      <c r="O62" s="38">
        <f t="shared" si="13"/>
        <v>0</v>
      </c>
      <c r="P62" s="33">
        <v>0</v>
      </c>
      <c r="Q62" s="33">
        <v>0</v>
      </c>
      <c r="R62" s="33">
        <v>0</v>
      </c>
      <c r="S62" s="33">
        <v>0</v>
      </c>
      <c r="T62" s="38">
        <f t="shared" si="14"/>
        <v>0</v>
      </c>
      <c r="U62" s="38">
        <f t="shared" si="15"/>
        <v>0</v>
      </c>
    </row>
    <row r="63" spans="1:21" ht="14" x14ac:dyDescent="0.3">
      <c r="A63" s="19" t="s">
        <v>0</v>
      </c>
      <c r="B63" s="14" t="s">
        <v>123</v>
      </c>
      <c r="C63" s="13" t="s">
        <v>0</v>
      </c>
      <c r="D63" s="34">
        <f>SUM(D59:D62)</f>
        <v>35000004</v>
      </c>
      <c r="E63" s="34">
        <f>SUM(E59:E62)</f>
        <v>12500000</v>
      </c>
      <c r="F63" s="34">
        <f>SUM(F59:F62)</f>
        <v>51666</v>
      </c>
      <c r="G63" s="39">
        <f t="shared" si="8"/>
        <v>1.4761712598661417E-3</v>
      </c>
      <c r="H63" s="34">
        <f>SUM(H59:H62)</f>
        <v>67881</v>
      </c>
      <c r="I63" s="39">
        <f t="shared" si="9"/>
        <v>1.9394569212049233E-3</v>
      </c>
      <c r="J63" s="34">
        <f>SUM(J59:J62)</f>
        <v>2700</v>
      </c>
      <c r="K63" s="39">
        <f t="shared" si="10"/>
        <v>2.1599999999999999E-4</v>
      </c>
      <c r="L63" s="34">
        <f>SUM(L59:L62)</f>
        <v>0</v>
      </c>
      <c r="M63" s="39">
        <f t="shared" si="11"/>
        <v>0</v>
      </c>
      <c r="N63" s="34">
        <f t="shared" si="12"/>
        <v>122247</v>
      </c>
      <c r="O63" s="39">
        <f t="shared" si="13"/>
        <v>9.7797600000000002E-3</v>
      </c>
      <c r="P63" s="34">
        <f>SUM(P59:P62)</f>
        <v>374312</v>
      </c>
      <c r="Q63" s="34">
        <f>SUM(Q59:Q62)</f>
        <v>35000004</v>
      </c>
      <c r="R63" s="34">
        <f>SUM(R59:R62)</f>
        <v>35000004</v>
      </c>
      <c r="S63" s="34">
        <f>SUM(S59:S62)</f>
        <v>683550</v>
      </c>
      <c r="T63" s="39">
        <f t="shared" si="14"/>
        <v>1.9529997768000254E-2</v>
      </c>
      <c r="U63" s="39">
        <f t="shared" si="15"/>
        <v>-0.99278676612024197</v>
      </c>
    </row>
    <row r="64" spans="1:21" ht="13" x14ac:dyDescent="0.3">
      <c r="A64" s="18" t="s">
        <v>29</v>
      </c>
      <c r="B64" s="12" t="s">
        <v>124</v>
      </c>
      <c r="C64" s="11" t="s">
        <v>125</v>
      </c>
      <c r="D64" s="33">
        <v>0</v>
      </c>
      <c r="E64" s="33">
        <v>0</v>
      </c>
      <c r="F64" s="33">
        <v>0</v>
      </c>
      <c r="G64" s="38">
        <f t="shared" si="8"/>
        <v>0</v>
      </c>
      <c r="H64" s="33">
        <v>0</v>
      </c>
      <c r="I64" s="38">
        <f t="shared" si="9"/>
        <v>0</v>
      </c>
      <c r="J64" s="33">
        <v>0</v>
      </c>
      <c r="K64" s="38">
        <f t="shared" si="10"/>
        <v>0</v>
      </c>
      <c r="L64" s="33">
        <v>0</v>
      </c>
      <c r="M64" s="38">
        <f t="shared" si="11"/>
        <v>0</v>
      </c>
      <c r="N64" s="33">
        <f t="shared" si="12"/>
        <v>0</v>
      </c>
      <c r="O64" s="38">
        <f t="shared" si="13"/>
        <v>0</v>
      </c>
      <c r="P64" s="33">
        <v>0</v>
      </c>
      <c r="Q64" s="33">
        <v>0</v>
      </c>
      <c r="R64" s="33">
        <v>0</v>
      </c>
      <c r="S64" s="33">
        <v>0</v>
      </c>
      <c r="T64" s="38">
        <f t="shared" si="14"/>
        <v>0</v>
      </c>
      <c r="U64" s="38">
        <f t="shared" si="15"/>
        <v>0</v>
      </c>
    </row>
    <row r="65" spans="1:21" ht="13" x14ac:dyDescent="0.3">
      <c r="A65" s="18" t="s">
        <v>29</v>
      </c>
      <c r="B65" s="12" t="s">
        <v>126</v>
      </c>
      <c r="C65" s="11" t="s">
        <v>127</v>
      </c>
      <c r="D65" s="33">
        <v>1074456</v>
      </c>
      <c r="E65" s="33">
        <v>1074456</v>
      </c>
      <c r="F65" s="33">
        <v>0</v>
      </c>
      <c r="G65" s="38">
        <f t="shared" si="8"/>
        <v>0</v>
      </c>
      <c r="H65" s="33">
        <v>0</v>
      </c>
      <c r="I65" s="38">
        <f t="shared" si="9"/>
        <v>0</v>
      </c>
      <c r="J65" s="33">
        <v>0</v>
      </c>
      <c r="K65" s="38">
        <f t="shared" si="10"/>
        <v>0</v>
      </c>
      <c r="L65" s="33">
        <v>0</v>
      </c>
      <c r="M65" s="38">
        <f t="shared" si="11"/>
        <v>0</v>
      </c>
      <c r="N65" s="33">
        <f t="shared" si="12"/>
        <v>0</v>
      </c>
      <c r="O65" s="38">
        <f t="shared" si="13"/>
        <v>0</v>
      </c>
      <c r="P65" s="33">
        <v>483131</v>
      </c>
      <c r="Q65" s="33">
        <v>1083617</v>
      </c>
      <c r="R65" s="33">
        <v>1254704</v>
      </c>
      <c r="S65" s="33">
        <v>966262</v>
      </c>
      <c r="T65" s="38">
        <f t="shared" si="14"/>
        <v>0.77011151634170294</v>
      </c>
      <c r="U65" s="38">
        <f t="shared" si="15"/>
        <v>-1</v>
      </c>
    </row>
    <row r="66" spans="1:21" ht="13" x14ac:dyDescent="0.3">
      <c r="A66" s="18" t="s">
        <v>29</v>
      </c>
      <c r="B66" s="12" t="s">
        <v>128</v>
      </c>
      <c r="C66" s="11" t="s">
        <v>129</v>
      </c>
      <c r="D66" s="33">
        <v>0</v>
      </c>
      <c r="E66" s="33">
        <v>0</v>
      </c>
      <c r="F66" s="33">
        <v>0</v>
      </c>
      <c r="G66" s="38">
        <f t="shared" si="8"/>
        <v>0</v>
      </c>
      <c r="H66" s="33">
        <v>0</v>
      </c>
      <c r="I66" s="38">
        <f t="shared" si="9"/>
        <v>0</v>
      </c>
      <c r="J66" s="33">
        <v>0</v>
      </c>
      <c r="K66" s="38">
        <f t="shared" si="10"/>
        <v>0</v>
      </c>
      <c r="L66" s="33">
        <v>0</v>
      </c>
      <c r="M66" s="38">
        <f t="shared" si="11"/>
        <v>0</v>
      </c>
      <c r="N66" s="33">
        <f t="shared" si="12"/>
        <v>0</v>
      </c>
      <c r="O66" s="38">
        <f t="shared" si="13"/>
        <v>0</v>
      </c>
      <c r="P66" s="33">
        <v>0</v>
      </c>
      <c r="Q66" s="33">
        <v>0</v>
      </c>
      <c r="R66" s="33">
        <v>0</v>
      </c>
      <c r="S66" s="33">
        <v>0</v>
      </c>
      <c r="T66" s="38">
        <f t="shared" si="14"/>
        <v>0</v>
      </c>
      <c r="U66" s="38">
        <f t="shared" si="15"/>
        <v>0</v>
      </c>
    </row>
    <row r="67" spans="1:21" ht="13" x14ac:dyDescent="0.3">
      <c r="A67" s="18" t="s">
        <v>29</v>
      </c>
      <c r="B67" s="12" t="s">
        <v>130</v>
      </c>
      <c r="C67" s="11" t="s">
        <v>131</v>
      </c>
      <c r="D67" s="33">
        <v>30174066</v>
      </c>
      <c r="E67" s="33">
        <v>30174066</v>
      </c>
      <c r="F67" s="33">
        <v>660363</v>
      </c>
      <c r="G67" s="38">
        <f t="shared" si="8"/>
        <v>2.1885118167369291E-2</v>
      </c>
      <c r="H67" s="33">
        <v>475084</v>
      </c>
      <c r="I67" s="38">
        <f t="shared" si="9"/>
        <v>1.5744778976754407E-2</v>
      </c>
      <c r="J67" s="33">
        <v>2144952</v>
      </c>
      <c r="K67" s="38">
        <f t="shared" si="10"/>
        <v>7.1085945129171518E-2</v>
      </c>
      <c r="L67" s="33">
        <v>0</v>
      </c>
      <c r="M67" s="38">
        <f t="shared" si="11"/>
        <v>0</v>
      </c>
      <c r="N67" s="33">
        <f t="shared" si="12"/>
        <v>3280399</v>
      </c>
      <c r="O67" s="38">
        <f t="shared" si="13"/>
        <v>0.10871584227329521</v>
      </c>
      <c r="P67" s="33">
        <v>95293785</v>
      </c>
      <c r="Q67" s="33">
        <v>28466100</v>
      </c>
      <c r="R67" s="33">
        <v>28466100</v>
      </c>
      <c r="S67" s="33">
        <v>97786431</v>
      </c>
      <c r="T67" s="38">
        <f t="shared" si="14"/>
        <v>3.4351889089127066</v>
      </c>
      <c r="U67" s="38">
        <f t="shared" si="15"/>
        <v>-0.97749116587194007</v>
      </c>
    </row>
    <row r="68" spans="1:21" ht="13" x14ac:dyDescent="0.3">
      <c r="A68" s="18" t="s">
        <v>29</v>
      </c>
      <c r="B68" s="12" t="s">
        <v>132</v>
      </c>
      <c r="C68" s="11" t="s">
        <v>133</v>
      </c>
      <c r="D68" s="33">
        <v>2099</v>
      </c>
      <c r="E68" s="33">
        <v>2099</v>
      </c>
      <c r="F68" s="33">
        <v>0</v>
      </c>
      <c r="G68" s="38">
        <f t="shared" si="8"/>
        <v>0</v>
      </c>
      <c r="H68" s="33">
        <v>0</v>
      </c>
      <c r="I68" s="38">
        <f t="shared" si="9"/>
        <v>0</v>
      </c>
      <c r="J68" s="33">
        <v>700</v>
      </c>
      <c r="K68" s="38">
        <f t="shared" si="10"/>
        <v>0.33349213911386372</v>
      </c>
      <c r="L68" s="33">
        <v>0</v>
      </c>
      <c r="M68" s="38">
        <f t="shared" si="11"/>
        <v>0</v>
      </c>
      <c r="N68" s="33">
        <f t="shared" si="12"/>
        <v>700</v>
      </c>
      <c r="O68" s="38">
        <f t="shared" si="13"/>
        <v>0.33349213911386372</v>
      </c>
      <c r="P68" s="33">
        <v>300</v>
      </c>
      <c r="Q68" s="33">
        <v>1000</v>
      </c>
      <c r="R68" s="33">
        <v>1000</v>
      </c>
      <c r="S68" s="33">
        <v>1774</v>
      </c>
      <c r="T68" s="38">
        <f t="shared" si="14"/>
        <v>1.774</v>
      </c>
      <c r="U68" s="38">
        <f t="shared" si="15"/>
        <v>1.3333333333333335</v>
      </c>
    </row>
    <row r="69" spans="1:21" ht="13" x14ac:dyDescent="0.3">
      <c r="A69" s="18" t="s">
        <v>44</v>
      </c>
      <c r="B69" s="12" t="s">
        <v>134</v>
      </c>
      <c r="C69" s="11" t="s">
        <v>135</v>
      </c>
      <c r="D69" s="33">
        <v>0</v>
      </c>
      <c r="E69" s="33">
        <v>0</v>
      </c>
      <c r="F69" s="33">
        <v>0</v>
      </c>
      <c r="G69" s="38">
        <f t="shared" si="8"/>
        <v>0</v>
      </c>
      <c r="H69" s="33">
        <v>0</v>
      </c>
      <c r="I69" s="38">
        <f t="shared" si="9"/>
        <v>0</v>
      </c>
      <c r="J69" s="33">
        <v>0</v>
      </c>
      <c r="K69" s="38">
        <f t="shared" si="10"/>
        <v>0</v>
      </c>
      <c r="L69" s="33">
        <v>0</v>
      </c>
      <c r="M69" s="38">
        <f t="shared" si="11"/>
        <v>0</v>
      </c>
      <c r="N69" s="33">
        <f t="shared" si="12"/>
        <v>0</v>
      </c>
      <c r="O69" s="38">
        <f t="shared" si="13"/>
        <v>0</v>
      </c>
      <c r="P69" s="33">
        <v>0</v>
      </c>
      <c r="Q69" s="33">
        <v>0</v>
      </c>
      <c r="R69" s="33">
        <v>0</v>
      </c>
      <c r="S69" s="33">
        <v>0</v>
      </c>
      <c r="T69" s="38">
        <f t="shared" si="14"/>
        <v>0</v>
      </c>
      <c r="U69" s="38">
        <f t="shared" si="15"/>
        <v>0</v>
      </c>
    </row>
    <row r="70" spans="1:21" ht="14" x14ac:dyDescent="0.3">
      <c r="A70" s="19" t="s">
        <v>0</v>
      </c>
      <c r="B70" s="14" t="s">
        <v>136</v>
      </c>
      <c r="C70" s="13" t="s">
        <v>0</v>
      </c>
      <c r="D70" s="34">
        <f>SUM(D64:D69)</f>
        <v>31250621</v>
      </c>
      <c r="E70" s="34">
        <f>SUM(E64:E69)</f>
        <v>31250621</v>
      </c>
      <c r="F70" s="34">
        <f>SUM(F64:F69)</f>
        <v>660363</v>
      </c>
      <c r="G70" s="39">
        <f t="shared" si="8"/>
        <v>2.1131196080871481E-2</v>
      </c>
      <c r="H70" s="34">
        <f>SUM(H64:H69)</f>
        <v>475084</v>
      </c>
      <c r="I70" s="39">
        <f t="shared" si="9"/>
        <v>1.5202385898187431E-2</v>
      </c>
      <c r="J70" s="34">
        <f>SUM(J64:J69)</f>
        <v>2145652</v>
      </c>
      <c r="K70" s="39">
        <f t="shared" si="10"/>
        <v>6.8659499598423976E-2</v>
      </c>
      <c r="L70" s="34">
        <f>SUM(L64:L69)</f>
        <v>0</v>
      </c>
      <c r="M70" s="39">
        <f t="shared" si="11"/>
        <v>0</v>
      </c>
      <c r="N70" s="34">
        <f t="shared" si="12"/>
        <v>3281099</v>
      </c>
      <c r="O70" s="39">
        <f t="shared" si="13"/>
        <v>0.1049930815774829</v>
      </c>
      <c r="P70" s="34">
        <f>SUM(P64:P69)</f>
        <v>95777216</v>
      </c>
      <c r="Q70" s="34">
        <f>SUM(Q64:Q69)</f>
        <v>29550717</v>
      </c>
      <c r="R70" s="34">
        <f>SUM(R64:R69)</f>
        <v>29721804</v>
      </c>
      <c r="S70" s="34">
        <f>SUM(S64:S69)</f>
        <v>98754467</v>
      </c>
      <c r="T70" s="39">
        <f t="shared" si="14"/>
        <v>3.322626950907825</v>
      </c>
      <c r="U70" s="39">
        <f t="shared" si="15"/>
        <v>-0.97759746952761706</v>
      </c>
    </row>
    <row r="71" spans="1:21" ht="13" x14ac:dyDescent="0.3">
      <c r="A71" s="18" t="s">
        <v>29</v>
      </c>
      <c r="B71" s="12" t="s">
        <v>137</v>
      </c>
      <c r="C71" s="11" t="s">
        <v>138</v>
      </c>
      <c r="D71" s="33">
        <v>335004</v>
      </c>
      <c r="E71" s="33">
        <v>374701</v>
      </c>
      <c r="F71" s="33">
        <v>207075</v>
      </c>
      <c r="G71" s="38">
        <f t="shared" si="8"/>
        <v>0.61812694773793742</v>
      </c>
      <c r="H71" s="33">
        <v>38224</v>
      </c>
      <c r="I71" s="38">
        <f t="shared" si="9"/>
        <v>0.11410013014769974</v>
      </c>
      <c r="J71" s="33">
        <v>82067</v>
      </c>
      <c r="K71" s="38">
        <f t="shared" si="10"/>
        <v>0.2190199652522945</v>
      </c>
      <c r="L71" s="33">
        <v>0</v>
      </c>
      <c r="M71" s="38">
        <f t="shared" si="11"/>
        <v>0</v>
      </c>
      <c r="N71" s="33">
        <f t="shared" si="12"/>
        <v>327366</v>
      </c>
      <c r="O71" s="38">
        <f t="shared" si="13"/>
        <v>0.8736726082930123</v>
      </c>
      <c r="P71" s="33">
        <v>88883</v>
      </c>
      <c r="Q71" s="33">
        <v>969972</v>
      </c>
      <c r="R71" s="33">
        <v>340768</v>
      </c>
      <c r="S71" s="33">
        <v>246590</v>
      </c>
      <c r="T71" s="38">
        <f t="shared" si="14"/>
        <v>0.72363015306601564</v>
      </c>
      <c r="U71" s="38">
        <f t="shared" si="15"/>
        <v>-7.6685080386575621E-2</v>
      </c>
    </row>
    <row r="72" spans="1:21" ht="13" x14ac:dyDescent="0.3">
      <c r="A72" s="18" t="s">
        <v>29</v>
      </c>
      <c r="B72" s="12" t="s">
        <v>139</v>
      </c>
      <c r="C72" s="11" t="s">
        <v>140</v>
      </c>
      <c r="D72" s="33">
        <v>3161858</v>
      </c>
      <c r="E72" s="33">
        <v>2991540</v>
      </c>
      <c r="F72" s="33">
        <v>46224</v>
      </c>
      <c r="G72" s="38">
        <f t="shared" si="8"/>
        <v>1.4619252350991095E-2</v>
      </c>
      <c r="H72" s="33">
        <v>60725</v>
      </c>
      <c r="I72" s="38">
        <f t="shared" si="9"/>
        <v>1.9205479815981617E-2</v>
      </c>
      <c r="J72" s="33">
        <v>269319</v>
      </c>
      <c r="K72" s="38">
        <f t="shared" si="10"/>
        <v>9.0026875789727026E-2</v>
      </c>
      <c r="L72" s="33">
        <v>0</v>
      </c>
      <c r="M72" s="38">
        <f t="shared" si="11"/>
        <v>0</v>
      </c>
      <c r="N72" s="33">
        <f t="shared" si="12"/>
        <v>376268</v>
      </c>
      <c r="O72" s="38">
        <f t="shared" si="13"/>
        <v>0.12577735881853494</v>
      </c>
      <c r="P72" s="33">
        <v>54967</v>
      </c>
      <c r="Q72" s="33">
        <v>2801942</v>
      </c>
      <c r="R72" s="33">
        <v>2801942</v>
      </c>
      <c r="S72" s="33">
        <v>185452</v>
      </c>
      <c r="T72" s="38">
        <f t="shared" si="14"/>
        <v>6.6186951764169277E-2</v>
      </c>
      <c r="U72" s="38">
        <f t="shared" si="15"/>
        <v>3.8996488802372333</v>
      </c>
    </row>
    <row r="73" spans="1:21" ht="13" x14ac:dyDescent="0.3">
      <c r="A73" s="18" t="s">
        <v>29</v>
      </c>
      <c r="B73" s="12" t="s">
        <v>141</v>
      </c>
      <c r="C73" s="11" t="s">
        <v>142</v>
      </c>
      <c r="D73" s="33">
        <v>0</v>
      </c>
      <c r="E73" s="33">
        <v>368968</v>
      </c>
      <c r="F73" s="33">
        <v>-5170</v>
      </c>
      <c r="G73" s="38">
        <f t="shared" si="8"/>
        <v>0</v>
      </c>
      <c r="H73" s="33">
        <v>11400</v>
      </c>
      <c r="I73" s="38">
        <f t="shared" si="9"/>
        <v>0</v>
      </c>
      <c r="J73" s="33">
        <v>14000</v>
      </c>
      <c r="K73" s="38">
        <f t="shared" si="10"/>
        <v>3.7943669911753866E-2</v>
      </c>
      <c r="L73" s="33">
        <v>0</v>
      </c>
      <c r="M73" s="38">
        <f t="shared" si="11"/>
        <v>0</v>
      </c>
      <c r="N73" s="33">
        <f t="shared" si="12"/>
        <v>20230</v>
      </c>
      <c r="O73" s="38">
        <f t="shared" si="13"/>
        <v>5.4828603022484337E-2</v>
      </c>
      <c r="P73" s="33">
        <v>19420</v>
      </c>
      <c r="Q73" s="33">
        <v>385536</v>
      </c>
      <c r="R73" s="33">
        <v>385536</v>
      </c>
      <c r="S73" s="33">
        <v>34170</v>
      </c>
      <c r="T73" s="38">
        <f t="shared" si="14"/>
        <v>8.8629855577689237E-2</v>
      </c>
      <c r="U73" s="38">
        <f t="shared" si="15"/>
        <v>-0.2790937178166838</v>
      </c>
    </row>
    <row r="74" spans="1:21" ht="13" x14ac:dyDescent="0.3">
      <c r="A74" s="18" t="s">
        <v>29</v>
      </c>
      <c r="B74" s="12" t="s">
        <v>143</v>
      </c>
      <c r="C74" s="11" t="s">
        <v>144</v>
      </c>
      <c r="D74" s="33">
        <v>1290000</v>
      </c>
      <c r="E74" s="33">
        <v>660454</v>
      </c>
      <c r="F74" s="33">
        <v>54966</v>
      </c>
      <c r="G74" s="38">
        <f t="shared" si="8"/>
        <v>4.2609302325581397E-2</v>
      </c>
      <c r="H74" s="33">
        <v>141643</v>
      </c>
      <c r="I74" s="38">
        <f t="shared" si="9"/>
        <v>0.10980077519379845</v>
      </c>
      <c r="J74" s="33">
        <v>55125</v>
      </c>
      <c r="K74" s="38">
        <f t="shared" si="10"/>
        <v>8.3465313254216036E-2</v>
      </c>
      <c r="L74" s="33">
        <v>0</v>
      </c>
      <c r="M74" s="38">
        <f t="shared" si="11"/>
        <v>0</v>
      </c>
      <c r="N74" s="33">
        <f t="shared" si="12"/>
        <v>251734</v>
      </c>
      <c r="O74" s="38">
        <f t="shared" si="13"/>
        <v>0.38115296447595137</v>
      </c>
      <c r="P74" s="33">
        <v>73712</v>
      </c>
      <c r="Q74" s="33">
        <v>4205469</v>
      </c>
      <c r="R74" s="33">
        <v>1910396</v>
      </c>
      <c r="S74" s="33">
        <v>262288</v>
      </c>
      <c r="T74" s="38">
        <f t="shared" si="14"/>
        <v>0.13729509483897578</v>
      </c>
      <c r="U74" s="38">
        <f t="shared" si="15"/>
        <v>-0.25215704362925984</v>
      </c>
    </row>
    <row r="75" spans="1:21" ht="13" x14ac:dyDescent="0.3">
      <c r="A75" s="18" t="s">
        <v>29</v>
      </c>
      <c r="B75" s="12" t="s">
        <v>145</v>
      </c>
      <c r="C75" s="11" t="s">
        <v>146</v>
      </c>
      <c r="D75" s="33">
        <v>0</v>
      </c>
      <c r="E75" s="33">
        <v>0</v>
      </c>
      <c r="F75" s="33">
        <v>0</v>
      </c>
      <c r="G75" s="38">
        <f t="shared" si="8"/>
        <v>0</v>
      </c>
      <c r="H75" s="33">
        <v>0</v>
      </c>
      <c r="I75" s="38">
        <f t="shared" si="9"/>
        <v>0</v>
      </c>
      <c r="J75" s="33">
        <v>0</v>
      </c>
      <c r="K75" s="38">
        <f t="shared" si="10"/>
        <v>0</v>
      </c>
      <c r="L75" s="33">
        <v>0</v>
      </c>
      <c r="M75" s="38">
        <f t="shared" si="11"/>
        <v>0</v>
      </c>
      <c r="N75" s="33">
        <f t="shared" si="12"/>
        <v>0</v>
      </c>
      <c r="O75" s="38">
        <f t="shared" si="13"/>
        <v>0</v>
      </c>
      <c r="P75" s="33">
        <v>0</v>
      </c>
      <c r="Q75" s="33">
        <v>0</v>
      </c>
      <c r="R75" s="33">
        <v>0</v>
      </c>
      <c r="S75" s="33">
        <v>0</v>
      </c>
      <c r="T75" s="38">
        <f t="shared" si="14"/>
        <v>0</v>
      </c>
      <c r="U75" s="38">
        <f t="shared" si="15"/>
        <v>0</v>
      </c>
    </row>
    <row r="76" spans="1:21" ht="13" x14ac:dyDescent="0.3">
      <c r="A76" s="18" t="s">
        <v>29</v>
      </c>
      <c r="B76" s="12" t="s">
        <v>147</v>
      </c>
      <c r="C76" s="11" t="s">
        <v>148</v>
      </c>
      <c r="D76" s="33">
        <v>0</v>
      </c>
      <c r="E76" s="33">
        <v>0</v>
      </c>
      <c r="F76" s="33">
        <v>0</v>
      </c>
      <c r="G76" s="38">
        <f t="shared" si="8"/>
        <v>0</v>
      </c>
      <c r="H76" s="33">
        <v>0</v>
      </c>
      <c r="I76" s="38">
        <f t="shared" si="9"/>
        <v>0</v>
      </c>
      <c r="J76" s="33">
        <v>0</v>
      </c>
      <c r="K76" s="38">
        <f t="shared" si="10"/>
        <v>0</v>
      </c>
      <c r="L76" s="33">
        <v>0</v>
      </c>
      <c r="M76" s="38">
        <f t="shared" si="11"/>
        <v>0</v>
      </c>
      <c r="N76" s="33">
        <f t="shared" si="12"/>
        <v>0</v>
      </c>
      <c r="O76" s="38">
        <f t="shared" si="13"/>
        <v>0</v>
      </c>
      <c r="P76" s="33">
        <v>0</v>
      </c>
      <c r="Q76" s="33">
        <v>0</v>
      </c>
      <c r="R76" s="33">
        <v>5820000</v>
      </c>
      <c r="S76" s="33">
        <v>0</v>
      </c>
      <c r="T76" s="38">
        <f t="shared" si="14"/>
        <v>0</v>
      </c>
      <c r="U76" s="38">
        <f t="shared" si="15"/>
        <v>0</v>
      </c>
    </row>
    <row r="77" spans="1:21" ht="13" x14ac:dyDescent="0.3">
      <c r="A77" s="18" t="s">
        <v>44</v>
      </c>
      <c r="B77" s="12" t="s">
        <v>149</v>
      </c>
      <c r="C77" s="11" t="s">
        <v>150</v>
      </c>
      <c r="D77" s="33">
        <v>0</v>
      </c>
      <c r="E77" s="33">
        <v>0</v>
      </c>
      <c r="F77" s="33">
        <v>0</v>
      </c>
      <c r="G77" s="38">
        <f t="shared" si="8"/>
        <v>0</v>
      </c>
      <c r="H77" s="33">
        <v>0</v>
      </c>
      <c r="I77" s="38">
        <f t="shared" si="9"/>
        <v>0</v>
      </c>
      <c r="J77" s="33">
        <v>0</v>
      </c>
      <c r="K77" s="38">
        <f t="shared" si="10"/>
        <v>0</v>
      </c>
      <c r="L77" s="33">
        <v>0</v>
      </c>
      <c r="M77" s="38">
        <f t="shared" si="11"/>
        <v>0</v>
      </c>
      <c r="N77" s="33">
        <f t="shared" si="12"/>
        <v>0</v>
      </c>
      <c r="O77" s="38">
        <f t="shared" si="13"/>
        <v>0</v>
      </c>
      <c r="P77" s="33">
        <v>0</v>
      </c>
      <c r="Q77" s="33">
        <v>0</v>
      </c>
      <c r="R77" s="33">
        <v>0</v>
      </c>
      <c r="S77" s="33">
        <v>0</v>
      </c>
      <c r="T77" s="38">
        <f t="shared" si="14"/>
        <v>0</v>
      </c>
      <c r="U77" s="38">
        <f t="shared" si="15"/>
        <v>0</v>
      </c>
    </row>
    <row r="78" spans="1:21" ht="14" x14ac:dyDescent="0.3">
      <c r="A78" s="19" t="s">
        <v>0</v>
      </c>
      <c r="B78" s="14" t="s">
        <v>151</v>
      </c>
      <c r="C78" s="13" t="s">
        <v>0</v>
      </c>
      <c r="D78" s="34">
        <f>SUM(D71:D77)</f>
        <v>4786862</v>
      </c>
      <c r="E78" s="34">
        <f>SUM(E71:E77)</f>
        <v>4395663</v>
      </c>
      <c r="F78" s="34">
        <f>SUM(F71:F77)</f>
        <v>303095</v>
      </c>
      <c r="G78" s="39">
        <f t="shared" si="8"/>
        <v>6.3318098578985571E-2</v>
      </c>
      <c r="H78" s="34">
        <f>SUM(H71:H77)</f>
        <v>251992</v>
      </c>
      <c r="I78" s="39">
        <f t="shared" si="9"/>
        <v>5.2642420023806827E-2</v>
      </c>
      <c r="J78" s="34">
        <f>SUM(J71:J77)</f>
        <v>420511</v>
      </c>
      <c r="K78" s="39">
        <f t="shared" si="10"/>
        <v>9.5664977046693522E-2</v>
      </c>
      <c r="L78" s="34">
        <f>SUM(L71:L77)</f>
        <v>0</v>
      </c>
      <c r="M78" s="39">
        <f t="shared" si="11"/>
        <v>0</v>
      </c>
      <c r="N78" s="34">
        <f t="shared" si="12"/>
        <v>975598</v>
      </c>
      <c r="O78" s="39">
        <f t="shared" si="13"/>
        <v>0.22194558591047586</v>
      </c>
      <c r="P78" s="34">
        <f>SUM(P71:P77)</f>
        <v>236982</v>
      </c>
      <c r="Q78" s="34">
        <f>SUM(Q71:Q77)</f>
        <v>8362919</v>
      </c>
      <c r="R78" s="34">
        <f>SUM(R71:R77)</f>
        <v>11258642</v>
      </c>
      <c r="S78" s="34">
        <f>SUM(S71:S77)</f>
        <v>728500</v>
      </c>
      <c r="T78" s="39">
        <f t="shared" si="14"/>
        <v>6.4705849959524428E-2</v>
      </c>
      <c r="U78" s="39">
        <f t="shared" si="15"/>
        <v>0.77444278468406891</v>
      </c>
    </row>
    <row r="79" spans="1:21" ht="13" x14ac:dyDescent="0.3">
      <c r="A79" s="18" t="s">
        <v>29</v>
      </c>
      <c r="B79" s="12" t="s">
        <v>152</v>
      </c>
      <c r="C79" s="11" t="s">
        <v>153</v>
      </c>
      <c r="D79" s="33">
        <v>4238657</v>
      </c>
      <c r="E79" s="33">
        <v>4238657</v>
      </c>
      <c r="F79" s="33">
        <v>196680</v>
      </c>
      <c r="G79" s="38">
        <f t="shared" si="8"/>
        <v>4.6401489905882921E-2</v>
      </c>
      <c r="H79" s="33">
        <v>186869</v>
      </c>
      <c r="I79" s="38">
        <f t="shared" si="9"/>
        <v>4.4086841657628821E-2</v>
      </c>
      <c r="J79" s="33">
        <v>133067</v>
      </c>
      <c r="K79" s="38">
        <f t="shared" si="10"/>
        <v>3.1393670212050653E-2</v>
      </c>
      <c r="L79" s="33">
        <v>0</v>
      </c>
      <c r="M79" s="38">
        <f t="shared" si="11"/>
        <v>0</v>
      </c>
      <c r="N79" s="33">
        <f t="shared" si="12"/>
        <v>516616</v>
      </c>
      <c r="O79" s="38">
        <f t="shared" si="13"/>
        <v>0.1218820017755624</v>
      </c>
      <c r="P79" s="33">
        <v>176458</v>
      </c>
      <c r="Q79" s="33">
        <v>3167489</v>
      </c>
      <c r="R79" s="33">
        <v>1426263</v>
      </c>
      <c r="S79" s="33">
        <v>888756</v>
      </c>
      <c r="T79" s="38">
        <f t="shared" si="14"/>
        <v>0.62313612566546284</v>
      </c>
      <c r="U79" s="38">
        <f t="shared" si="15"/>
        <v>-0.24589987419102566</v>
      </c>
    </row>
    <row r="80" spans="1:21" ht="13" x14ac:dyDescent="0.3">
      <c r="A80" s="18" t="s">
        <v>29</v>
      </c>
      <c r="B80" s="12" t="s">
        <v>154</v>
      </c>
      <c r="C80" s="11" t="s">
        <v>155</v>
      </c>
      <c r="D80" s="33">
        <v>0</v>
      </c>
      <c r="E80" s="33">
        <v>0</v>
      </c>
      <c r="F80" s="33">
        <v>0</v>
      </c>
      <c r="G80" s="38">
        <f t="shared" si="8"/>
        <v>0</v>
      </c>
      <c r="H80" s="33">
        <v>0</v>
      </c>
      <c r="I80" s="38">
        <f t="shared" si="9"/>
        <v>0</v>
      </c>
      <c r="J80" s="33">
        <v>0</v>
      </c>
      <c r="K80" s="38">
        <f t="shared" si="10"/>
        <v>0</v>
      </c>
      <c r="L80" s="33">
        <v>0</v>
      </c>
      <c r="M80" s="38">
        <f t="shared" si="11"/>
        <v>0</v>
      </c>
      <c r="N80" s="33">
        <f t="shared" si="12"/>
        <v>0</v>
      </c>
      <c r="O80" s="38">
        <f t="shared" si="13"/>
        <v>0</v>
      </c>
      <c r="P80" s="33">
        <v>0</v>
      </c>
      <c r="Q80" s="33">
        <v>0</v>
      </c>
      <c r="R80" s="33">
        <v>0</v>
      </c>
      <c r="S80" s="33">
        <v>0</v>
      </c>
      <c r="T80" s="38">
        <f t="shared" si="14"/>
        <v>0</v>
      </c>
      <c r="U80" s="38">
        <f t="shared" si="15"/>
        <v>0</v>
      </c>
    </row>
    <row r="81" spans="1:21" ht="13" x14ac:dyDescent="0.3">
      <c r="A81" s="18" t="s">
        <v>29</v>
      </c>
      <c r="B81" s="12" t="s">
        <v>156</v>
      </c>
      <c r="C81" s="11" t="s">
        <v>157</v>
      </c>
      <c r="D81" s="33">
        <v>11853340</v>
      </c>
      <c r="E81" s="33">
        <v>10688340</v>
      </c>
      <c r="F81" s="33">
        <v>332335</v>
      </c>
      <c r="G81" s="38">
        <f t="shared" si="8"/>
        <v>2.8037245198399775E-2</v>
      </c>
      <c r="H81" s="33">
        <v>339062</v>
      </c>
      <c r="I81" s="38">
        <f t="shared" si="9"/>
        <v>2.8604764564249402E-2</v>
      </c>
      <c r="J81" s="33">
        <v>402437</v>
      </c>
      <c r="K81" s="38">
        <f t="shared" si="10"/>
        <v>3.7651964664297731E-2</v>
      </c>
      <c r="L81" s="33">
        <v>0</v>
      </c>
      <c r="M81" s="38">
        <f t="shared" si="11"/>
        <v>0</v>
      </c>
      <c r="N81" s="33">
        <f t="shared" si="12"/>
        <v>1073834</v>
      </c>
      <c r="O81" s="38">
        <f t="shared" si="13"/>
        <v>0.10046779948991144</v>
      </c>
      <c r="P81" s="33">
        <v>440692</v>
      </c>
      <c r="Q81" s="33">
        <v>10784370</v>
      </c>
      <c r="R81" s="33">
        <v>11094370</v>
      </c>
      <c r="S81" s="33">
        <v>1258015</v>
      </c>
      <c r="T81" s="38">
        <f t="shared" si="14"/>
        <v>0.11339219802476391</v>
      </c>
      <c r="U81" s="38">
        <f t="shared" si="15"/>
        <v>-8.6806658618717836E-2</v>
      </c>
    </row>
    <row r="82" spans="1:21" ht="13" x14ac:dyDescent="0.3">
      <c r="A82" s="18" t="s">
        <v>29</v>
      </c>
      <c r="B82" s="12" t="s">
        <v>158</v>
      </c>
      <c r="C82" s="11" t="s">
        <v>159</v>
      </c>
      <c r="D82" s="33">
        <v>0</v>
      </c>
      <c r="E82" s="33">
        <v>0</v>
      </c>
      <c r="F82" s="33">
        <v>0</v>
      </c>
      <c r="G82" s="38">
        <f t="shared" si="8"/>
        <v>0</v>
      </c>
      <c r="H82" s="33">
        <v>0</v>
      </c>
      <c r="I82" s="38">
        <f t="shared" si="9"/>
        <v>0</v>
      </c>
      <c r="J82" s="33">
        <v>0</v>
      </c>
      <c r="K82" s="38">
        <f t="shared" si="10"/>
        <v>0</v>
      </c>
      <c r="L82" s="33">
        <v>0</v>
      </c>
      <c r="M82" s="38">
        <f t="shared" si="11"/>
        <v>0</v>
      </c>
      <c r="N82" s="33">
        <f t="shared" si="12"/>
        <v>0</v>
      </c>
      <c r="O82" s="38">
        <f t="shared" si="13"/>
        <v>0</v>
      </c>
      <c r="P82" s="33">
        <v>0</v>
      </c>
      <c r="Q82" s="33">
        <v>0</v>
      </c>
      <c r="R82" s="33">
        <v>0</v>
      </c>
      <c r="S82" s="33">
        <v>0</v>
      </c>
      <c r="T82" s="38">
        <f t="shared" si="14"/>
        <v>0</v>
      </c>
      <c r="U82" s="38">
        <f t="shared" si="15"/>
        <v>0</v>
      </c>
    </row>
    <row r="83" spans="1:21" ht="13" x14ac:dyDescent="0.3">
      <c r="A83" s="18" t="s">
        <v>44</v>
      </c>
      <c r="B83" s="12" t="s">
        <v>160</v>
      </c>
      <c r="C83" s="11" t="s">
        <v>161</v>
      </c>
      <c r="D83" s="33">
        <v>0</v>
      </c>
      <c r="E83" s="33">
        <v>0</v>
      </c>
      <c r="F83" s="33">
        <v>0</v>
      </c>
      <c r="G83" s="38">
        <f t="shared" si="8"/>
        <v>0</v>
      </c>
      <c r="H83" s="33">
        <v>0</v>
      </c>
      <c r="I83" s="38">
        <f t="shared" si="9"/>
        <v>0</v>
      </c>
      <c r="J83" s="33">
        <v>0</v>
      </c>
      <c r="K83" s="38">
        <f t="shared" si="10"/>
        <v>0</v>
      </c>
      <c r="L83" s="33">
        <v>0</v>
      </c>
      <c r="M83" s="38">
        <f t="shared" si="11"/>
        <v>0</v>
      </c>
      <c r="N83" s="33">
        <f t="shared" si="12"/>
        <v>0</v>
      </c>
      <c r="O83" s="38">
        <f t="shared" si="13"/>
        <v>0</v>
      </c>
      <c r="P83" s="33">
        <v>0</v>
      </c>
      <c r="Q83" s="33">
        <v>0</v>
      </c>
      <c r="R83" s="33">
        <v>0</v>
      </c>
      <c r="S83" s="33">
        <v>0</v>
      </c>
      <c r="T83" s="38">
        <f t="shared" si="14"/>
        <v>0</v>
      </c>
      <c r="U83" s="38">
        <f t="shared" si="15"/>
        <v>0</v>
      </c>
    </row>
    <row r="84" spans="1:21" ht="14" x14ac:dyDescent="0.3">
      <c r="A84" s="19" t="s">
        <v>0</v>
      </c>
      <c r="B84" s="14" t="s">
        <v>162</v>
      </c>
      <c r="C84" s="13" t="s">
        <v>0</v>
      </c>
      <c r="D84" s="34">
        <f>SUM(D79:D83)</f>
        <v>16091997</v>
      </c>
      <c r="E84" s="34">
        <f>SUM(E79:E83)</f>
        <v>14926997</v>
      </c>
      <c r="F84" s="34">
        <f>SUM(F79:F83)</f>
        <v>529015</v>
      </c>
      <c r="G84" s="39">
        <f t="shared" si="8"/>
        <v>3.2874415773256734E-2</v>
      </c>
      <c r="H84" s="34">
        <f>SUM(H79:H83)</f>
        <v>525931</v>
      </c>
      <c r="I84" s="39">
        <f t="shared" si="9"/>
        <v>3.2682767713665371E-2</v>
      </c>
      <c r="J84" s="34">
        <f>SUM(J79:J83)</f>
        <v>535504</v>
      </c>
      <c r="K84" s="39">
        <f t="shared" si="10"/>
        <v>3.587486485057912E-2</v>
      </c>
      <c r="L84" s="34">
        <f>SUM(L79:L83)</f>
        <v>0</v>
      </c>
      <c r="M84" s="39">
        <f t="shared" si="11"/>
        <v>0</v>
      </c>
      <c r="N84" s="34">
        <f t="shared" si="12"/>
        <v>1590450</v>
      </c>
      <c r="O84" s="39">
        <f t="shared" si="13"/>
        <v>0.10654855762347912</v>
      </c>
      <c r="P84" s="34">
        <f>SUM(P79:P83)</f>
        <v>617150</v>
      </c>
      <c r="Q84" s="34">
        <f>SUM(Q79:Q83)</f>
        <v>13951859</v>
      </c>
      <c r="R84" s="34">
        <f>SUM(R79:R83)</f>
        <v>12520633</v>
      </c>
      <c r="S84" s="34">
        <f>SUM(S79:S83)</f>
        <v>2146771</v>
      </c>
      <c r="T84" s="39">
        <f t="shared" si="14"/>
        <v>0.17145866347172703</v>
      </c>
      <c r="U84" s="39">
        <f t="shared" si="15"/>
        <v>-0.13229522806449001</v>
      </c>
    </row>
    <row r="85" spans="1:21" ht="14" x14ac:dyDescent="0.3">
      <c r="A85" s="19" t="s">
        <v>0</v>
      </c>
      <c r="B85" s="14" t="s">
        <v>163</v>
      </c>
      <c r="C85" s="13" t="s">
        <v>0</v>
      </c>
      <c r="D85" s="34">
        <f>SUM(D57,D59:D62,D64:D69,D71:D77,D79:D83)</f>
        <v>112319591</v>
      </c>
      <c r="E85" s="34">
        <f>SUM(E57,E59:E62,E64:E69,E71:E77,E79:E83)</f>
        <v>88263388</v>
      </c>
      <c r="F85" s="34">
        <f>SUM(F57,F59:F62,F64:F69,F71:F77,F79:F83)</f>
        <v>2234417</v>
      </c>
      <c r="G85" s="39">
        <f t="shared" si="8"/>
        <v>1.9893386185852475E-2</v>
      </c>
      <c r="H85" s="34">
        <f>SUM(H57,H59:H62,H64:H69,H71:H77,H79:H83)</f>
        <v>2054915</v>
      </c>
      <c r="I85" s="39">
        <f t="shared" si="9"/>
        <v>1.8295250024548255E-2</v>
      </c>
      <c r="J85" s="34">
        <f>SUM(J57,J59:J62,J64:J69,J71:J77,J79:J83)</f>
        <v>3980239</v>
      </c>
      <c r="K85" s="39">
        <f t="shared" si="10"/>
        <v>4.50950172001102E-2</v>
      </c>
      <c r="L85" s="34">
        <f>SUM(L57,L59:L62,L64:L69,L71:L77,L79:L83)</f>
        <v>0</v>
      </c>
      <c r="M85" s="39">
        <f t="shared" si="11"/>
        <v>0</v>
      </c>
      <c r="N85" s="34">
        <f t="shared" si="12"/>
        <v>8269571</v>
      </c>
      <c r="O85" s="39">
        <f t="shared" si="13"/>
        <v>9.3691973392183853E-2</v>
      </c>
      <c r="P85" s="34">
        <f>SUM(P57,P59:P62,P64:P69,P71:P77,P79:P83)</f>
        <v>97906966</v>
      </c>
      <c r="Q85" s="34">
        <f>SUM(Q57,Q59:Q62,Q64:Q69,Q71:Q77,Q79:Q83)</f>
        <v>111048660</v>
      </c>
      <c r="R85" s="34">
        <f>SUM(R57,R59:R62,R64:R69,R71:R77,R79:R83)</f>
        <v>95484244</v>
      </c>
      <c r="S85" s="34">
        <f>SUM(S57,S59:S62,S64:S69,S71:S77,S79:S83)</f>
        <v>104469347</v>
      </c>
      <c r="T85" s="39">
        <f t="shared" si="14"/>
        <v>1.0941003732511094</v>
      </c>
      <c r="U85" s="39">
        <f t="shared" si="15"/>
        <v>-0.9593467230922057</v>
      </c>
    </row>
    <row r="86" spans="1:21" ht="14.5" customHeight="1" x14ac:dyDescent="0.3">
      <c r="A86" s="17" t="s">
        <v>0</v>
      </c>
      <c r="B86" s="15" t="s">
        <v>618</v>
      </c>
      <c r="C86" s="10"/>
      <c r="D86" s="35"/>
      <c r="E86" s="35"/>
      <c r="F86" s="35"/>
      <c r="G86" s="40"/>
      <c r="H86" s="35"/>
      <c r="I86" s="40"/>
      <c r="J86" s="35"/>
      <c r="K86" s="40"/>
      <c r="L86" s="35"/>
      <c r="M86" s="40"/>
      <c r="N86" s="35"/>
      <c r="O86" s="40"/>
      <c r="P86" s="35"/>
      <c r="Q86" s="35"/>
      <c r="R86" s="35"/>
      <c r="S86" s="35"/>
      <c r="T86" s="40"/>
      <c r="U86" s="40"/>
    </row>
    <row r="87" spans="1:21" ht="14.5" customHeight="1" x14ac:dyDescent="0.3">
      <c r="A87" s="17" t="s">
        <v>0</v>
      </c>
      <c r="B87" s="9" t="s">
        <v>164</v>
      </c>
      <c r="C87" s="10"/>
      <c r="D87" s="35"/>
      <c r="E87" s="35"/>
      <c r="F87" s="35"/>
      <c r="G87" s="40"/>
      <c r="H87" s="35"/>
      <c r="I87" s="40"/>
      <c r="J87" s="35"/>
      <c r="K87" s="40"/>
      <c r="L87" s="35"/>
      <c r="M87" s="40"/>
      <c r="N87" s="35"/>
      <c r="O87" s="40"/>
      <c r="P87" s="35"/>
      <c r="Q87" s="35"/>
      <c r="R87" s="35"/>
      <c r="S87" s="35"/>
      <c r="T87" s="40"/>
      <c r="U87" s="40"/>
    </row>
    <row r="88" spans="1:21" ht="13" x14ac:dyDescent="0.3">
      <c r="A88" s="18" t="s">
        <v>23</v>
      </c>
      <c r="B88" s="12" t="s">
        <v>165</v>
      </c>
      <c r="C88" s="11" t="s">
        <v>166</v>
      </c>
      <c r="D88" s="33">
        <v>577049788</v>
      </c>
      <c r="E88" s="33">
        <v>777049788</v>
      </c>
      <c r="F88" s="33">
        <v>30685143</v>
      </c>
      <c r="G88" s="38">
        <f t="shared" ref="G88:G99" si="16">IF(($D88      =0),0,($F88      /$D88      ))</f>
        <v>5.3175902041922248E-2</v>
      </c>
      <c r="H88" s="33">
        <v>30307589</v>
      </c>
      <c r="I88" s="38">
        <f t="shared" ref="I88:I99" si="17">IF(($D88      =0),0,($H88      /$D88      ))</f>
        <v>5.2521618810472556E-2</v>
      </c>
      <c r="J88" s="33">
        <v>12670432</v>
      </c>
      <c r="K88" s="38">
        <f t="shared" ref="K88:K99" si="18">IF(($E88      =0),0,($J88      /$E88      ))</f>
        <v>1.6305817459408404E-2</v>
      </c>
      <c r="L88" s="33">
        <v>0</v>
      </c>
      <c r="M88" s="38">
        <f t="shared" ref="M88:M99" si="19">IF(($E88      =0),0,($L88      /$E88      ))</f>
        <v>0</v>
      </c>
      <c r="N88" s="33">
        <f t="shared" ref="N88:N99" si="20">$F88      +$H88      +$J88</f>
        <v>73663164</v>
      </c>
      <c r="O88" s="38">
        <f t="shared" ref="O88:O99" si="21">IF(($E88      =0),0,($N88      /$E88      ))</f>
        <v>9.479851244744178E-2</v>
      </c>
      <c r="P88" s="33">
        <v>25912522</v>
      </c>
      <c r="Q88" s="33">
        <v>577990053</v>
      </c>
      <c r="R88" s="33">
        <v>577990053</v>
      </c>
      <c r="S88" s="33">
        <v>88258112</v>
      </c>
      <c r="T88" s="38">
        <f t="shared" ref="T88:T99" si="22">IF(($R88      =0),0,($S88      /$R88      ))</f>
        <v>0.15269832333948488</v>
      </c>
      <c r="U88" s="38">
        <f t="shared" ref="U88:U99" si="23">IF(($P88      =0),0,(($J88      /$P88      )-1))</f>
        <v>-0.51103053573866719</v>
      </c>
    </row>
    <row r="89" spans="1:21" ht="13" x14ac:dyDescent="0.3">
      <c r="A89" s="18" t="s">
        <v>23</v>
      </c>
      <c r="B89" s="12" t="s">
        <v>167</v>
      </c>
      <c r="C89" s="11" t="s">
        <v>168</v>
      </c>
      <c r="D89" s="33">
        <v>1137961000</v>
      </c>
      <c r="E89" s="33">
        <v>870082000</v>
      </c>
      <c r="F89" s="33">
        <v>20063117</v>
      </c>
      <c r="G89" s="38">
        <f t="shared" si="16"/>
        <v>1.7630759753629519E-2</v>
      </c>
      <c r="H89" s="33">
        <v>15063205</v>
      </c>
      <c r="I89" s="38">
        <f t="shared" si="17"/>
        <v>1.3237013395010901E-2</v>
      </c>
      <c r="J89" s="33">
        <v>27917812</v>
      </c>
      <c r="K89" s="38">
        <f t="shared" si="18"/>
        <v>3.2086414843658415E-2</v>
      </c>
      <c r="L89" s="33">
        <v>0</v>
      </c>
      <c r="M89" s="38">
        <f t="shared" si="19"/>
        <v>0</v>
      </c>
      <c r="N89" s="33">
        <f t="shared" si="20"/>
        <v>63044134</v>
      </c>
      <c r="O89" s="38">
        <f t="shared" si="21"/>
        <v>7.2457692493351197E-2</v>
      </c>
      <c r="P89" s="33">
        <v>319414213</v>
      </c>
      <c r="Q89" s="33">
        <v>1165150000</v>
      </c>
      <c r="R89" s="33">
        <v>1121045000</v>
      </c>
      <c r="S89" s="33">
        <v>1115894387</v>
      </c>
      <c r="T89" s="38">
        <f t="shared" si="22"/>
        <v>0.99540552520193215</v>
      </c>
      <c r="U89" s="38">
        <f t="shared" si="23"/>
        <v>-0.91259683863848595</v>
      </c>
    </row>
    <row r="90" spans="1:21" ht="13" x14ac:dyDescent="0.3">
      <c r="A90" s="18" t="s">
        <v>23</v>
      </c>
      <c r="B90" s="12" t="s">
        <v>169</v>
      </c>
      <c r="C90" s="11" t="s">
        <v>170</v>
      </c>
      <c r="D90" s="33">
        <v>271273949</v>
      </c>
      <c r="E90" s="33">
        <v>255655076</v>
      </c>
      <c r="F90" s="33">
        <v>15386904</v>
      </c>
      <c r="G90" s="38">
        <f t="shared" si="16"/>
        <v>5.6720905404742714E-2</v>
      </c>
      <c r="H90" s="33">
        <v>45619392</v>
      </c>
      <c r="I90" s="38">
        <f t="shared" si="17"/>
        <v>0.16816724262748872</v>
      </c>
      <c r="J90" s="33">
        <v>8998950</v>
      </c>
      <c r="K90" s="38">
        <f t="shared" si="18"/>
        <v>3.5199574914757413E-2</v>
      </c>
      <c r="L90" s="33">
        <v>0</v>
      </c>
      <c r="M90" s="38">
        <f t="shared" si="19"/>
        <v>0</v>
      </c>
      <c r="N90" s="33">
        <f t="shared" si="20"/>
        <v>70005246</v>
      </c>
      <c r="O90" s="38">
        <f t="shared" si="21"/>
        <v>0.27382693547614129</v>
      </c>
      <c r="P90" s="33">
        <v>8087102</v>
      </c>
      <c r="Q90" s="33">
        <v>320741260</v>
      </c>
      <c r="R90" s="33">
        <v>320887440</v>
      </c>
      <c r="S90" s="33">
        <v>38400299</v>
      </c>
      <c r="T90" s="38">
        <f t="shared" si="22"/>
        <v>0.11966906214839695</v>
      </c>
      <c r="U90" s="38">
        <f t="shared" si="23"/>
        <v>0.11275336950121306</v>
      </c>
    </row>
    <row r="91" spans="1:21" ht="14" x14ac:dyDescent="0.3">
      <c r="A91" s="19" t="s">
        <v>0</v>
      </c>
      <c r="B91" s="14" t="s">
        <v>28</v>
      </c>
      <c r="C91" s="13" t="s">
        <v>0</v>
      </c>
      <c r="D91" s="34">
        <f>SUM(D88:D90)</f>
        <v>1986284737</v>
      </c>
      <c r="E91" s="34">
        <f>SUM(E88:E90)</f>
        <v>1902786864</v>
      </c>
      <c r="F91" s="34">
        <f>SUM(F88:F90)</f>
        <v>66135164</v>
      </c>
      <c r="G91" s="39">
        <f t="shared" si="16"/>
        <v>3.3295913102513057E-2</v>
      </c>
      <c r="H91" s="34">
        <f>SUM(H88:H90)</f>
        <v>90990186</v>
      </c>
      <c r="I91" s="39">
        <f t="shared" si="17"/>
        <v>4.5809235858816348E-2</v>
      </c>
      <c r="J91" s="34">
        <f>SUM(J88:J90)</f>
        <v>49587194</v>
      </c>
      <c r="K91" s="39">
        <f t="shared" si="18"/>
        <v>2.6060298679884096E-2</v>
      </c>
      <c r="L91" s="34">
        <f>SUM(L88:L90)</f>
        <v>0</v>
      </c>
      <c r="M91" s="39">
        <f t="shared" si="19"/>
        <v>0</v>
      </c>
      <c r="N91" s="34">
        <f t="shared" si="20"/>
        <v>206712544</v>
      </c>
      <c r="O91" s="39">
        <f t="shared" si="21"/>
        <v>0.1086367306349031</v>
      </c>
      <c r="P91" s="34">
        <f>SUM(P88:P90)</f>
        <v>353413837</v>
      </c>
      <c r="Q91" s="34">
        <f>SUM(Q88:Q90)</f>
        <v>2063881313</v>
      </c>
      <c r="R91" s="34">
        <f>SUM(R88:R90)</f>
        <v>2019922493</v>
      </c>
      <c r="S91" s="34">
        <f>SUM(S88:S90)</f>
        <v>1242552798</v>
      </c>
      <c r="T91" s="39">
        <f t="shared" si="22"/>
        <v>0.61514875066050367</v>
      </c>
      <c r="U91" s="39">
        <f t="shared" si="23"/>
        <v>-0.85969085302112835</v>
      </c>
    </row>
    <row r="92" spans="1:21" ht="13" x14ac:dyDescent="0.3">
      <c r="A92" s="18" t="s">
        <v>29</v>
      </c>
      <c r="B92" s="12" t="s">
        <v>171</v>
      </c>
      <c r="C92" s="11" t="s">
        <v>172</v>
      </c>
      <c r="D92" s="33">
        <v>757670</v>
      </c>
      <c r="E92" s="33">
        <v>602439</v>
      </c>
      <c r="F92" s="33">
        <v>15418</v>
      </c>
      <c r="G92" s="38">
        <f t="shared" si="16"/>
        <v>2.0349228555967637E-2</v>
      </c>
      <c r="H92" s="33">
        <v>385185</v>
      </c>
      <c r="I92" s="38">
        <f t="shared" si="17"/>
        <v>0.50838095740889833</v>
      </c>
      <c r="J92" s="33">
        <v>91336</v>
      </c>
      <c r="K92" s="38">
        <f t="shared" si="18"/>
        <v>0.15161037051054133</v>
      </c>
      <c r="L92" s="33">
        <v>0</v>
      </c>
      <c r="M92" s="38">
        <f t="shared" si="19"/>
        <v>0</v>
      </c>
      <c r="N92" s="33">
        <f t="shared" si="20"/>
        <v>491939</v>
      </c>
      <c r="O92" s="38">
        <f t="shared" si="21"/>
        <v>0.81657893994246722</v>
      </c>
      <c r="P92" s="33">
        <v>105021</v>
      </c>
      <c r="Q92" s="33">
        <v>384486</v>
      </c>
      <c r="R92" s="33">
        <v>384486</v>
      </c>
      <c r="S92" s="33">
        <v>469636</v>
      </c>
      <c r="T92" s="38">
        <f t="shared" si="22"/>
        <v>1.2214645006580214</v>
      </c>
      <c r="U92" s="38">
        <f t="shared" si="23"/>
        <v>-0.13030727187895752</v>
      </c>
    </row>
    <row r="93" spans="1:21" ht="13" x14ac:dyDescent="0.3">
      <c r="A93" s="18" t="s">
        <v>29</v>
      </c>
      <c r="B93" s="12" t="s">
        <v>173</v>
      </c>
      <c r="C93" s="11" t="s">
        <v>174</v>
      </c>
      <c r="D93" s="33">
        <v>40156016</v>
      </c>
      <c r="E93" s="33">
        <v>73320512</v>
      </c>
      <c r="F93" s="33">
        <v>6850076</v>
      </c>
      <c r="G93" s="38">
        <f t="shared" si="16"/>
        <v>0.17058654424283526</v>
      </c>
      <c r="H93" s="33">
        <v>22131894</v>
      </c>
      <c r="I93" s="38">
        <f t="shared" si="17"/>
        <v>0.55114765369154151</v>
      </c>
      <c r="J93" s="33">
        <v>20393696</v>
      </c>
      <c r="K93" s="38">
        <f t="shared" si="18"/>
        <v>0.2781444843156578</v>
      </c>
      <c r="L93" s="33">
        <v>0</v>
      </c>
      <c r="M93" s="38">
        <f t="shared" si="19"/>
        <v>0</v>
      </c>
      <c r="N93" s="33">
        <f t="shared" si="20"/>
        <v>49375666</v>
      </c>
      <c r="O93" s="38">
        <f t="shared" si="21"/>
        <v>0.67342227506540053</v>
      </c>
      <c r="P93" s="33">
        <v>32230102</v>
      </c>
      <c r="Q93" s="33">
        <v>47590128</v>
      </c>
      <c r="R93" s="33">
        <v>37883034</v>
      </c>
      <c r="S93" s="33">
        <v>33005057</v>
      </c>
      <c r="T93" s="38">
        <f t="shared" si="22"/>
        <v>0.87123584135315035</v>
      </c>
      <c r="U93" s="38">
        <f t="shared" si="23"/>
        <v>-0.36724692959395533</v>
      </c>
    </row>
    <row r="94" spans="1:21" ht="13" x14ac:dyDescent="0.3">
      <c r="A94" s="18" t="s">
        <v>29</v>
      </c>
      <c r="B94" s="12" t="s">
        <v>175</v>
      </c>
      <c r="C94" s="11" t="s">
        <v>176</v>
      </c>
      <c r="D94" s="33">
        <v>31200140</v>
      </c>
      <c r="E94" s="33">
        <v>1196492</v>
      </c>
      <c r="F94" s="33">
        <v>56141</v>
      </c>
      <c r="G94" s="38">
        <f t="shared" si="16"/>
        <v>1.7993829514867561E-3</v>
      </c>
      <c r="H94" s="33">
        <v>41854</v>
      </c>
      <c r="I94" s="38">
        <f t="shared" si="17"/>
        <v>1.3414683395651429E-3</v>
      </c>
      <c r="J94" s="33">
        <v>99052</v>
      </c>
      <c r="K94" s="38">
        <f t="shared" si="18"/>
        <v>8.2785342484529775E-2</v>
      </c>
      <c r="L94" s="33">
        <v>0</v>
      </c>
      <c r="M94" s="38">
        <f t="shared" si="19"/>
        <v>0</v>
      </c>
      <c r="N94" s="33">
        <f t="shared" si="20"/>
        <v>197047</v>
      </c>
      <c r="O94" s="38">
        <f t="shared" si="21"/>
        <v>0.16468726911671788</v>
      </c>
      <c r="P94" s="33">
        <v>43369</v>
      </c>
      <c r="Q94" s="33">
        <v>35130133</v>
      </c>
      <c r="R94" s="33">
        <v>6196372</v>
      </c>
      <c r="S94" s="33">
        <v>120705</v>
      </c>
      <c r="T94" s="38">
        <f t="shared" si="22"/>
        <v>1.94799472981932E-2</v>
      </c>
      <c r="U94" s="38">
        <f t="shared" si="23"/>
        <v>1.2839355299868571</v>
      </c>
    </row>
    <row r="95" spans="1:21" ht="13" x14ac:dyDescent="0.3">
      <c r="A95" s="18" t="s">
        <v>44</v>
      </c>
      <c r="B95" s="12" t="s">
        <v>177</v>
      </c>
      <c r="C95" s="11" t="s">
        <v>178</v>
      </c>
      <c r="D95" s="33">
        <v>0</v>
      </c>
      <c r="E95" s="33">
        <v>0</v>
      </c>
      <c r="F95" s="33">
        <v>0</v>
      </c>
      <c r="G95" s="38">
        <f t="shared" si="16"/>
        <v>0</v>
      </c>
      <c r="H95" s="33">
        <v>0</v>
      </c>
      <c r="I95" s="38">
        <f t="shared" si="17"/>
        <v>0</v>
      </c>
      <c r="J95" s="33">
        <v>0</v>
      </c>
      <c r="K95" s="38">
        <f t="shared" si="18"/>
        <v>0</v>
      </c>
      <c r="L95" s="33">
        <v>0</v>
      </c>
      <c r="M95" s="38">
        <f t="shared" si="19"/>
        <v>0</v>
      </c>
      <c r="N95" s="33">
        <f t="shared" si="20"/>
        <v>0</v>
      </c>
      <c r="O95" s="38">
        <f t="shared" si="21"/>
        <v>0</v>
      </c>
      <c r="P95" s="33">
        <v>0</v>
      </c>
      <c r="Q95" s="33">
        <v>0</v>
      </c>
      <c r="R95" s="33">
        <v>0</v>
      </c>
      <c r="S95" s="33">
        <v>0</v>
      </c>
      <c r="T95" s="38">
        <f t="shared" si="22"/>
        <v>0</v>
      </c>
      <c r="U95" s="38">
        <f t="shared" si="23"/>
        <v>0</v>
      </c>
    </row>
    <row r="96" spans="1:21" ht="14" x14ac:dyDescent="0.3">
      <c r="A96" s="19" t="s">
        <v>0</v>
      </c>
      <c r="B96" s="14" t="s">
        <v>179</v>
      </c>
      <c r="C96" s="13" t="s">
        <v>0</v>
      </c>
      <c r="D96" s="34">
        <f>SUM(D92:D95)</f>
        <v>72113826</v>
      </c>
      <c r="E96" s="34">
        <f>SUM(E92:E95)</f>
        <v>75119443</v>
      </c>
      <c r="F96" s="34">
        <f>SUM(F92:F95)</f>
        <v>6921635</v>
      </c>
      <c r="G96" s="39">
        <f t="shared" si="16"/>
        <v>9.5982079774827089E-2</v>
      </c>
      <c r="H96" s="34">
        <f>SUM(H92:H95)</f>
        <v>22558933</v>
      </c>
      <c r="I96" s="39">
        <f t="shared" si="17"/>
        <v>0.31282396526846323</v>
      </c>
      <c r="J96" s="34">
        <f>SUM(J92:J95)</f>
        <v>20584084</v>
      </c>
      <c r="K96" s="39">
        <f t="shared" si="18"/>
        <v>0.27401805947895541</v>
      </c>
      <c r="L96" s="34">
        <f>SUM(L92:L95)</f>
        <v>0</v>
      </c>
      <c r="M96" s="39">
        <f t="shared" si="19"/>
        <v>0</v>
      </c>
      <c r="N96" s="34">
        <f t="shared" si="20"/>
        <v>50064652</v>
      </c>
      <c r="O96" s="39">
        <f t="shared" si="21"/>
        <v>0.66646729529131354</v>
      </c>
      <c r="P96" s="34">
        <f>SUM(P92:P95)</f>
        <v>32378492</v>
      </c>
      <c r="Q96" s="34">
        <f>SUM(Q92:Q95)</f>
        <v>83104747</v>
      </c>
      <c r="R96" s="34">
        <f>SUM(R92:R95)</f>
        <v>44463892</v>
      </c>
      <c r="S96" s="34">
        <f>SUM(S92:S95)</f>
        <v>33595398</v>
      </c>
      <c r="T96" s="39">
        <f t="shared" si="22"/>
        <v>0.75556584205449218</v>
      </c>
      <c r="U96" s="39">
        <f t="shared" si="23"/>
        <v>-0.36426674843287943</v>
      </c>
    </row>
    <row r="97" spans="1:21" ht="13" x14ac:dyDescent="0.3">
      <c r="A97" s="18" t="s">
        <v>29</v>
      </c>
      <c r="B97" s="12" t="s">
        <v>180</v>
      </c>
      <c r="C97" s="11" t="s">
        <v>181</v>
      </c>
      <c r="D97" s="33">
        <v>119362643</v>
      </c>
      <c r="E97" s="33">
        <v>61192482</v>
      </c>
      <c r="F97" s="33">
        <v>9392615</v>
      </c>
      <c r="G97" s="38">
        <f t="shared" si="16"/>
        <v>7.8689737123196907E-2</v>
      </c>
      <c r="H97" s="33">
        <v>18311247</v>
      </c>
      <c r="I97" s="38">
        <f t="shared" si="17"/>
        <v>0.15340852497711532</v>
      </c>
      <c r="J97" s="33">
        <v>-990015</v>
      </c>
      <c r="K97" s="38">
        <f t="shared" si="18"/>
        <v>-1.6178703128923583E-2</v>
      </c>
      <c r="L97" s="33">
        <v>0</v>
      </c>
      <c r="M97" s="38">
        <f t="shared" si="19"/>
        <v>0</v>
      </c>
      <c r="N97" s="33">
        <f t="shared" si="20"/>
        <v>26713847</v>
      </c>
      <c r="O97" s="38">
        <f t="shared" si="21"/>
        <v>0.43655439568540461</v>
      </c>
      <c r="P97" s="33">
        <v>121505902</v>
      </c>
      <c r="Q97" s="33">
        <v>32740976</v>
      </c>
      <c r="R97" s="33">
        <v>28586261</v>
      </c>
      <c r="S97" s="33">
        <v>129485337</v>
      </c>
      <c r="T97" s="38">
        <f t="shared" si="22"/>
        <v>4.529635302777093</v>
      </c>
      <c r="U97" s="38">
        <f t="shared" si="23"/>
        <v>-1.0081478758126499</v>
      </c>
    </row>
    <row r="98" spans="1:21" ht="13" x14ac:dyDescent="0.3">
      <c r="A98" s="18" t="s">
        <v>29</v>
      </c>
      <c r="B98" s="12" t="s">
        <v>182</v>
      </c>
      <c r="C98" s="11" t="s">
        <v>183</v>
      </c>
      <c r="D98" s="33">
        <v>0</v>
      </c>
      <c r="E98" s="33">
        <v>0</v>
      </c>
      <c r="F98" s="33">
        <v>0</v>
      </c>
      <c r="G98" s="38">
        <f t="shared" si="16"/>
        <v>0</v>
      </c>
      <c r="H98" s="33">
        <v>0</v>
      </c>
      <c r="I98" s="38">
        <f t="shared" si="17"/>
        <v>0</v>
      </c>
      <c r="J98" s="33">
        <v>0</v>
      </c>
      <c r="K98" s="38">
        <f t="shared" si="18"/>
        <v>0</v>
      </c>
      <c r="L98" s="33">
        <v>0</v>
      </c>
      <c r="M98" s="38">
        <f t="shared" si="19"/>
        <v>0</v>
      </c>
      <c r="N98" s="33">
        <f t="shared" si="20"/>
        <v>0</v>
      </c>
      <c r="O98" s="38">
        <f t="shared" si="21"/>
        <v>0</v>
      </c>
      <c r="P98" s="33">
        <v>0</v>
      </c>
      <c r="Q98" s="33">
        <v>0</v>
      </c>
      <c r="R98" s="33">
        <v>0</v>
      </c>
      <c r="S98" s="33">
        <v>0</v>
      </c>
      <c r="T98" s="38">
        <f t="shared" si="22"/>
        <v>0</v>
      </c>
      <c r="U98" s="38">
        <f t="shared" si="23"/>
        <v>0</v>
      </c>
    </row>
    <row r="99" spans="1:21" ht="13" x14ac:dyDescent="0.3">
      <c r="A99" s="18" t="s">
        <v>29</v>
      </c>
      <c r="B99" s="12" t="s">
        <v>184</v>
      </c>
      <c r="C99" s="11" t="s">
        <v>185</v>
      </c>
      <c r="D99" s="33">
        <v>284680</v>
      </c>
      <c r="E99" s="33">
        <v>284680</v>
      </c>
      <c r="F99" s="33">
        <v>1586649</v>
      </c>
      <c r="G99" s="38">
        <f t="shared" si="16"/>
        <v>5.5734473795138397</v>
      </c>
      <c r="H99" s="33">
        <v>-1527400</v>
      </c>
      <c r="I99" s="38">
        <f t="shared" si="17"/>
        <v>-5.3653224673317412</v>
      </c>
      <c r="J99" s="33">
        <v>7184350</v>
      </c>
      <c r="K99" s="38">
        <f t="shared" si="18"/>
        <v>25.236581424757624</v>
      </c>
      <c r="L99" s="33">
        <v>0</v>
      </c>
      <c r="M99" s="38">
        <f t="shared" si="19"/>
        <v>0</v>
      </c>
      <c r="N99" s="33">
        <f t="shared" si="20"/>
        <v>7243599</v>
      </c>
      <c r="O99" s="38">
        <f t="shared" si="21"/>
        <v>25.444706336939721</v>
      </c>
      <c r="P99" s="33">
        <v>1585228</v>
      </c>
      <c r="Q99" s="33">
        <v>71499</v>
      </c>
      <c r="R99" s="33">
        <v>342395</v>
      </c>
      <c r="S99" s="33">
        <v>4726621</v>
      </c>
      <c r="T99" s="38">
        <f t="shared" si="22"/>
        <v>13.804585347332759</v>
      </c>
      <c r="U99" s="38">
        <f t="shared" si="23"/>
        <v>3.5320610032121564</v>
      </c>
    </row>
    <row r="100" spans="1:21" ht="13" x14ac:dyDescent="0.3">
      <c r="A100" s="18" t="s">
        <v>44</v>
      </c>
      <c r="B100" s="12" t="s">
        <v>186</v>
      </c>
      <c r="C100" s="11" t="s">
        <v>187</v>
      </c>
      <c r="D100" s="33">
        <v>80301328</v>
      </c>
      <c r="E100" s="33">
        <v>105213712</v>
      </c>
      <c r="F100" s="33">
        <v>44782381</v>
      </c>
      <c r="G100" s="38">
        <f>IF(($D100     =0),0,($F100     /$D100     ))</f>
        <v>0.55767920799516546</v>
      </c>
      <c r="H100" s="33">
        <v>245606</v>
      </c>
      <c r="I100" s="38">
        <f>IF(($D100     =0),0,($H100     /$D100     ))</f>
        <v>3.0585546480626073E-3</v>
      </c>
      <c r="J100" s="33">
        <v>60479836</v>
      </c>
      <c r="K100" s="38">
        <f>IF(($E100     =0),0,($J100     /$E100     ))</f>
        <v>0.57482845962130869</v>
      </c>
      <c r="L100" s="33">
        <v>0</v>
      </c>
      <c r="M100" s="38">
        <f>IF(($E100     =0),0,($L100     /$E100     ))</f>
        <v>0</v>
      </c>
      <c r="N100" s="33">
        <f>$F100     +$H100     +$J100</f>
        <v>105507823</v>
      </c>
      <c r="O100" s="38">
        <f>IF(($E100     =0),0,($N100     /$E100     ))</f>
        <v>1.0027953675847878</v>
      </c>
      <c r="P100" s="33">
        <v>24954485</v>
      </c>
      <c r="Q100" s="33">
        <v>104873160</v>
      </c>
      <c r="R100" s="33">
        <v>104873160</v>
      </c>
      <c r="S100" s="33">
        <v>103559251</v>
      </c>
      <c r="T100" s="38">
        <f>IF(($R100     =0),0,($S100     /$R100     ))</f>
        <v>0.98747144645970431</v>
      </c>
      <c r="U100" s="38">
        <f>IF(($P100     =0),0,(($J100     /$P100     )-1))</f>
        <v>1.4236058568229319</v>
      </c>
    </row>
    <row r="101" spans="1:21" ht="14" x14ac:dyDescent="0.3">
      <c r="A101" s="19" t="s">
        <v>0</v>
      </c>
      <c r="B101" s="14" t="s">
        <v>188</v>
      </c>
      <c r="C101" s="13" t="s">
        <v>0</v>
      </c>
      <c r="D101" s="34">
        <f>SUM(D97:D100)</f>
        <v>199948651</v>
      </c>
      <c r="E101" s="34">
        <f>SUM(E97:E100)</f>
        <v>166690874</v>
      </c>
      <c r="F101" s="34">
        <f>SUM(F97:F100)</f>
        <v>55761645</v>
      </c>
      <c r="G101" s="39">
        <f>IF(($D101     =0),0,($F101     /$D101     ))</f>
        <v>0.27887982600092659</v>
      </c>
      <c r="H101" s="34">
        <f>SUM(H97:H100)</f>
        <v>17029453</v>
      </c>
      <c r="I101" s="39">
        <f>IF(($D101     =0),0,($H101     /$D101     ))</f>
        <v>8.5169131748730822E-2</v>
      </c>
      <c r="J101" s="34">
        <f>SUM(J97:J100)</f>
        <v>66674171</v>
      </c>
      <c r="K101" s="39">
        <f>IF(($E101     =0),0,($J101     /$E101     ))</f>
        <v>0.39998693029829574</v>
      </c>
      <c r="L101" s="34">
        <f>SUM(L97:L100)</f>
        <v>0</v>
      </c>
      <c r="M101" s="39">
        <f>IF(($E101     =0),0,($L101     /$E101     ))</f>
        <v>0</v>
      </c>
      <c r="N101" s="34">
        <f>$F101     +$H101     +$J101</f>
        <v>139465269</v>
      </c>
      <c r="O101" s="39">
        <f>IF(($E101     =0),0,($N101     /$E101     ))</f>
        <v>0.83667009268905745</v>
      </c>
      <c r="P101" s="34">
        <f>SUM(P97:P100)</f>
        <v>148045615</v>
      </c>
      <c r="Q101" s="34">
        <f>SUM(Q97:Q100)</f>
        <v>137685635</v>
      </c>
      <c r="R101" s="34">
        <f>SUM(R97:R100)</f>
        <v>133801816</v>
      </c>
      <c r="S101" s="34">
        <f>SUM(S97:S100)</f>
        <v>237771209</v>
      </c>
      <c r="T101" s="39">
        <f>IF(($R101     =0),0,($S101     /$R101     ))</f>
        <v>1.7770402234301514</v>
      </c>
      <c r="U101" s="39">
        <f>IF(($P101     =0),0,(($J101     /$P101     )-1))</f>
        <v>-0.54963765053088531</v>
      </c>
    </row>
    <row r="102" spans="1:21" ht="14" x14ac:dyDescent="0.3">
      <c r="A102" s="19" t="s">
        <v>0</v>
      </c>
      <c r="B102" s="14" t="s">
        <v>189</v>
      </c>
      <c r="C102" s="13" t="s">
        <v>0</v>
      </c>
      <c r="D102" s="34">
        <f>SUM(D88:D90,D92:D95,D97:D100)</f>
        <v>2258347214</v>
      </c>
      <c r="E102" s="34">
        <f>SUM(E88:E90,E92:E95,E97:E100)</f>
        <v>2144597181</v>
      </c>
      <c r="F102" s="34">
        <f>SUM(F88:F90,F92:F95,F97:F100)</f>
        <v>128818444</v>
      </c>
      <c r="G102" s="39">
        <f>IF(($D102     =0),0,($F102     /$D102     ))</f>
        <v>5.7041026818828222E-2</v>
      </c>
      <c r="H102" s="34">
        <f>SUM(H88:H90,H92:H95,H97:H100)</f>
        <v>130578572</v>
      </c>
      <c r="I102" s="39">
        <f>IF(($D102     =0),0,($H102     /$D102     ))</f>
        <v>5.7820414500708392E-2</v>
      </c>
      <c r="J102" s="34">
        <f>SUM(J88:J90,J92:J95,J97:J100)</f>
        <v>136845449</v>
      </c>
      <c r="K102" s="39">
        <f>IF(($E102     =0),0,($J102     /$E102     ))</f>
        <v>6.3809395168649155E-2</v>
      </c>
      <c r="L102" s="34">
        <f>SUM(L88:L90,L92:L95,L97:L100)</f>
        <v>0</v>
      </c>
      <c r="M102" s="39">
        <f>IF(($E102     =0),0,($L102     /$E102     ))</f>
        <v>0</v>
      </c>
      <c r="N102" s="34">
        <f>$F102     +$H102     +$J102</f>
        <v>396242465</v>
      </c>
      <c r="O102" s="39">
        <f>IF(($E102     =0),0,($N102     /$E102     ))</f>
        <v>0.18476311939160384</v>
      </c>
      <c r="P102" s="34">
        <f>SUM(P88:P90,P92:P95,P97:P100)</f>
        <v>533837944</v>
      </c>
      <c r="Q102" s="34">
        <f>SUM(Q88:Q90,Q92:Q95,Q97:Q100)</f>
        <v>2284671695</v>
      </c>
      <c r="R102" s="34">
        <f>SUM(R88:R90,R92:R95,R97:R100)</f>
        <v>2198188201</v>
      </c>
      <c r="S102" s="34">
        <f>SUM(S88:S90,S92:S95,S97:S100)</f>
        <v>1513919405</v>
      </c>
      <c r="T102" s="39">
        <f>IF(($R102     =0),0,($S102     /$R102     ))</f>
        <v>0.68871236971942973</v>
      </c>
      <c r="U102" s="39">
        <f>IF(($P102     =0),0,(($J102     /$P102     )-1))</f>
        <v>-0.74365732046952437</v>
      </c>
    </row>
    <row r="103" spans="1:21" ht="14.5" customHeight="1" x14ac:dyDescent="0.3">
      <c r="A103" s="17" t="s">
        <v>0</v>
      </c>
      <c r="B103" s="15" t="s">
        <v>618</v>
      </c>
      <c r="C103" s="10"/>
      <c r="D103" s="35"/>
      <c r="E103" s="35"/>
      <c r="F103" s="35"/>
      <c r="G103" s="40"/>
      <c r="H103" s="35"/>
      <c r="I103" s="40"/>
      <c r="J103" s="35"/>
      <c r="K103" s="40"/>
      <c r="L103" s="35"/>
      <c r="M103" s="40"/>
      <c r="N103" s="35"/>
      <c r="O103" s="40"/>
      <c r="P103" s="35"/>
      <c r="Q103" s="35"/>
      <c r="R103" s="35"/>
      <c r="S103" s="35"/>
      <c r="T103" s="40"/>
      <c r="U103" s="40"/>
    </row>
    <row r="104" spans="1:21" ht="28.9" customHeight="1" x14ac:dyDescent="0.3">
      <c r="A104" s="17" t="s">
        <v>0</v>
      </c>
      <c r="B104" s="9" t="s">
        <v>190</v>
      </c>
      <c r="C104" s="10"/>
      <c r="D104" s="35"/>
      <c r="E104" s="35"/>
      <c r="F104" s="35"/>
      <c r="G104" s="40"/>
      <c r="H104" s="35"/>
      <c r="I104" s="40"/>
      <c r="J104" s="35"/>
      <c r="K104" s="40"/>
      <c r="L104" s="35"/>
      <c r="M104" s="40"/>
      <c r="N104" s="35"/>
      <c r="O104" s="40"/>
      <c r="P104" s="35"/>
      <c r="Q104" s="35"/>
      <c r="R104" s="35"/>
      <c r="S104" s="35"/>
      <c r="T104" s="40"/>
      <c r="U104" s="40"/>
    </row>
    <row r="105" spans="1:21" ht="13" x14ac:dyDescent="0.3">
      <c r="A105" s="18" t="s">
        <v>23</v>
      </c>
      <c r="B105" s="12" t="s">
        <v>191</v>
      </c>
      <c r="C105" s="11" t="s">
        <v>192</v>
      </c>
      <c r="D105" s="33">
        <v>76811600</v>
      </c>
      <c r="E105" s="33">
        <v>76811600</v>
      </c>
      <c r="F105" s="33">
        <v>16361847</v>
      </c>
      <c r="G105" s="38">
        <f t="shared" ref="G105:G136" si="24">IF(($D105     =0),0,($F105     /$D105     ))</f>
        <v>0.21301270901790875</v>
      </c>
      <c r="H105" s="33">
        <v>-3851152</v>
      </c>
      <c r="I105" s="38">
        <f t="shared" ref="I105:I136" si="25">IF(($D105     =0),0,($H105     /$D105     ))</f>
        <v>-5.0137635461310531E-2</v>
      </c>
      <c r="J105" s="33">
        <v>15058774</v>
      </c>
      <c r="K105" s="38">
        <f t="shared" ref="K105:K136" si="26">IF(($E105     =0),0,($J105     /$E105     ))</f>
        <v>0.19604817501523208</v>
      </c>
      <c r="L105" s="33">
        <v>0</v>
      </c>
      <c r="M105" s="38">
        <f t="shared" ref="M105:M136" si="27">IF(($E105     =0),0,($L105     /$E105     ))</f>
        <v>0</v>
      </c>
      <c r="N105" s="33">
        <f t="shared" ref="N105:N136" si="28">$F105     +$H105     +$J105</f>
        <v>27569469</v>
      </c>
      <c r="O105" s="38">
        <f t="shared" ref="O105:O136" si="29">IF(($E105     =0),0,($N105     /$E105     ))</f>
        <v>0.35892324857183028</v>
      </c>
      <c r="P105" s="33">
        <v>18882722</v>
      </c>
      <c r="Q105" s="33">
        <v>81069860</v>
      </c>
      <c r="R105" s="33">
        <v>81069860</v>
      </c>
      <c r="S105" s="33">
        <v>25190481</v>
      </c>
      <c r="T105" s="38">
        <f t="shared" ref="T105:T136" si="30">IF(($R105     =0),0,($S105     /$R105     ))</f>
        <v>0.31072560135172306</v>
      </c>
      <c r="U105" s="38">
        <f t="shared" ref="U105:U136" si="31">IF(($P105     =0),0,(($J105     /$P105     )-1))</f>
        <v>-0.20251042196141</v>
      </c>
    </row>
    <row r="106" spans="1:21" ht="14" x14ac:dyDescent="0.3">
      <c r="A106" s="19" t="s">
        <v>0</v>
      </c>
      <c r="B106" s="14" t="s">
        <v>28</v>
      </c>
      <c r="C106" s="13" t="s">
        <v>0</v>
      </c>
      <c r="D106" s="34">
        <f>D105</f>
        <v>76811600</v>
      </c>
      <c r="E106" s="34">
        <f>E105</f>
        <v>76811600</v>
      </c>
      <c r="F106" s="34">
        <f>F105</f>
        <v>16361847</v>
      </c>
      <c r="G106" s="39">
        <f t="shared" si="24"/>
        <v>0.21301270901790875</v>
      </c>
      <c r="H106" s="34">
        <f>H105</f>
        <v>-3851152</v>
      </c>
      <c r="I106" s="39">
        <f t="shared" si="25"/>
        <v>-5.0137635461310531E-2</v>
      </c>
      <c r="J106" s="34">
        <f>J105</f>
        <v>15058774</v>
      </c>
      <c r="K106" s="39">
        <f t="shared" si="26"/>
        <v>0.19604817501523208</v>
      </c>
      <c r="L106" s="34">
        <f>L105</f>
        <v>0</v>
      </c>
      <c r="M106" s="39">
        <f t="shared" si="27"/>
        <v>0</v>
      </c>
      <c r="N106" s="34">
        <f t="shared" si="28"/>
        <v>27569469</v>
      </c>
      <c r="O106" s="39">
        <f t="shared" si="29"/>
        <v>0.35892324857183028</v>
      </c>
      <c r="P106" s="34">
        <f>P105</f>
        <v>18882722</v>
      </c>
      <c r="Q106" s="34">
        <f>Q105</f>
        <v>81069860</v>
      </c>
      <c r="R106" s="34">
        <f>R105</f>
        <v>81069860</v>
      </c>
      <c r="S106" s="34">
        <f>S105</f>
        <v>25190481</v>
      </c>
      <c r="T106" s="39">
        <f t="shared" si="30"/>
        <v>0.31072560135172306</v>
      </c>
      <c r="U106" s="39">
        <f t="shared" si="31"/>
        <v>-0.20251042196141</v>
      </c>
    </row>
    <row r="107" spans="1:21" ht="13" x14ac:dyDescent="0.3">
      <c r="A107" s="18" t="s">
        <v>29</v>
      </c>
      <c r="B107" s="12" t="s">
        <v>193</v>
      </c>
      <c r="C107" s="11" t="s">
        <v>194</v>
      </c>
      <c r="D107" s="33">
        <v>24692</v>
      </c>
      <c r="E107" s="33">
        <v>24692</v>
      </c>
      <c r="F107" s="33">
        <v>10968</v>
      </c>
      <c r="G107" s="38">
        <f t="shared" si="24"/>
        <v>0.44419245099627408</v>
      </c>
      <c r="H107" s="33">
        <v>11198</v>
      </c>
      <c r="I107" s="38">
        <f t="shared" si="25"/>
        <v>0.45350720881257089</v>
      </c>
      <c r="J107" s="33">
        <v>11541</v>
      </c>
      <c r="K107" s="38">
        <f t="shared" si="26"/>
        <v>0.46739834764296129</v>
      </c>
      <c r="L107" s="33">
        <v>0</v>
      </c>
      <c r="M107" s="38">
        <f t="shared" si="27"/>
        <v>0</v>
      </c>
      <c r="N107" s="33">
        <f t="shared" si="28"/>
        <v>33707</v>
      </c>
      <c r="O107" s="38">
        <f t="shared" si="29"/>
        <v>1.3650980074518062</v>
      </c>
      <c r="P107" s="33">
        <v>41491</v>
      </c>
      <c r="Q107" s="33">
        <v>295174</v>
      </c>
      <c r="R107" s="33">
        <v>23766</v>
      </c>
      <c r="S107" s="33">
        <v>63427</v>
      </c>
      <c r="T107" s="38">
        <f t="shared" si="30"/>
        <v>2.6688125894134478</v>
      </c>
      <c r="U107" s="38">
        <f t="shared" si="31"/>
        <v>-0.72184329131618907</v>
      </c>
    </row>
    <row r="108" spans="1:21" ht="13" x14ac:dyDescent="0.3">
      <c r="A108" s="18" t="s">
        <v>29</v>
      </c>
      <c r="B108" s="12" t="s">
        <v>195</v>
      </c>
      <c r="C108" s="11" t="s">
        <v>196</v>
      </c>
      <c r="D108" s="33">
        <v>10000</v>
      </c>
      <c r="E108" s="33">
        <v>0</v>
      </c>
      <c r="F108" s="33">
        <v>0</v>
      </c>
      <c r="G108" s="38">
        <f t="shared" si="24"/>
        <v>0</v>
      </c>
      <c r="H108" s="33">
        <v>0</v>
      </c>
      <c r="I108" s="38">
        <f t="shared" si="25"/>
        <v>0</v>
      </c>
      <c r="J108" s="33">
        <v>0</v>
      </c>
      <c r="K108" s="38">
        <f t="shared" si="26"/>
        <v>0</v>
      </c>
      <c r="L108" s="33">
        <v>0</v>
      </c>
      <c r="M108" s="38">
        <f t="shared" si="27"/>
        <v>0</v>
      </c>
      <c r="N108" s="33">
        <f t="shared" si="28"/>
        <v>0</v>
      </c>
      <c r="O108" s="38">
        <f t="shared" si="29"/>
        <v>0</v>
      </c>
      <c r="P108" s="33">
        <v>0</v>
      </c>
      <c r="Q108" s="33">
        <v>10000</v>
      </c>
      <c r="R108" s="33">
        <v>10000</v>
      </c>
      <c r="S108" s="33">
        <v>0</v>
      </c>
      <c r="T108" s="38">
        <f t="shared" si="30"/>
        <v>0</v>
      </c>
      <c r="U108" s="38">
        <f t="shared" si="31"/>
        <v>0</v>
      </c>
    </row>
    <row r="109" spans="1:21" ht="13" x14ac:dyDescent="0.3">
      <c r="A109" s="18" t="s">
        <v>29</v>
      </c>
      <c r="B109" s="12" t="s">
        <v>197</v>
      </c>
      <c r="C109" s="11" t="s">
        <v>198</v>
      </c>
      <c r="D109" s="33">
        <v>0</v>
      </c>
      <c r="E109" s="33">
        <v>0</v>
      </c>
      <c r="F109" s="33">
        <v>0</v>
      </c>
      <c r="G109" s="38">
        <f t="shared" si="24"/>
        <v>0</v>
      </c>
      <c r="H109" s="33">
        <v>0</v>
      </c>
      <c r="I109" s="38">
        <f t="shared" si="25"/>
        <v>0</v>
      </c>
      <c r="J109" s="33">
        <v>0</v>
      </c>
      <c r="K109" s="38">
        <f t="shared" si="26"/>
        <v>0</v>
      </c>
      <c r="L109" s="33">
        <v>0</v>
      </c>
      <c r="M109" s="38">
        <f t="shared" si="27"/>
        <v>0</v>
      </c>
      <c r="N109" s="33">
        <f t="shared" si="28"/>
        <v>0</v>
      </c>
      <c r="O109" s="38">
        <f t="shared" si="29"/>
        <v>0</v>
      </c>
      <c r="P109" s="33">
        <v>0</v>
      </c>
      <c r="Q109" s="33">
        <v>0</v>
      </c>
      <c r="R109" s="33">
        <v>0</v>
      </c>
      <c r="S109" s="33">
        <v>0</v>
      </c>
      <c r="T109" s="38">
        <f t="shared" si="30"/>
        <v>0</v>
      </c>
      <c r="U109" s="38">
        <f t="shared" si="31"/>
        <v>0</v>
      </c>
    </row>
    <row r="110" spans="1:21" ht="13" x14ac:dyDescent="0.3">
      <c r="A110" s="18" t="s">
        <v>29</v>
      </c>
      <c r="B110" s="12" t="s">
        <v>199</v>
      </c>
      <c r="C110" s="11" t="s">
        <v>200</v>
      </c>
      <c r="D110" s="33">
        <v>0</v>
      </c>
      <c r="E110" s="33">
        <v>168000</v>
      </c>
      <c r="F110" s="33">
        <v>4482</v>
      </c>
      <c r="G110" s="38">
        <f t="shared" si="24"/>
        <v>0</v>
      </c>
      <c r="H110" s="33">
        <v>31033</v>
      </c>
      <c r="I110" s="38">
        <f t="shared" si="25"/>
        <v>0</v>
      </c>
      <c r="J110" s="33">
        <v>9320</v>
      </c>
      <c r="K110" s="38">
        <f t="shared" si="26"/>
        <v>5.5476190476190478E-2</v>
      </c>
      <c r="L110" s="33">
        <v>0</v>
      </c>
      <c r="M110" s="38">
        <f t="shared" si="27"/>
        <v>0</v>
      </c>
      <c r="N110" s="33">
        <f t="shared" si="28"/>
        <v>44835</v>
      </c>
      <c r="O110" s="38">
        <f t="shared" si="29"/>
        <v>0.26687499999999997</v>
      </c>
      <c r="P110" s="33">
        <v>1614</v>
      </c>
      <c r="Q110" s="33">
        <v>426842</v>
      </c>
      <c r="R110" s="33">
        <v>426842</v>
      </c>
      <c r="S110" s="33">
        <v>3802</v>
      </c>
      <c r="T110" s="38">
        <f t="shared" si="30"/>
        <v>8.907277165789684E-3</v>
      </c>
      <c r="U110" s="38">
        <f t="shared" si="31"/>
        <v>4.7744733581164809</v>
      </c>
    </row>
    <row r="111" spans="1:21" ht="13" x14ac:dyDescent="0.3">
      <c r="A111" s="18" t="s">
        <v>44</v>
      </c>
      <c r="B111" s="12" t="s">
        <v>201</v>
      </c>
      <c r="C111" s="11" t="s">
        <v>202</v>
      </c>
      <c r="D111" s="33">
        <v>0</v>
      </c>
      <c r="E111" s="33">
        <v>0</v>
      </c>
      <c r="F111" s="33">
        <v>0</v>
      </c>
      <c r="G111" s="38">
        <f t="shared" si="24"/>
        <v>0</v>
      </c>
      <c r="H111" s="33">
        <v>0</v>
      </c>
      <c r="I111" s="38">
        <f t="shared" si="25"/>
        <v>0</v>
      </c>
      <c r="J111" s="33">
        <v>0</v>
      </c>
      <c r="K111" s="38">
        <f t="shared" si="26"/>
        <v>0</v>
      </c>
      <c r="L111" s="33">
        <v>0</v>
      </c>
      <c r="M111" s="38">
        <f t="shared" si="27"/>
        <v>0</v>
      </c>
      <c r="N111" s="33">
        <f t="shared" si="28"/>
        <v>0</v>
      </c>
      <c r="O111" s="38">
        <f t="shared" si="29"/>
        <v>0</v>
      </c>
      <c r="P111" s="33">
        <v>0</v>
      </c>
      <c r="Q111" s="33">
        <v>0</v>
      </c>
      <c r="R111" s="33">
        <v>0</v>
      </c>
      <c r="S111" s="33">
        <v>0</v>
      </c>
      <c r="T111" s="38">
        <f t="shared" si="30"/>
        <v>0</v>
      </c>
      <c r="U111" s="38">
        <f t="shared" si="31"/>
        <v>0</v>
      </c>
    </row>
    <row r="112" spans="1:21" ht="14" x14ac:dyDescent="0.3">
      <c r="A112" s="19" t="s">
        <v>0</v>
      </c>
      <c r="B112" s="14" t="s">
        <v>203</v>
      </c>
      <c r="C112" s="13" t="s">
        <v>0</v>
      </c>
      <c r="D112" s="34">
        <f>SUM(D107:D111)</f>
        <v>34692</v>
      </c>
      <c r="E112" s="34">
        <f>SUM(E107:E111)</f>
        <v>192692</v>
      </c>
      <c r="F112" s="34">
        <f>SUM(F107:F111)</f>
        <v>15450</v>
      </c>
      <c r="G112" s="39">
        <f t="shared" si="24"/>
        <v>0.44534763057765481</v>
      </c>
      <c r="H112" s="34">
        <f>SUM(H107:H111)</f>
        <v>42231</v>
      </c>
      <c r="I112" s="39">
        <f t="shared" si="25"/>
        <v>1.2173123486682809</v>
      </c>
      <c r="J112" s="34">
        <f>SUM(J107:J111)</f>
        <v>20861</v>
      </c>
      <c r="K112" s="39">
        <f t="shared" si="26"/>
        <v>0.10826085151433376</v>
      </c>
      <c r="L112" s="34">
        <f>SUM(L107:L111)</f>
        <v>0</v>
      </c>
      <c r="M112" s="39">
        <f t="shared" si="27"/>
        <v>0</v>
      </c>
      <c r="N112" s="34">
        <f t="shared" si="28"/>
        <v>78542</v>
      </c>
      <c r="O112" s="39">
        <f t="shared" si="29"/>
        <v>0.40760384447719678</v>
      </c>
      <c r="P112" s="34">
        <f>SUM(P107:P111)</f>
        <v>43105</v>
      </c>
      <c r="Q112" s="34">
        <f>SUM(Q107:Q111)</f>
        <v>732016</v>
      </c>
      <c r="R112" s="34">
        <f>SUM(R107:R111)</f>
        <v>460608</v>
      </c>
      <c r="S112" s="34">
        <f>SUM(S107:S111)</f>
        <v>67229</v>
      </c>
      <c r="T112" s="39">
        <f t="shared" si="30"/>
        <v>0.1459570828122829</v>
      </c>
      <c r="U112" s="39">
        <f t="shared" si="31"/>
        <v>-0.51604222247999076</v>
      </c>
    </row>
    <row r="113" spans="1:21" ht="13" x14ac:dyDescent="0.3">
      <c r="A113" s="18" t="s">
        <v>29</v>
      </c>
      <c r="B113" s="12" t="s">
        <v>204</v>
      </c>
      <c r="C113" s="11" t="s">
        <v>205</v>
      </c>
      <c r="D113" s="33">
        <v>20000</v>
      </c>
      <c r="E113" s="33">
        <v>20000</v>
      </c>
      <c r="F113" s="33">
        <v>289157</v>
      </c>
      <c r="G113" s="38">
        <f t="shared" si="24"/>
        <v>14.457850000000001</v>
      </c>
      <c r="H113" s="33">
        <v>170377</v>
      </c>
      <c r="I113" s="38">
        <f t="shared" si="25"/>
        <v>8.5188500000000005</v>
      </c>
      <c r="J113" s="33">
        <v>919902</v>
      </c>
      <c r="K113" s="38">
        <f t="shared" si="26"/>
        <v>45.995100000000001</v>
      </c>
      <c r="L113" s="33">
        <v>0</v>
      </c>
      <c r="M113" s="38">
        <f t="shared" si="27"/>
        <v>0</v>
      </c>
      <c r="N113" s="33">
        <f t="shared" si="28"/>
        <v>1379436</v>
      </c>
      <c r="O113" s="38">
        <f t="shared" si="29"/>
        <v>68.971800000000002</v>
      </c>
      <c r="P113" s="33">
        <v>395016</v>
      </c>
      <c r="Q113" s="33">
        <v>30000</v>
      </c>
      <c r="R113" s="33">
        <v>30000</v>
      </c>
      <c r="S113" s="33">
        <v>3374974</v>
      </c>
      <c r="T113" s="38">
        <f t="shared" si="30"/>
        <v>112.49913333333333</v>
      </c>
      <c r="U113" s="38">
        <f t="shared" si="31"/>
        <v>1.3287714928002918</v>
      </c>
    </row>
    <row r="114" spans="1:21" ht="13" x14ac:dyDescent="0.3">
      <c r="A114" s="18" t="s">
        <v>29</v>
      </c>
      <c r="B114" s="12" t="s">
        <v>206</v>
      </c>
      <c r="C114" s="11" t="s">
        <v>207</v>
      </c>
      <c r="D114" s="33">
        <v>121272</v>
      </c>
      <c r="E114" s="33">
        <v>1443450</v>
      </c>
      <c r="F114" s="33">
        <v>7500</v>
      </c>
      <c r="G114" s="38">
        <f t="shared" si="24"/>
        <v>6.1844448842271915E-2</v>
      </c>
      <c r="H114" s="33">
        <v>30150</v>
      </c>
      <c r="I114" s="38">
        <f t="shared" si="25"/>
        <v>0.24861468434593312</v>
      </c>
      <c r="J114" s="33">
        <v>17267</v>
      </c>
      <c r="K114" s="38">
        <f t="shared" si="26"/>
        <v>1.1962312515154665E-2</v>
      </c>
      <c r="L114" s="33">
        <v>0</v>
      </c>
      <c r="M114" s="38">
        <f t="shared" si="27"/>
        <v>0</v>
      </c>
      <c r="N114" s="33">
        <f t="shared" si="28"/>
        <v>54917</v>
      </c>
      <c r="O114" s="38">
        <f t="shared" si="29"/>
        <v>3.8045654508296098E-2</v>
      </c>
      <c r="P114" s="33">
        <v>11100</v>
      </c>
      <c r="Q114" s="33">
        <v>116720</v>
      </c>
      <c r="R114" s="33">
        <v>116720</v>
      </c>
      <c r="S114" s="33">
        <v>66358</v>
      </c>
      <c r="T114" s="38">
        <f t="shared" si="30"/>
        <v>0.56852296093214527</v>
      </c>
      <c r="U114" s="38">
        <f t="shared" si="31"/>
        <v>0.55558558558558557</v>
      </c>
    </row>
    <row r="115" spans="1:21" ht="13" x14ac:dyDescent="0.3">
      <c r="A115" s="18" t="s">
        <v>29</v>
      </c>
      <c r="B115" s="12" t="s">
        <v>208</v>
      </c>
      <c r="C115" s="11" t="s">
        <v>209</v>
      </c>
      <c r="D115" s="33">
        <v>0</v>
      </c>
      <c r="E115" s="33">
        <v>0</v>
      </c>
      <c r="F115" s="33">
        <v>0</v>
      </c>
      <c r="G115" s="38">
        <f t="shared" si="24"/>
        <v>0</v>
      </c>
      <c r="H115" s="33">
        <v>0</v>
      </c>
      <c r="I115" s="38">
        <f t="shared" si="25"/>
        <v>0</v>
      </c>
      <c r="J115" s="33">
        <v>0</v>
      </c>
      <c r="K115" s="38">
        <f t="shared" si="26"/>
        <v>0</v>
      </c>
      <c r="L115" s="33">
        <v>0</v>
      </c>
      <c r="M115" s="38">
        <f t="shared" si="27"/>
        <v>0</v>
      </c>
      <c r="N115" s="33">
        <f t="shared" si="28"/>
        <v>0</v>
      </c>
      <c r="O115" s="38">
        <f t="shared" si="29"/>
        <v>0</v>
      </c>
      <c r="P115" s="33">
        <v>0</v>
      </c>
      <c r="Q115" s="33">
        <v>0</v>
      </c>
      <c r="R115" s="33">
        <v>0</v>
      </c>
      <c r="S115" s="33">
        <v>0</v>
      </c>
      <c r="T115" s="38">
        <f t="shared" si="30"/>
        <v>0</v>
      </c>
      <c r="U115" s="38">
        <f t="shared" si="31"/>
        <v>0</v>
      </c>
    </row>
    <row r="116" spans="1:21" ht="13" x14ac:dyDescent="0.3">
      <c r="A116" s="18" t="s">
        <v>29</v>
      </c>
      <c r="B116" s="12" t="s">
        <v>210</v>
      </c>
      <c r="C116" s="11" t="s">
        <v>211</v>
      </c>
      <c r="D116" s="33">
        <v>0</v>
      </c>
      <c r="E116" s="33">
        <v>0</v>
      </c>
      <c r="F116" s="33">
        <v>0</v>
      </c>
      <c r="G116" s="38">
        <f t="shared" si="24"/>
        <v>0</v>
      </c>
      <c r="H116" s="33">
        <v>0</v>
      </c>
      <c r="I116" s="38">
        <f t="shared" si="25"/>
        <v>0</v>
      </c>
      <c r="J116" s="33">
        <v>0</v>
      </c>
      <c r="K116" s="38">
        <f t="shared" si="26"/>
        <v>0</v>
      </c>
      <c r="L116" s="33">
        <v>0</v>
      </c>
      <c r="M116" s="38">
        <f t="shared" si="27"/>
        <v>0</v>
      </c>
      <c r="N116" s="33">
        <f t="shared" si="28"/>
        <v>0</v>
      </c>
      <c r="O116" s="38">
        <f t="shared" si="29"/>
        <v>0</v>
      </c>
      <c r="P116" s="33">
        <v>0</v>
      </c>
      <c r="Q116" s="33">
        <v>0</v>
      </c>
      <c r="R116" s="33">
        <v>0</v>
      </c>
      <c r="S116" s="33">
        <v>0</v>
      </c>
      <c r="T116" s="38">
        <f t="shared" si="30"/>
        <v>0</v>
      </c>
      <c r="U116" s="38">
        <f t="shared" si="31"/>
        <v>0</v>
      </c>
    </row>
    <row r="117" spans="1:21" ht="13" x14ac:dyDescent="0.3">
      <c r="A117" s="18" t="s">
        <v>29</v>
      </c>
      <c r="B117" s="12" t="s">
        <v>212</v>
      </c>
      <c r="C117" s="11" t="s">
        <v>213</v>
      </c>
      <c r="D117" s="33">
        <v>3970362</v>
      </c>
      <c r="E117" s="33">
        <v>3258465</v>
      </c>
      <c r="F117" s="33">
        <v>739159</v>
      </c>
      <c r="G117" s="38">
        <f t="shared" si="24"/>
        <v>0.186169170468587</v>
      </c>
      <c r="H117" s="33">
        <v>2392857</v>
      </c>
      <c r="I117" s="38">
        <f t="shared" si="25"/>
        <v>0.60267980602272542</v>
      </c>
      <c r="J117" s="33">
        <v>9515381</v>
      </c>
      <c r="K117" s="38">
        <f t="shared" si="26"/>
        <v>2.9202035314174006</v>
      </c>
      <c r="L117" s="33">
        <v>0</v>
      </c>
      <c r="M117" s="38">
        <f t="shared" si="27"/>
        <v>0</v>
      </c>
      <c r="N117" s="33">
        <f t="shared" si="28"/>
        <v>12647397</v>
      </c>
      <c r="O117" s="38">
        <f t="shared" si="29"/>
        <v>3.8813972223117328</v>
      </c>
      <c r="P117" s="33">
        <v>1645905</v>
      </c>
      <c r="Q117" s="33">
        <v>3315839</v>
      </c>
      <c r="R117" s="33">
        <v>5163577</v>
      </c>
      <c r="S117" s="33">
        <v>17541026</v>
      </c>
      <c r="T117" s="38">
        <f t="shared" si="30"/>
        <v>3.3970687374275625</v>
      </c>
      <c r="U117" s="38">
        <f t="shared" si="31"/>
        <v>4.781245576142001</v>
      </c>
    </row>
    <row r="118" spans="1:21" ht="13" x14ac:dyDescent="0.3">
      <c r="A118" s="18" t="s">
        <v>29</v>
      </c>
      <c r="B118" s="12" t="s">
        <v>214</v>
      </c>
      <c r="C118" s="11" t="s">
        <v>215</v>
      </c>
      <c r="D118" s="33">
        <v>0</v>
      </c>
      <c r="E118" s="33">
        <v>0</v>
      </c>
      <c r="F118" s="33">
        <v>0</v>
      </c>
      <c r="G118" s="38">
        <f t="shared" si="24"/>
        <v>0</v>
      </c>
      <c r="H118" s="33">
        <v>0</v>
      </c>
      <c r="I118" s="38">
        <f t="shared" si="25"/>
        <v>0</v>
      </c>
      <c r="J118" s="33">
        <v>0</v>
      </c>
      <c r="K118" s="38">
        <f t="shared" si="26"/>
        <v>0</v>
      </c>
      <c r="L118" s="33">
        <v>0</v>
      </c>
      <c r="M118" s="38">
        <f t="shared" si="27"/>
        <v>0</v>
      </c>
      <c r="N118" s="33">
        <f t="shared" si="28"/>
        <v>0</v>
      </c>
      <c r="O118" s="38">
        <f t="shared" si="29"/>
        <v>0</v>
      </c>
      <c r="P118" s="33">
        <v>0</v>
      </c>
      <c r="Q118" s="33">
        <v>0</v>
      </c>
      <c r="R118" s="33">
        <v>0</v>
      </c>
      <c r="S118" s="33">
        <v>0</v>
      </c>
      <c r="T118" s="38">
        <f t="shared" si="30"/>
        <v>0</v>
      </c>
      <c r="U118" s="38">
        <f t="shared" si="31"/>
        <v>0</v>
      </c>
    </row>
    <row r="119" spans="1:21" ht="13" x14ac:dyDescent="0.3">
      <c r="A119" s="18" t="s">
        <v>29</v>
      </c>
      <c r="B119" s="12" t="s">
        <v>216</v>
      </c>
      <c r="C119" s="11" t="s">
        <v>217</v>
      </c>
      <c r="D119" s="33">
        <v>0</v>
      </c>
      <c r="E119" s="33">
        <v>0</v>
      </c>
      <c r="F119" s="33">
        <v>0</v>
      </c>
      <c r="G119" s="38">
        <f t="shared" si="24"/>
        <v>0</v>
      </c>
      <c r="H119" s="33">
        <v>0</v>
      </c>
      <c r="I119" s="38">
        <f t="shared" si="25"/>
        <v>0</v>
      </c>
      <c r="J119" s="33">
        <v>0</v>
      </c>
      <c r="K119" s="38">
        <f t="shared" si="26"/>
        <v>0</v>
      </c>
      <c r="L119" s="33">
        <v>0</v>
      </c>
      <c r="M119" s="38">
        <f t="shared" si="27"/>
        <v>0</v>
      </c>
      <c r="N119" s="33">
        <f t="shared" si="28"/>
        <v>0</v>
      </c>
      <c r="O119" s="38">
        <f t="shared" si="29"/>
        <v>0</v>
      </c>
      <c r="P119" s="33">
        <v>0</v>
      </c>
      <c r="Q119" s="33">
        <v>0</v>
      </c>
      <c r="R119" s="33">
        <v>0</v>
      </c>
      <c r="S119" s="33">
        <v>0</v>
      </c>
      <c r="T119" s="38">
        <f t="shared" si="30"/>
        <v>0</v>
      </c>
      <c r="U119" s="38">
        <f t="shared" si="31"/>
        <v>0</v>
      </c>
    </row>
    <row r="120" spans="1:21" ht="13" x14ac:dyDescent="0.3">
      <c r="A120" s="18" t="s">
        <v>44</v>
      </c>
      <c r="B120" s="12" t="s">
        <v>218</v>
      </c>
      <c r="C120" s="11" t="s">
        <v>219</v>
      </c>
      <c r="D120" s="33">
        <v>0</v>
      </c>
      <c r="E120" s="33">
        <v>0</v>
      </c>
      <c r="F120" s="33">
        <v>0</v>
      </c>
      <c r="G120" s="38">
        <f t="shared" si="24"/>
        <v>0</v>
      </c>
      <c r="H120" s="33">
        <v>0</v>
      </c>
      <c r="I120" s="38">
        <f t="shared" si="25"/>
        <v>0</v>
      </c>
      <c r="J120" s="33">
        <v>0</v>
      </c>
      <c r="K120" s="38">
        <f t="shared" si="26"/>
        <v>0</v>
      </c>
      <c r="L120" s="33">
        <v>0</v>
      </c>
      <c r="M120" s="38">
        <f t="shared" si="27"/>
        <v>0</v>
      </c>
      <c r="N120" s="33">
        <f t="shared" si="28"/>
        <v>0</v>
      </c>
      <c r="O120" s="38">
        <f t="shared" si="29"/>
        <v>0</v>
      </c>
      <c r="P120" s="33">
        <v>0</v>
      </c>
      <c r="Q120" s="33">
        <v>0</v>
      </c>
      <c r="R120" s="33">
        <v>0</v>
      </c>
      <c r="S120" s="33">
        <v>0</v>
      </c>
      <c r="T120" s="38">
        <f t="shared" si="30"/>
        <v>0</v>
      </c>
      <c r="U120" s="38">
        <f t="shared" si="31"/>
        <v>0</v>
      </c>
    </row>
    <row r="121" spans="1:21" ht="14" x14ac:dyDescent="0.3">
      <c r="A121" s="19" t="s">
        <v>0</v>
      </c>
      <c r="B121" s="14" t="s">
        <v>220</v>
      </c>
      <c r="C121" s="13" t="s">
        <v>0</v>
      </c>
      <c r="D121" s="34">
        <f>SUM(D113:D120)</f>
        <v>4111634</v>
      </c>
      <c r="E121" s="34">
        <f>SUM(E113:E120)</f>
        <v>4721915</v>
      </c>
      <c r="F121" s="34">
        <f>SUM(F113:F120)</f>
        <v>1035816</v>
      </c>
      <c r="G121" s="39">
        <f t="shared" si="24"/>
        <v>0.25192320133552742</v>
      </c>
      <c r="H121" s="34">
        <f>SUM(H113:H120)</f>
        <v>2593384</v>
      </c>
      <c r="I121" s="39">
        <f t="shared" si="25"/>
        <v>0.63074291145564021</v>
      </c>
      <c r="J121" s="34">
        <f>SUM(J113:J120)</f>
        <v>10452550</v>
      </c>
      <c r="K121" s="39">
        <f t="shared" si="26"/>
        <v>2.2136251923213357</v>
      </c>
      <c r="L121" s="34">
        <f>SUM(L113:L120)</f>
        <v>0</v>
      </c>
      <c r="M121" s="39">
        <f t="shared" si="27"/>
        <v>0</v>
      </c>
      <c r="N121" s="34">
        <f t="shared" si="28"/>
        <v>14081750</v>
      </c>
      <c r="O121" s="39">
        <f t="shared" si="29"/>
        <v>2.9822116662413447</v>
      </c>
      <c r="P121" s="34">
        <f>SUM(P113:P120)</f>
        <v>2052021</v>
      </c>
      <c r="Q121" s="34">
        <f>SUM(Q113:Q120)</f>
        <v>3462559</v>
      </c>
      <c r="R121" s="34">
        <f>SUM(R113:R120)</f>
        <v>5310297</v>
      </c>
      <c r="S121" s="34">
        <f>SUM(S113:S120)</f>
        <v>20982358</v>
      </c>
      <c r="T121" s="39">
        <f t="shared" si="30"/>
        <v>3.9512588467274052</v>
      </c>
      <c r="U121" s="39">
        <f t="shared" si="31"/>
        <v>4.0937831532913158</v>
      </c>
    </row>
    <row r="122" spans="1:21" ht="13" x14ac:dyDescent="0.3">
      <c r="A122" s="18" t="s">
        <v>29</v>
      </c>
      <c r="B122" s="12" t="s">
        <v>221</v>
      </c>
      <c r="C122" s="11" t="s">
        <v>222</v>
      </c>
      <c r="D122" s="33">
        <v>585151</v>
      </c>
      <c r="E122" s="33">
        <v>577362</v>
      </c>
      <c r="F122" s="33">
        <v>46187</v>
      </c>
      <c r="G122" s="38">
        <f t="shared" si="24"/>
        <v>7.8931762912478998E-2</v>
      </c>
      <c r="H122" s="33">
        <v>20799</v>
      </c>
      <c r="I122" s="38">
        <f t="shared" si="25"/>
        <v>3.5544671375422755E-2</v>
      </c>
      <c r="J122" s="33">
        <v>109130</v>
      </c>
      <c r="K122" s="38">
        <f t="shared" si="26"/>
        <v>0.18901486415801524</v>
      </c>
      <c r="L122" s="33">
        <v>0</v>
      </c>
      <c r="M122" s="38">
        <f t="shared" si="27"/>
        <v>0</v>
      </c>
      <c r="N122" s="33">
        <f t="shared" si="28"/>
        <v>176116</v>
      </c>
      <c r="O122" s="38">
        <f t="shared" si="29"/>
        <v>0.30503566220153039</v>
      </c>
      <c r="P122" s="33">
        <v>42282</v>
      </c>
      <c r="Q122" s="33">
        <v>873187</v>
      </c>
      <c r="R122" s="33">
        <v>563187</v>
      </c>
      <c r="S122" s="33">
        <v>160019</v>
      </c>
      <c r="T122" s="38">
        <f t="shared" si="30"/>
        <v>0.28413120331257646</v>
      </c>
      <c r="U122" s="38">
        <f t="shared" si="31"/>
        <v>1.5810037368147203</v>
      </c>
    </row>
    <row r="123" spans="1:21" ht="13" x14ac:dyDescent="0.3">
      <c r="A123" s="18" t="s">
        <v>29</v>
      </c>
      <c r="B123" s="12" t="s">
        <v>223</v>
      </c>
      <c r="C123" s="11" t="s">
        <v>224</v>
      </c>
      <c r="D123" s="33">
        <v>1536562</v>
      </c>
      <c r="E123" s="33">
        <v>1536562</v>
      </c>
      <c r="F123" s="33">
        <v>27139</v>
      </c>
      <c r="G123" s="38">
        <f t="shared" si="24"/>
        <v>1.7662157465823052E-2</v>
      </c>
      <c r="H123" s="33">
        <v>46475</v>
      </c>
      <c r="I123" s="38">
        <f t="shared" si="25"/>
        <v>3.0246094853315388E-2</v>
      </c>
      <c r="J123" s="33">
        <v>45560</v>
      </c>
      <c r="K123" s="38">
        <f t="shared" si="26"/>
        <v>2.9650609607682607E-2</v>
      </c>
      <c r="L123" s="33">
        <v>0</v>
      </c>
      <c r="M123" s="38">
        <f t="shared" si="27"/>
        <v>0</v>
      </c>
      <c r="N123" s="33">
        <f t="shared" si="28"/>
        <v>119174</v>
      </c>
      <c r="O123" s="38">
        <f t="shared" si="29"/>
        <v>7.7558861926821043E-2</v>
      </c>
      <c r="P123" s="33">
        <v>42976</v>
      </c>
      <c r="Q123" s="33">
        <v>0</v>
      </c>
      <c r="R123" s="33">
        <v>1462000</v>
      </c>
      <c r="S123" s="33">
        <v>128702</v>
      </c>
      <c r="T123" s="38">
        <f t="shared" si="30"/>
        <v>8.8031463748290018E-2</v>
      </c>
      <c r="U123" s="38">
        <f t="shared" si="31"/>
        <v>6.0126582278481111E-2</v>
      </c>
    </row>
    <row r="124" spans="1:21" ht="13" x14ac:dyDescent="0.3">
      <c r="A124" s="18" t="s">
        <v>29</v>
      </c>
      <c r="B124" s="12" t="s">
        <v>225</v>
      </c>
      <c r="C124" s="11" t="s">
        <v>226</v>
      </c>
      <c r="D124" s="33">
        <v>11198664</v>
      </c>
      <c r="E124" s="33">
        <v>7616980</v>
      </c>
      <c r="F124" s="33">
        <v>564323</v>
      </c>
      <c r="G124" s="38">
        <f t="shared" si="24"/>
        <v>5.0391993187758825E-2</v>
      </c>
      <c r="H124" s="33">
        <v>2965119</v>
      </c>
      <c r="I124" s="38">
        <f t="shared" si="25"/>
        <v>0.26477435165480456</v>
      </c>
      <c r="J124" s="33">
        <v>1696898</v>
      </c>
      <c r="K124" s="38">
        <f t="shared" si="26"/>
        <v>0.22277831896630948</v>
      </c>
      <c r="L124" s="33">
        <v>0</v>
      </c>
      <c r="M124" s="38">
        <f t="shared" si="27"/>
        <v>0</v>
      </c>
      <c r="N124" s="33">
        <f t="shared" si="28"/>
        <v>5226340</v>
      </c>
      <c r="O124" s="38">
        <f t="shared" si="29"/>
        <v>0.68614332714540405</v>
      </c>
      <c r="P124" s="33">
        <v>1426769</v>
      </c>
      <c r="Q124" s="33">
        <v>14371068</v>
      </c>
      <c r="R124" s="33">
        <v>10768507</v>
      </c>
      <c r="S124" s="33">
        <v>6803089</v>
      </c>
      <c r="T124" s="38">
        <f t="shared" si="30"/>
        <v>0.63175786578399407</v>
      </c>
      <c r="U124" s="38">
        <f t="shared" si="31"/>
        <v>0.1893291766221441</v>
      </c>
    </row>
    <row r="125" spans="1:21" ht="13" x14ac:dyDescent="0.3">
      <c r="A125" s="18" t="s">
        <v>44</v>
      </c>
      <c r="B125" s="12" t="s">
        <v>227</v>
      </c>
      <c r="C125" s="11" t="s">
        <v>228</v>
      </c>
      <c r="D125" s="33">
        <v>0</v>
      </c>
      <c r="E125" s="33">
        <v>0</v>
      </c>
      <c r="F125" s="33">
        <v>0</v>
      </c>
      <c r="G125" s="38">
        <f t="shared" si="24"/>
        <v>0</v>
      </c>
      <c r="H125" s="33">
        <v>0</v>
      </c>
      <c r="I125" s="38">
        <f t="shared" si="25"/>
        <v>0</v>
      </c>
      <c r="J125" s="33">
        <v>0</v>
      </c>
      <c r="K125" s="38">
        <f t="shared" si="26"/>
        <v>0</v>
      </c>
      <c r="L125" s="33">
        <v>0</v>
      </c>
      <c r="M125" s="38">
        <f t="shared" si="27"/>
        <v>0</v>
      </c>
      <c r="N125" s="33">
        <f t="shared" si="28"/>
        <v>0</v>
      </c>
      <c r="O125" s="38">
        <f t="shared" si="29"/>
        <v>0</v>
      </c>
      <c r="P125" s="33">
        <v>0</v>
      </c>
      <c r="Q125" s="33">
        <v>0</v>
      </c>
      <c r="R125" s="33">
        <v>0</v>
      </c>
      <c r="S125" s="33">
        <v>0</v>
      </c>
      <c r="T125" s="38">
        <f t="shared" si="30"/>
        <v>0</v>
      </c>
      <c r="U125" s="38">
        <f t="shared" si="31"/>
        <v>0</v>
      </c>
    </row>
    <row r="126" spans="1:21" ht="14" x14ac:dyDescent="0.3">
      <c r="A126" s="19" t="s">
        <v>0</v>
      </c>
      <c r="B126" s="14" t="s">
        <v>229</v>
      </c>
      <c r="C126" s="13" t="s">
        <v>0</v>
      </c>
      <c r="D126" s="34">
        <f>SUM(D122:D125)</f>
        <v>13320377</v>
      </c>
      <c r="E126" s="34">
        <f>SUM(E122:E125)</f>
        <v>9730904</v>
      </c>
      <c r="F126" s="34">
        <f>SUM(F122:F125)</f>
        <v>637649</v>
      </c>
      <c r="G126" s="39">
        <f t="shared" si="24"/>
        <v>4.7870191661992752E-2</v>
      </c>
      <c r="H126" s="34">
        <f>SUM(H122:H125)</f>
        <v>3032393</v>
      </c>
      <c r="I126" s="39">
        <f t="shared" si="25"/>
        <v>0.22765068886563797</v>
      </c>
      <c r="J126" s="34">
        <f>SUM(J122:J125)</f>
        <v>1851588</v>
      </c>
      <c r="K126" s="39">
        <f t="shared" si="26"/>
        <v>0.19027913542256711</v>
      </c>
      <c r="L126" s="34">
        <f>SUM(L122:L125)</f>
        <v>0</v>
      </c>
      <c r="M126" s="39">
        <f t="shared" si="27"/>
        <v>0</v>
      </c>
      <c r="N126" s="34">
        <f t="shared" si="28"/>
        <v>5521630</v>
      </c>
      <c r="O126" s="39">
        <f t="shared" si="29"/>
        <v>0.56743237832785109</v>
      </c>
      <c r="P126" s="34">
        <f>SUM(P122:P125)</f>
        <v>1512027</v>
      </c>
      <c r="Q126" s="34">
        <f>SUM(Q122:Q125)</f>
        <v>15244255</v>
      </c>
      <c r="R126" s="34">
        <f>SUM(R122:R125)</f>
        <v>12793694</v>
      </c>
      <c r="S126" s="34">
        <f>SUM(S122:S125)</f>
        <v>7091810</v>
      </c>
      <c r="T126" s="39">
        <f t="shared" si="30"/>
        <v>0.55432074582993773</v>
      </c>
      <c r="U126" s="39">
        <f t="shared" si="31"/>
        <v>0.22457337071361816</v>
      </c>
    </row>
    <row r="127" spans="1:21" ht="13" x14ac:dyDescent="0.3">
      <c r="A127" s="18" t="s">
        <v>29</v>
      </c>
      <c r="B127" s="12" t="s">
        <v>230</v>
      </c>
      <c r="C127" s="11" t="s">
        <v>231</v>
      </c>
      <c r="D127" s="33">
        <v>0</v>
      </c>
      <c r="E127" s="33">
        <v>236602</v>
      </c>
      <c r="F127" s="33">
        <v>0</v>
      </c>
      <c r="G127" s="38">
        <f t="shared" si="24"/>
        <v>0</v>
      </c>
      <c r="H127" s="33">
        <v>0</v>
      </c>
      <c r="I127" s="38">
        <f t="shared" si="25"/>
        <v>0</v>
      </c>
      <c r="J127" s="33">
        <v>75474</v>
      </c>
      <c r="K127" s="38">
        <f t="shared" si="26"/>
        <v>0.31899138637881336</v>
      </c>
      <c r="L127" s="33">
        <v>0</v>
      </c>
      <c r="M127" s="38">
        <f t="shared" si="27"/>
        <v>0</v>
      </c>
      <c r="N127" s="33">
        <f t="shared" si="28"/>
        <v>75474</v>
      </c>
      <c r="O127" s="38">
        <f t="shared" si="29"/>
        <v>0.31899138637881336</v>
      </c>
      <c r="P127" s="33">
        <v>28449</v>
      </c>
      <c r="Q127" s="33">
        <v>0</v>
      </c>
      <c r="R127" s="33">
        <v>44856</v>
      </c>
      <c r="S127" s="33">
        <v>69555</v>
      </c>
      <c r="T127" s="38">
        <f t="shared" si="30"/>
        <v>1.5506286784376673</v>
      </c>
      <c r="U127" s="38">
        <f t="shared" si="31"/>
        <v>1.6529579247073709</v>
      </c>
    </row>
    <row r="128" spans="1:21" ht="13" x14ac:dyDescent="0.3">
      <c r="A128" s="18" t="s">
        <v>29</v>
      </c>
      <c r="B128" s="12" t="s">
        <v>232</v>
      </c>
      <c r="C128" s="11" t="s">
        <v>233</v>
      </c>
      <c r="D128" s="33">
        <v>1699201</v>
      </c>
      <c r="E128" s="33">
        <v>1699201</v>
      </c>
      <c r="F128" s="33">
        <v>300476</v>
      </c>
      <c r="G128" s="38">
        <f t="shared" si="24"/>
        <v>0.17683370007432905</v>
      </c>
      <c r="H128" s="33">
        <v>299448</v>
      </c>
      <c r="I128" s="38">
        <f t="shared" si="25"/>
        <v>0.17622870984656908</v>
      </c>
      <c r="J128" s="33">
        <v>491759</v>
      </c>
      <c r="K128" s="38">
        <f t="shared" si="26"/>
        <v>0.28940602082979</v>
      </c>
      <c r="L128" s="33">
        <v>0</v>
      </c>
      <c r="M128" s="38">
        <f t="shared" si="27"/>
        <v>0</v>
      </c>
      <c r="N128" s="33">
        <f t="shared" si="28"/>
        <v>1091683</v>
      </c>
      <c r="O128" s="38">
        <f t="shared" si="29"/>
        <v>0.64246843075068816</v>
      </c>
      <c r="P128" s="33">
        <v>258313</v>
      </c>
      <c r="Q128" s="33">
        <v>1603018</v>
      </c>
      <c r="R128" s="33">
        <v>1603019</v>
      </c>
      <c r="S128" s="33">
        <v>698180</v>
      </c>
      <c r="T128" s="38">
        <f t="shared" si="30"/>
        <v>0.43554068916213717</v>
      </c>
      <c r="U128" s="38">
        <f t="shared" si="31"/>
        <v>0.90373306802212827</v>
      </c>
    </row>
    <row r="129" spans="1:21" ht="13" x14ac:dyDescent="0.3">
      <c r="A129" s="18" t="s">
        <v>29</v>
      </c>
      <c r="B129" s="12" t="s">
        <v>234</v>
      </c>
      <c r="C129" s="11" t="s">
        <v>235</v>
      </c>
      <c r="D129" s="33">
        <v>0</v>
      </c>
      <c r="E129" s="33">
        <v>0</v>
      </c>
      <c r="F129" s="33">
        <v>0</v>
      </c>
      <c r="G129" s="38">
        <f t="shared" si="24"/>
        <v>0</v>
      </c>
      <c r="H129" s="33">
        <v>0</v>
      </c>
      <c r="I129" s="38">
        <f t="shared" si="25"/>
        <v>0</v>
      </c>
      <c r="J129" s="33">
        <v>500</v>
      </c>
      <c r="K129" s="38">
        <f t="shared" si="26"/>
        <v>0</v>
      </c>
      <c r="L129" s="33">
        <v>0</v>
      </c>
      <c r="M129" s="38">
        <f t="shared" si="27"/>
        <v>0</v>
      </c>
      <c r="N129" s="33">
        <f t="shared" si="28"/>
        <v>500</v>
      </c>
      <c r="O129" s="38">
        <f t="shared" si="29"/>
        <v>0</v>
      </c>
      <c r="P129" s="33">
        <v>0</v>
      </c>
      <c r="Q129" s="33">
        <v>0</v>
      </c>
      <c r="R129" s="33">
        <v>0</v>
      </c>
      <c r="S129" s="33">
        <v>0</v>
      </c>
      <c r="T129" s="38">
        <f t="shared" si="30"/>
        <v>0</v>
      </c>
      <c r="U129" s="38">
        <f t="shared" si="31"/>
        <v>0</v>
      </c>
    </row>
    <row r="130" spans="1:21" ht="13" x14ac:dyDescent="0.3">
      <c r="A130" s="18" t="s">
        <v>29</v>
      </c>
      <c r="B130" s="12" t="s">
        <v>236</v>
      </c>
      <c r="C130" s="11" t="s">
        <v>237</v>
      </c>
      <c r="D130" s="33">
        <v>2698914</v>
      </c>
      <c r="E130" s="33">
        <v>2637057</v>
      </c>
      <c r="F130" s="33">
        <v>562019</v>
      </c>
      <c r="G130" s="38">
        <f t="shared" si="24"/>
        <v>0.20823894351579933</v>
      </c>
      <c r="H130" s="33">
        <v>1115396</v>
      </c>
      <c r="I130" s="38">
        <f t="shared" si="25"/>
        <v>0.41327585836377151</v>
      </c>
      <c r="J130" s="33">
        <v>1253052</v>
      </c>
      <c r="K130" s="38">
        <f t="shared" si="26"/>
        <v>0.47517061633480051</v>
      </c>
      <c r="L130" s="33">
        <v>0</v>
      </c>
      <c r="M130" s="38">
        <f t="shared" si="27"/>
        <v>0</v>
      </c>
      <c r="N130" s="33">
        <f t="shared" si="28"/>
        <v>2930467</v>
      </c>
      <c r="O130" s="38">
        <f t="shared" si="29"/>
        <v>1.1112641857949981</v>
      </c>
      <c r="P130" s="33">
        <v>564946</v>
      </c>
      <c r="Q130" s="33">
        <v>4016495</v>
      </c>
      <c r="R130" s="33">
        <v>2570394</v>
      </c>
      <c r="S130" s="33">
        <v>1787233</v>
      </c>
      <c r="T130" s="38">
        <f t="shared" si="30"/>
        <v>0.6953148038783159</v>
      </c>
      <c r="U130" s="38">
        <f t="shared" si="31"/>
        <v>1.2180031365829653</v>
      </c>
    </row>
    <row r="131" spans="1:21" ht="13" x14ac:dyDescent="0.3">
      <c r="A131" s="18" t="s">
        <v>44</v>
      </c>
      <c r="B131" s="12" t="s">
        <v>238</v>
      </c>
      <c r="C131" s="11" t="s">
        <v>239</v>
      </c>
      <c r="D131" s="33">
        <v>0</v>
      </c>
      <c r="E131" s="33">
        <v>0</v>
      </c>
      <c r="F131" s="33">
        <v>0</v>
      </c>
      <c r="G131" s="38">
        <f t="shared" si="24"/>
        <v>0</v>
      </c>
      <c r="H131" s="33">
        <v>0</v>
      </c>
      <c r="I131" s="38">
        <f t="shared" si="25"/>
        <v>0</v>
      </c>
      <c r="J131" s="33">
        <v>0</v>
      </c>
      <c r="K131" s="38">
        <f t="shared" si="26"/>
        <v>0</v>
      </c>
      <c r="L131" s="33">
        <v>0</v>
      </c>
      <c r="M131" s="38">
        <f t="shared" si="27"/>
        <v>0</v>
      </c>
      <c r="N131" s="33">
        <f t="shared" si="28"/>
        <v>0</v>
      </c>
      <c r="O131" s="38">
        <f t="shared" si="29"/>
        <v>0</v>
      </c>
      <c r="P131" s="33">
        <v>0</v>
      </c>
      <c r="Q131" s="33">
        <v>0</v>
      </c>
      <c r="R131" s="33">
        <v>0</v>
      </c>
      <c r="S131" s="33">
        <v>0</v>
      </c>
      <c r="T131" s="38">
        <f t="shared" si="30"/>
        <v>0</v>
      </c>
      <c r="U131" s="38">
        <f t="shared" si="31"/>
        <v>0</v>
      </c>
    </row>
    <row r="132" spans="1:21" ht="14" x14ac:dyDescent="0.3">
      <c r="A132" s="19" t="s">
        <v>0</v>
      </c>
      <c r="B132" s="14" t="s">
        <v>240</v>
      </c>
      <c r="C132" s="13" t="s">
        <v>0</v>
      </c>
      <c r="D132" s="34">
        <f>SUM(D127:D131)</f>
        <v>4398115</v>
      </c>
      <c r="E132" s="34">
        <f>SUM(E127:E131)</f>
        <v>4572860</v>
      </c>
      <c r="F132" s="34">
        <f>SUM(F127:F131)</f>
        <v>862495</v>
      </c>
      <c r="G132" s="39">
        <f t="shared" si="24"/>
        <v>0.19610560433276528</v>
      </c>
      <c r="H132" s="34">
        <f>SUM(H127:H131)</f>
        <v>1414844</v>
      </c>
      <c r="I132" s="39">
        <f t="shared" si="25"/>
        <v>0.3216932708671783</v>
      </c>
      <c r="J132" s="34">
        <f>SUM(J127:J131)</f>
        <v>1820785</v>
      </c>
      <c r="K132" s="39">
        <f t="shared" si="26"/>
        <v>0.39817204112962129</v>
      </c>
      <c r="L132" s="34">
        <f>SUM(L127:L131)</f>
        <v>0</v>
      </c>
      <c r="M132" s="39">
        <f t="shared" si="27"/>
        <v>0</v>
      </c>
      <c r="N132" s="34">
        <f t="shared" si="28"/>
        <v>4098124</v>
      </c>
      <c r="O132" s="39">
        <f t="shared" si="29"/>
        <v>0.89618400738268833</v>
      </c>
      <c r="P132" s="34">
        <f>SUM(P127:P131)</f>
        <v>851708</v>
      </c>
      <c r="Q132" s="34">
        <f>SUM(Q127:Q131)</f>
        <v>5619513</v>
      </c>
      <c r="R132" s="34">
        <f>SUM(R127:R131)</f>
        <v>4218269</v>
      </c>
      <c r="S132" s="34">
        <f>SUM(S127:S131)</f>
        <v>2554968</v>
      </c>
      <c r="T132" s="39">
        <f t="shared" si="30"/>
        <v>0.60569110220329714</v>
      </c>
      <c r="U132" s="39">
        <f t="shared" si="31"/>
        <v>1.1378042709473202</v>
      </c>
    </row>
    <row r="133" spans="1:21" ht="13" x14ac:dyDescent="0.3">
      <c r="A133" s="18" t="s">
        <v>29</v>
      </c>
      <c r="B133" s="12" t="s">
        <v>241</v>
      </c>
      <c r="C133" s="11" t="s">
        <v>242</v>
      </c>
      <c r="D133" s="33">
        <v>3214253</v>
      </c>
      <c r="E133" s="33">
        <v>3903431</v>
      </c>
      <c r="F133" s="33">
        <v>458328</v>
      </c>
      <c r="G133" s="38">
        <f t="shared" si="24"/>
        <v>0.14259238460693666</v>
      </c>
      <c r="H133" s="33">
        <v>1436863</v>
      </c>
      <c r="I133" s="38">
        <f t="shared" si="25"/>
        <v>0.44702859420213653</v>
      </c>
      <c r="J133" s="33">
        <v>1402466</v>
      </c>
      <c r="K133" s="38">
        <f t="shared" si="26"/>
        <v>0.35929058307934736</v>
      </c>
      <c r="L133" s="33">
        <v>0</v>
      </c>
      <c r="M133" s="38">
        <f t="shared" si="27"/>
        <v>0</v>
      </c>
      <c r="N133" s="33">
        <f t="shared" si="28"/>
        <v>3297657</v>
      </c>
      <c r="O133" s="38">
        <f t="shared" si="29"/>
        <v>0.84480986086343013</v>
      </c>
      <c r="P133" s="33">
        <v>963148</v>
      </c>
      <c r="Q133" s="33">
        <v>14176443</v>
      </c>
      <c r="R133" s="33">
        <v>9676443</v>
      </c>
      <c r="S133" s="33">
        <v>3940738</v>
      </c>
      <c r="T133" s="38">
        <f t="shared" si="30"/>
        <v>0.40725068085452476</v>
      </c>
      <c r="U133" s="38">
        <f t="shared" si="31"/>
        <v>0.45612719955811576</v>
      </c>
    </row>
    <row r="134" spans="1:21" ht="13" x14ac:dyDescent="0.3">
      <c r="A134" s="18" t="s">
        <v>29</v>
      </c>
      <c r="B134" s="12" t="s">
        <v>243</v>
      </c>
      <c r="C134" s="11" t="s">
        <v>244</v>
      </c>
      <c r="D134" s="33">
        <v>1263777</v>
      </c>
      <c r="E134" s="33">
        <v>1178338</v>
      </c>
      <c r="F134" s="33">
        <v>235842</v>
      </c>
      <c r="G134" s="38">
        <f t="shared" si="24"/>
        <v>0.18661678444852217</v>
      </c>
      <c r="H134" s="33">
        <v>220276</v>
      </c>
      <c r="I134" s="38">
        <f t="shared" si="25"/>
        <v>0.1742997380075757</v>
      </c>
      <c r="J134" s="33">
        <v>359262</v>
      </c>
      <c r="K134" s="38">
        <f t="shared" si="26"/>
        <v>0.3048887500869869</v>
      </c>
      <c r="L134" s="33">
        <v>0</v>
      </c>
      <c r="M134" s="38">
        <f t="shared" si="27"/>
        <v>0</v>
      </c>
      <c r="N134" s="33">
        <f t="shared" si="28"/>
        <v>815380</v>
      </c>
      <c r="O134" s="38">
        <f t="shared" si="29"/>
        <v>0.69197462867190906</v>
      </c>
      <c r="P134" s="33">
        <v>467409</v>
      </c>
      <c r="Q134" s="33">
        <v>1244396</v>
      </c>
      <c r="R134" s="33">
        <v>1215378</v>
      </c>
      <c r="S134" s="33">
        <v>840045</v>
      </c>
      <c r="T134" s="38">
        <f t="shared" si="30"/>
        <v>0.69118002794192424</v>
      </c>
      <c r="U134" s="38">
        <f t="shared" si="31"/>
        <v>-0.23137551908499832</v>
      </c>
    </row>
    <row r="135" spans="1:21" ht="13" x14ac:dyDescent="0.3">
      <c r="A135" s="18" t="s">
        <v>29</v>
      </c>
      <c r="B135" s="12" t="s">
        <v>245</v>
      </c>
      <c r="C135" s="11" t="s">
        <v>246</v>
      </c>
      <c r="D135" s="33">
        <v>0</v>
      </c>
      <c r="E135" s="33">
        <v>0</v>
      </c>
      <c r="F135" s="33">
        <v>0</v>
      </c>
      <c r="G135" s="38">
        <f t="shared" si="24"/>
        <v>0</v>
      </c>
      <c r="H135" s="33">
        <v>0</v>
      </c>
      <c r="I135" s="38">
        <f t="shared" si="25"/>
        <v>0</v>
      </c>
      <c r="J135" s="33">
        <v>0</v>
      </c>
      <c r="K135" s="38">
        <f t="shared" si="26"/>
        <v>0</v>
      </c>
      <c r="L135" s="33">
        <v>0</v>
      </c>
      <c r="M135" s="38">
        <f t="shared" si="27"/>
        <v>0</v>
      </c>
      <c r="N135" s="33">
        <f t="shared" si="28"/>
        <v>0</v>
      </c>
      <c r="O135" s="38">
        <f t="shared" si="29"/>
        <v>0</v>
      </c>
      <c r="P135" s="33">
        <v>0</v>
      </c>
      <c r="Q135" s="33">
        <v>0</v>
      </c>
      <c r="R135" s="33">
        <v>0</v>
      </c>
      <c r="S135" s="33">
        <v>0</v>
      </c>
      <c r="T135" s="38">
        <f t="shared" si="30"/>
        <v>0</v>
      </c>
      <c r="U135" s="38">
        <f t="shared" si="31"/>
        <v>0</v>
      </c>
    </row>
    <row r="136" spans="1:21" ht="13" x14ac:dyDescent="0.3">
      <c r="A136" s="18" t="s">
        <v>44</v>
      </c>
      <c r="B136" s="12" t="s">
        <v>247</v>
      </c>
      <c r="C136" s="11" t="s">
        <v>248</v>
      </c>
      <c r="D136" s="33">
        <v>0</v>
      </c>
      <c r="E136" s="33">
        <v>0</v>
      </c>
      <c r="F136" s="33">
        <v>0</v>
      </c>
      <c r="G136" s="38">
        <f t="shared" si="24"/>
        <v>0</v>
      </c>
      <c r="H136" s="33">
        <v>0</v>
      </c>
      <c r="I136" s="38">
        <f t="shared" si="25"/>
        <v>0</v>
      </c>
      <c r="J136" s="33">
        <v>0</v>
      </c>
      <c r="K136" s="38">
        <f t="shared" si="26"/>
        <v>0</v>
      </c>
      <c r="L136" s="33">
        <v>0</v>
      </c>
      <c r="M136" s="38">
        <f t="shared" si="27"/>
        <v>0</v>
      </c>
      <c r="N136" s="33">
        <f t="shared" si="28"/>
        <v>0</v>
      </c>
      <c r="O136" s="38">
        <f t="shared" si="29"/>
        <v>0</v>
      </c>
      <c r="P136" s="33">
        <v>0</v>
      </c>
      <c r="Q136" s="33">
        <v>0</v>
      </c>
      <c r="R136" s="33">
        <v>0</v>
      </c>
      <c r="S136" s="33">
        <v>0</v>
      </c>
      <c r="T136" s="38">
        <f t="shared" si="30"/>
        <v>0</v>
      </c>
      <c r="U136" s="38">
        <f t="shared" si="31"/>
        <v>0</v>
      </c>
    </row>
    <row r="137" spans="1:21" ht="14" x14ac:dyDescent="0.3">
      <c r="A137" s="19" t="s">
        <v>0</v>
      </c>
      <c r="B137" s="14" t="s">
        <v>249</v>
      </c>
      <c r="C137" s="13" t="s">
        <v>0</v>
      </c>
      <c r="D137" s="34">
        <f>SUM(D133:D136)</f>
        <v>4478030</v>
      </c>
      <c r="E137" s="34">
        <f>SUM(E133:E136)</f>
        <v>5081769</v>
      </c>
      <c r="F137" s="34">
        <f>SUM(F133:F136)</f>
        <v>694170</v>
      </c>
      <c r="G137" s="39">
        <f t="shared" ref="G137:G170" si="32">IF(($D137     =0),0,($F137     /$D137     ))</f>
        <v>0.15501682659562352</v>
      </c>
      <c r="H137" s="34">
        <f>SUM(H133:H136)</f>
        <v>1657139</v>
      </c>
      <c r="I137" s="39">
        <f t="shared" ref="I137:I170" si="33">IF(($D137     =0),0,($H137     /$D137     ))</f>
        <v>0.37005982541430049</v>
      </c>
      <c r="J137" s="34">
        <f>SUM(J133:J136)</f>
        <v>1761728</v>
      </c>
      <c r="K137" s="39">
        <f t="shared" ref="K137:K170" si="34">IF(($E137     =0),0,($J137     /$E137     ))</f>
        <v>0.34667612793891261</v>
      </c>
      <c r="L137" s="34">
        <f>SUM(L133:L136)</f>
        <v>0</v>
      </c>
      <c r="M137" s="39">
        <f t="shared" ref="M137:M170" si="35">IF(($E137     =0),0,($L137     /$E137     ))</f>
        <v>0</v>
      </c>
      <c r="N137" s="34">
        <f t="shared" ref="N137:N170" si="36">$F137     +$H137     +$J137</f>
        <v>4113037</v>
      </c>
      <c r="O137" s="39">
        <f t="shared" ref="O137:O170" si="37">IF(($E137     =0),0,($N137     /$E137     ))</f>
        <v>0.80937110679371693</v>
      </c>
      <c r="P137" s="34">
        <f>SUM(P133:P136)</f>
        <v>1430557</v>
      </c>
      <c r="Q137" s="34">
        <f>SUM(Q133:Q136)</f>
        <v>15420839</v>
      </c>
      <c r="R137" s="34">
        <f>SUM(R133:R136)</f>
        <v>10891821</v>
      </c>
      <c r="S137" s="34">
        <f>SUM(S133:S136)</f>
        <v>4780783</v>
      </c>
      <c r="T137" s="39">
        <f t="shared" ref="T137:T170" si="38">IF(($R137     =0),0,($S137     /$R137     ))</f>
        <v>0.43893330601007857</v>
      </c>
      <c r="U137" s="39">
        <f t="shared" ref="U137:U170" si="39">IF(($P137     =0),0,(($J137     /$P137     )-1))</f>
        <v>0.23149794101178767</v>
      </c>
    </row>
    <row r="138" spans="1:21" ht="13" x14ac:dyDescent="0.3">
      <c r="A138" s="18" t="s">
        <v>29</v>
      </c>
      <c r="B138" s="12" t="s">
        <v>250</v>
      </c>
      <c r="C138" s="11" t="s">
        <v>251</v>
      </c>
      <c r="D138" s="33">
        <v>0</v>
      </c>
      <c r="E138" s="33">
        <v>0</v>
      </c>
      <c r="F138" s="33">
        <v>0</v>
      </c>
      <c r="G138" s="38">
        <f t="shared" si="32"/>
        <v>0</v>
      </c>
      <c r="H138" s="33">
        <v>0</v>
      </c>
      <c r="I138" s="38">
        <f t="shared" si="33"/>
        <v>0</v>
      </c>
      <c r="J138" s="33">
        <v>0</v>
      </c>
      <c r="K138" s="38">
        <f t="shared" si="34"/>
        <v>0</v>
      </c>
      <c r="L138" s="33">
        <v>0</v>
      </c>
      <c r="M138" s="38">
        <f t="shared" si="35"/>
        <v>0</v>
      </c>
      <c r="N138" s="33">
        <f t="shared" si="36"/>
        <v>0</v>
      </c>
      <c r="O138" s="38">
        <f t="shared" si="37"/>
        <v>0</v>
      </c>
      <c r="P138" s="33">
        <v>0</v>
      </c>
      <c r="Q138" s="33">
        <v>0</v>
      </c>
      <c r="R138" s="33">
        <v>0</v>
      </c>
      <c r="S138" s="33">
        <v>0</v>
      </c>
      <c r="T138" s="38">
        <f t="shared" si="38"/>
        <v>0</v>
      </c>
      <c r="U138" s="38">
        <f t="shared" si="39"/>
        <v>0</v>
      </c>
    </row>
    <row r="139" spans="1:21" ht="13" x14ac:dyDescent="0.3">
      <c r="A139" s="18" t="s">
        <v>29</v>
      </c>
      <c r="B139" s="12" t="s">
        <v>252</v>
      </c>
      <c r="C139" s="11" t="s">
        <v>253</v>
      </c>
      <c r="D139" s="33">
        <v>23469226</v>
      </c>
      <c r="E139" s="33">
        <v>34465226</v>
      </c>
      <c r="F139" s="33">
        <v>8738426</v>
      </c>
      <c r="G139" s="38">
        <f t="shared" si="32"/>
        <v>0.37233550011406424</v>
      </c>
      <c r="H139" s="33">
        <v>7149616</v>
      </c>
      <c r="I139" s="38">
        <f t="shared" si="33"/>
        <v>0.30463791179138161</v>
      </c>
      <c r="J139" s="33">
        <v>11657232</v>
      </c>
      <c r="K139" s="38">
        <f t="shared" si="34"/>
        <v>0.3382317005552205</v>
      </c>
      <c r="L139" s="33">
        <v>0</v>
      </c>
      <c r="M139" s="38">
        <f t="shared" si="35"/>
        <v>0</v>
      </c>
      <c r="N139" s="33">
        <f t="shared" si="36"/>
        <v>27545274</v>
      </c>
      <c r="O139" s="38">
        <f t="shared" si="37"/>
        <v>0.79921930585918688</v>
      </c>
      <c r="P139" s="33">
        <v>24799459</v>
      </c>
      <c r="Q139" s="33">
        <v>25751156</v>
      </c>
      <c r="R139" s="33">
        <v>27042553</v>
      </c>
      <c r="S139" s="33">
        <v>24961089</v>
      </c>
      <c r="T139" s="38">
        <f t="shared" si="38"/>
        <v>0.92303004823546064</v>
      </c>
      <c r="U139" s="38">
        <f t="shared" si="39"/>
        <v>-0.52994006845068675</v>
      </c>
    </row>
    <row r="140" spans="1:21" ht="13" x14ac:dyDescent="0.3">
      <c r="A140" s="18" t="s">
        <v>29</v>
      </c>
      <c r="B140" s="12" t="s">
        <v>254</v>
      </c>
      <c r="C140" s="11" t="s">
        <v>255</v>
      </c>
      <c r="D140" s="33">
        <v>13967124</v>
      </c>
      <c r="E140" s="33">
        <v>11181474</v>
      </c>
      <c r="F140" s="33">
        <v>121785</v>
      </c>
      <c r="G140" s="38">
        <f t="shared" si="32"/>
        <v>8.7194042238044143E-3</v>
      </c>
      <c r="H140" s="33">
        <v>56500</v>
      </c>
      <c r="I140" s="38">
        <f t="shared" si="33"/>
        <v>4.0452136030295141E-3</v>
      </c>
      <c r="J140" s="33">
        <v>84725</v>
      </c>
      <c r="K140" s="38">
        <f t="shared" si="34"/>
        <v>7.5772657522612851E-3</v>
      </c>
      <c r="L140" s="33">
        <v>0</v>
      </c>
      <c r="M140" s="38">
        <f t="shared" si="35"/>
        <v>0</v>
      </c>
      <c r="N140" s="33">
        <f t="shared" si="36"/>
        <v>263010</v>
      </c>
      <c r="O140" s="38">
        <f t="shared" si="37"/>
        <v>2.3521943529091066E-2</v>
      </c>
      <c r="P140" s="33">
        <v>40950</v>
      </c>
      <c r="Q140" s="33">
        <v>13967124</v>
      </c>
      <c r="R140" s="33">
        <v>13967124</v>
      </c>
      <c r="S140" s="33">
        <v>129750</v>
      </c>
      <c r="T140" s="38">
        <f t="shared" si="38"/>
        <v>9.2896719467801675E-3</v>
      </c>
      <c r="U140" s="38">
        <f t="shared" si="39"/>
        <v>1.0689865689865692</v>
      </c>
    </row>
    <row r="141" spans="1:21" ht="13" x14ac:dyDescent="0.3">
      <c r="A141" s="18" t="s">
        <v>29</v>
      </c>
      <c r="B141" s="12" t="s">
        <v>256</v>
      </c>
      <c r="C141" s="11" t="s">
        <v>257</v>
      </c>
      <c r="D141" s="33">
        <v>371794</v>
      </c>
      <c r="E141" s="33">
        <v>441794</v>
      </c>
      <c r="F141" s="33">
        <v>273400</v>
      </c>
      <c r="G141" s="38">
        <f t="shared" si="32"/>
        <v>0.73535344841498251</v>
      </c>
      <c r="H141" s="33">
        <v>114100</v>
      </c>
      <c r="I141" s="38">
        <f t="shared" si="33"/>
        <v>0.30689037477743053</v>
      </c>
      <c r="J141" s="33">
        <v>122500</v>
      </c>
      <c r="K141" s="38">
        <f t="shared" si="34"/>
        <v>0.27727855063672208</v>
      </c>
      <c r="L141" s="33">
        <v>0</v>
      </c>
      <c r="M141" s="38">
        <f t="shared" si="35"/>
        <v>0</v>
      </c>
      <c r="N141" s="33">
        <f t="shared" si="36"/>
        <v>510000</v>
      </c>
      <c r="O141" s="38">
        <f t="shared" si="37"/>
        <v>1.1543841699977817</v>
      </c>
      <c r="P141" s="33">
        <v>92100</v>
      </c>
      <c r="Q141" s="33">
        <v>363088</v>
      </c>
      <c r="R141" s="33">
        <v>363088</v>
      </c>
      <c r="S141" s="33">
        <v>262100</v>
      </c>
      <c r="T141" s="38">
        <f t="shared" si="38"/>
        <v>0.72186357026395809</v>
      </c>
      <c r="U141" s="38">
        <f t="shared" si="39"/>
        <v>0.33007600434310524</v>
      </c>
    </row>
    <row r="142" spans="1:21" ht="13" x14ac:dyDescent="0.3">
      <c r="A142" s="18" t="s">
        <v>29</v>
      </c>
      <c r="B142" s="12" t="s">
        <v>258</v>
      </c>
      <c r="C142" s="11" t="s">
        <v>259</v>
      </c>
      <c r="D142" s="33">
        <v>816664</v>
      </c>
      <c r="E142" s="33">
        <v>0</v>
      </c>
      <c r="F142" s="33">
        <v>552170</v>
      </c>
      <c r="G142" s="38">
        <f t="shared" si="32"/>
        <v>0.6761287383795539</v>
      </c>
      <c r="H142" s="33">
        <v>438090</v>
      </c>
      <c r="I142" s="38">
        <f t="shared" si="33"/>
        <v>0.53643848632975133</v>
      </c>
      <c r="J142" s="33">
        <v>545890</v>
      </c>
      <c r="K142" s="38">
        <f t="shared" si="34"/>
        <v>0</v>
      </c>
      <c r="L142" s="33">
        <v>0</v>
      </c>
      <c r="M142" s="38">
        <f t="shared" si="35"/>
        <v>0</v>
      </c>
      <c r="N142" s="33">
        <f t="shared" si="36"/>
        <v>1536150</v>
      </c>
      <c r="O142" s="38">
        <f t="shared" si="37"/>
        <v>0</v>
      </c>
      <c r="P142" s="33">
        <v>587090</v>
      </c>
      <c r="Q142" s="33">
        <v>750000</v>
      </c>
      <c r="R142" s="33">
        <v>750000</v>
      </c>
      <c r="S142" s="33">
        <v>1940430</v>
      </c>
      <c r="T142" s="38">
        <f t="shared" si="38"/>
        <v>2.58724</v>
      </c>
      <c r="U142" s="38">
        <f t="shared" si="39"/>
        <v>-7.0176633906215424E-2</v>
      </c>
    </row>
    <row r="143" spans="1:21" ht="13" x14ac:dyDescent="0.3">
      <c r="A143" s="18" t="s">
        <v>44</v>
      </c>
      <c r="B143" s="12" t="s">
        <v>260</v>
      </c>
      <c r="C143" s="11" t="s">
        <v>261</v>
      </c>
      <c r="D143" s="33">
        <v>0</v>
      </c>
      <c r="E143" s="33">
        <v>0</v>
      </c>
      <c r="F143" s="33">
        <v>0</v>
      </c>
      <c r="G143" s="38">
        <f t="shared" si="32"/>
        <v>0</v>
      </c>
      <c r="H143" s="33">
        <v>0</v>
      </c>
      <c r="I143" s="38">
        <f t="shared" si="33"/>
        <v>0</v>
      </c>
      <c r="J143" s="33">
        <v>0</v>
      </c>
      <c r="K143" s="38">
        <f t="shared" si="34"/>
        <v>0</v>
      </c>
      <c r="L143" s="33">
        <v>0</v>
      </c>
      <c r="M143" s="38">
        <f t="shared" si="35"/>
        <v>0</v>
      </c>
      <c r="N143" s="33">
        <f t="shared" si="36"/>
        <v>0</v>
      </c>
      <c r="O143" s="38">
        <f t="shared" si="37"/>
        <v>0</v>
      </c>
      <c r="P143" s="33">
        <v>0</v>
      </c>
      <c r="Q143" s="33">
        <v>0</v>
      </c>
      <c r="R143" s="33">
        <v>0</v>
      </c>
      <c r="S143" s="33">
        <v>0</v>
      </c>
      <c r="T143" s="38">
        <f t="shared" si="38"/>
        <v>0</v>
      </c>
      <c r="U143" s="38">
        <f t="shared" si="39"/>
        <v>0</v>
      </c>
    </row>
    <row r="144" spans="1:21" ht="14" x14ac:dyDescent="0.3">
      <c r="A144" s="19" t="s">
        <v>0</v>
      </c>
      <c r="B144" s="14" t="s">
        <v>262</v>
      </c>
      <c r="C144" s="13" t="s">
        <v>0</v>
      </c>
      <c r="D144" s="34">
        <f>SUM(D138:D143)</f>
        <v>38624808</v>
      </c>
      <c r="E144" s="34">
        <f>SUM(E138:E143)</f>
        <v>46088494</v>
      </c>
      <c r="F144" s="34">
        <f>SUM(F138:F143)</f>
        <v>9685781</v>
      </c>
      <c r="G144" s="39">
        <f t="shared" si="32"/>
        <v>0.25076580315946168</v>
      </c>
      <c r="H144" s="34">
        <f>SUM(H138:H143)</f>
        <v>7758306</v>
      </c>
      <c r="I144" s="39">
        <f t="shared" si="33"/>
        <v>0.20086328972819747</v>
      </c>
      <c r="J144" s="34">
        <f>SUM(J138:J143)</f>
        <v>12410347</v>
      </c>
      <c r="K144" s="39">
        <f t="shared" si="34"/>
        <v>0.26927213113103676</v>
      </c>
      <c r="L144" s="34">
        <f>SUM(L138:L143)</f>
        <v>0</v>
      </c>
      <c r="M144" s="39">
        <f t="shared" si="35"/>
        <v>0</v>
      </c>
      <c r="N144" s="34">
        <f t="shared" si="36"/>
        <v>29854434</v>
      </c>
      <c r="O144" s="39">
        <f t="shared" si="37"/>
        <v>0.64776327905181719</v>
      </c>
      <c r="P144" s="34">
        <f>SUM(P138:P143)</f>
        <v>25519599</v>
      </c>
      <c r="Q144" s="34">
        <f>SUM(Q138:Q143)</f>
        <v>40831368</v>
      </c>
      <c r="R144" s="34">
        <f>SUM(R138:R143)</f>
        <v>42122765</v>
      </c>
      <c r="S144" s="34">
        <f>SUM(S138:S143)</f>
        <v>27293369</v>
      </c>
      <c r="T144" s="39">
        <f t="shared" si="38"/>
        <v>0.6479481819391486</v>
      </c>
      <c r="U144" s="39">
        <f t="shared" si="39"/>
        <v>-0.51369349494872552</v>
      </c>
    </row>
    <row r="145" spans="1:21" ht="13" x14ac:dyDescent="0.3">
      <c r="A145" s="18" t="s">
        <v>29</v>
      </c>
      <c r="B145" s="12" t="s">
        <v>263</v>
      </c>
      <c r="C145" s="11" t="s">
        <v>264</v>
      </c>
      <c r="D145" s="33">
        <v>32477</v>
      </c>
      <c r="E145" s="33">
        <v>0</v>
      </c>
      <c r="F145" s="33">
        <v>0</v>
      </c>
      <c r="G145" s="38">
        <f t="shared" si="32"/>
        <v>0</v>
      </c>
      <c r="H145" s="33">
        <v>0</v>
      </c>
      <c r="I145" s="38">
        <f t="shared" si="33"/>
        <v>0</v>
      </c>
      <c r="J145" s="33">
        <v>0</v>
      </c>
      <c r="K145" s="38">
        <f t="shared" si="34"/>
        <v>0</v>
      </c>
      <c r="L145" s="33">
        <v>0</v>
      </c>
      <c r="M145" s="38">
        <f t="shared" si="35"/>
        <v>0</v>
      </c>
      <c r="N145" s="33">
        <f t="shared" si="36"/>
        <v>0</v>
      </c>
      <c r="O145" s="38">
        <f t="shared" si="37"/>
        <v>0</v>
      </c>
      <c r="P145" s="33">
        <v>0</v>
      </c>
      <c r="Q145" s="33">
        <v>31470</v>
      </c>
      <c r="R145" s="33">
        <v>0</v>
      </c>
      <c r="S145" s="33">
        <v>0</v>
      </c>
      <c r="T145" s="38">
        <f t="shared" si="38"/>
        <v>0</v>
      </c>
      <c r="U145" s="38">
        <f t="shared" si="39"/>
        <v>0</v>
      </c>
    </row>
    <row r="146" spans="1:21" ht="13" x14ac:dyDescent="0.3">
      <c r="A146" s="18" t="s">
        <v>29</v>
      </c>
      <c r="B146" s="12" t="s">
        <v>265</v>
      </c>
      <c r="C146" s="11" t="s">
        <v>266</v>
      </c>
      <c r="D146" s="33">
        <v>0</v>
      </c>
      <c r="E146" s="33">
        <v>5000</v>
      </c>
      <c r="F146" s="33">
        <v>1234</v>
      </c>
      <c r="G146" s="38">
        <f t="shared" si="32"/>
        <v>0</v>
      </c>
      <c r="H146" s="33">
        <v>3765</v>
      </c>
      <c r="I146" s="38">
        <f t="shared" si="33"/>
        <v>0</v>
      </c>
      <c r="J146" s="33">
        <v>6982</v>
      </c>
      <c r="K146" s="38">
        <f t="shared" si="34"/>
        <v>1.3964000000000001</v>
      </c>
      <c r="L146" s="33">
        <v>0</v>
      </c>
      <c r="M146" s="38">
        <f t="shared" si="35"/>
        <v>0</v>
      </c>
      <c r="N146" s="33">
        <f t="shared" si="36"/>
        <v>11981</v>
      </c>
      <c r="O146" s="38">
        <f t="shared" si="37"/>
        <v>2.3961999999999999</v>
      </c>
      <c r="P146" s="33">
        <v>5982</v>
      </c>
      <c r="Q146" s="33">
        <v>0</v>
      </c>
      <c r="R146" s="33">
        <v>0</v>
      </c>
      <c r="S146" s="33">
        <v>13699</v>
      </c>
      <c r="T146" s="38">
        <f t="shared" si="38"/>
        <v>0</v>
      </c>
      <c r="U146" s="38">
        <f t="shared" si="39"/>
        <v>0.16716817118020733</v>
      </c>
    </row>
    <row r="147" spans="1:21" ht="13" x14ac:dyDescent="0.3">
      <c r="A147" s="18" t="s">
        <v>29</v>
      </c>
      <c r="B147" s="12" t="s">
        <v>267</v>
      </c>
      <c r="C147" s="11" t="s">
        <v>268</v>
      </c>
      <c r="D147" s="33">
        <v>16217732</v>
      </c>
      <c r="E147" s="33">
        <v>14717732</v>
      </c>
      <c r="F147" s="33">
        <v>951634</v>
      </c>
      <c r="G147" s="38">
        <f t="shared" si="32"/>
        <v>5.8678611781228102E-2</v>
      </c>
      <c r="H147" s="33">
        <v>826965</v>
      </c>
      <c r="I147" s="38">
        <f t="shared" si="33"/>
        <v>5.09914086630609E-2</v>
      </c>
      <c r="J147" s="33">
        <v>11381058</v>
      </c>
      <c r="K147" s="38">
        <f t="shared" si="34"/>
        <v>0.77328884640649798</v>
      </c>
      <c r="L147" s="33">
        <v>0</v>
      </c>
      <c r="M147" s="38">
        <f t="shared" si="35"/>
        <v>0</v>
      </c>
      <c r="N147" s="33">
        <f t="shared" si="36"/>
        <v>13159657</v>
      </c>
      <c r="O147" s="38">
        <f t="shared" si="37"/>
        <v>0.89413620250728854</v>
      </c>
      <c r="P147" s="33">
        <v>214510</v>
      </c>
      <c r="Q147" s="33">
        <v>16222732</v>
      </c>
      <c r="R147" s="33">
        <v>20034001</v>
      </c>
      <c r="S147" s="33">
        <v>20570479</v>
      </c>
      <c r="T147" s="38">
        <f t="shared" si="38"/>
        <v>1.0267783754228623</v>
      </c>
      <c r="U147" s="38">
        <f t="shared" si="39"/>
        <v>52.056071977996361</v>
      </c>
    </row>
    <row r="148" spans="1:21" ht="13" x14ac:dyDescent="0.3">
      <c r="A148" s="18" t="s">
        <v>29</v>
      </c>
      <c r="B148" s="12" t="s">
        <v>269</v>
      </c>
      <c r="C148" s="11" t="s">
        <v>270</v>
      </c>
      <c r="D148" s="33">
        <v>211687</v>
      </c>
      <c r="E148" s="33">
        <v>211687</v>
      </c>
      <c r="F148" s="33">
        <v>600</v>
      </c>
      <c r="G148" s="38">
        <f t="shared" si="32"/>
        <v>2.8343733909026061E-3</v>
      </c>
      <c r="H148" s="33">
        <v>0</v>
      </c>
      <c r="I148" s="38">
        <f t="shared" si="33"/>
        <v>0</v>
      </c>
      <c r="J148" s="33">
        <v>0</v>
      </c>
      <c r="K148" s="38">
        <f t="shared" si="34"/>
        <v>0</v>
      </c>
      <c r="L148" s="33">
        <v>0</v>
      </c>
      <c r="M148" s="38">
        <f t="shared" si="35"/>
        <v>0</v>
      </c>
      <c r="N148" s="33">
        <f t="shared" si="36"/>
        <v>600</v>
      </c>
      <c r="O148" s="38">
        <f t="shared" si="37"/>
        <v>2.8343733909026061E-3</v>
      </c>
      <c r="P148" s="33">
        <v>0</v>
      </c>
      <c r="Q148" s="33">
        <v>211687</v>
      </c>
      <c r="R148" s="33">
        <v>211687</v>
      </c>
      <c r="S148" s="33">
        <v>0</v>
      </c>
      <c r="T148" s="38">
        <f t="shared" si="38"/>
        <v>0</v>
      </c>
      <c r="U148" s="38">
        <f t="shared" si="39"/>
        <v>0</v>
      </c>
    </row>
    <row r="149" spans="1:21" ht="13" x14ac:dyDescent="0.3">
      <c r="A149" s="18" t="s">
        <v>44</v>
      </c>
      <c r="B149" s="12" t="s">
        <v>271</v>
      </c>
      <c r="C149" s="11" t="s">
        <v>272</v>
      </c>
      <c r="D149" s="33">
        <v>0</v>
      </c>
      <c r="E149" s="33">
        <v>0</v>
      </c>
      <c r="F149" s="33">
        <v>0</v>
      </c>
      <c r="G149" s="38">
        <f t="shared" si="32"/>
        <v>0</v>
      </c>
      <c r="H149" s="33">
        <v>0</v>
      </c>
      <c r="I149" s="38">
        <f t="shared" si="33"/>
        <v>0</v>
      </c>
      <c r="J149" s="33">
        <v>0</v>
      </c>
      <c r="K149" s="38">
        <f t="shared" si="34"/>
        <v>0</v>
      </c>
      <c r="L149" s="33">
        <v>0</v>
      </c>
      <c r="M149" s="38">
        <f t="shared" si="35"/>
        <v>0</v>
      </c>
      <c r="N149" s="33">
        <f t="shared" si="36"/>
        <v>0</v>
      </c>
      <c r="O149" s="38">
        <f t="shared" si="37"/>
        <v>0</v>
      </c>
      <c r="P149" s="33">
        <v>0</v>
      </c>
      <c r="Q149" s="33">
        <v>0</v>
      </c>
      <c r="R149" s="33">
        <v>0</v>
      </c>
      <c r="S149" s="33">
        <v>0</v>
      </c>
      <c r="T149" s="38">
        <f t="shared" si="38"/>
        <v>0</v>
      </c>
      <c r="U149" s="38">
        <f t="shared" si="39"/>
        <v>0</v>
      </c>
    </row>
    <row r="150" spans="1:21" ht="14" x14ac:dyDescent="0.3">
      <c r="A150" s="19" t="s">
        <v>0</v>
      </c>
      <c r="B150" s="14" t="s">
        <v>273</v>
      </c>
      <c r="C150" s="13" t="s">
        <v>0</v>
      </c>
      <c r="D150" s="34">
        <f>SUM(D145:D149)</f>
        <v>16461896</v>
      </c>
      <c r="E150" s="34">
        <f>SUM(E145:E149)</f>
        <v>14934419</v>
      </c>
      <c r="F150" s="34">
        <f>SUM(F145:F149)</f>
        <v>953468</v>
      </c>
      <c r="G150" s="39">
        <f t="shared" si="32"/>
        <v>5.7919695276898844E-2</v>
      </c>
      <c r="H150" s="34">
        <f>SUM(H145:H149)</f>
        <v>830730</v>
      </c>
      <c r="I150" s="39">
        <f t="shared" si="33"/>
        <v>5.0463810486957271E-2</v>
      </c>
      <c r="J150" s="34">
        <f>SUM(J145:J149)</f>
        <v>11388040</v>
      </c>
      <c r="K150" s="39">
        <f t="shared" si="34"/>
        <v>0.76253652719935072</v>
      </c>
      <c r="L150" s="34">
        <f>SUM(L145:L149)</f>
        <v>0</v>
      </c>
      <c r="M150" s="39">
        <f t="shared" si="35"/>
        <v>0</v>
      </c>
      <c r="N150" s="34">
        <f t="shared" si="36"/>
        <v>13172238</v>
      </c>
      <c r="O150" s="39">
        <f t="shared" si="37"/>
        <v>0.882005386349479</v>
      </c>
      <c r="P150" s="34">
        <f>SUM(P145:P149)</f>
        <v>220492</v>
      </c>
      <c r="Q150" s="34">
        <f>SUM(Q145:Q149)</f>
        <v>16465889</v>
      </c>
      <c r="R150" s="34">
        <f>SUM(R145:R149)</f>
        <v>20245688</v>
      </c>
      <c r="S150" s="34">
        <f>SUM(S145:S149)</f>
        <v>20584178</v>
      </c>
      <c r="T150" s="39">
        <f t="shared" si="38"/>
        <v>1.0167191156951545</v>
      </c>
      <c r="U150" s="39">
        <f t="shared" si="39"/>
        <v>50.648313771021172</v>
      </c>
    </row>
    <row r="151" spans="1:21" ht="13" x14ac:dyDescent="0.3">
      <c r="A151" s="18" t="s">
        <v>29</v>
      </c>
      <c r="B151" s="12" t="s">
        <v>274</v>
      </c>
      <c r="C151" s="11" t="s">
        <v>275</v>
      </c>
      <c r="D151" s="33">
        <v>0</v>
      </c>
      <c r="E151" s="33">
        <v>0</v>
      </c>
      <c r="F151" s="33">
        <v>0</v>
      </c>
      <c r="G151" s="38">
        <f t="shared" si="32"/>
        <v>0</v>
      </c>
      <c r="H151" s="33">
        <v>0</v>
      </c>
      <c r="I151" s="38">
        <f t="shared" si="33"/>
        <v>0</v>
      </c>
      <c r="J151" s="33">
        <v>0</v>
      </c>
      <c r="K151" s="38">
        <f t="shared" si="34"/>
        <v>0</v>
      </c>
      <c r="L151" s="33">
        <v>0</v>
      </c>
      <c r="M151" s="38">
        <f t="shared" si="35"/>
        <v>0</v>
      </c>
      <c r="N151" s="33">
        <f t="shared" si="36"/>
        <v>0</v>
      </c>
      <c r="O151" s="38">
        <f t="shared" si="37"/>
        <v>0</v>
      </c>
      <c r="P151" s="33">
        <v>0</v>
      </c>
      <c r="Q151" s="33">
        <v>0</v>
      </c>
      <c r="R151" s="33">
        <v>0</v>
      </c>
      <c r="S151" s="33">
        <v>0</v>
      </c>
      <c r="T151" s="38">
        <f t="shared" si="38"/>
        <v>0</v>
      </c>
      <c r="U151" s="38">
        <f t="shared" si="39"/>
        <v>0</v>
      </c>
    </row>
    <row r="152" spans="1:21" ht="13" x14ac:dyDescent="0.3">
      <c r="A152" s="18" t="s">
        <v>29</v>
      </c>
      <c r="B152" s="12" t="s">
        <v>276</v>
      </c>
      <c r="C152" s="11" t="s">
        <v>277</v>
      </c>
      <c r="D152" s="33">
        <v>53489100</v>
      </c>
      <c r="E152" s="33">
        <v>54849806</v>
      </c>
      <c r="F152" s="33">
        <v>1244858</v>
      </c>
      <c r="G152" s="38">
        <f t="shared" si="32"/>
        <v>2.3273115457167908E-2</v>
      </c>
      <c r="H152" s="33">
        <v>1459048</v>
      </c>
      <c r="I152" s="38">
        <f t="shared" si="33"/>
        <v>2.7277482702083227E-2</v>
      </c>
      <c r="J152" s="33">
        <v>1500578</v>
      </c>
      <c r="K152" s="38">
        <f t="shared" si="34"/>
        <v>2.7357945441046774E-2</v>
      </c>
      <c r="L152" s="33">
        <v>0</v>
      </c>
      <c r="M152" s="38">
        <f t="shared" si="35"/>
        <v>0</v>
      </c>
      <c r="N152" s="33">
        <f t="shared" si="36"/>
        <v>4204484</v>
      </c>
      <c r="O152" s="38">
        <f t="shared" si="37"/>
        <v>7.6654491722359053E-2</v>
      </c>
      <c r="P152" s="33">
        <v>77512</v>
      </c>
      <c r="Q152" s="33">
        <v>8437200</v>
      </c>
      <c r="R152" s="33">
        <v>2842699</v>
      </c>
      <c r="S152" s="33">
        <v>1531104</v>
      </c>
      <c r="T152" s="38">
        <f t="shared" si="38"/>
        <v>0.53860925831401774</v>
      </c>
      <c r="U152" s="38">
        <f t="shared" si="39"/>
        <v>18.359299205284344</v>
      </c>
    </row>
    <row r="153" spans="1:21" ht="13" x14ac:dyDescent="0.3">
      <c r="A153" s="18" t="s">
        <v>29</v>
      </c>
      <c r="B153" s="12" t="s">
        <v>278</v>
      </c>
      <c r="C153" s="11" t="s">
        <v>279</v>
      </c>
      <c r="D153" s="33">
        <v>41492580</v>
      </c>
      <c r="E153" s="33">
        <v>9483660</v>
      </c>
      <c r="F153" s="33">
        <v>8161</v>
      </c>
      <c r="G153" s="38">
        <f t="shared" si="32"/>
        <v>1.9668576887723059E-4</v>
      </c>
      <c r="H153" s="33">
        <v>4622</v>
      </c>
      <c r="I153" s="38">
        <f t="shared" si="33"/>
        <v>1.1139341058087976E-4</v>
      </c>
      <c r="J153" s="33">
        <v>1838</v>
      </c>
      <c r="K153" s="38">
        <f t="shared" si="34"/>
        <v>1.938070323060928E-4</v>
      </c>
      <c r="L153" s="33">
        <v>0</v>
      </c>
      <c r="M153" s="38">
        <f t="shared" si="35"/>
        <v>0</v>
      </c>
      <c r="N153" s="33">
        <f t="shared" si="36"/>
        <v>14621</v>
      </c>
      <c r="O153" s="38">
        <f t="shared" si="37"/>
        <v>1.541704363083451E-3</v>
      </c>
      <c r="P153" s="33">
        <v>1873393</v>
      </c>
      <c r="Q153" s="33">
        <v>42372640</v>
      </c>
      <c r="R153" s="33">
        <v>7219640</v>
      </c>
      <c r="S153" s="33">
        <v>1880103</v>
      </c>
      <c r="T153" s="38">
        <f t="shared" si="38"/>
        <v>0.26041506224687105</v>
      </c>
      <c r="U153" s="38">
        <f t="shared" si="39"/>
        <v>-0.9990188924587633</v>
      </c>
    </row>
    <row r="154" spans="1:21" ht="13" x14ac:dyDescent="0.3">
      <c r="A154" s="18" t="s">
        <v>29</v>
      </c>
      <c r="B154" s="12" t="s">
        <v>280</v>
      </c>
      <c r="C154" s="11" t="s">
        <v>281</v>
      </c>
      <c r="D154" s="33">
        <v>3133070</v>
      </c>
      <c r="E154" s="33">
        <v>5133070</v>
      </c>
      <c r="F154" s="33">
        <v>0</v>
      </c>
      <c r="G154" s="38">
        <f t="shared" si="32"/>
        <v>0</v>
      </c>
      <c r="H154" s="33">
        <v>225981</v>
      </c>
      <c r="I154" s="38">
        <f t="shared" si="33"/>
        <v>7.2127657537175996E-2</v>
      </c>
      <c r="J154" s="33">
        <v>414736</v>
      </c>
      <c r="K154" s="38">
        <f t="shared" si="34"/>
        <v>8.0796872047332297E-2</v>
      </c>
      <c r="L154" s="33">
        <v>0</v>
      </c>
      <c r="M154" s="38">
        <f t="shared" si="35"/>
        <v>0</v>
      </c>
      <c r="N154" s="33">
        <f t="shared" si="36"/>
        <v>640717</v>
      </c>
      <c r="O154" s="38">
        <f t="shared" si="37"/>
        <v>0.1248214031758772</v>
      </c>
      <c r="P154" s="33">
        <v>345542</v>
      </c>
      <c r="Q154" s="33">
        <v>5523980</v>
      </c>
      <c r="R154" s="33">
        <v>3523980</v>
      </c>
      <c r="S154" s="33">
        <v>604488</v>
      </c>
      <c r="T154" s="38">
        <f t="shared" si="38"/>
        <v>0.17153559327805493</v>
      </c>
      <c r="U154" s="38">
        <f t="shared" si="39"/>
        <v>0.20024772675969915</v>
      </c>
    </row>
    <row r="155" spans="1:21" ht="13" x14ac:dyDescent="0.3">
      <c r="A155" s="18" t="s">
        <v>29</v>
      </c>
      <c r="B155" s="12" t="s">
        <v>282</v>
      </c>
      <c r="C155" s="11" t="s">
        <v>283</v>
      </c>
      <c r="D155" s="33">
        <v>0</v>
      </c>
      <c r="E155" s="33">
        <v>0</v>
      </c>
      <c r="F155" s="33">
        <v>0</v>
      </c>
      <c r="G155" s="38">
        <f t="shared" si="32"/>
        <v>0</v>
      </c>
      <c r="H155" s="33">
        <v>0</v>
      </c>
      <c r="I155" s="38">
        <f t="shared" si="33"/>
        <v>0</v>
      </c>
      <c r="J155" s="33">
        <v>0</v>
      </c>
      <c r="K155" s="38">
        <f t="shared" si="34"/>
        <v>0</v>
      </c>
      <c r="L155" s="33">
        <v>0</v>
      </c>
      <c r="M155" s="38">
        <f t="shared" si="35"/>
        <v>0</v>
      </c>
      <c r="N155" s="33">
        <f t="shared" si="36"/>
        <v>0</v>
      </c>
      <c r="O155" s="38">
        <f t="shared" si="37"/>
        <v>0</v>
      </c>
      <c r="P155" s="33">
        <v>0</v>
      </c>
      <c r="Q155" s="33">
        <v>0</v>
      </c>
      <c r="R155" s="33">
        <v>0</v>
      </c>
      <c r="S155" s="33">
        <v>0</v>
      </c>
      <c r="T155" s="38">
        <f t="shared" si="38"/>
        <v>0</v>
      </c>
      <c r="U155" s="38">
        <f t="shared" si="39"/>
        <v>0</v>
      </c>
    </row>
    <row r="156" spans="1:21" ht="13" x14ac:dyDescent="0.3">
      <c r="A156" s="18" t="s">
        <v>44</v>
      </c>
      <c r="B156" s="12" t="s">
        <v>284</v>
      </c>
      <c r="C156" s="11" t="s">
        <v>285</v>
      </c>
      <c r="D156" s="33">
        <v>0</v>
      </c>
      <c r="E156" s="33">
        <v>0</v>
      </c>
      <c r="F156" s="33">
        <v>0</v>
      </c>
      <c r="G156" s="38">
        <f t="shared" si="32"/>
        <v>0</v>
      </c>
      <c r="H156" s="33">
        <v>0</v>
      </c>
      <c r="I156" s="38">
        <f t="shared" si="33"/>
        <v>0</v>
      </c>
      <c r="J156" s="33">
        <v>0</v>
      </c>
      <c r="K156" s="38">
        <f t="shared" si="34"/>
        <v>0</v>
      </c>
      <c r="L156" s="33">
        <v>0</v>
      </c>
      <c r="M156" s="38">
        <f t="shared" si="35"/>
        <v>0</v>
      </c>
      <c r="N156" s="33">
        <f t="shared" si="36"/>
        <v>0</v>
      </c>
      <c r="O156" s="38">
        <f t="shared" si="37"/>
        <v>0</v>
      </c>
      <c r="P156" s="33">
        <v>0</v>
      </c>
      <c r="Q156" s="33">
        <v>0</v>
      </c>
      <c r="R156" s="33">
        <v>0</v>
      </c>
      <c r="S156" s="33">
        <v>0</v>
      </c>
      <c r="T156" s="38">
        <f t="shared" si="38"/>
        <v>0</v>
      </c>
      <c r="U156" s="38">
        <f t="shared" si="39"/>
        <v>0</v>
      </c>
    </row>
    <row r="157" spans="1:21" ht="14" x14ac:dyDescent="0.3">
      <c r="A157" s="19" t="s">
        <v>0</v>
      </c>
      <c r="B157" s="14" t="s">
        <v>286</v>
      </c>
      <c r="C157" s="13" t="s">
        <v>0</v>
      </c>
      <c r="D157" s="34">
        <f>SUM(D151:D156)</f>
        <v>98114750</v>
      </c>
      <c r="E157" s="34">
        <f>SUM(E151:E156)</f>
        <v>69466536</v>
      </c>
      <c r="F157" s="34">
        <f>SUM(F151:F156)</f>
        <v>1253019</v>
      </c>
      <c r="G157" s="39">
        <f t="shared" si="32"/>
        <v>1.2770954418168522E-2</v>
      </c>
      <c r="H157" s="34">
        <f>SUM(H151:H156)</f>
        <v>1689651</v>
      </c>
      <c r="I157" s="39">
        <f t="shared" si="33"/>
        <v>1.7221172147918636E-2</v>
      </c>
      <c r="J157" s="34">
        <f>SUM(J151:J156)</f>
        <v>1917152</v>
      </c>
      <c r="K157" s="39">
        <f t="shared" si="34"/>
        <v>2.7598209301814041E-2</v>
      </c>
      <c r="L157" s="34">
        <f>SUM(L151:L156)</f>
        <v>0</v>
      </c>
      <c r="M157" s="39">
        <f t="shared" si="35"/>
        <v>0</v>
      </c>
      <c r="N157" s="34">
        <f t="shared" si="36"/>
        <v>4859822</v>
      </c>
      <c r="O157" s="39">
        <f t="shared" si="37"/>
        <v>6.9959181497116829E-2</v>
      </c>
      <c r="P157" s="34">
        <f>SUM(P151:P156)</f>
        <v>2296447</v>
      </c>
      <c r="Q157" s="34">
        <f>SUM(Q151:Q156)</f>
        <v>56333820</v>
      </c>
      <c r="R157" s="34">
        <f>SUM(R151:R156)</f>
        <v>13586319</v>
      </c>
      <c r="S157" s="34">
        <f>SUM(S151:S156)</f>
        <v>4015695</v>
      </c>
      <c r="T157" s="39">
        <f t="shared" si="38"/>
        <v>0.29556902057135565</v>
      </c>
      <c r="U157" s="39">
        <f t="shared" si="39"/>
        <v>-0.16516601515297324</v>
      </c>
    </row>
    <row r="158" spans="1:21" ht="13" x14ac:dyDescent="0.3">
      <c r="A158" s="18" t="s">
        <v>29</v>
      </c>
      <c r="B158" s="12" t="s">
        <v>287</v>
      </c>
      <c r="C158" s="11" t="s">
        <v>288</v>
      </c>
      <c r="D158" s="33">
        <v>0</v>
      </c>
      <c r="E158" s="33">
        <v>0</v>
      </c>
      <c r="F158" s="33">
        <v>0</v>
      </c>
      <c r="G158" s="38">
        <f t="shared" si="32"/>
        <v>0</v>
      </c>
      <c r="H158" s="33">
        <v>0</v>
      </c>
      <c r="I158" s="38">
        <f t="shared" si="33"/>
        <v>0</v>
      </c>
      <c r="J158" s="33">
        <v>0</v>
      </c>
      <c r="K158" s="38">
        <f t="shared" si="34"/>
        <v>0</v>
      </c>
      <c r="L158" s="33">
        <v>0</v>
      </c>
      <c r="M158" s="38">
        <f t="shared" si="35"/>
        <v>0</v>
      </c>
      <c r="N158" s="33">
        <f t="shared" si="36"/>
        <v>0</v>
      </c>
      <c r="O158" s="38">
        <f t="shared" si="37"/>
        <v>0</v>
      </c>
      <c r="P158" s="33">
        <v>731667</v>
      </c>
      <c r="Q158" s="33">
        <v>0</v>
      </c>
      <c r="R158" s="33">
        <v>0</v>
      </c>
      <c r="S158" s="33">
        <v>731667</v>
      </c>
      <c r="T158" s="38">
        <f t="shared" si="38"/>
        <v>0</v>
      </c>
      <c r="U158" s="38">
        <f t="shared" si="39"/>
        <v>-1</v>
      </c>
    </row>
    <row r="159" spans="1:21" ht="13" x14ac:dyDescent="0.3">
      <c r="A159" s="18" t="s">
        <v>29</v>
      </c>
      <c r="B159" s="12" t="s">
        <v>289</v>
      </c>
      <c r="C159" s="11" t="s">
        <v>290</v>
      </c>
      <c r="D159" s="33">
        <v>1536285</v>
      </c>
      <c r="E159" s="33">
        <v>2100080</v>
      </c>
      <c r="F159" s="33">
        <v>195985</v>
      </c>
      <c r="G159" s="38">
        <f t="shared" si="32"/>
        <v>0.12757073069124544</v>
      </c>
      <c r="H159" s="33">
        <v>201716</v>
      </c>
      <c r="I159" s="38">
        <f t="shared" si="33"/>
        <v>0.13130115831372435</v>
      </c>
      <c r="J159" s="33">
        <v>901686</v>
      </c>
      <c r="K159" s="38">
        <f t="shared" si="34"/>
        <v>0.42935792922174393</v>
      </c>
      <c r="L159" s="33">
        <v>0</v>
      </c>
      <c r="M159" s="38">
        <f t="shared" si="35"/>
        <v>0</v>
      </c>
      <c r="N159" s="33">
        <f t="shared" si="36"/>
        <v>1299387</v>
      </c>
      <c r="O159" s="38">
        <f t="shared" si="37"/>
        <v>0.61873214353738903</v>
      </c>
      <c r="P159" s="33">
        <v>610391</v>
      </c>
      <c r="Q159" s="33">
        <v>26131356</v>
      </c>
      <c r="R159" s="33">
        <v>16251356</v>
      </c>
      <c r="S159" s="33">
        <v>936501</v>
      </c>
      <c r="T159" s="38">
        <f t="shared" si="38"/>
        <v>5.762602209932513E-2</v>
      </c>
      <c r="U159" s="38">
        <f t="shared" si="39"/>
        <v>0.47722689227069215</v>
      </c>
    </row>
    <row r="160" spans="1:21" ht="13" x14ac:dyDescent="0.3">
      <c r="A160" s="18" t="s">
        <v>29</v>
      </c>
      <c r="B160" s="12" t="s">
        <v>291</v>
      </c>
      <c r="C160" s="11" t="s">
        <v>292</v>
      </c>
      <c r="D160" s="33">
        <v>0</v>
      </c>
      <c r="E160" s="33">
        <v>0</v>
      </c>
      <c r="F160" s="33">
        <v>0</v>
      </c>
      <c r="G160" s="38">
        <f t="shared" si="32"/>
        <v>0</v>
      </c>
      <c r="H160" s="33">
        <v>0</v>
      </c>
      <c r="I160" s="38">
        <f t="shared" si="33"/>
        <v>0</v>
      </c>
      <c r="J160" s="33">
        <v>0</v>
      </c>
      <c r="K160" s="38">
        <f t="shared" si="34"/>
        <v>0</v>
      </c>
      <c r="L160" s="33">
        <v>0</v>
      </c>
      <c r="M160" s="38">
        <f t="shared" si="35"/>
        <v>0</v>
      </c>
      <c r="N160" s="33">
        <f t="shared" si="36"/>
        <v>0</v>
      </c>
      <c r="O160" s="38">
        <f t="shared" si="37"/>
        <v>0</v>
      </c>
      <c r="P160" s="33">
        <v>0</v>
      </c>
      <c r="Q160" s="33">
        <v>0</v>
      </c>
      <c r="R160" s="33">
        <v>0</v>
      </c>
      <c r="S160" s="33">
        <v>0</v>
      </c>
      <c r="T160" s="38">
        <f t="shared" si="38"/>
        <v>0</v>
      </c>
      <c r="U160" s="38">
        <f t="shared" si="39"/>
        <v>0</v>
      </c>
    </row>
    <row r="161" spans="1:21" ht="13" x14ac:dyDescent="0.3">
      <c r="A161" s="18" t="s">
        <v>29</v>
      </c>
      <c r="B161" s="12" t="s">
        <v>293</v>
      </c>
      <c r="C161" s="11" t="s">
        <v>294</v>
      </c>
      <c r="D161" s="33">
        <v>0</v>
      </c>
      <c r="E161" s="33">
        <v>0</v>
      </c>
      <c r="F161" s="33">
        <v>0</v>
      </c>
      <c r="G161" s="38">
        <f t="shared" si="32"/>
        <v>0</v>
      </c>
      <c r="H161" s="33">
        <v>0</v>
      </c>
      <c r="I161" s="38">
        <f t="shared" si="33"/>
        <v>0</v>
      </c>
      <c r="J161" s="33">
        <v>0</v>
      </c>
      <c r="K161" s="38">
        <f t="shared" si="34"/>
        <v>0</v>
      </c>
      <c r="L161" s="33">
        <v>0</v>
      </c>
      <c r="M161" s="38">
        <f t="shared" si="35"/>
        <v>0</v>
      </c>
      <c r="N161" s="33">
        <f t="shared" si="36"/>
        <v>0</v>
      </c>
      <c r="O161" s="38">
        <f t="shared" si="37"/>
        <v>0</v>
      </c>
      <c r="P161" s="33">
        <v>0</v>
      </c>
      <c r="Q161" s="33">
        <v>0</v>
      </c>
      <c r="R161" s="33">
        <v>0</v>
      </c>
      <c r="S161" s="33">
        <v>0</v>
      </c>
      <c r="T161" s="38">
        <f t="shared" si="38"/>
        <v>0</v>
      </c>
      <c r="U161" s="38">
        <f t="shared" si="39"/>
        <v>0</v>
      </c>
    </row>
    <row r="162" spans="1:21" ht="13" x14ac:dyDescent="0.3">
      <c r="A162" s="18" t="s">
        <v>44</v>
      </c>
      <c r="B162" s="12" t="s">
        <v>295</v>
      </c>
      <c r="C162" s="11" t="s">
        <v>296</v>
      </c>
      <c r="D162" s="33">
        <v>0</v>
      </c>
      <c r="E162" s="33">
        <v>0</v>
      </c>
      <c r="F162" s="33">
        <v>0</v>
      </c>
      <c r="G162" s="38">
        <f t="shared" si="32"/>
        <v>0</v>
      </c>
      <c r="H162" s="33">
        <v>0</v>
      </c>
      <c r="I162" s="38">
        <f t="shared" si="33"/>
        <v>0</v>
      </c>
      <c r="J162" s="33">
        <v>0</v>
      </c>
      <c r="K162" s="38">
        <f t="shared" si="34"/>
        <v>0</v>
      </c>
      <c r="L162" s="33">
        <v>0</v>
      </c>
      <c r="M162" s="38">
        <f t="shared" si="35"/>
        <v>0</v>
      </c>
      <c r="N162" s="33">
        <f t="shared" si="36"/>
        <v>0</v>
      </c>
      <c r="O162" s="38">
        <f t="shared" si="37"/>
        <v>0</v>
      </c>
      <c r="P162" s="33">
        <v>0</v>
      </c>
      <c r="Q162" s="33">
        <v>0</v>
      </c>
      <c r="R162" s="33">
        <v>0</v>
      </c>
      <c r="S162" s="33">
        <v>0</v>
      </c>
      <c r="T162" s="38">
        <f t="shared" si="38"/>
        <v>0</v>
      </c>
      <c r="U162" s="38">
        <f t="shared" si="39"/>
        <v>0</v>
      </c>
    </row>
    <row r="163" spans="1:21" ht="14" x14ac:dyDescent="0.3">
      <c r="A163" s="19" t="s">
        <v>0</v>
      </c>
      <c r="B163" s="14" t="s">
        <v>297</v>
      </c>
      <c r="C163" s="13" t="s">
        <v>0</v>
      </c>
      <c r="D163" s="34">
        <f>SUM(D158:D162)</f>
        <v>1536285</v>
      </c>
      <c r="E163" s="34">
        <f>SUM(E158:E162)</f>
        <v>2100080</v>
      </c>
      <c r="F163" s="34">
        <f>SUM(F158:F162)</f>
        <v>195985</v>
      </c>
      <c r="G163" s="39">
        <f t="shared" si="32"/>
        <v>0.12757073069124544</v>
      </c>
      <c r="H163" s="34">
        <f>SUM(H158:H162)</f>
        <v>201716</v>
      </c>
      <c r="I163" s="39">
        <f t="shared" si="33"/>
        <v>0.13130115831372435</v>
      </c>
      <c r="J163" s="34">
        <f>SUM(J158:J162)</f>
        <v>901686</v>
      </c>
      <c r="K163" s="39">
        <f t="shared" si="34"/>
        <v>0.42935792922174393</v>
      </c>
      <c r="L163" s="34">
        <f>SUM(L158:L162)</f>
        <v>0</v>
      </c>
      <c r="M163" s="39">
        <f t="shared" si="35"/>
        <v>0</v>
      </c>
      <c r="N163" s="34">
        <f t="shared" si="36"/>
        <v>1299387</v>
      </c>
      <c r="O163" s="39">
        <f t="shared" si="37"/>
        <v>0.61873214353738903</v>
      </c>
      <c r="P163" s="34">
        <f>SUM(P158:P162)</f>
        <v>1342058</v>
      </c>
      <c r="Q163" s="34">
        <f>SUM(Q158:Q162)</f>
        <v>26131356</v>
      </c>
      <c r="R163" s="34">
        <f>SUM(R158:R162)</f>
        <v>16251356</v>
      </c>
      <c r="S163" s="34">
        <f>SUM(S158:S162)</f>
        <v>1668168</v>
      </c>
      <c r="T163" s="39">
        <f t="shared" si="38"/>
        <v>0.10264792673300616</v>
      </c>
      <c r="U163" s="39">
        <f t="shared" si="39"/>
        <v>-0.32813186911444958</v>
      </c>
    </row>
    <row r="164" spans="1:21" ht="13" x14ac:dyDescent="0.3">
      <c r="A164" s="18" t="s">
        <v>29</v>
      </c>
      <c r="B164" s="12" t="s">
        <v>298</v>
      </c>
      <c r="C164" s="11" t="s">
        <v>299</v>
      </c>
      <c r="D164" s="33">
        <v>5335064</v>
      </c>
      <c r="E164" s="33">
        <v>5476164</v>
      </c>
      <c r="F164" s="33">
        <v>1155358</v>
      </c>
      <c r="G164" s="38">
        <f t="shared" si="32"/>
        <v>0.21655935149044137</v>
      </c>
      <c r="H164" s="33">
        <v>1644561</v>
      </c>
      <c r="I164" s="38">
        <f t="shared" si="33"/>
        <v>0.30825515870100151</v>
      </c>
      <c r="J164" s="33">
        <v>763082</v>
      </c>
      <c r="K164" s="38">
        <f t="shared" si="34"/>
        <v>0.13934608240366797</v>
      </c>
      <c r="L164" s="33">
        <v>0</v>
      </c>
      <c r="M164" s="38">
        <f t="shared" si="35"/>
        <v>0</v>
      </c>
      <c r="N164" s="33">
        <f t="shared" si="36"/>
        <v>3563001</v>
      </c>
      <c r="O164" s="38">
        <f t="shared" si="37"/>
        <v>0.65063811091121448</v>
      </c>
      <c r="P164" s="33">
        <v>1509047</v>
      </c>
      <c r="Q164" s="33">
        <v>7761821</v>
      </c>
      <c r="R164" s="33">
        <v>3961821</v>
      </c>
      <c r="S164" s="33">
        <v>4545391</v>
      </c>
      <c r="T164" s="38">
        <f t="shared" si="38"/>
        <v>1.1472984266578425</v>
      </c>
      <c r="U164" s="38">
        <f t="shared" si="39"/>
        <v>-0.49432853980028457</v>
      </c>
    </row>
    <row r="165" spans="1:21" ht="13" x14ac:dyDescent="0.3">
      <c r="A165" s="18" t="s">
        <v>29</v>
      </c>
      <c r="B165" s="12" t="s">
        <v>300</v>
      </c>
      <c r="C165" s="11" t="s">
        <v>301</v>
      </c>
      <c r="D165" s="33">
        <v>4633372</v>
      </c>
      <c r="E165" s="33">
        <v>5659880</v>
      </c>
      <c r="F165" s="33">
        <v>1171554</v>
      </c>
      <c r="G165" s="38">
        <f t="shared" si="32"/>
        <v>0.25285127116924777</v>
      </c>
      <c r="H165" s="33">
        <v>685858</v>
      </c>
      <c r="I165" s="38">
        <f t="shared" si="33"/>
        <v>0.1480256711526724</v>
      </c>
      <c r="J165" s="33">
        <v>777538</v>
      </c>
      <c r="K165" s="38">
        <f t="shared" si="34"/>
        <v>0.13737711753606083</v>
      </c>
      <c r="L165" s="33">
        <v>0</v>
      </c>
      <c r="M165" s="38">
        <f t="shared" si="35"/>
        <v>0</v>
      </c>
      <c r="N165" s="33">
        <f t="shared" si="36"/>
        <v>2634950</v>
      </c>
      <c r="O165" s="38">
        <f t="shared" si="37"/>
        <v>0.46554873954924841</v>
      </c>
      <c r="P165" s="33">
        <v>1021072</v>
      </c>
      <c r="Q165" s="33">
        <v>4962700</v>
      </c>
      <c r="R165" s="33">
        <v>5558900</v>
      </c>
      <c r="S165" s="33">
        <v>2979061</v>
      </c>
      <c r="T165" s="38">
        <f t="shared" si="38"/>
        <v>0.53590836316537449</v>
      </c>
      <c r="U165" s="38">
        <f t="shared" si="39"/>
        <v>-0.23850815613394549</v>
      </c>
    </row>
    <row r="166" spans="1:21" ht="13" x14ac:dyDescent="0.3">
      <c r="A166" s="18" t="s">
        <v>29</v>
      </c>
      <c r="B166" s="12" t="s">
        <v>302</v>
      </c>
      <c r="C166" s="11" t="s">
        <v>303</v>
      </c>
      <c r="D166" s="33">
        <v>0</v>
      </c>
      <c r="E166" s="33">
        <v>0</v>
      </c>
      <c r="F166" s="33">
        <v>0</v>
      </c>
      <c r="G166" s="38">
        <f t="shared" si="32"/>
        <v>0</v>
      </c>
      <c r="H166" s="33">
        <v>0</v>
      </c>
      <c r="I166" s="38">
        <f t="shared" si="33"/>
        <v>0</v>
      </c>
      <c r="J166" s="33">
        <v>0</v>
      </c>
      <c r="K166" s="38">
        <f t="shared" si="34"/>
        <v>0</v>
      </c>
      <c r="L166" s="33">
        <v>0</v>
      </c>
      <c r="M166" s="38">
        <f t="shared" si="35"/>
        <v>0</v>
      </c>
      <c r="N166" s="33">
        <f t="shared" si="36"/>
        <v>0</v>
      </c>
      <c r="O166" s="38">
        <f t="shared" si="37"/>
        <v>0</v>
      </c>
      <c r="P166" s="33">
        <v>0</v>
      </c>
      <c r="Q166" s="33">
        <v>0</v>
      </c>
      <c r="R166" s="33">
        <v>0</v>
      </c>
      <c r="S166" s="33">
        <v>0</v>
      </c>
      <c r="T166" s="38">
        <f t="shared" si="38"/>
        <v>0</v>
      </c>
      <c r="U166" s="38">
        <f t="shared" si="39"/>
        <v>0</v>
      </c>
    </row>
    <row r="167" spans="1:21" ht="13" x14ac:dyDescent="0.3">
      <c r="A167" s="18" t="s">
        <v>29</v>
      </c>
      <c r="B167" s="12" t="s">
        <v>304</v>
      </c>
      <c r="C167" s="11" t="s">
        <v>305</v>
      </c>
      <c r="D167" s="33">
        <v>1310934</v>
      </c>
      <c r="E167" s="33">
        <v>1454681</v>
      </c>
      <c r="F167" s="33">
        <v>196036</v>
      </c>
      <c r="G167" s="38">
        <f t="shared" si="32"/>
        <v>0.14953918351343393</v>
      </c>
      <c r="H167" s="33">
        <v>524679</v>
      </c>
      <c r="I167" s="38">
        <f t="shared" si="33"/>
        <v>0.40023296367322841</v>
      </c>
      <c r="J167" s="33">
        <v>551310</v>
      </c>
      <c r="K167" s="38">
        <f t="shared" si="34"/>
        <v>0.3789903078406881</v>
      </c>
      <c r="L167" s="33">
        <v>0</v>
      </c>
      <c r="M167" s="38">
        <f t="shared" si="35"/>
        <v>0</v>
      </c>
      <c r="N167" s="33">
        <f t="shared" si="36"/>
        <v>1272025</v>
      </c>
      <c r="O167" s="38">
        <f t="shared" si="37"/>
        <v>0.87443570102311086</v>
      </c>
      <c r="P167" s="33">
        <v>340981</v>
      </c>
      <c r="Q167" s="33">
        <v>2154160</v>
      </c>
      <c r="R167" s="33">
        <v>1536298</v>
      </c>
      <c r="S167" s="33">
        <v>554192</v>
      </c>
      <c r="T167" s="38">
        <f t="shared" si="38"/>
        <v>0.36073209754878283</v>
      </c>
      <c r="U167" s="38">
        <f t="shared" si="39"/>
        <v>0.61683495561336255</v>
      </c>
    </row>
    <row r="168" spans="1:21" ht="13" x14ac:dyDescent="0.3">
      <c r="A168" s="18" t="s">
        <v>44</v>
      </c>
      <c r="B168" s="12" t="s">
        <v>306</v>
      </c>
      <c r="C168" s="11" t="s">
        <v>307</v>
      </c>
      <c r="D168" s="33">
        <v>0</v>
      </c>
      <c r="E168" s="33">
        <v>0</v>
      </c>
      <c r="F168" s="33">
        <v>0</v>
      </c>
      <c r="G168" s="38">
        <f t="shared" si="32"/>
        <v>0</v>
      </c>
      <c r="H168" s="33">
        <v>0</v>
      </c>
      <c r="I168" s="38">
        <f t="shared" si="33"/>
        <v>0</v>
      </c>
      <c r="J168" s="33">
        <v>0</v>
      </c>
      <c r="K168" s="38">
        <f t="shared" si="34"/>
        <v>0</v>
      </c>
      <c r="L168" s="33">
        <v>0</v>
      </c>
      <c r="M168" s="38">
        <f t="shared" si="35"/>
        <v>0</v>
      </c>
      <c r="N168" s="33">
        <f t="shared" si="36"/>
        <v>0</v>
      </c>
      <c r="O168" s="38">
        <f t="shared" si="37"/>
        <v>0</v>
      </c>
      <c r="P168" s="33">
        <v>0</v>
      </c>
      <c r="Q168" s="33">
        <v>0</v>
      </c>
      <c r="R168" s="33">
        <v>0</v>
      </c>
      <c r="S168" s="33">
        <v>0</v>
      </c>
      <c r="T168" s="38">
        <f t="shared" si="38"/>
        <v>0</v>
      </c>
      <c r="U168" s="38">
        <f t="shared" si="39"/>
        <v>0</v>
      </c>
    </row>
    <row r="169" spans="1:21" ht="14" x14ac:dyDescent="0.3">
      <c r="A169" s="19" t="s">
        <v>0</v>
      </c>
      <c r="B169" s="14" t="s">
        <v>308</v>
      </c>
      <c r="C169" s="13" t="s">
        <v>0</v>
      </c>
      <c r="D169" s="34">
        <f>SUM(D164:D168)</f>
        <v>11279370</v>
      </c>
      <c r="E169" s="34">
        <f>SUM(E164:E168)</f>
        <v>12590725</v>
      </c>
      <c r="F169" s="34">
        <f>SUM(F164:F168)</f>
        <v>2522948</v>
      </c>
      <c r="G169" s="39">
        <f t="shared" si="32"/>
        <v>0.22367809549646833</v>
      </c>
      <c r="H169" s="34">
        <f>SUM(H164:H168)</f>
        <v>2855098</v>
      </c>
      <c r="I169" s="39">
        <f t="shared" si="33"/>
        <v>0.25312566216020932</v>
      </c>
      <c r="J169" s="34">
        <f>SUM(J164:J168)</f>
        <v>2091930</v>
      </c>
      <c r="K169" s="39">
        <f t="shared" si="34"/>
        <v>0.16614849422888675</v>
      </c>
      <c r="L169" s="34">
        <f>SUM(L164:L168)</f>
        <v>0</v>
      </c>
      <c r="M169" s="39">
        <f t="shared" si="35"/>
        <v>0</v>
      </c>
      <c r="N169" s="34">
        <f t="shared" si="36"/>
        <v>7469976</v>
      </c>
      <c r="O169" s="39">
        <f t="shared" si="37"/>
        <v>0.59329196690420927</v>
      </c>
      <c r="P169" s="34">
        <f>SUM(P164:P168)</f>
        <v>2871100</v>
      </c>
      <c r="Q169" s="34">
        <f>SUM(Q164:Q168)</f>
        <v>14878681</v>
      </c>
      <c r="R169" s="34">
        <f>SUM(R164:R168)</f>
        <v>11057019</v>
      </c>
      <c r="S169" s="34">
        <f>SUM(S164:S168)</f>
        <v>8078644</v>
      </c>
      <c r="T169" s="39">
        <f t="shared" si="38"/>
        <v>0.73063490258992958</v>
      </c>
      <c r="U169" s="39">
        <f t="shared" si="39"/>
        <v>-0.27138379018494652</v>
      </c>
    </row>
    <row r="170" spans="1:21" ht="14" x14ac:dyDescent="0.3">
      <c r="A170" s="19" t="s">
        <v>0</v>
      </c>
      <c r="B170" s="14" t="s">
        <v>309</v>
      </c>
      <c r="C170" s="13" t="s">
        <v>0</v>
      </c>
      <c r="D170" s="34">
        <f>SUM(D105,D107:D111,D113:D120,D122:D125,D127:D131,D133:D136,D138:D143,D145:D149,D151:D156,D158:D162,D164:D168)</f>
        <v>269171557</v>
      </c>
      <c r="E170" s="34">
        <f>SUM(E105,E107:E111,E113:E120,E122:E125,E127:E131,E133:E136,E138:E143,E145:E149,E151:E156,E158:E162,E164:E168)</f>
        <v>246291994</v>
      </c>
      <c r="F170" s="34">
        <f>SUM(F105,F107:F111,F113:F120,F122:F125,F127:F131,F133:F136,F138:F143,F145:F149,F151:F156,F158:F162,F164:F168)</f>
        <v>34218628</v>
      </c>
      <c r="G170" s="39">
        <f t="shared" si="32"/>
        <v>0.12712572004775377</v>
      </c>
      <c r="H170" s="34">
        <f>SUM(H105,H107:H111,H113:H120,H122:H125,H127:H131,H133:H136,H138:H143,H145:H149,H151:H156,H158:H162,H164:H168)</f>
        <v>18224340</v>
      </c>
      <c r="I170" s="39">
        <f t="shared" si="33"/>
        <v>6.7705296217460298E-2</v>
      </c>
      <c r="J170" s="34">
        <f>SUM(J105,J107:J111,J113:J120,J122:J125,J127:J131,J133:J136,J138:J143,J145:J149,J151:J156,J158:J162,J164:J168)</f>
        <v>59675441</v>
      </c>
      <c r="K170" s="39">
        <f t="shared" si="34"/>
        <v>0.24229549662097422</v>
      </c>
      <c r="L170" s="34">
        <f>SUM(L105,L107:L111,L113:L120,L122:L125,L127:L131,L133:L136,L138:L143,L145:L149,L151:L156,L158:L162,L164:L168)</f>
        <v>0</v>
      </c>
      <c r="M170" s="39">
        <f t="shared" si="35"/>
        <v>0</v>
      </c>
      <c r="N170" s="34">
        <f t="shared" si="36"/>
        <v>112118409</v>
      </c>
      <c r="O170" s="39">
        <f t="shared" si="37"/>
        <v>0.45522555231738471</v>
      </c>
      <c r="P170" s="34">
        <f>SUM(P105,P107:P111,P113:P120,P122:P125,P127:P131,P133:P136,P138:P143,P145:P149,P151:P156,P158:P162,P164:P168)</f>
        <v>57021836</v>
      </c>
      <c r="Q170" s="34">
        <f>SUM(Q105,Q107:Q111,Q113:Q120,Q122:Q125,Q127:Q131,Q133:Q136,Q138:Q143,Q145:Q149,Q151:Q156,Q158:Q162,Q164:Q168)</f>
        <v>276190156</v>
      </c>
      <c r="R170" s="34">
        <f>SUM(R105,R107:R111,R113:R120,R122:R125,R127:R131,R133:R136,R138:R143,R145:R149,R151:R156,R158:R162,R164:R168)</f>
        <v>218007696</v>
      </c>
      <c r="S170" s="34">
        <f>SUM(S105,S107:S111,S113:S120,S122:S125,S127:S131,S133:S136,S138:S143,S145:S149,S151:S156,S158:S162,S164:S168)</f>
        <v>122307683</v>
      </c>
      <c r="T170" s="39">
        <f t="shared" si="38"/>
        <v>0.56102461171829454</v>
      </c>
      <c r="U170" s="39">
        <f t="shared" si="39"/>
        <v>4.6536646066605014E-2</v>
      </c>
    </row>
    <row r="171" spans="1:21" ht="14.5" customHeight="1" x14ac:dyDescent="0.3">
      <c r="A171" s="17" t="s">
        <v>0</v>
      </c>
      <c r="B171" s="15" t="s">
        <v>618</v>
      </c>
      <c r="C171" s="10"/>
      <c r="D171" s="35"/>
      <c r="E171" s="35"/>
      <c r="F171" s="35"/>
      <c r="G171" s="40"/>
      <c r="H171" s="35"/>
      <c r="I171" s="40"/>
      <c r="J171" s="35"/>
      <c r="K171" s="40"/>
      <c r="L171" s="35"/>
      <c r="M171" s="40"/>
      <c r="N171" s="35"/>
      <c r="O171" s="40"/>
      <c r="P171" s="35"/>
      <c r="Q171" s="35"/>
      <c r="R171" s="35"/>
      <c r="S171" s="35"/>
      <c r="T171" s="40"/>
      <c r="U171" s="40"/>
    </row>
    <row r="172" spans="1:21" ht="14.5" customHeight="1" x14ac:dyDescent="0.3">
      <c r="A172" s="17" t="s">
        <v>0</v>
      </c>
      <c r="B172" s="9" t="s">
        <v>310</v>
      </c>
      <c r="C172" s="10"/>
      <c r="D172" s="35"/>
      <c r="E172" s="35"/>
      <c r="F172" s="35"/>
      <c r="G172" s="40"/>
      <c r="H172" s="35"/>
      <c r="I172" s="40"/>
      <c r="J172" s="35"/>
      <c r="K172" s="40"/>
      <c r="L172" s="35"/>
      <c r="M172" s="40"/>
      <c r="N172" s="35"/>
      <c r="O172" s="40"/>
      <c r="P172" s="35"/>
      <c r="Q172" s="35"/>
      <c r="R172" s="35"/>
      <c r="S172" s="35"/>
      <c r="T172" s="40"/>
      <c r="U172" s="40"/>
    </row>
    <row r="173" spans="1:21" ht="13" x14ac:dyDescent="0.3">
      <c r="A173" s="18" t="s">
        <v>29</v>
      </c>
      <c r="B173" s="12" t="s">
        <v>311</v>
      </c>
      <c r="C173" s="11" t="s">
        <v>312</v>
      </c>
      <c r="D173" s="33">
        <v>0</v>
      </c>
      <c r="E173" s="33">
        <v>0</v>
      </c>
      <c r="F173" s="33">
        <v>0</v>
      </c>
      <c r="G173" s="38">
        <f t="shared" ref="G173:G205" si="40">IF(($D173     =0),0,($F173     /$D173     ))</f>
        <v>0</v>
      </c>
      <c r="H173" s="33">
        <v>0</v>
      </c>
      <c r="I173" s="38">
        <f t="shared" ref="I173:I205" si="41">IF(($D173     =0),0,($H173     /$D173     ))</f>
        <v>0</v>
      </c>
      <c r="J173" s="33">
        <v>0</v>
      </c>
      <c r="K173" s="38">
        <f t="shared" ref="K173:K205" si="42">IF(($E173     =0),0,($J173     /$E173     ))</f>
        <v>0</v>
      </c>
      <c r="L173" s="33">
        <v>0</v>
      </c>
      <c r="M173" s="38">
        <f t="shared" ref="M173:M205" si="43">IF(($E173     =0),0,($L173     /$E173     ))</f>
        <v>0</v>
      </c>
      <c r="N173" s="33">
        <f t="shared" ref="N173:N205" si="44">$F173     +$H173     +$J173</f>
        <v>0</v>
      </c>
      <c r="O173" s="38">
        <f t="shared" ref="O173:O205" si="45">IF(($E173     =0),0,($N173     /$E173     ))</f>
        <v>0</v>
      </c>
      <c r="P173" s="33">
        <v>0</v>
      </c>
      <c r="Q173" s="33">
        <v>0</v>
      </c>
      <c r="R173" s="33">
        <v>0</v>
      </c>
      <c r="S173" s="33">
        <v>0</v>
      </c>
      <c r="T173" s="38">
        <f t="shared" ref="T173:T205" si="46">IF(($R173     =0),0,($S173     /$R173     ))</f>
        <v>0</v>
      </c>
      <c r="U173" s="38">
        <f t="shared" ref="U173:U205" si="47">IF(($P173     =0),0,(($J173     /$P173     )-1))</f>
        <v>0</v>
      </c>
    </row>
    <row r="174" spans="1:21" ht="13" x14ac:dyDescent="0.3">
      <c r="A174" s="18" t="s">
        <v>29</v>
      </c>
      <c r="B174" s="12" t="s">
        <v>313</v>
      </c>
      <c r="C174" s="11" t="s">
        <v>314</v>
      </c>
      <c r="D174" s="33">
        <v>0</v>
      </c>
      <c r="E174" s="33">
        <v>0</v>
      </c>
      <c r="F174" s="33">
        <v>0</v>
      </c>
      <c r="G174" s="38">
        <f t="shared" si="40"/>
        <v>0</v>
      </c>
      <c r="H174" s="33">
        <v>0</v>
      </c>
      <c r="I174" s="38">
        <f t="shared" si="41"/>
        <v>0</v>
      </c>
      <c r="J174" s="33">
        <v>0</v>
      </c>
      <c r="K174" s="38">
        <f t="shared" si="42"/>
        <v>0</v>
      </c>
      <c r="L174" s="33">
        <v>0</v>
      </c>
      <c r="M174" s="38">
        <f t="shared" si="43"/>
        <v>0</v>
      </c>
      <c r="N174" s="33">
        <f t="shared" si="44"/>
        <v>0</v>
      </c>
      <c r="O174" s="38">
        <f t="shared" si="45"/>
        <v>0</v>
      </c>
      <c r="P174" s="33">
        <v>0</v>
      </c>
      <c r="Q174" s="33">
        <v>0</v>
      </c>
      <c r="R174" s="33">
        <v>0</v>
      </c>
      <c r="S174" s="33">
        <v>0</v>
      </c>
      <c r="T174" s="38">
        <f t="shared" si="46"/>
        <v>0</v>
      </c>
      <c r="U174" s="38">
        <f t="shared" si="47"/>
        <v>0</v>
      </c>
    </row>
    <row r="175" spans="1:21" ht="13" x14ac:dyDescent="0.3">
      <c r="A175" s="18" t="s">
        <v>29</v>
      </c>
      <c r="B175" s="12" t="s">
        <v>315</v>
      </c>
      <c r="C175" s="11" t="s">
        <v>316</v>
      </c>
      <c r="D175" s="33">
        <v>38001000</v>
      </c>
      <c r="E175" s="33">
        <v>38001000</v>
      </c>
      <c r="F175" s="33">
        <v>4100</v>
      </c>
      <c r="G175" s="38">
        <f t="shared" si="40"/>
        <v>1.0789189758164258E-4</v>
      </c>
      <c r="H175" s="33">
        <v>0</v>
      </c>
      <c r="I175" s="38">
        <f t="shared" si="41"/>
        <v>0</v>
      </c>
      <c r="J175" s="33">
        <v>79160</v>
      </c>
      <c r="K175" s="38">
        <f t="shared" si="42"/>
        <v>2.0831030762348359E-3</v>
      </c>
      <c r="L175" s="33">
        <v>0</v>
      </c>
      <c r="M175" s="38">
        <f t="shared" si="43"/>
        <v>0</v>
      </c>
      <c r="N175" s="33">
        <f t="shared" si="44"/>
        <v>83260</v>
      </c>
      <c r="O175" s="38">
        <f t="shared" si="45"/>
        <v>2.1909949738164783E-3</v>
      </c>
      <c r="P175" s="33">
        <v>76686</v>
      </c>
      <c r="Q175" s="33">
        <v>38001000</v>
      </c>
      <c r="R175" s="33">
        <v>38001000</v>
      </c>
      <c r="S175" s="33">
        <v>274899</v>
      </c>
      <c r="T175" s="38">
        <f t="shared" si="46"/>
        <v>7.233993842267309E-3</v>
      </c>
      <c r="U175" s="38">
        <f t="shared" si="47"/>
        <v>3.2261429726416768E-2</v>
      </c>
    </row>
    <row r="176" spans="1:21" ht="13" x14ac:dyDescent="0.3">
      <c r="A176" s="18" t="s">
        <v>29</v>
      </c>
      <c r="B176" s="12" t="s">
        <v>317</v>
      </c>
      <c r="C176" s="11" t="s">
        <v>318</v>
      </c>
      <c r="D176" s="33">
        <v>19439390</v>
      </c>
      <c r="E176" s="33">
        <v>18070250</v>
      </c>
      <c r="F176" s="33">
        <v>19121</v>
      </c>
      <c r="G176" s="38">
        <f t="shared" si="40"/>
        <v>9.8362139964268424E-4</v>
      </c>
      <c r="H176" s="33">
        <v>3303875</v>
      </c>
      <c r="I176" s="38">
        <f t="shared" si="41"/>
        <v>0.16995775073189026</v>
      </c>
      <c r="J176" s="33">
        <v>5431188</v>
      </c>
      <c r="K176" s="38">
        <f t="shared" si="42"/>
        <v>0.30055964914707878</v>
      </c>
      <c r="L176" s="33">
        <v>0</v>
      </c>
      <c r="M176" s="38">
        <f t="shared" si="43"/>
        <v>0</v>
      </c>
      <c r="N176" s="33">
        <f t="shared" si="44"/>
        <v>8754184</v>
      </c>
      <c r="O176" s="38">
        <f t="shared" si="45"/>
        <v>0.48445284376253789</v>
      </c>
      <c r="P176" s="33">
        <v>250</v>
      </c>
      <c r="Q176" s="33">
        <v>18673767</v>
      </c>
      <c r="R176" s="33">
        <v>17673767</v>
      </c>
      <c r="S176" s="33">
        <v>3981902</v>
      </c>
      <c r="T176" s="38">
        <f t="shared" si="46"/>
        <v>0.22530012984781342</v>
      </c>
      <c r="U176" s="38">
        <f t="shared" si="47"/>
        <v>21723.752</v>
      </c>
    </row>
    <row r="177" spans="1:21" ht="13" x14ac:dyDescent="0.3">
      <c r="A177" s="18" t="s">
        <v>29</v>
      </c>
      <c r="B177" s="12" t="s">
        <v>319</v>
      </c>
      <c r="C177" s="11" t="s">
        <v>320</v>
      </c>
      <c r="D177" s="33">
        <v>0</v>
      </c>
      <c r="E177" s="33">
        <v>0</v>
      </c>
      <c r="F177" s="33">
        <v>30650</v>
      </c>
      <c r="G177" s="38">
        <f t="shared" si="40"/>
        <v>0</v>
      </c>
      <c r="H177" s="33">
        <v>5000</v>
      </c>
      <c r="I177" s="38">
        <f t="shared" si="41"/>
        <v>0</v>
      </c>
      <c r="J177" s="33">
        <v>113670</v>
      </c>
      <c r="K177" s="38">
        <f t="shared" si="42"/>
        <v>0</v>
      </c>
      <c r="L177" s="33">
        <v>0</v>
      </c>
      <c r="M177" s="38">
        <f t="shared" si="43"/>
        <v>0</v>
      </c>
      <c r="N177" s="33">
        <f t="shared" si="44"/>
        <v>149320</v>
      </c>
      <c r="O177" s="38">
        <f t="shared" si="45"/>
        <v>0</v>
      </c>
      <c r="P177" s="33">
        <v>190600</v>
      </c>
      <c r="Q177" s="33">
        <v>408289</v>
      </c>
      <c r="R177" s="33">
        <v>408289</v>
      </c>
      <c r="S177" s="33">
        <v>246600</v>
      </c>
      <c r="T177" s="38">
        <f t="shared" si="46"/>
        <v>0.60398394274643696</v>
      </c>
      <c r="U177" s="38">
        <f t="shared" si="47"/>
        <v>-0.40362014690451209</v>
      </c>
    </row>
    <row r="178" spans="1:21" ht="13" x14ac:dyDescent="0.3">
      <c r="A178" s="18" t="s">
        <v>44</v>
      </c>
      <c r="B178" s="12" t="s">
        <v>321</v>
      </c>
      <c r="C178" s="11" t="s">
        <v>322</v>
      </c>
      <c r="D178" s="33">
        <v>0</v>
      </c>
      <c r="E178" s="33">
        <v>0</v>
      </c>
      <c r="F178" s="33">
        <v>0</v>
      </c>
      <c r="G178" s="38">
        <f t="shared" si="40"/>
        <v>0</v>
      </c>
      <c r="H178" s="33">
        <v>0</v>
      </c>
      <c r="I178" s="38">
        <f t="shared" si="41"/>
        <v>0</v>
      </c>
      <c r="J178" s="33">
        <v>24</v>
      </c>
      <c r="K178" s="38">
        <f t="shared" si="42"/>
        <v>0</v>
      </c>
      <c r="L178" s="33">
        <v>0</v>
      </c>
      <c r="M178" s="38">
        <f t="shared" si="43"/>
        <v>0</v>
      </c>
      <c r="N178" s="33">
        <f t="shared" si="44"/>
        <v>24</v>
      </c>
      <c r="O178" s="38">
        <f t="shared" si="45"/>
        <v>0</v>
      </c>
      <c r="P178" s="33">
        <v>0</v>
      </c>
      <c r="Q178" s="33">
        <v>0</v>
      </c>
      <c r="R178" s="33">
        <v>0</v>
      </c>
      <c r="S178" s="33">
        <v>0</v>
      </c>
      <c r="T178" s="38">
        <f t="shared" si="46"/>
        <v>0</v>
      </c>
      <c r="U178" s="38">
        <f t="shared" si="47"/>
        <v>0</v>
      </c>
    </row>
    <row r="179" spans="1:21" ht="14" x14ac:dyDescent="0.3">
      <c r="A179" s="19" t="s">
        <v>0</v>
      </c>
      <c r="B179" s="14" t="s">
        <v>323</v>
      </c>
      <c r="C179" s="13" t="s">
        <v>0</v>
      </c>
      <c r="D179" s="34">
        <f>SUM(D173:D178)</f>
        <v>57440390</v>
      </c>
      <c r="E179" s="34">
        <f>SUM(E173:E178)</f>
        <v>56071250</v>
      </c>
      <c r="F179" s="34">
        <f>SUM(F173:F178)</f>
        <v>53871</v>
      </c>
      <c r="G179" s="39">
        <f t="shared" si="40"/>
        <v>9.37859231108981E-4</v>
      </c>
      <c r="H179" s="34">
        <f>SUM(H173:H178)</f>
        <v>3308875</v>
      </c>
      <c r="I179" s="39">
        <f t="shared" si="41"/>
        <v>5.7605371411997723E-2</v>
      </c>
      <c r="J179" s="34">
        <f>SUM(J173:J178)</f>
        <v>5624042</v>
      </c>
      <c r="K179" s="39">
        <f t="shared" si="42"/>
        <v>0.10030170541944401</v>
      </c>
      <c r="L179" s="34">
        <f>SUM(L173:L178)</f>
        <v>0</v>
      </c>
      <c r="M179" s="39">
        <f t="shared" si="43"/>
        <v>0</v>
      </c>
      <c r="N179" s="34">
        <f t="shared" si="44"/>
        <v>8986788</v>
      </c>
      <c r="O179" s="39">
        <f t="shared" si="45"/>
        <v>0.16027443654279153</v>
      </c>
      <c r="P179" s="34">
        <f>SUM(P173:P178)</f>
        <v>267536</v>
      </c>
      <c r="Q179" s="34">
        <f>SUM(Q173:Q178)</f>
        <v>57083056</v>
      </c>
      <c r="R179" s="34">
        <f>SUM(R173:R178)</f>
        <v>56083056</v>
      </c>
      <c r="S179" s="34">
        <f>SUM(S173:S178)</f>
        <v>4503401</v>
      </c>
      <c r="T179" s="39">
        <f t="shared" si="46"/>
        <v>8.0298780437357054E-2</v>
      </c>
      <c r="U179" s="39">
        <f t="shared" si="47"/>
        <v>20.021626995993064</v>
      </c>
    </row>
    <row r="180" spans="1:21" ht="13" x14ac:dyDescent="0.3">
      <c r="A180" s="18" t="s">
        <v>29</v>
      </c>
      <c r="B180" s="12" t="s">
        <v>324</v>
      </c>
      <c r="C180" s="11" t="s">
        <v>325</v>
      </c>
      <c r="D180" s="33">
        <v>5739984</v>
      </c>
      <c r="E180" s="33">
        <v>0</v>
      </c>
      <c r="F180" s="33">
        <v>468052</v>
      </c>
      <c r="G180" s="38">
        <f t="shared" si="40"/>
        <v>8.1542387574599515E-2</v>
      </c>
      <c r="H180" s="33">
        <v>348865</v>
      </c>
      <c r="I180" s="38">
        <f t="shared" si="41"/>
        <v>6.0778043980610402E-2</v>
      </c>
      <c r="J180" s="33">
        <v>673390</v>
      </c>
      <c r="K180" s="38">
        <f t="shared" si="42"/>
        <v>0</v>
      </c>
      <c r="L180" s="33">
        <v>0</v>
      </c>
      <c r="M180" s="38">
        <f t="shared" si="43"/>
        <v>0</v>
      </c>
      <c r="N180" s="33">
        <f t="shared" si="44"/>
        <v>1490307</v>
      </c>
      <c r="O180" s="38">
        <f t="shared" si="45"/>
        <v>0</v>
      </c>
      <c r="P180" s="33">
        <v>377990</v>
      </c>
      <c r="Q180" s="33">
        <v>3091000</v>
      </c>
      <c r="R180" s="33">
        <v>0</v>
      </c>
      <c r="S180" s="33">
        <v>1247584</v>
      </c>
      <c r="T180" s="38">
        <f t="shared" si="46"/>
        <v>0</v>
      </c>
      <c r="U180" s="38">
        <f t="shared" si="47"/>
        <v>0.78150215614169682</v>
      </c>
    </row>
    <row r="181" spans="1:21" ht="13" x14ac:dyDescent="0.3">
      <c r="A181" s="18" t="s">
        <v>29</v>
      </c>
      <c r="B181" s="12" t="s">
        <v>326</v>
      </c>
      <c r="C181" s="11" t="s">
        <v>327</v>
      </c>
      <c r="D181" s="33">
        <v>888426</v>
      </c>
      <c r="E181" s="33">
        <v>591186</v>
      </c>
      <c r="F181" s="33">
        <v>102307</v>
      </c>
      <c r="G181" s="38">
        <f t="shared" si="40"/>
        <v>0.1151553421444217</v>
      </c>
      <c r="H181" s="33">
        <v>122196</v>
      </c>
      <c r="I181" s="38">
        <f t="shared" si="41"/>
        <v>0.13754212506162583</v>
      </c>
      <c r="J181" s="33">
        <v>47173</v>
      </c>
      <c r="K181" s="38">
        <f t="shared" si="42"/>
        <v>7.9793838149076604E-2</v>
      </c>
      <c r="L181" s="33">
        <v>0</v>
      </c>
      <c r="M181" s="38">
        <f t="shared" si="43"/>
        <v>0</v>
      </c>
      <c r="N181" s="33">
        <f t="shared" si="44"/>
        <v>271676</v>
      </c>
      <c r="O181" s="38">
        <f t="shared" si="45"/>
        <v>0.45954403521057668</v>
      </c>
      <c r="P181" s="33">
        <v>101436</v>
      </c>
      <c r="Q181" s="33">
        <v>565488</v>
      </c>
      <c r="R181" s="33">
        <v>642100</v>
      </c>
      <c r="S181" s="33">
        <v>436124</v>
      </c>
      <c r="T181" s="38">
        <f t="shared" si="46"/>
        <v>0.67921507553340599</v>
      </c>
      <c r="U181" s="38">
        <f t="shared" si="47"/>
        <v>-0.53494814464292761</v>
      </c>
    </row>
    <row r="182" spans="1:21" ht="13" x14ac:dyDescent="0.3">
      <c r="A182" s="18" t="s">
        <v>29</v>
      </c>
      <c r="B182" s="12" t="s">
        <v>328</v>
      </c>
      <c r="C182" s="11" t="s">
        <v>329</v>
      </c>
      <c r="D182" s="33">
        <v>55308</v>
      </c>
      <c r="E182" s="33">
        <v>55308</v>
      </c>
      <c r="F182" s="33">
        <v>15568</v>
      </c>
      <c r="G182" s="38">
        <f t="shared" si="40"/>
        <v>0.28147826715845808</v>
      </c>
      <c r="H182" s="33">
        <v>22436</v>
      </c>
      <c r="I182" s="38">
        <f t="shared" si="41"/>
        <v>0.40565560135965861</v>
      </c>
      <c r="J182" s="33">
        <v>1320</v>
      </c>
      <c r="K182" s="38">
        <f t="shared" si="42"/>
        <v>2.386634844868735E-2</v>
      </c>
      <c r="L182" s="33">
        <v>0</v>
      </c>
      <c r="M182" s="38">
        <f t="shared" si="43"/>
        <v>0</v>
      </c>
      <c r="N182" s="33">
        <f t="shared" si="44"/>
        <v>39324</v>
      </c>
      <c r="O182" s="38">
        <f t="shared" si="45"/>
        <v>0.71100021696680404</v>
      </c>
      <c r="P182" s="33">
        <v>6978</v>
      </c>
      <c r="Q182" s="33">
        <v>52872</v>
      </c>
      <c r="R182" s="33">
        <v>102872</v>
      </c>
      <c r="S182" s="33">
        <v>77112</v>
      </c>
      <c r="T182" s="38">
        <f t="shared" si="46"/>
        <v>0.74959172563962984</v>
      </c>
      <c r="U182" s="38">
        <f t="shared" si="47"/>
        <v>-0.81083404987102325</v>
      </c>
    </row>
    <row r="183" spans="1:21" ht="13" x14ac:dyDescent="0.3">
      <c r="A183" s="18" t="s">
        <v>29</v>
      </c>
      <c r="B183" s="12" t="s">
        <v>330</v>
      </c>
      <c r="C183" s="11" t="s">
        <v>331</v>
      </c>
      <c r="D183" s="33">
        <v>0</v>
      </c>
      <c r="E183" s="33">
        <v>0</v>
      </c>
      <c r="F183" s="33">
        <v>0</v>
      </c>
      <c r="G183" s="38">
        <f t="shared" si="40"/>
        <v>0</v>
      </c>
      <c r="H183" s="33">
        <v>0</v>
      </c>
      <c r="I183" s="38">
        <f t="shared" si="41"/>
        <v>0</v>
      </c>
      <c r="J183" s="33">
        <v>0</v>
      </c>
      <c r="K183" s="38">
        <f t="shared" si="42"/>
        <v>0</v>
      </c>
      <c r="L183" s="33">
        <v>0</v>
      </c>
      <c r="M183" s="38">
        <f t="shared" si="43"/>
        <v>0</v>
      </c>
      <c r="N183" s="33">
        <f t="shared" si="44"/>
        <v>0</v>
      </c>
      <c r="O183" s="38">
        <f t="shared" si="45"/>
        <v>0</v>
      </c>
      <c r="P183" s="33">
        <v>0</v>
      </c>
      <c r="Q183" s="33">
        <v>0</v>
      </c>
      <c r="R183" s="33">
        <v>0</v>
      </c>
      <c r="S183" s="33">
        <v>0</v>
      </c>
      <c r="T183" s="38">
        <f t="shared" si="46"/>
        <v>0</v>
      </c>
      <c r="U183" s="38">
        <f t="shared" si="47"/>
        <v>0</v>
      </c>
    </row>
    <row r="184" spans="1:21" ht="13" x14ac:dyDescent="0.3">
      <c r="A184" s="18" t="s">
        <v>44</v>
      </c>
      <c r="B184" s="12" t="s">
        <v>332</v>
      </c>
      <c r="C184" s="11" t="s">
        <v>333</v>
      </c>
      <c r="D184" s="33">
        <v>116000</v>
      </c>
      <c r="E184" s="33">
        <v>74160</v>
      </c>
      <c r="F184" s="33">
        <v>15349</v>
      </c>
      <c r="G184" s="38">
        <f t="shared" si="40"/>
        <v>0.13231896551724137</v>
      </c>
      <c r="H184" s="33">
        <v>15764</v>
      </c>
      <c r="I184" s="38">
        <f t="shared" si="41"/>
        <v>0.13589655172413792</v>
      </c>
      <c r="J184" s="33">
        <v>17113</v>
      </c>
      <c r="K184" s="38">
        <f t="shared" si="42"/>
        <v>0.23075782092772384</v>
      </c>
      <c r="L184" s="33">
        <v>0</v>
      </c>
      <c r="M184" s="38">
        <f t="shared" si="43"/>
        <v>0</v>
      </c>
      <c r="N184" s="33">
        <f t="shared" si="44"/>
        <v>48226</v>
      </c>
      <c r="O184" s="38">
        <f t="shared" si="45"/>
        <v>0.65029665587918017</v>
      </c>
      <c r="P184" s="33">
        <v>0</v>
      </c>
      <c r="Q184" s="33">
        <v>0</v>
      </c>
      <c r="R184" s="33">
        <v>0</v>
      </c>
      <c r="S184" s="33">
        <v>0</v>
      </c>
      <c r="T184" s="38">
        <f t="shared" si="46"/>
        <v>0</v>
      </c>
      <c r="U184" s="38">
        <f t="shared" si="47"/>
        <v>0</v>
      </c>
    </row>
    <row r="185" spans="1:21" ht="14" x14ac:dyDescent="0.3">
      <c r="A185" s="19" t="s">
        <v>0</v>
      </c>
      <c r="B185" s="14" t="s">
        <v>334</v>
      </c>
      <c r="C185" s="13" t="s">
        <v>0</v>
      </c>
      <c r="D185" s="34">
        <f>SUM(D180:D184)</f>
        <v>6799718</v>
      </c>
      <c r="E185" s="34">
        <f>SUM(E180:E184)</f>
        <v>720654</v>
      </c>
      <c r="F185" s="34">
        <f>SUM(F180:F184)</f>
        <v>601276</v>
      </c>
      <c r="G185" s="39">
        <f t="shared" si="40"/>
        <v>8.8426608279931609E-2</v>
      </c>
      <c r="H185" s="34">
        <f>SUM(H180:H184)</f>
        <v>509261</v>
      </c>
      <c r="I185" s="39">
        <f t="shared" si="41"/>
        <v>7.489442944545642E-2</v>
      </c>
      <c r="J185" s="34">
        <f>SUM(J180:J184)</f>
        <v>738996</v>
      </c>
      <c r="K185" s="39">
        <f t="shared" si="42"/>
        <v>1.0254518812079028</v>
      </c>
      <c r="L185" s="34">
        <f>SUM(L180:L184)</f>
        <v>0</v>
      </c>
      <c r="M185" s="39">
        <f t="shared" si="43"/>
        <v>0</v>
      </c>
      <c r="N185" s="34">
        <f t="shared" si="44"/>
        <v>1849533</v>
      </c>
      <c r="O185" s="39">
        <f t="shared" si="45"/>
        <v>2.5664646279629335</v>
      </c>
      <c r="P185" s="34">
        <f>SUM(P180:P184)</f>
        <v>486404</v>
      </c>
      <c r="Q185" s="34">
        <f>SUM(Q180:Q184)</f>
        <v>3709360</v>
      </c>
      <c r="R185" s="34">
        <f>SUM(R180:R184)</f>
        <v>744972</v>
      </c>
      <c r="S185" s="34">
        <f>SUM(S180:S184)</f>
        <v>1760820</v>
      </c>
      <c r="T185" s="39">
        <f t="shared" si="46"/>
        <v>2.3636056120230022</v>
      </c>
      <c r="U185" s="39">
        <f t="shared" si="47"/>
        <v>0.51930493992648086</v>
      </c>
    </row>
    <row r="186" spans="1:21" ht="13" x14ac:dyDescent="0.3">
      <c r="A186" s="18" t="s">
        <v>29</v>
      </c>
      <c r="B186" s="12" t="s">
        <v>335</v>
      </c>
      <c r="C186" s="11" t="s">
        <v>336</v>
      </c>
      <c r="D186" s="33">
        <v>7089917</v>
      </c>
      <c r="E186" s="33">
        <v>5089917</v>
      </c>
      <c r="F186" s="33">
        <v>668797</v>
      </c>
      <c r="G186" s="38">
        <f t="shared" si="40"/>
        <v>9.4330723476734629E-2</v>
      </c>
      <c r="H186" s="33">
        <v>374389</v>
      </c>
      <c r="I186" s="38">
        <f t="shared" si="41"/>
        <v>5.2805836796114822E-2</v>
      </c>
      <c r="J186" s="33">
        <v>501716</v>
      </c>
      <c r="K186" s="38">
        <f t="shared" si="42"/>
        <v>9.8570566081922356E-2</v>
      </c>
      <c r="L186" s="33">
        <v>0</v>
      </c>
      <c r="M186" s="38">
        <f t="shared" si="43"/>
        <v>0</v>
      </c>
      <c r="N186" s="33">
        <f t="shared" si="44"/>
        <v>1544902</v>
      </c>
      <c r="O186" s="38">
        <f t="shared" si="45"/>
        <v>0.30352204171502206</v>
      </c>
      <c r="P186" s="33">
        <v>492507</v>
      </c>
      <c r="Q186" s="33">
        <v>6688600</v>
      </c>
      <c r="R186" s="33">
        <v>6688600</v>
      </c>
      <c r="S186" s="33">
        <v>2215885</v>
      </c>
      <c r="T186" s="38">
        <f t="shared" si="46"/>
        <v>0.33129279669886075</v>
      </c>
      <c r="U186" s="38">
        <f t="shared" si="47"/>
        <v>1.8698211395980158E-2</v>
      </c>
    </row>
    <row r="187" spans="1:21" ht="13" x14ac:dyDescent="0.3">
      <c r="A187" s="18" t="s">
        <v>29</v>
      </c>
      <c r="B187" s="12" t="s">
        <v>337</v>
      </c>
      <c r="C187" s="11" t="s">
        <v>338</v>
      </c>
      <c r="D187" s="33">
        <v>8991597</v>
      </c>
      <c r="E187" s="33">
        <v>8991597</v>
      </c>
      <c r="F187" s="33">
        <v>2234384</v>
      </c>
      <c r="G187" s="38">
        <f t="shared" si="40"/>
        <v>0.24849690216320861</v>
      </c>
      <c r="H187" s="33">
        <v>3434574</v>
      </c>
      <c r="I187" s="38">
        <f t="shared" si="41"/>
        <v>0.3819759715654516</v>
      </c>
      <c r="J187" s="33">
        <v>2649870</v>
      </c>
      <c r="K187" s="38">
        <f t="shared" si="42"/>
        <v>0.29470515638100775</v>
      </c>
      <c r="L187" s="33">
        <v>0</v>
      </c>
      <c r="M187" s="38">
        <f t="shared" si="43"/>
        <v>0</v>
      </c>
      <c r="N187" s="33">
        <f t="shared" si="44"/>
        <v>8318828</v>
      </c>
      <c r="O187" s="38">
        <f t="shared" si="45"/>
        <v>0.92517803010966793</v>
      </c>
      <c r="P187" s="33">
        <v>2523021</v>
      </c>
      <c r="Q187" s="33">
        <v>8637460</v>
      </c>
      <c r="R187" s="33">
        <v>8637460</v>
      </c>
      <c r="S187" s="33">
        <v>8306699</v>
      </c>
      <c r="T187" s="38">
        <f t="shared" si="46"/>
        <v>0.96170621918943766</v>
      </c>
      <c r="U187" s="38">
        <f t="shared" si="47"/>
        <v>5.0276632655851916E-2</v>
      </c>
    </row>
    <row r="188" spans="1:21" ht="13" x14ac:dyDescent="0.3">
      <c r="A188" s="18" t="s">
        <v>29</v>
      </c>
      <c r="B188" s="12" t="s">
        <v>339</v>
      </c>
      <c r="C188" s="11" t="s">
        <v>340</v>
      </c>
      <c r="D188" s="33">
        <v>354300</v>
      </c>
      <c r="E188" s="33">
        <v>354300</v>
      </c>
      <c r="F188" s="33">
        <v>266811</v>
      </c>
      <c r="G188" s="38">
        <f t="shared" si="40"/>
        <v>0.75306519898391189</v>
      </c>
      <c r="H188" s="33">
        <v>409168</v>
      </c>
      <c r="I188" s="38">
        <f t="shared" si="41"/>
        <v>1.1548631103584532</v>
      </c>
      <c r="J188" s="33">
        <v>468347</v>
      </c>
      <c r="K188" s="38">
        <f t="shared" si="42"/>
        <v>1.3218938752469658</v>
      </c>
      <c r="L188" s="33">
        <v>0</v>
      </c>
      <c r="M188" s="38">
        <f t="shared" si="43"/>
        <v>0</v>
      </c>
      <c r="N188" s="33">
        <f t="shared" si="44"/>
        <v>1144326</v>
      </c>
      <c r="O188" s="38">
        <f t="shared" si="45"/>
        <v>3.2298221845893309</v>
      </c>
      <c r="P188" s="33">
        <v>379623</v>
      </c>
      <c r="Q188" s="33">
        <v>340511</v>
      </c>
      <c r="R188" s="33">
        <v>340511</v>
      </c>
      <c r="S188" s="33">
        <v>834389</v>
      </c>
      <c r="T188" s="38">
        <f t="shared" si="46"/>
        <v>2.4504024833265299</v>
      </c>
      <c r="U188" s="38">
        <f t="shared" si="47"/>
        <v>0.23371608148083767</v>
      </c>
    </row>
    <row r="189" spans="1:21" ht="13" x14ac:dyDescent="0.3">
      <c r="A189" s="18" t="s">
        <v>29</v>
      </c>
      <c r="B189" s="12" t="s">
        <v>341</v>
      </c>
      <c r="C189" s="11" t="s">
        <v>342</v>
      </c>
      <c r="D189" s="33">
        <v>5502078</v>
      </c>
      <c r="E189" s="33">
        <v>11502348</v>
      </c>
      <c r="F189" s="33">
        <v>24970</v>
      </c>
      <c r="G189" s="38">
        <f t="shared" si="40"/>
        <v>4.5382853532792517E-3</v>
      </c>
      <c r="H189" s="33">
        <v>162110</v>
      </c>
      <c r="I189" s="38">
        <f t="shared" si="41"/>
        <v>2.9463413641173389E-2</v>
      </c>
      <c r="J189" s="33">
        <v>15930</v>
      </c>
      <c r="K189" s="38">
        <f t="shared" si="42"/>
        <v>1.3849346237829008E-3</v>
      </c>
      <c r="L189" s="33">
        <v>0</v>
      </c>
      <c r="M189" s="38">
        <f t="shared" si="43"/>
        <v>0</v>
      </c>
      <c r="N189" s="33">
        <f t="shared" si="44"/>
        <v>203010</v>
      </c>
      <c r="O189" s="38">
        <f t="shared" si="45"/>
        <v>1.7649439923048755E-2</v>
      </c>
      <c r="P189" s="33">
        <v>58495</v>
      </c>
      <c r="Q189" s="33">
        <v>2633096</v>
      </c>
      <c r="R189" s="33">
        <v>4093600</v>
      </c>
      <c r="S189" s="33">
        <v>699641</v>
      </c>
      <c r="T189" s="38">
        <f t="shared" si="46"/>
        <v>0.17091093414109829</v>
      </c>
      <c r="U189" s="38">
        <f t="shared" si="47"/>
        <v>-0.72766903154115736</v>
      </c>
    </row>
    <row r="190" spans="1:21" ht="13" x14ac:dyDescent="0.3">
      <c r="A190" s="18" t="s">
        <v>44</v>
      </c>
      <c r="B190" s="12" t="s">
        <v>343</v>
      </c>
      <c r="C190" s="11" t="s">
        <v>344</v>
      </c>
      <c r="D190" s="33">
        <v>45349000</v>
      </c>
      <c r="E190" s="33">
        <v>46559000</v>
      </c>
      <c r="F190" s="33">
        <v>18697494</v>
      </c>
      <c r="G190" s="38">
        <f t="shared" si="40"/>
        <v>0.41230223378685305</v>
      </c>
      <c r="H190" s="33">
        <v>14819009</v>
      </c>
      <c r="I190" s="38">
        <f t="shared" si="41"/>
        <v>0.32677697413393902</v>
      </c>
      <c r="J190" s="33">
        <v>11218483</v>
      </c>
      <c r="K190" s="38">
        <f t="shared" si="42"/>
        <v>0.24095197491355055</v>
      </c>
      <c r="L190" s="33">
        <v>0</v>
      </c>
      <c r="M190" s="38">
        <f t="shared" si="43"/>
        <v>0</v>
      </c>
      <c r="N190" s="33">
        <f t="shared" si="44"/>
        <v>44734986</v>
      </c>
      <c r="O190" s="38">
        <f t="shared" si="45"/>
        <v>0.96082360016323376</v>
      </c>
      <c r="P190" s="33">
        <v>15180977</v>
      </c>
      <c r="Q190" s="33">
        <v>44158000</v>
      </c>
      <c r="R190" s="33">
        <v>42950000</v>
      </c>
      <c r="S190" s="33">
        <v>58675736</v>
      </c>
      <c r="T190" s="38">
        <f t="shared" si="46"/>
        <v>1.3661405355064027</v>
      </c>
      <c r="U190" s="38">
        <f t="shared" si="47"/>
        <v>-0.26101706102314759</v>
      </c>
    </row>
    <row r="191" spans="1:21" ht="14" x14ac:dyDescent="0.3">
      <c r="A191" s="19" t="s">
        <v>0</v>
      </c>
      <c r="B191" s="14" t="s">
        <v>345</v>
      </c>
      <c r="C191" s="13" t="s">
        <v>0</v>
      </c>
      <c r="D191" s="34">
        <f>SUM(D186:D190)</f>
        <v>67286892</v>
      </c>
      <c r="E191" s="34">
        <f>SUM(E186:E190)</f>
        <v>72497162</v>
      </c>
      <c r="F191" s="34">
        <f>SUM(F186:F190)</f>
        <v>21892456</v>
      </c>
      <c r="G191" s="39">
        <f t="shared" si="40"/>
        <v>0.32535989327609305</v>
      </c>
      <c r="H191" s="34">
        <f>SUM(H186:H190)</f>
        <v>19199250</v>
      </c>
      <c r="I191" s="39">
        <f t="shared" si="41"/>
        <v>0.28533417771770464</v>
      </c>
      <c r="J191" s="34">
        <f>SUM(J186:J190)</f>
        <v>14854346</v>
      </c>
      <c r="K191" s="39">
        <f t="shared" si="42"/>
        <v>0.20489555163552473</v>
      </c>
      <c r="L191" s="34">
        <f>SUM(L186:L190)</f>
        <v>0</v>
      </c>
      <c r="M191" s="39">
        <f t="shared" si="43"/>
        <v>0</v>
      </c>
      <c r="N191" s="34">
        <f t="shared" si="44"/>
        <v>55946052</v>
      </c>
      <c r="O191" s="39">
        <f t="shared" si="45"/>
        <v>0.771699890817795</v>
      </c>
      <c r="P191" s="34">
        <f>SUM(P186:P190)</f>
        <v>18634623</v>
      </c>
      <c r="Q191" s="34">
        <f>SUM(Q186:Q190)</f>
        <v>62457667</v>
      </c>
      <c r="R191" s="34">
        <f>SUM(R186:R190)</f>
        <v>62710171</v>
      </c>
      <c r="S191" s="34">
        <f>SUM(S186:S190)</f>
        <v>70732350</v>
      </c>
      <c r="T191" s="39">
        <f t="shared" si="46"/>
        <v>1.1279246870495696</v>
      </c>
      <c r="U191" s="39">
        <f t="shared" si="47"/>
        <v>-0.20286307911890678</v>
      </c>
    </row>
    <row r="192" spans="1:21" ht="13" x14ac:dyDescent="0.3">
      <c r="A192" s="18" t="s">
        <v>29</v>
      </c>
      <c r="B192" s="12" t="s">
        <v>346</v>
      </c>
      <c r="C192" s="11" t="s">
        <v>347</v>
      </c>
      <c r="D192" s="33">
        <v>1827096</v>
      </c>
      <c r="E192" s="33">
        <v>1827096</v>
      </c>
      <c r="F192" s="33">
        <v>0</v>
      </c>
      <c r="G192" s="38">
        <f t="shared" si="40"/>
        <v>0</v>
      </c>
      <c r="H192" s="33">
        <v>0</v>
      </c>
      <c r="I192" s="38">
        <f t="shared" si="41"/>
        <v>0</v>
      </c>
      <c r="J192" s="33">
        <v>0</v>
      </c>
      <c r="K192" s="38">
        <f t="shared" si="42"/>
        <v>0</v>
      </c>
      <c r="L192" s="33">
        <v>0</v>
      </c>
      <c r="M192" s="38">
        <f t="shared" si="43"/>
        <v>0</v>
      </c>
      <c r="N192" s="33">
        <f t="shared" si="44"/>
        <v>0</v>
      </c>
      <c r="O192" s="38">
        <f t="shared" si="45"/>
        <v>0</v>
      </c>
      <c r="P192" s="33">
        <v>-1121</v>
      </c>
      <c r="Q192" s="33">
        <v>0</v>
      </c>
      <c r="R192" s="33">
        <v>1787688</v>
      </c>
      <c r="S192" s="33">
        <v>-1606</v>
      </c>
      <c r="T192" s="38">
        <f t="shared" si="46"/>
        <v>-8.9836705286381073E-4</v>
      </c>
      <c r="U192" s="38">
        <f t="shared" si="47"/>
        <v>-1</v>
      </c>
    </row>
    <row r="193" spans="1:21" ht="13" x14ac:dyDescent="0.3">
      <c r="A193" s="18" t="s">
        <v>29</v>
      </c>
      <c r="B193" s="12" t="s">
        <v>348</v>
      </c>
      <c r="C193" s="11" t="s">
        <v>349</v>
      </c>
      <c r="D193" s="33">
        <v>8786592</v>
      </c>
      <c r="E193" s="33">
        <v>8786592</v>
      </c>
      <c r="F193" s="33">
        <v>8428202</v>
      </c>
      <c r="G193" s="38">
        <f t="shared" si="40"/>
        <v>0.95921171712536557</v>
      </c>
      <c r="H193" s="33">
        <v>1327299</v>
      </c>
      <c r="I193" s="38">
        <f t="shared" si="41"/>
        <v>0.15105959170517988</v>
      </c>
      <c r="J193" s="33">
        <v>14108224</v>
      </c>
      <c r="K193" s="38">
        <f t="shared" si="42"/>
        <v>1.6056537050997701</v>
      </c>
      <c r="L193" s="33">
        <v>0</v>
      </c>
      <c r="M193" s="38">
        <f t="shared" si="43"/>
        <v>0</v>
      </c>
      <c r="N193" s="33">
        <f t="shared" si="44"/>
        <v>23863725</v>
      </c>
      <c r="O193" s="38">
        <f t="shared" si="45"/>
        <v>2.7159250139303155</v>
      </c>
      <c r="P193" s="33">
        <v>678342</v>
      </c>
      <c r="Q193" s="33">
        <v>10762128</v>
      </c>
      <c r="R193" s="33">
        <v>10323128</v>
      </c>
      <c r="S193" s="33">
        <v>7185866</v>
      </c>
      <c r="T193" s="38">
        <f t="shared" si="46"/>
        <v>0.69609385837315974</v>
      </c>
      <c r="U193" s="38">
        <f t="shared" si="47"/>
        <v>19.798098894068183</v>
      </c>
    </row>
    <row r="194" spans="1:21" ht="13" x14ac:dyDescent="0.3">
      <c r="A194" s="18" t="s">
        <v>29</v>
      </c>
      <c r="B194" s="12" t="s">
        <v>350</v>
      </c>
      <c r="C194" s="11" t="s">
        <v>351</v>
      </c>
      <c r="D194" s="33">
        <v>5921014</v>
      </c>
      <c r="E194" s="33">
        <v>5904014</v>
      </c>
      <c r="F194" s="33">
        <v>290855</v>
      </c>
      <c r="G194" s="38">
        <f t="shared" si="40"/>
        <v>4.9122498274788741E-2</v>
      </c>
      <c r="H194" s="33">
        <v>3773169</v>
      </c>
      <c r="I194" s="38">
        <f t="shared" si="41"/>
        <v>0.63725047770533894</v>
      </c>
      <c r="J194" s="33">
        <v>8900534</v>
      </c>
      <c r="K194" s="38">
        <f t="shared" si="42"/>
        <v>1.5075394468915555</v>
      </c>
      <c r="L194" s="33">
        <v>0</v>
      </c>
      <c r="M194" s="38">
        <f t="shared" si="43"/>
        <v>0</v>
      </c>
      <c r="N194" s="33">
        <f t="shared" si="44"/>
        <v>12964558</v>
      </c>
      <c r="O194" s="38">
        <f t="shared" si="45"/>
        <v>2.1958887631364017</v>
      </c>
      <c r="P194" s="33">
        <v>385017</v>
      </c>
      <c r="Q194" s="33">
        <v>5288544</v>
      </c>
      <c r="R194" s="33">
        <v>5288544</v>
      </c>
      <c r="S194" s="33">
        <v>6429429</v>
      </c>
      <c r="T194" s="38">
        <f t="shared" si="46"/>
        <v>1.2157276180362686</v>
      </c>
      <c r="U194" s="38">
        <f t="shared" si="47"/>
        <v>22.117249368209716</v>
      </c>
    </row>
    <row r="195" spans="1:21" ht="13" x14ac:dyDescent="0.3">
      <c r="A195" s="18" t="s">
        <v>29</v>
      </c>
      <c r="B195" s="12" t="s">
        <v>352</v>
      </c>
      <c r="C195" s="11" t="s">
        <v>353</v>
      </c>
      <c r="D195" s="33">
        <v>4445793</v>
      </c>
      <c r="E195" s="33">
        <v>4445793</v>
      </c>
      <c r="F195" s="33">
        <v>1129121</v>
      </c>
      <c r="G195" s="38">
        <f t="shared" si="40"/>
        <v>0.25397516258629227</v>
      </c>
      <c r="H195" s="33">
        <v>1400459</v>
      </c>
      <c r="I195" s="38">
        <f t="shared" si="41"/>
        <v>0.31500769379051163</v>
      </c>
      <c r="J195" s="33">
        <v>1030338</v>
      </c>
      <c r="K195" s="38">
        <f t="shared" si="42"/>
        <v>0.23175572951777107</v>
      </c>
      <c r="L195" s="33">
        <v>0</v>
      </c>
      <c r="M195" s="38">
        <f t="shared" si="43"/>
        <v>0</v>
      </c>
      <c r="N195" s="33">
        <f t="shared" si="44"/>
        <v>3559918</v>
      </c>
      <c r="O195" s="38">
        <f t="shared" si="45"/>
        <v>0.80073858589457492</v>
      </c>
      <c r="P195" s="33">
        <v>0</v>
      </c>
      <c r="Q195" s="33">
        <v>4413080</v>
      </c>
      <c r="R195" s="33">
        <v>4278916</v>
      </c>
      <c r="S195" s="33">
        <v>864</v>
      </c>
      <c r="T195" s="38">
        <f t="shared" si="46"/>
        <v>2.0192029944032555E-4</v>
      </c>
      <c r="U195" s="38">
        <f t="shared" si="47"/>
        <v>0</v>
      </c>
    </row>
    <row r="196" spans="1:21" ht="13" x14ac:dyDescent="0.3">
      <c r="A196" s="18" t="s">
        <v>29</v>
      </c>
      <c r="B196" s="12" t="s">
        <v>354</v>
      </c>
      <c r="C196" s="11" t="s">
        <v>355</v>
      </c>
      <c r="D196" s="33">
        <v>11372802</v>
      </c>
      <c r="E196" s="33">
        <v>11372802</v>
      </c>
      <c r="F196" s="33">
        <v>1183561</v>
      </c>
      <c r="G196" s="38">
        <f t="shared" si="40"/>
        <v>0.10406942809696326</v>
      </c>
      <c r="H196" s="33">
        <v>2501121</v>
      </c>
      <c r="I196" s="38">
        <f t="shared" si="41"/>
        <v>0.21992126478593402</v>
      </c>
      <c r="J196" s="33">
        <v>2561310</v>
      </c>
      <c r="K196" s="38">
        <f t="shared" si="42"/>
        <v>0.22521362809270751</v>
      </c>
      <c r="L196" s="33">
        <v>0</v>
      </c>
      <c r="M196" s="38">
        <f t="shared" si="43"/>
        <v>0</v>
      </c>
      <c r="N196" s="33">
        <f t="shared" si="44"/>
        <v>6245992</v>
      </c>
      <c r="O196" s="38">
        <f t="shared" si="45"/>
        <v>0.54920432097560479</v>
      </c>
      <c r="P196" s="33">
        <v>0</v>
      </c>
      <c r="Q196" s="33">
        <v>4411776</v>
      </c>
      <c r="R196" s="33">
        <v>4411776</v>
      </c>
      <c r="S196" s="33">
        <v>0</v>
      </c>
      <c r="T196" s="38">
        <f t="shared" si="46"/>
        <v>0</v>
      </c>
      <c r="U196" s="38">
        <f t="shared" si="47"/>
        <v>0</v>
      </c>
    </row>
    <row r="197" spans="1:21" ht="13" x14ac:dyDescent="0.3">
      <c r="A197" s="18" t="s">
        <v>44</v>
      </c>
      <c r="B197" s="12" t="s">
        <v>356</v>
      </c>
      <c r="C197" s="11" t="s">
        <v>357</v>
      </c>
      <c r="D197" s="33">
        <v>0</v>
      </c>
      <c r="E197" s="33">
        <v>11214</v>
      </c>
      <c r="F197" s="33">
        <v>8515</v>
      </c>
      <c r="G197" s="38">
        <f t="shared" si="40"/>
        <v>0</v>
      </c>
      <c r="H197" s="33">
        <v>-8515</v>
      </c>
      <c r="I197" s="38">
        <f t="shared" si="41"/>
        <v>0</v>
      </c>
      <c r="J197" s="33">
        <v>0</v>
      </c>
      <c r="K197" s="38">
        <f t="shared" si="42"/>
        <v>0</v>
      </c>
      <c r="L197" s="33">
        <v>0</v>
      </c>
      <c r="M197" s="38">
        <f t="shared" si="43"/>
        <v>0</v>
      </c>
      <c r="N197" s="33">
        <f t="shared" si="44"/>
        <v>0</v>
      </c>
      <c r="O197" s="38">
        <f t="shared" si="45"/>
        <v>0</v>
      </c>
      <c r="P197" s="33">
        <v>0</v>
      </c>
      <c r="Q197" s="33">
        <v>0</v>
      </c>
      <c r="R197" s="33">
        <v>0</v>
      </c>
      <c r="S197" s="33">
        <v>0</v>
      </c>
      <c r="T197" s="38">
        <f t="shared" si="46"/>
        <v>0</v>
      </c>
      <c r="U197" s="38">
        <f t="shared" si="47"/>
        <v>0</v>
      </c>
    </row>
    <row r="198" spans="1:21" ht="14" x14ac:dyDescent="0.3">
      <c r="A198" s="19" t="s">
        <v>0</v>
      </c>
      <c r="B198" s="14" t="s">
        <v>358</v>
      </c>
      <c r="C198" s="13" t="s">
        <v>0</v>
      </c>
      <c r="D198" s="34">
        <f>SUM(D192:D197)</f>
        <v>32353297</v>
      </c>
      <c r="E198" s="34">
        <f>SUM(E192:E197)</f>
        <v>32347511</v>
      </c>
      <c r="F198" s="34">
        <f>SUM(F192:F197)</f>
        <v>11040254</v>
      </c>
      <c r="G198" s="39">
        <f t="shared" si="40"/>
        <v>0.341240461520815</v>
      </c>
      <c r="H198" s="34">
        <f>SUM(H192:H197)</f>
        <v>8993533</v>
      </c>
      <c r="I198" s="39">
        <f t="shared" si="41"/>
        <v>0.2779788718287351</v>
      </c>
      <c r="J198" s="34">
        <f>SUM(J192:J197)</f>
        <v>26600406</v>
      </c>
      <c r="K198" s="39">
        <f t="shared" si="42"/>
        <v>0.82233238903605288</v>
      </c>
      <c r="L198" s="34">
        <f>SUM(L192:L197)</f>
        <v>0</v>
      </c>
      <c r="M198" s="39">
        <f t="shared" si="43"/>
        <v>0</v>
      </c>
      <c r="N198" s="34">
        <f t="shared" si="44"/>
        <v>46634193</v>
      </c>
      <c r="O198" s="39">
        <f t="shared" si="45"/>
        <v>1.4416624821613013</v>
      </c>
      <c r="P198" s="34">
        <f>SUM(P192:P197)</f>
        <v>1062238</v>
      </c>
      <c r="Q198" s="34">
        <f>SUM(Q192:Q197)</f>
        <v>24875528</v>
      </c>
      <c r="R198" s="34">
        <f>SUM(R192:R197)</f>
        <v>26090052</v>
      </c>
      <c r="S198" s="34">
        <f>SUM(S192:S197)</f>
        <v>13614553</v>
      </c>
      <c r="T198" s="39">
        <f t="shared" si="46"/>
        <v>0.52182927807119739</v>
      </c>
      <c r="U198" s="39">
        <f t="shared" si="47"/>
        <v>24.041851261205117</v>
      </c>
    </row>
    <row r="199" spans="1:21" ht="13" x14ac:dyDescent="0.3">
      <c r="A199" s="18" t="s">
        <v>29</v>
      </c>
      <c r="B199" s="12" t="s">
        <v>359</v>
      </c>
      <c r="C199" s="11" t="s">
        <v>360</v>
      </c>
      <c r="D199" s="33">
        <v>0</v>
      </c>
      <c r="E199" s="33">
        <v>0</v>
      </c>
      <c r="F199" s="33">
        <v>0</v>
      </c>
      <c r="G199" s="38">
        <f t="shared" si="40"/>
        <v>0</v>
      </c>
      <c r="H199" s="33">
        <v>0</v>
      </c>
      <c r="I199" s="38">
        <f t="shared" si="41"/>
        <v>0</v>
      </c>
      <c r="J199" s="33">
        <v>0</v>
      </c>
      <c r="K199" s="38">
        <f t="shared" si="42"/>
        <v>0</v>
      </c>
      <c r="L199" s="33">
        <v>0</v>
      </c>
      <c r="M199" s="38">
        <f t="shared" si="43"/>
        <v>0</v>
      </c>
      <c r="N199" s="33">
        <f t="shared" si="44"/>
        <v>0</v>
      </c>
      <c r="O199" s="38">
        <f t="shared" si="45"/>
        <v>0</v>
      </c>
      <c r="P199" s="33">
        <v>0</v>
      </c>
      <c r="Q199" s="33">
        <v>0</v>
      </c>
      <c r="R199" s="33">
        <v>0</v>
      </c>
      <c r="S199" s="33">
        <v>0</v>
      </c>
      <c r="T199" s="38">
        <f t="shared" si="46"/>
        <v>0</v>
      </c>
      <c r="U199" s="38">
        <f t="shared" si="47"/>
        <v>0</v>
      </c>
    </row>
    <row r="200" spans="1:21" ht="13" x14ac:dyDescent="0.3">
      <c r="A200" s="18" t="s">
        <v>29</v>
      </c>
      <c r="B200" s="12" t="s">
        <v>361</v>
      </c>
      <c r="C200" s="11" t="s">
        <v>362</v>
      </c>
      <c r="D200" s="33">
        <v>65000000</v>
      </c>
      <c r="E200" s="33">
        <v>30924259</v>
      </c>
      <c r="F200" s="33">
        <v>44550</v>
      </c>
      <c r="G200" s="38">
        <f t="shared" si="40"/>
        <v>6.8538461538461537E-4</v>
      </c>
      <c r="H200" s="33">
        <v>46125</v>
      </c>
      <c r="I200" s="38">
        <f t="shared" si="41"/>
        <v>7.096153846153846E-4</v>
      </c>
      <c r="J200" s="33">
        <v>188075</v>
      </c>
      <c r="K200" s="38">
        <f t="shared" si="42"/>
        <v>6.0817948782539944E-3</v>
      </c>
      <c r="L200" s="33">
        <v>0</v>
      </c>
      <c r="M200" s="38">
        <f t="shared" si="43"/>
        <v>0</v>
      </c>
      <c r="N200" s="33">
        <f t="shared" si="44"/>
        <v>278750</v>
      </c>
      <c r="O200" s="38">
        <f t="shared" si="45"/>
        <v>9.0139589116751354E-3</v>
      </c>
      <c r="P200" s="33">
        <v>127360</v>
      </c>
      <c r="Q200" s="33">
        <v>70173668</v>
      </c>
      <c r="R200" s="33">
        <v>10173668</v>
      </c>
      <c r="S200" s="33">
        <v>373473</v>
      </c>
      <c r="T200" s="38">
        <f t="shared" si="46"/>
        <v>3.6709768787422589E-2</v>
      </c>
      <c r="U200" s="38">
        <f t="shared" si="47"/>
        <v>0.47671953517587951</v>
      </c>
    </row>
    <row r="201" spans="1:21" ht="13" x14ac:dyDescent="0.3">
      <c r="A201" s="18" t="s">
        <v>29</v>
      </c>
      <c r="B201" s="12" t="s">
        <v>363</v>
      </c>
      <c r="C201" s="11" t="s">
        <v>364</v>
      </c>
      <c r="D201" s="33">
        <v>0</v>
      </c>
      <c r="E201" s="33">
        <v>0</v>
      </c>
      <c r="F201" s="33">
        <v>0</v>
      </c>
      <c r="G201" s="38">
        <f t="shared" si="40"/>
        <v>0</v>
      </c>
      <c r="H201" s="33">
        <v>0</v>
      </c>
      <c r="I201" s="38">
        <f t="shared" si="41"/>
        <v>0</v>
      </c>
      <c r="J201" s="33">
        <v>0</v>
      </c>
      <c r="K201" s="38">
        <f t="shared" si="42"/>
        <v>0</v>
      </c>
      <c r="L201" s="33">
        <v>0</v>
      </c>
      <c r="M201" s="38">
        <f t="shared" si="43"/>
        <v>0</v>
      </c>
      <c r="N201" s="33">
        <f t="shared" si="44"/>
        <v>0</v>
      </c>
      <c r="O201" s="38">
        <f t="shared" si="45"/>
        <v>0</v>
      </c>
      <c r="P201" s="33">
        <v>0</v>
      </c>
      <c r="Q201" s="33">
        <v>0</v>
      </c>
      <c r="R201" s="33">
        <v>0</v>
      </c>
      <c r="S201" s="33">
        <v>0</v>
      </c>
      <c r="T201" s="38">
        <f t="shared" si="46"/>
        <v>0</v>
      </c>
      <c r="U201" s="38">
        <f t="shared" si="47"/>
        <v>0</v>
      </c>
    </row>
    <row r="202" spans="1:21" ht="13" x14ac:dyDescent="0.3">
      <c r="A202" s="18" t="s">
        <v>29</v>
      </c>
      <c r="B202" s="12" t="s">
        <v>365</v>
      </c>
      <c r="C202" s="11" t="s">
        <v>366</v>
      </c>
      <c r="D202" s="33">
        <v>0</v>
      </c>
      <c r="E202" s="33">
        <v>24917737</v>
      </c>
      <c r="F202" s="33">
        <v>0</v>
      </c>
      <c r="G202" s="38">
        <f t="shared" si="40"/>
        <v>0</v>
      </c>
      <c r="H202" s="33">
        <v>0</v>
      </c>
      <c r="I202" s="38">
        <f t="shared" si="41"/>
        <v>0</v>
      </c>
      <c r="J202" s="33">
        <v>5572078</v>
      </c>
      <c r="K202" s="38">
        <f t="shared" si="42"/>
        <v>0.22361894260301407</v>
      </c>
      <c r="L202" s="33">
        <v>0</v>
      </c>
      <c r="M202" s="38">
        <f t="shared" si="43"/>
        <v>0</v>
      </c>
      <c r="N202" s="33">
        <f t="shared" si="44"/>
        <v>5572078</v>
      </c>
      <c r="O202" s="38">
        <f t="shared" si="45"/>
        <v>0.22361894260301407</v>
      </c>
      <c r="P202" s="33">
        <v>0</v>
      </c>
      <c r="Q202" s="33">
        <v>0</v>
      </c>
      <c r="R202" s="33">
        <v>0</v>
      </c>
      <c r="S202" s="33">
        <v>0</v>
      </c>
      <c r="T202" s="38">
        <f t="shared" si="46"/>
        <v>0</v>
      </c>
      <c r="U202" s="38">
        <f t="shared" si="47"/>
        <v>0</v>
      </c>
    </row>
    <row r="203" spans="1:21" ht="13" x14ac:dyDescent="0.3">
      <c r="A203" s="18" t="s">
        <v>44</v>
      </c>
      <c r="B203" s="12" t="s">
        <v>367</v>
      </c>
      <c r="C203" s="11" t="s">
        <v>368</v>
      </c>
      <c r="D203" s="33">
        <v>0</v>
      </c>
      <c r="E203" s="33">
        <v>0</v>
      </c>
      <c r="F203" s="33">
        <v>0</v>
      </c>
      <c r="G203" s="38">
        <f t="shared" si="40"/>
        <v>0</v>
      </c>
      <c r="H203" s="33">
        <v>0</v>
      </c>
      <c r="I203" s="38">
        <f t="shared" si="41"/>
        <v>0</v>
      </c>
      <c r="J203" s="33">
        <v>0</v>
      </c>
      <c r="K203" s="38">
        <f t="shared" si="42"/>
        <v>0</v>
      </c>
      <c r="L203" s="33">
        <v>0</v>
      </c>
      <c r="M203" s="38">
        <f t="shared" si="43"/>
        <v>0</v>
      </c>
      <c r="N203" s="33">
        <f t="shared" si="44"/>
        <v>0</v>
      </c>
      <c r="O203" s="38">
        <f t="shared" si="45"/>
        <v>0</v>
      </c>
      <c r="P203" s="33">
        <v>0</v>
      </c>
      <c r="Q203" s="33">
        <v>0</v>
      </c>
      <c r="R203" s="33">
        <v>0</v>
      </c>
      <c r="S203" s="33">
        <v>0</v>
      </c>
      <c r="T203" s="38">
        <f t="shared" si="46"/>
        <v>0</v>
      </c>
      <c r="U203" s="38">
        <f t="shared" si="47"/>
        <v>0</v>
      </c>
    </row>
    <row r="204" spans="1:21" ht="14" x14ac:dyDescent="0.3">
      <c r="A204" s="19" t="s">
        <v>0</v>
      </c>
      <c r="B204" s="14" t="s">
        <v>369</v>
      </c>
      <c r="C204" s="13" t="s">
        <v>0</v>
      </c>
      <c r="D204" s="34">
        <f>SUM(D199:D203)</f>
        <v>65000000</v>
      </c>
      <c r="E204" s="34">
        <f>SUM(E199:E203)</f>
        <v>55841996</v>
      </c>
      <c r="F204" s="34">
        <f>SUM(F199:F203)</f>
        <v>44550</v>
      </c>
      <c r="G204" s="39">
        <f t="shared" si="40"/>
        <v>6.8538461538461537E-4</v>
      </c>
      <c r="H204" s="34">
        <f>SUM(H199:H203)</f>
        <v>46125</v>
      </c>
      <c r="I204" s="39">
        <f t="shared" si="41"/>
        <v>7.096153846153846E-4</v>
      </c>
      <c r="J204" s="34">
        <f>SUM(J199:J203)</f>
        <v>5760153</v>
      </c>
      <c r="K204" s="39">
        <f t="shared" si="42"/>
        <v>0.10315091530754023</v>
      </c>
      <c r="L204" s="34">
        <f>SUM(L199:L203)</f>
        <v>0</v>
      </c>
      <c r="M204" s="39">
        <f t="shared" si="43"/>
        <v>0</v>
      </c>
      <c r="N204" s="34">
        <f t="shared" si="44"/>
        <v>5850828</v>
      </c>
      <c r="O204" s="39">
        <f t="shared" si="45"/>
        <v>0.1047746932255072</v>
      </c>
      <c r="P204" s="34">
        <f>SUM(P199:P203)</f>
        <v>127360</v>
      </c>
      <c r="Q204" s="34">
        <f>SUM(Q199:Q203)</f>
        <v>70173668</v>
      </c>
      <c r="R204" s="34">
        <f>SUM(R199:R203)</f>
        <v>10173668</v>
      </c>
      <c r="S204" s="34">
        <f>SUM(S199:S203)</f>
        <v>373473</v>
      </c>
      <c r="T204" s="39">
        <f t="shared" si="46"/>
        <v>3.6709768787422589E-2</v>
      </c>
      <c r="U204" s="39">
        <f t="shared" si="47"/>
        <v>44.22733197236181</v>
      </c>
    </row>
    <row r="205" spans="1:21" ht="14" x14ac:dyDescent="0.3">
      <c r="A205" s="19" t="s">
        <v>0</v>
      </c>
      <c r="B205" s="14" t="s">
        <v>370</v>
      </c>
      <c r="C205" s="13" t="s">
        <v>0</v>
      </c>
      <c r="D205" s="34">
        <f>SUM(D173:D178,D180:D184,D186:D190,D192:D197,D199:D203)</f>
        <v>228880297</v>
      </c>
      <c r="E205" s="34">
        <f>SUM(E173:E178,E180:E184,E186:E190,E192:E197,E199:E203)</f>
        <v>217478573</v>
      </c>
      <c r="F205" s="34">
        <f>SUM(F173:F178,F180:F184,F186:F190,F192:F197,F199:F203)</f>
        <v>33632407</v>
      </c>
      <c r="G205" s="39">
        <f t="shared" si="40"/>
        <v>0.14694321634858767</v>
      </c>
      <c r="H205" s="34">
        <f>SUM(H173:H178,H180:H184,H186:H190,H192:H197,H199:H203)</f>
        <v>32057044</v>
      </c>
      <c r="I205" s="39">
        <f t="shared" si="41"/>
        <v>0.14006030409860923</v>
      </c>
      <c r="J205" s="34">
        <f>SUM(J173:J178,J180:J184,J186:J190,J192:J197,J199:J203)</f>
        <v>53577943</v>
      </c>
      <c r="K205" s="39">
        <f t="shared" si="42"/>
        <v>0.24635964022074028</v>
      </c>
      <c r="L205" s="34">
        <f>SUM(L173:L178,L180:L184,L186:L190,L192:L197,L199:L203)</f>
        <v>0</v>
      </c>
      <c r="M205" s="39">
        <f t="shared" si="43"/>
        <v>0</v>
      </c>
      <c r="N205" s="34">
        <f t="shared" si="44"/>
        <v>119267394</v>
      </c>
      <c r="O205" s="39">
        <f t="shared" si="45"/>
        <v>0.54840986104870204</v>
      </c>
      <c r="P205" s="34">
        <f>SUM(P173:P178,P180:P184,P186:P190,P192:P197,P199:P203)</f>
        <v>20578161</v>
      </c>
      <c r="Q205" s="34">
        <f>SUM(Q173:Q178,Q180:Q184,Q186:Q190,Q192:Q197,Q199:Q203)</f>
        <v>218299279</v>
      </c>
      <c r="R205" s="34">
        <f>SUM(R173:R178,R180:R184,R186:R190,R192:R197,R199:R203)</f>
        <v>155801919</v>
      </c>
      <c r="S205" s="34">
        <f>SUM(S173:S178,S180:S184,S186:S190,S192:S197,S199:S203)</f>
        <v>90984597</v>
      </c>
      <c r="T205" s="39">
        <f t="shared" si="46"/>
        <v>0.5839760998065755</v>
      </c>
      <c r="U205" s="39">
        <f t="shared" si="47"/>
        <v>1.603631247709647</v>
      </c>
    </row>
    <row r="206" spans="1:21" ht="14.5" customHeight="1" x14ac:dyDescent="0.3">
      <c r="A206" s="17" t="s">
        <v>0</v>
      </c>
      <c r="B206" s="15" t="s">
        <v>618</v>
      </c>
      <c r="C206" s="10"/>
      <c r="D206" s="35"/>
      <c r="E206" s="35"/>
      <c r="F206" s="35"/>
      <c r="G206" s="40"/>
      <c r="H206" s="35"/>
      <c r="I206" s="40"/>
      <c r="J206" s="35"/>
      <c r="K206" s="40"/>
      <c r="L206" s="35"/>
      <c r="M206" s="40"/>
      <c r="N206" s="35"/>
      <c r="O206" s="40"/>
      <c r="P206" s="35"/>
      <c r="Q206" s="35"/>
      <c r="R206" s="35"/>
      <c r="S206" s="35"/>
      <c r="T206" s="40"/>
      <c r="U206" s="40"/>
    </row>
    <row r="207" spans="1:21" ht="14.5" customHeight="1" x14ac:dyDescent="0.3">
      <c r="A207" s="17" t="s">
        <v>0</v>
      </c>
      <c r="B207" s="9" t="s">
        <v>371</v>
      </c>
      <c r="C207" s="10"/>
      <c r="D207" s="35"/>
      <c r="E207" s="35"/>
      <c r="F207" s="35"/>
      <c r="G207" s="40"/>
      <c r="H207" s="35"/>
      <c r="I207" s="40"/>
      <c r="J207" s="35"/>
      <c r="K207" s="40"/>
      <c r="L207" s="35"/>
      <c r="M207" s="40"/>
      <c r="N207" s="35"/>
      <c r="O207" s="40"/>
      <c r="P207" s="35"/>
      <c r="Q207" s="35"/>
      <c r="R207" s="35"/>
      <c r="S207" s="35"/>
      <c r="T207" s="40"/>
      <c r="U207" s="40"/>
    </row>
    <row r="208" spans="1:21" ht="13" x14ac:dyDescent="0.3">
      <c r="A208" s="18" t="s">
        <v>29</v>
      </c>
      <c r="B208" s="12" t="s">
        <v>372</v>
      </c>
      <c r="C208" s="11" t="s">
        <v>373</v>
      </c>
      <c r="D208" s="33">
        <v>60093</v>
      </c>
      <c r="E208" s="33">
        <v>57405</v>
      </c>
      <c r="F208" s="33">
        <v>79834</v>
      </c>
      <c r="G208" s="38">
        <f t="shared" ref="G208:G231" si="48">IF(($D208     =0),0,($F208     /$D208     ))</f>
        <v>1.3285074800725543</v>
      </c>
      <c r="H208" s="33">
        <v>129027</v>
      </c>
      <c r="I208" s="38">
        <f t="shared" ref="I208:I231" si="49">IF(($D208     =0),0,($H208     /$D208     ))</f>
        <v>2.147121960960511</v>
      </c>
      <c r="J208" s="33">
        <v>132730</v>
      </c>
      <c r="K208" s="38">
        <f t="shared" ref="K208:K231" si="50">IF(($E208     =0),0,($J208     /$E208     ))</f>
        <v>2.3121679296228552</v>
      </c>
      <c r="L208" s="33">
        <v>0</v>
      </c>
      <c r="M208" s="38">
        <f t="shared" ref="M208:M231" si="51">IF(($E208     =0),0,($L208     /$E208     ))</f>
        <v>0</v>
      </c>
      <c r="N208" s="33">
        <f t="shared" ref="N208:N231" si="52">$F208     +$H208     +$J208</f>
        <v>341591</v>
      </c>
      <c r="O208" s="38">
        <f t="shared" ref="O208:O231" si="53">IF(($E208     =0),0,($N208     /$E208     ))</f>
        <v>5.9505443776674509</v>
      </c>
      <c r="P208" s="33">
        <v>95025</v>
      </c>
      <c r="Q208" s="33">
        <v>57506</v>
      </c>
      <c r="R208" s="33">
        <v>57506</v>
      </c>
      <c r="S208" s="33">
        <v>264006</v>
      </c>
      <c r="T208" s="38">
        <f t="shared" ref="T208:T231" si="54">IF(($R208     =0),0,($S208     /$R208     ))</f>
        <v>4.5909296421243004</v>
      </c>
      <c r="U208" s="38">
        <f t="shared" ref="U208:U231" si="55">IF(($P208     =0),0,(($J208     /$P208     )-1))</f>
        <v>0.39679031833727962</v>
      </c>
    </row>
    <row r="209" spans="1:21" ht="13" x14ac:dyDescent="0.3">
      <c r="A209" s="18" t="s">
        <v>29</v>
      </c>
      <c r="B209" s="12" t="s">
        <v>374</v>
      </c>
      <c r="C209" s="11" t="s">
        <v>375</v>
      </c>
      <c r="D209" s="33">
        <v>6268651</v>
      </c>
      <c r="E209" s="33">
        <v>6458760</v>
      </c>
      <c r="F209" s="33">
        <v>960400</v>
      </c>
      <c r="G209" s="38">
        <f t="shared" si="48"/>
        <v>0.15320680637668296</v>
      </c>
      <c r="H209" s="33">
        <v>199573</v>
      </c>
      <c r="I209" s="38">
        <f t="shared" si="49"/>
        <v>3.183667427011011E-2</v>
      </c>
      <c r="J209" s="33">
        <v>327124</v>
      </c>
      <c r="K209" s="38">
        <f t="shared" si="50"/>
        <v>5.064811202150258E-2</v>
      </c>
      <c r="L209" s="33">
        <v>0</v>
      </c>
      <c r="M209" s="38">
        <f t="shared" si="51"/>
        <v>0</v>
      </c>
      <c r="N209" s="33">
        <f t="shared" si="52"/>
        <v>1487097</v>
      </c>
      <c r="O209" s="38">
        <f t="shared" si="53"/>
        <v>0.23024496962265203</v>
      </c>
      <c r="P209" s="33">
        <v>130927</v>
      </c>
      <c r="Q209" s="33">
        <v>4526091</v>
      </c>
      <c r="R209" s="33">
        <v>7779279</v>
      </c>
      <c r="S209" s="33">
        <v>737724</v>
      </c>
      <c r="T209" s="38">
        <f t="shared" si="54"/>
        <v>9.4831924655228328E-2</v>
      </c>
      <c r="U209" s="38">
        <f t="shared" si="55"/>
        <v>1.4985220771880514</v>
      </c>
    </row>
    <row r="210" spans="1:21" ht="13" x14ac:dyDescent="0.3">
      <c r="A210" s="18" t="s">
        <v>29</v>
      </c>
      <c r="B210" s="12" t="s">
        <v>376</v>
      </c>
      <c r="C210" s="11" t="s">
        <v>377</v>
      </c>
      <c r="D210" s="33">
        <v>1655196</v>
      </c>
      <c r="E210" s="33">
        <v>10771388</v>
      </c>
      <c r="F210" s="33">
        <v>489929</v>
      </c>
      <c r="G210" s="38">
        <f t="shared" si="48"/>
        <v>0.29599455291095433</v>
      </c>
      <c r="H210" s="33">
        <v>229082</v>
      </c>
      <c r="I210" s="38">
        <f t="shared" si="49"/>
        <v>0.1384017361085938</v>
      </c>
      <c r="J210" s="33">
        <v>194278</v>
      </c>
      <c r="K210" s="38">
        <f t="shared" si="50"/>
        <v>1.8036487033982994E-2</v>
      </c>
      <c r="L210" s="33">
        <v>0</v>
      </c>
      <c r="M210" s="38">
        <f t="shared" si="51"/>
        <v>0</v>
      </c>
      <c r="N210" s="33">
        <f t="shared" si="52"/>
        <v>913289</v>
      </c>
      <c r="O210" s="38">
        <f t="shared" si="53"/>
        <v>8.4788422810505013E-2</v>
      </c>
      <c r="P210" s="33">
        <v>459957</v>
      </c>
      <c r="Q210" s="33">
        <v>3350868</v>
      </c>
      <c r="R210" s="33">
        <v>1593067</v>
      </c>
      <c r="S210" s="33">
        <v>1120906</v>
      </c>
      <c r="T210" s="38">
        <f t="shared" si="54"/>
        <v>0.7036151021896756</v>
      </c>
      <c r="U210" s="38">
        <f t="shared" si="55"/>
        <v>-0.57761703811443244</v>
      </c>
    </row>
    <row r="211" spans="1:21" ht="13" x14ac:dyDescent="0.3">
      <c r="A211" s="18" t="s">
        <v>29</v>
      </c>
      <c r="B211" s="12" t="s">
        <v>378</v>
      </c>
      <c r="C211" s="11" t="s">
        <v>379</v>
      </c>
      <c r="D211" s="33">
        <v>0</v>
      </c>
      <c r="E211" s="33">
        <v>0</v>
      </c>
      <c r="F211" s="33">
        <v>0</v>
      </c>
      <c r="G211" s="38">
        <f t="shared" si="48"/>
        <v>0</v>
      </c>
      <c r="H211" s="33">
        <v>0</v>
      </c>
      <c r="I211" s="38">
        <f t="shared" si="49"/>
        <v>0</v>
      </c>
      <c r="J211" s="33">
        <v>0</v>
      </c>
      <c r="K211" s="38">
        <f t="shared" si="50"/>
        <v>0</v>
      </c>
      <c r="L211" s="33">
        <v>0</v>
      </c>
      <c r="M211" s="38">
        <f t="shared" si="51"/>
        <v>0</v>
      </c>
      <c r="N211" s="33">
        <f t="shared" si="52"/>
        <v>0</v>
      </c>
      <c r="O211" s="38">
        <f t="shared" si="53"/>
        <v>0</v>
      </c>
      <c r="P211" s="33">
        <v>0</v>
      </c>
      <c r="Q211" s="33">
        <v>0</v>
      </c>
      <c r="R211" s="33">
        <v>0</v>
      </c>
      <c r="S211" s="33">
        <v>0</v>
      </c>
      <c r="T211" s="38">
        <f t="shared" si="54"/>
        <v>0</v>
      </c>
      <c r="U211" s="38">
        <f t="shared" si="55"/>
        <v>0</v>
      </c>
    </row>
    <row r="212" spans="1:21" ht="13" x14ac:dyDescent="0.3">
      <c r="A212" s="18" t="s">
        <v>29</v>
      </c>
      <c r="B212" s="12" t="s">
        <v>380</v>
      </c>
      <c r="C212" s="11" t="s">
        <v>381</v>
      </c>
      <c r="D212" s="33">
        <v>642000</v>
      </c>
      <c r="E212" s="33">
        <v>642000</v>
      </c>
      <c r="F212" s="33">
        <v>91427</v>
      </c>
      <c r="G212" s="38">
        <f t="shared" si="48"/>
        <v>0.14240965732087227</v>
      </c>
      <c r="H212" s="33">
        <v>105627</v>
      </c>
      <c r="I212" s="38">
        <f t="shared" si="49"/>
        <v>0.16452803738317756</v>
      </c>
      <c r="J212" s="33">
        <v>139022</v>
      </c>
      <c r="K212" s="38">
        <f t="shared" si="50"/>
        <v>0.21654517133956386</v>
      </c>
      <c r="L212" s="33">
        <v>0</v>
      </c>
      <c r="M212" s="38">
        <f t="shared" si="51"/>
        <v>0</v>
      </c>
      <c r="N212" s="33">
        <f t="shared" si="52"/>
        <v>336076</v>
      </c>
      <c r="O212" s="38">
        <f t="shared" si="53"/>
        <v>0.52348286604361371</v>
      </c>
      <c r="P212" s="33">
        <v>100516</v>
      </c>
      <c r="Q212" s="33">
        <v>642000</v>
      </c>
      <c r="R212" s="33">
        <v>642000</v>
      </c>
      <c r="S212" s="33">
        <v>107724</v>
      </c>
      <c r="T212" s="38">
        <f t="shared" si="54"/>
        <v>0.16779439252336448</v>
      </c>
      <c r="U212" s="38">
        <f t="shared" si="55"/>
        <v>0.38308329022245213</v>
      </c>
    </row>
    <row r="213" spans="1:21" ht="13" x14ac:dyDescent="0.3">
      <c r="A213" s="18" t="s">
        <v>29</v>
      </c>
      <c r="B213" s="12" t="s">
        <v>382</v>
      </c>
      <c r="C213" s="11" t="s">
        <v>383</v>
      </c>
      <c r="D213" s="33">
        <v>9136980</v>
      </c>
      <c r="E213" s="33">
        <v>8363224</v>
      </c>
      <c r="F213" s="33">
        <v>1720920</v>
      </c>
      <c r="G213" s="38">
        <f t="shared" si="48"/>
        <v>0.18834669661091522</v>
      </c>
      <c r="H213" s="33">
        <v>1203414</v>
      </c>
      <c r="I213" s="38">
        <f t="shared" si="49"/>
        <v>0.13170806984364636</v>
      </c>
      <c r="J213" s="33">
        <v>1213459</v>
      </c>
      <c r="K213" s="38">
        <f t="shared" si="50"/>
        <v>0.14509464292717736</v>
      </c>
      <c r="L213" s="33">
        <v>0</v>
      </c>
      <c r="M213" s="38">
        <f t="shared" si="51"/>
        <v>0</v>
      </c>
      <c r="N213" s="33">
        <f t="shared" si="52"/>
        <v>4137793</v>
      </c>
      <c r="O213" s="38">
        <f t="shared" si="53"/>
        <v>0.49476051340966115</v>
      </c>
      <c r="P213" s="33">
        <v>1737604</v>
      </c>
      <c r="Q213" s="33">
        <v>8598085</v>
      </c>
      <c r="R213" s="33">
        <v>9006582</v>
      </c>
      <c r="S213" s="33">
        <v>7978667</v>
      </c>
      <c r="T213" s="38">
        <f t="shared" si="54"/>
        <v>0.88587068879181918</v>
      </c>
      <c r="U213" s="38">
        <f t="shared" si="55"/>
        <v>-0.30164813156507464</v>
      </c>
    </row>
    <row r="214" spans="1:21" ht="13" x14ac:dyDescent="0.3">
      <c r="A214" s="18" t="s">
        <v>29</v>
      </c>
      <c r="B214" s="12" t="s">
        <v>384</v>
      </c>
      <c r="C214" s="11" t="s">
        <v>385</v>
      </c>
      <c r="D214" s="33">
        <v>36192985</v>
      </c>
      <c r="E214" s="33">
        <v>36192985</v>
      </c>
      <c r="F214" s="33">
        <v>128330</v>
      </c>
      <c r="G214" s="38">
        <f t="shared" si="48"/>
        <v>3.5457147289730318E-3</v>
      </c>
      <c r="H214" s="33">
        <v>465541</v>
      </c>
      <c r="I214" s="38">
        <f t="shared" si="49"/>
        <v>1.2862741219051151E-2</v>
      </c>
      <c r="J214" s="33">
        <v>537033</v>
      </c>
      <c r="K214" s="38">
        <f t="shared" si="50"/>
        <v>1.4838041128688336E-2</v>
      </c>
      <c r="L214" s="33">
        <v>0</v>
      </c>
      <c r="M214" s="38">
        <f t="shared" si="51"/>
        <v>0</v>
      </c>
      <c r="N214" s="33">
        <f t="shared" si="52"/>
        <v>1130904</v>
      </c>
      <c r="O214" s="38">
        <f t="shared" si="53"/>
        <v>3.1246497076712516E-2</v>
      </c>
      <c r="P214" s="33">
        <v>356680</v>
      </c>
      <c r="Q214" s="33">
        <v>34767516</v>
      </c>
      <c r="R214" s="33">
        <v>34767516</v>
      </c>
      <c r="S214" s="33">
        <v>836021</v>
      </c>
      <c r="T214" s="38">
        <f t="shared" si="54"/>
        <v>2.4046037686442714E-2</v>
      </c>
      <c r="U214" s="38">
        <f t="shared" si="55"/>
        <v>0.50564371425367272</v>
      </c>
    </row>
    <row r="215" spans="1:21" ht="13" x14ac:dyDescent="0.3">
      <c r="A215" s="18" t="s">
        <v>44</v>
      </c>
      <c r="B215" s="12" t="s">
        <v>386</v>
      </c>
      <c r="C215" s="11" t="s">
        <v>387</v>
      </c>
      <c r="D215" s="33">
        <v>0</v>
      </c>
      <c r="E215" s="33">
        <v>0</v>
      </c>
      <c r="F215" s="33">
        <v>0</v>
      </c>
      <c r="G215" s="38">
        <f t="shared" si="48"/>
        <v>0</v>
      </c>
      <c r="H215" s="33">
        <v>0</v>
      </c>
      <c r="I215" s="38">
        <f t="shared" si="49"/>
        <v>0</v>
      </c>
      <c r="J215" s="33">
        <v>0</v>
      </c>
      <c r="K215" s="38">
        <f t="shared" si="50"/>
        <v>0</v>
      </c>
      <c r="L215" s="33">
        <v>0</v>
      </c>
      <c r="M215" s="38">
        <f t="shared" si="51"/>
        <v>0</v>
      </c>
      <c r="N215" s="33">
        <f t="shared" si="52"/>
        <v>0</v>
      </c>
      <c r="O215" s="38">
        <f t="shared" si="53"/>
        <v>0</v>
      </c>
      <c r="P215" s="33">
        <v>0</v>
      </c>
      <c r="Q215" s="33">
        <v>0</v>
      </c>
      <c r="R215" s="33">
        <v>0</v>
      </c>
      <c r="S215" s="33">
        <v>0</v>
      </c>
      <c r="T215" s="38">
        <f t="shared" si="54"/>
        <v>0</v>
      </c>
      <c r="U215" s="38">
        <f t="shared" si="55"/>
        <v>0</v>
      </c>
    </row>
    <row r="216" spans="1:21" ht="14" x14ac:dyDescent="0.3">
      <c r="A216" s="19" t="s">
        <v>0</v>
      </c>
      <c r="B216" s="14" t="s">
        <v>388</v>
      </c>
      <c r="C216" s="13" t="s">
        <v>0</v>
      </c>
      <c r="D216" s="34">
        <f>SUM(D208:D215)</f>
        <v>53955905</v>
      </c>
      <c r="E216" s="34">
        <f>SUM(E208:E215)</f>
        <v>62485762</v>
      </c>
      <c r="F216" s="34">
        <f>SUM(F208:F215)</f>
        <v>3470840</v>
      </c>
      <c r="G216" s="39">
        <f t="shared" si="48"/>
        <v>6.4327342855244482E-2</v>
      </c>
      <c r="H216" s="34">
        <f>SUM(H208:H215)</f>
        <v>2332264</v>
      </c>
      <c r="I216" s="39">
        <f t="shared" si="49"/>
        <v>4.3225370791204414E-2</v>
      </c>
      <c r="J216" s="34">
        <f>SUM(J208:J215)</f>
        <v>2543646</v>
      </c>
      <c r="K216" s="39">
        <f t="shared" si="50"/>
        <v>4.0707609519109331E-2</v>
      </c>
      <c r="L216" s="34">
        <f>SUM(L208:L215)</f>
        <v>0</v>
      </c>
      <c r="M216" s="39">
        <f t="shared" si="51"/>
        <v>0</v>
      </c>
      <c r="N216" s="34">
        <f t="shared" si="52"/>
        <v>8346750</v>
      </c>
      <c r="O216" s="39">
        <f t="shared" si="53"/>
        <v>0.13357843023503499</v>
      </c>
      <c r="P216" s="34">
        <f>SUM(P208:P215)</f>
        <v>2880709</v>
      </c>
      <c r="Q216" s="34">
        <f>SUM(Q208:Q215)</f>
        <v>51942066</v>
      </c>
      <c r="R216" s="34">
        <f>SUM(R208:R215)</f>
        <v>53845950</v>
      </c>
      <c r="S216" s="34">
        <f>SUM(S208:S215)</f>
        <v>11045048</v>
      </c>
      <c r="T216" s="39">
        <f t="shared" si="54"/>
        <v>0.20512309653743691</v>
      </c>
      <c r="U216" s="39">
        <f t="shared" si="55"/>
        <v>-0.11700695905070591</v>
      </c>
    </row>
    <row r="217" spans="1:21" ht="13" x14ac:dyDescent="0.3">
      <c r="A217" s="18" t="s">
        <v>29</v>
      </c>
      <c r="B217" s="12" t="s">
        <v>389</v>
      </c>
      <c r="C217" s="11" t="s">
        <v>390</v>
      </c>
      <c r="D217" s="33">
        <v>2310924</v>
      </c>
      <c r="E217" s="33">
        <v>2310924</v>
      </c>
      <c r="F217" s="33">
        <v>195875</v>
      </c>
      <c r="G217" s="38">
        <f t="shared" si="48"/>
        <v>8.4760468107129436E-2</v>
      </c>
      <c r="H217" s="33">
        <v>352601</v>
      </c>
      <c r="I217" s="38">
        <f t="shared" si="49"/>
        <v>0.15258009350372406</v>
      </c>
      <c r="J217" s="33">
        <v>923888</v>
      </c>
      <c r="K217" s="38">
        <f t="shared" si="50"/>
        <v>0.39979159851211032</v>
      </c>
      <c r="L217" s="33">
        <v>0</v>
      </c>
      <c r="M217" s="38">
        <f t="shared" si="51"/>
        <v>0</v>
      </c>
      <c r="N217" s="33">
        <f t="shared" si="52"/>
        <v>1472364</v>
      </c>
      <c r="O217" s="38">
        <f t="shared" si="53"/>
        <v>0.63713216012296381</v>
      </c>
      <c r="P217" s="33">
        <v>422644</v>
      </c>
      <c r="Q217" s="33">
        <v>1312500</v>
      </c>
      <c r="R217" s="33">
        <v>1312500</v>
      </c>
      <c r="S217" s="33">
        <v>752177</v>
      </c>
      <c r="T217" s="38">
        <f t="shared" si="54"/>
        <v>0.57308723809523809</v>
      </c>
      <c r="U217" s="38">
        <f t="shared" si="55"/>
        <v>1.1859721183785883</v>
      </c>
    </row>
    <row r="218" spans="1:21" ht="13" x14ac:dyDescent="0.3">
      <c r="A218" s="18" t="s">
        <v>29</v>
      </c>
      <c r="B218" s="12" t="s">
        <v>391</v>
      </c>
      <c r="C218" s="11" t="s">
        <v>392</v>
      </c>
      <c r="D218" s="33">
        <v>35097365</v>
      </c>
      <c r="E218" s="33">
        <v>35070646</v>
      </c>
      <c r="F218" s="33">
        <v>5061035</v>
      </c>
      <c r="G218" s="38">
        <f t="shared" si="48"/>
        <v>0.14419985659892132</v>
      </c>
      <c r="H218" s="33">
        <v>4431083</v>
      </c>
      <c r="I218" s="38">
        <f t="shared" si="49"/>
        <v>0.12625115874083426</v>
      </c>
      <c r="J218" s="33">
        <v>4373763</v>
      </c>
      <c r="K218" s="38">
        <f t="shared" si="50"/>
        <v>0.1247129294396231</v>
      </c>
      <c r="L218" s="33">
        <v>0</v>
      </c>
      <c r="M218" s="38">
        <f t="shared" si="51"/>
        <v>0</v>
      </c>
      <c r="N218" s="33">
        <f t="shared" si="52"/>
        <v>13865881</v>
      </c>
      <c r="O218" s="38">
        <f t="shared" si="53"/>
        <v>0.39536999118864247</v>
      </c>
      <c r="P218" s="33">
        <v>3069647</v>
      </c>
      <c r="Q218" s="33">
        <v>34203391</v>
      </c>
      <c r="R218" s="33">
        <v>34203391</v>
      </c>
      <c r="S218" s="33">
        <v>10036517</v>
      </c>
      <c r="T218" s="38">
        <f t="shared" si="54"/>
        <v>0.29343631454553731</v>
      </c>
      <c r="U218" s="38">
        <f t="shared" si="55"/>
        <v>0.42484233529132176</v>
      </c>
    </row>
    <row r="219" spans="1:21" ht="13" x14ac:dyDescent="0.3">
      <c r="A219" s="18" t="s">
        <v>29</v>
      </c>
      <c r="B219" s="12" t="s">
        <v>393</v>
      </c>
      <c r="C219" s="11" t="s">
        <v>394</v>
      </c>
      <c r="D219" s="33">
        <v>18196948</v>
      </c>
      <c r="E219" s="33">
        <v>18196948</v>
      </c>
      <c r="F219" s="33">
        <v>115183</v>
      </c>
      <c r="G219" s="38">
        <f t="shared" si="48"/>
        <v>6.3297977221235119E-3</v>
      </c>
      <c r="H219" s="33">
        <v>362559</v>
      </c>
      <c r="I219" s="38">
        <f t="shared" si="49"/>
        <v>1.9924165305083029E-2</v>
      </c>
      <c r="J219" s="33">
        <v>458681</v>
      </c>
      <c r="K219" s="38">
        <f t="shared" si="50"/>
        <v>2.5206479679999085E-2</v>
      </c>
      <c r="L219" s="33">
        <v>0</v>
      </c>
      <c r="M219" s="38">
        <f t="shared" si="51"/>
        <v>0</v>
      </c>
      <c r="N219" s="33">
        <f t="shared" si="52"/>
        <v>936423</v>
      </c>
      <c r="O219" s="38">
        <f t="shared" si="53"/>
        <v>5.1460442707205623E-2</v>
      </c>
      <c r="P219" s="33">
        <v>-20152</v>
      </c>
      <c r="Q219" s="33">
        <v>19087623</v>
      </c>
      <c r="R219" s="33">
        <v>19127623</v>
      </c>
      <c r="S219" s="33">
        <v>13443693</v>
      </c>
      <c r="T219" s="38">
        <f t="shared" si="54"/>
        <v>0.70284180109572425</v>
      </c>
      <c r="U219" s="38">
        <f t="shared" si="55"/>
        <v>-23.761065899166336</v>
      </c>
    </row>
    <row r="220" spans="1:21" ht="13" x14ac:dyDescent="0.3">
      <c r="A220" s="18" t="s">
        <v>29</v>
      </c>
      <c r="B220" s="12" t="s">
        <v>395</v>
      </c>
      <c r="C220" s="11" t="s">
        <v>396</v>
      </c>
      <c r="D220" s="33">
        <v>6332760</v>
      </c>
      <c r="E220" s="33">
        <v>6290940</v>
      </c>
      <c r="F220" s="33">
        <v>12855</v>
      </c>
      <c r="G220" s="38">
        <f t="shared" si="48"/>
        <v>2.0299206033388287E-3</v>
      </c>
      <c r="H220" s="33">
        <v>27036</v>
      </c>
      <c r="I220" s="38">
        <f t="shared" si="49"/>
        <v>4.2692285827980216E-3</v>
      </c>
      <c r="J220" s="33">
        <v>6314</v>
      </c>
      <c r="K220" s="38">
        <f t="shared" si="50"/>
        <v>1.0036655889262972E-3</v>
      </c>
      <c r="L220" s="33">
        <v>0</v>
      </c>
      <c r="M220" s="38">
        <f t="shared" si="51"/>
        <v>0</v>
      </c>
      <c r="N220" s="33">
        <f t="shared" si="52"/>
        <v>46205</v>
      </c>
      <c r="O220" s="38">
        <f t="shared" si="53"/>
        <v>7.3446893469020528E-3</v>
      </c>
      <c r="P220" s="33">
        <v>4665</v>
      </c>
      <c r="Q220" s="33">
        <v>19352776</v>
      </c>
      <c r="R220" s="33">
        <v>15164620</v>
      </c>
      <c r="S220" s="33">
        <v>427614</v>
      </c>
      <c r="T220" s="38">
        <f t="shared" si="54"/>
        <v>2.8198134869188943E-2</v>
      </c>
      <c r="U220" s="38">
        <f t="shared" si="55"/>
        <v>0.35348338692390135</v>
      </c>
    </row>
    <row r="221" spans="1:21" ht="13" x14ac:dyDescent="0.3">
      <c r="A221" s="18" t="s">
        <v>29</v>
      </c>
      <c r="B221" s="12" t="s">
        <v>397</v>
      </c>
      <c r="C221" s="11" t="s">
        <v>398</v>
      </c>
      <c r="D221" s="33">
        <v>0</v>
      </c>
      <c r="E221" s="33">
        <v>0</v>
      </c>
      <c r="F221" s="33">
        <v>0</v>
      </c>
      <c r="G221" s="38">
        <f t="shared" si="48"/>
        <v>0</v>
      </c>
      <c r="H221" s="33">
        <v>0</v>
      </c>
      <c r="I221" s="38">
        <f t="shared" si="49"/>
        <v>0</v>
      </c>
      <c r="J221" s="33">
        <v>0</v>
      </c>
      <c r="K221" s="38">
        <f t="shared" si="50"/>
        <v>0</v>
      </c>
      <c r="L221" s="33">
        <v>0</v>
      </c>
      <c r="M221" s="38">
        <f t="shared" si="51"/>
        <v>0</v>
      </c>
      <c r="N221" s="33">
        <f t="shared" si="52"/>
        <v>0</v>
      </c>
      <c r="O221" s="38">
        <f t="shared" si="53"/>
        <v>0</v>
      </c>
      <c r="P221" s="33">
        <v>0</v>
      </c>
      <c r="Q221" s="33">
        <v>0</v>
      </c>
      <c r="R221" s="33">
        <v>0</v>
      </c>
      <c r="S221" s="33">
        <v>0</v>
      </c>
      <c r="T221" s="38">
        <f t="shared" si="54"/>
        <v>0</v>
      </c>
      <c r="U221" s="38">
        <f t="shared" si="55"/>
        <v>0</v>
      </c>
    </row>
    <row r="222" spans="1:21" ht="13" x14ac:dyDescent="0.3">
      <c r="A222" s="18" t="s">
        <v>29</v>
      </c>
      <c r="B222" s="12" t="s">
        <v>399</v>
      </c>
      <c r="C222" s="11" t="s">
        <v>400</v>
      </c>
      <c r="D222" s="33">
        <v>3380000</v>
      </c>
      <c r="E222" s="33">
        <v>3380000</v>
      </c>
      <c r="F222" s="33">
        <v>2050</v>
      </c>
      <c r="G222" s="38">
        <f t="shared" si="48"/>
        <v>6.0650887573964493E-4</v>
      </c>
      <c r="H222" s="33">
        <v>2600</v>
      </c>
      <c r="I222" s="38">
        <f t="shared" si="49"/>
        <v>7.6923076923076923E-4</v>
      </c>
      <c r="J222" s="33">
        <v>9995</v>
      </c>
      <c r="K222" s="38">
        <f t="shared" si="50"/>
        <v>2.9571005917159764E-3</v>
      </c>
      <c r="L222" s="33">
        <v>0</v>
      </c>
      <c r="M222" s="38">
        <f t="shared" si="51"/>
        <v>0</v>
      </c>
      <c r="N222" s="33">
        <f t="shared" si="52"/>
        <v>14645</v>
      </c>
      <c r="O222" s="38">
        <f t="shared" si="53"/>
        <v>4.3328402366863902E-3</v>
      </c>
      <c r="P222" s="33">
        <v>5400</v>
      </c>
      <c r="Q222" s="33">
        <v>10505003</v>
      </c>
      <c r="R222" s="33">
        <v>6180000</v>
      </c>
      <c r="S222" s="33">
        <v>8100</v>
      </c>
      <c r="T222" s="38">
        <f t="shared" si="54"/>
        <v>1.3106796116504854E-3</v>
      </c>
      <c r="U222" s="38">
        <f t="shared" si="55"/>
        <v>0.85092592592592586</v>
      </c>
    </row>
    <row r="223" spans="1:21" ht="13" x14ac:dyDescent="0.3">
      <c r="A223" s="18" t="s">
        <v>44</v>
      </c>
      <c r="B223" s="12" t="s">
        <v>401</v>
      </c>
      <c r="C223" s="11" t="s">
        <v>402</v>
      </c>
      <c r="D223" s="33">
        <v>160000</v>
      </c>
      <c r="E223" s="33">
        <v>160000</v>
      </c>
      <c r="F223" s="33">
        <v>9791</v>
      </c>
      <c r="G223" s="38">
        <f t="shared" si="48"/>
        <v>6.1193749999999998E-2</v>
      </c>
      <c r="H223" s="33">
        <v>12111</v>
      </c>
      <c r="I223" s="38">
        <f t="shared" si="49"/>
        <v>7.5693750000000004E-2</v>
      </c>
      <c r="J223" s="33">
        <v>16395</v>
      </c>
      <c r="K223" s="38">
        <f t="shared" si="50"/>
        <v>0.10246875</v>
      </c>
      <c r="L223" s="33">
        <v>0</v>
      </c>
      <c r="M223" s="38">
        <f t="shared" si="51"/>
        <v>0</v>
      </c>
      <c r="N223" s="33">
        <f t="shared" si="52"/>
        <v>38297</v>
      </c>
      <c r="O223" s="38">
        <f t="shared" si="53"/>
        <v>0.23935624999999999</v>
      </c>
      <c r="P223" s="33">
        <v>35308</v>
      </c>
      <c r="Q223" s="33">
        <v>180000</v>
      </c>
      <c r="R223" s="33">
        <v>180000</v>
      </c>
      <c r="S223" s="33">
        <v>55897</v>
      </c>
      <c r="T223" s="38">
        <f t="shared" si="54"/>
        <v>0.31053888888888886</v>
      </c>
      <c r="U223" s="38">
        <f t="shared" si="55"/>
        <v>-0.5356576413277444</v>
      </c>
    </row>
    <row r="224" spans="1:21" ht="14" x14ac:dyDescent="0.3">
      <c r="A224" s="19" t="s">
        <v>0</v>
      </c>
      <c r="B224" s="14" t="s">
        <v>403</v>
      </c>
      <c r="C224" s="13" t="s">
        <v>0</v>
      </c>
      <c r="D224" s="34">
        <f>SUM(D217:D223)</f>
        <v>65477997</v>
      </c>
      <c r="E224" s="34">
        <f>SUM(E217:E223)</f>
        <v>65409458</v>
      </c>
      <c r="F224" s="34">
        <f>SUM(F217:F223)</f>
        <v>5396789</v>
      </c>
      <c r="G224" s="39">
        <f t="shared" si="48"/>
        <v>8.2421412493726712E-2</v>
      </c>
      <c r="H224" s="34">
        <f>SUM(H217:H223)</f>
        <v>5187990</v>
      </c>
      <c r="I224" s="39">
        <f t="shared" si="49"/>
        <v>7.9232570293804191E-2</v>
      </c>
      <c r="J224" s="34">
        <f>SUM(J217:J223)</f>
        <v>5789036</v>
      </c>
      <c r="K224" s="39">
        <f t="shared" si="50"/>
        <v>8.8504570699852E-2</v>
      </c>
      <c r="L224" s="34">
        <f>SUM(L217:L223)</f>
        <v>0</v>
      </c>
      <c r="M224" s="39">
        <f t="shared" si="51"/>
        <v>0</v>
      </c>
      <c r="N224" s="34">
        <f t="shared" si="52"/>
        <v>16373815</v>
      </c>
      <c r="O224" s="39">
        <f t="shared" si="53"/>
        <v>0.2503279418704249</v>
      </c>
      <c r="P224" s="34">
        <f>SUM(P217:P223)</f>
        <v>3517512</v>
      </c>
      <c r="Q224" s="34">
        <f>SUM(Q217:Q223)</f>
        <v>84641293</v>
      </c>
      <c r="R224" s="34">
        <f>SUM(R217:R223)</f>
        <v>76168134</v>
      </c>
      <c r="S224" s="34">
        <f>SUM(S217:S223)</f>
        <v>24723998</v>
      </c>
      <c r="T224" s="39">
        <f t="shared" si="54"/>
        <v>0.32459765917332306</v>
      </c>
      <c r="U224" s="39">
        <f t="shared" si="55"/>
        <v>0.64577576423335592</v>
      </c>
    </row>
    <row r="225" spans="1:21" ht="13" x14ac:dyDescent="0.3">
      <c r="A225" s="18" t="s">
        <v>29</v>
      </c>
      <c r="B225" s="12" t="s">
        <v>404</v>
      </c>
      <c r="C225" s="11" t="s">
        <v>405</v>
      </c>
      <c r="D225" s="33">
        <v>0</v>
      </c>
      <c r="E225" s="33">
        <v>0</v>
      </c>
      <c r="F225" s="33">
        <v>0</v>
      </c>
      <c r="G225" s="38">
        <f t="shared" si="48"/>
        <v>0</v>
      </c>
      <c r="H225" s="33">
        <v>0</v>
      </c>
      <c r="I225" s="38">
        <f t="shared" si="49"/>
        <v>0</v>
      </c>
      <c r="J225" s="33">
        <v>0</v>
      </c>
      <c r="K225" s="38">
        <f t="shared" si="50"/>
        <v>0</v>
      </c>
      <c r="L225" s="33">
        <v>0</v>
      </c>
      <c r="M225" s="38">
        <f t="shared" si="51"/>
        <v>0</v>
      </c>
      <c r="N225" s="33">
        <f t="shared" si="52"/>
        <v>0</v>
      </c>
      <c r="O225" s="38">
        <f t="shared" si="53"/>
        <v>0</v>
      </c>
      <c r="P225" s="33">
        <v>0</v>
      </c>
      <c r="Q225" s="33">
        <v>0</v>
      </c>
      <c r="R225" s="33">
        <v>0</v>
      </c>
      <c r="S225" s="33">
        <v>0</v>
      </c>
      <c r="T225" s="38">
        <f t="shared" si="54"/>
        <v>0</v>
      </c>
      <c r="U225" s="38">
        <f t="shared" si="55"/>
        <v>0</v>
      </c>
    </row>
    <row r="226" spans="1:21" ht="13" x14ac:dyDescent="0.3">
      <c r="A226" s="18" t="s">
        <v>29</v>
      </c>
      <c r="B226" s="12" t="s">
        <v>406</v>
      </c>
      <c r="C226" s="11" t="s">
        <v>407</v>
      </c>
      <c r="D226" s="33">
        <v>9163886</v>
      </c>
      <c r="E226" s="33">
        <v>9163886</v>
      </c>
      <c r="F226" s="33">
        <v>198765</v>
      </c>
      <c r="G226" s="38">
        <f t="shared" si="48"/>
        <v>2.1690034118713394E-2</v>
      </c>
      <c r="H226" s="33">
        <v>26292</v>
      </c>
      <c r="I226" s="38">
        <f t="shared" si="49"/>
        <v>2.8690885067754008E-3</v>
      </c>
      <c r="J226" s="33">
        <v>32905</v>
      </c>
      <c r="K226" s="38">
        <f t="shared" si="50"/>
        <v>3.5907255939238002E-3</v>
      </c>
      <c r="L226" s="33">
        <v>0</v>
      </c>
      <c r="M226" s="38">
        <f t="shared" si="51"/>
        <v>0</v>
      </c>
      <c r="N226" s="33">
        <f t="shared" si="52"/>
        <v>257962</v>
      </c>
      <c r="O226" s="38">
        <f t="shared" si="53"/>
        <v>2.8149848219412594E-2</v>
      </c>
      <c r="P226" s="33">
        <v>45521</v>
      </c>
      <c r="Q226" s="33">
        <v>16728184</v>
      </c>
      <c r="R226" s="33">
        <v>16725102</v>
      </c>
      <c r="S226" s="33">
        <v>93135</v>
      </c>
      <c r="T226" s="38">
        <f t="shared" si="54"/>
        <v>5.5685759046491916E-3</v>
      </c>
      <c r="U226" s="38">
        <f t="shared" si="55"/>
        <v>-0.27714681136178909</v>
      </c>
    </row>
    <row r="227" spans="1:21" ht="13" x14ac:dyDescent="0.3">
      <c r="A227" s="18" t="s">
        <v>29</v>
      </c>
      <c r="B227" s="12" t="s">
        <v>408</v>
      </c>
      <c r="C227" s="11" t="s">
        <v>409</v>
      </c>
      <c r="D227" s="33">
        <v>4202626</v>
      </c>
      <c r="E227" s="33">
        <v>0</v>
      </c>
      <c r="F227" s="33">
        <v>0</v>
      </c>
      <c r="G227" s="38">
        <f t="shared" si="48"/>
        <v>0</v>
      </c>
      <c r="H227" s="33">
        <v>0</v>
      </c>
      <c r="I227" s="38">
        <f t="shared" si="49"/>
        <v>0</v>
      </c>
      <c r="J227" s="33">
        <v>0</v>
      </c>
      <c r="K227" s="38">
        <f t="shared" si="50"/>
        <v>0</v>
      </c>
      <c r="L227" s="33">
        <v>0</v>
      </c>
      <c r="M227" s="38">
        <f t="shared" si="51"/>
        <v>0</v>
      </c>
      <c r="N227" s="33">
        <f t="shared" si="52"/>
        <v>0</v>
      </c>
      <c r="O227" s="38">
        <f t="shared" si="53"/>
        <v>0</v>
      </c>
      <c r="P227" s="33">
        <v>0</v>
      </c>
      <c r="Q227" s="33">
        <v>0</v>
      </c>
      <c r="R227" s="33">
        <v>0</v>
      </c>
      <c r="S227" s="33">
        <v>0</v>
      </c>
      <c r="T227" s="38">
        <f t="shared" si="54"/>
        <v>0</v>
      </c>
      <c r="U227" s="38">
        <f t="shared" si="55"/>
        <v>0</v>
      </c>
    </row>
    <row r="228" spans="1:21" ht="13" x14ac:dyDescent="0.3">
      <c r="A228" s="18" t="s">
        <v>29</v>
      </c>
      <c r="B228" s="12" t="s">
        <v>410</v>
      </c>
      <c r="C228" s="11" t="s">
        <v>411</v>
      </c>
      <c r="D228" s="33">
        <v>8390853</v>
      </c>
      <c r="E228" s="33">
        <v>8390853</v>
      </c>
      <c r="F228" s="33">
        <v>136553</v>
      </c>
      <c r="G228" s="38">
        <f t="shared" si="48"/>
        <v>1.6274030780899153E-2</v>
      </c>
      <c r="H228" s="33">
        <v>554644</v>
      </c>
      <c r="I228" s="38">
        <f t="shared" si="49"/>
        <v>6.6101026915857064E-2</v>
      </c>
      <c r="J228" s="33">
        <v>1502196</v>
      </c>
      <c r="K228" s="38">
        <f t="shared" si="50"/>
        <v>0.17902780563549378</v>
      </c>
      <c r="L228" s="33">
        <v>0</v>
      </c>
      <c r="M228" s="38">
        <f t="shared" si="51"/>
        <v>0</v>
      </c>
      <c r="N228" s="33">
        <f t="shared" si="52"/>
        <v>2193393</v>
      </c>
      <c r="O228" s="38">
        <f t="shared" si="53"/>
        <v>0.26140286333224999</v>
      </c>
      <c r="P228" s="33">
        <v>386288</v>
      </c>
      <c r="Q228" s="33">
        <v>7991288</v>
      </c>
      <c r="R228" s="33">
        <v>7991288</v>
      </c>
      <c r="S228" s="33">
        <v>2132848</v>
      </c>
      <c r="T228" s="38">
        <f t="shared" si="54"/>
        <v>0.26689665045234262</v>
      </c>
      <c r="U228" s="38">
        <f t="shared" si="55"/>
        <v>2.8887979952781344</v>
      </c>
    </row>
    <row r="229" spans="1:21" ht="13" x14ac:dyDescent="0.3">
      <c r="A229" s="18" t="s">
        <v>44</v>
      </c>
      <c r="B229" s="12" t="s">
        <v>412</v>
      </c>
      <c r="C229" s="11" t="s">
        <v>413</v>
      </c>
      <c r="D229" s="33">
        <v>0</v>
      </c>
      <c r="E229" s="33">
        <v>0</v>
      </c>
      <c r="F229" s="33">
        <v>0</v>
      </c>
      <c r="G229" s="38">
        <f t="shared" si="48"/>
        <v>0</v>
      </c>
      <c r="H229" s="33">
        <v>0</v>
      </c>
      <c r="I229" s="38">
        <f t="shared" si="49"/>
        <v>0</v>
      </c>
      <c r="J229" s="33">
        <v>0</v>
      </c>
      <c r="K229" s="38">
        <f t="shared" si="50"/>
        <v>0</v>
      </c>
      <c r="L229" s="33">
        <v>0</v>
      </c>
      <c r="M229" s="38">
        <f t="shared" si="51"/>
        <v>0</v>
      </c>
      <c r="N229" s="33">
        <f t="shared" si="52"/>
        <v>0</v>
      </c>
      <c r="O229" s="38">
        <f t="shared" si="53"/>
        <v>0</v>
      </c>
      <c r="P229" s="33">
        <v>0</v>
      </c>
      <c r="Q229" s="33">
        <v>0</v>
      </c>
      <c r="R229" s="33">
        <v>0</v>
      </c>
      <c r="S229" s="33">
        <v>0</v>
      </c>
      <c r="T229" s="38">
        <f t="shared" si="54"/>
        <v>0</v>
      </c>
      <c r="U229" s="38">
        <f t="shared" si="55"/>
        <v>0</v>
      </c>
    </row>
    <row r="230" spans="1:21" ht="14" x14ac:dyDescent="0.3">
      <c r="A230" s="19" t="s">
        <v>0</v>
      </c>
      <c r="B230" s="14" t="s">
        <v>414</v>
      </c>
      <c r="C230" s="13" t="s">
        <v>0</v>
      </c>
      <c r="D230" s="34">
        <f>SUM(D225:D229)</f>
        <v>21757365</v>
      </c>
      <c r="E230" s="34">
        <f>SUM(E225:E229)</f>
        <v>17554739</v>
      </c>
      <c r="F230" s="34">
        <f>SUM(F225:F229)</f>
        <v>335318</v>
      </c>
      <c r="G230" s="39">
        <f t="shared" si="48"/>
        <v>1.5411700819469637E-2</v>
      </c>
      <c r="H230" s="34">
        <f>SUM(H225:H229)</f>
        <v>580936</v>
      </c>
      <c r="I230" s="39">
        <f t="shared" si="49"/>
        <v>2.6700659753605274E-2</v>
      </c>
      <c r="J230" s="34">
        <f>SUM(J225:J229)</f>
        <v>1535101</v>
      </c>
      <c r="K230" s="39">
        <f t="shared" si="50"/>
        <v>8.7446529395851458E-2</v>
      </c>
      <c r="L230" s="34">
        <f>SUM(L225:L229)</f>
        <v>0</v>
      </c>
      <c r="M230" s="39">
        <f t="shared" si="51"/>
        <v>0</v>
      </c>
      <c r="N230" s="34">
        <f t="shared" si="52"/>
        <v>2451355</v>
      </c>
      <c r="O230" s="39">
        <f t="shared" si="53"/>
        <v>0.13964064062701245</v>
      </c>
      <c r="P230" s="34">
        <f>SUM(P225:P229)</f>
        <v>431809</v>
      </c>
      <c r="Q230" s="34">
        <f>SUM(Q225:Q229)</f>
        <v>24719472</v>
      </c>
      <c r="R230" s="34">
        <f>SUM(R225:R229)</f>
        <v>24716390</v>
      </c>
      <c r="S230" s="34">
        <f>SUM(S225:S229)</f>
        <v>2225983</v>
      </c>
      <c r="T230" s="39">
        <f t="shared" si="54"/>
        <v>9.0061008100292966E-2</v>
      </c>
      <c r="U230" s="39">
        <f t="shared" si="55"/>
        <v>2.5550463283535083</v>
      </c>
    </row>
    <row r="231" spans="1:21" ht="14" x14ac:dyDescent="0.3">
      <c r="A231" s="19" t="s">
        <v>0</v>
      </c>
      <c r="B231" s="14" t="s">
        <v>415</v>
      </c>
      <c r="C231" s="13" t="s">
        <v>0</v>
      </c>
      <c r="D231" s="34">
        <f>SUM(D208:D215,D217:D223,D225:D229)</f>
        <v>141191267</v>
      </c>
      <c r="E231" s="34">
        <f>SUM(E208:E215,E217:E223,E225:E229)</f>
        <v>145449959</v>
      </c>
      <c r="F231" s="34">
        <f>SUM(F208:F215,F217:F223,F225:F229)</f>
        <v>9202947</v>
      </c>
      <c r="G231" s="39">
        <f t="shared" si="48"/>
        <v>6.5180709795599465E-2</v>
      </c>
      <c r="H231" s="34">
        <f>SUM(H208:H215,H217:H223,H225:H229)</f>
        <v>8101190</v>
      </c>
      <c r="I231" s="39">
        <f t="shared" si="49"/>
        <v>5.737741555927818E-2</v>
      </c>
      <c r="J231" s="34">
        <f>SUM(J208:J215,J217:J223,J225:J229)</f>
        <v>9867783</v>
      </c>
      <c r="K231" s="39">
        <f t="shared" si="50"/>
        <v>6.7843147346641736E-2</v>
      </c>
      <c r="L231" s="34">
        <f>SUM(L208:L215,L217:L223,L225:L229)</f>
        <v>0</v>
      </c>
      <c r="M231" s="39">
        <f t="shared" si="51"/>
        <v>0</v>
      </c>
      <c r="N231" s="34">
        <f t="shared" si="52"/>
        <v>27171920</v>
      </c>
      <c r="O231" s="39">
        <f t="shared" si="53"/>
        <v>0.18681284055913691</v>
      </c>
      <c r="P231" s="34">
        <f>SUM(P208:P215,P217:P223,P225:P229)</f>
        <v>6830030</v>
      </c>
      <c r="Q231" s="34">
        <f>SUM(Q208:Q215,Q217:Q223,Q225:Q229)</f>
        <v>161302831</v>
      </c>
      <c r="R231" s="34">
        <f>SUM(R208:R215,R217:R223,R225:R229)</f>
        <v>154730474</v>
      </c>
      <c r="S231" s="34">
        <f>SUM(S208:S215,S217:S223,S225:S229)</f>
        <v>37995029</v>
      </c>
      <c r="T231" s="39">
        <f t="shared" si="54"/>
        <v>0.24555621150620918</v>
      </c>
      <c r="U231" s="39">
        <f t="shared" si="55"/>
        <v>0.44476422504732782</v>
      </c>
    </row>
    <row r="232" spans="1:21" ht="14.5" customHeight="1" x14ac:dyDescent="0.3">
      <c r="A232" s="17" t="s">
        <v>0</v>
      </c>
      <c r="B232" s="15" t="s">
        <v>618</v>
      </c>
      <c r="C232" s="10"/>
      <c r="D232" s="35"/>
      <c r="E232" s="35"/>
      <c r="F232" s="35"/>
      <c r="G232" s="40"/>
      <c r="H232" s="35"/>
      <c r="I232" s="40"/>
      <c r="J232" s="35"/>
      <c r="K232" s="40"/>
      <c r="L232" s="35"/>
      <c r="M232" s="40"/>
      <c r="N232" s="35"/>
      <c r="O232" s="40"/>
      <c r="P232" s="35"/>
      <c r="Q232" s="35"/>
      <c r="R232" s="35"/>
      <c r="S232" s="35"/>
      <c r="T232" s="40"/>
      <c r="U232" s="40"/>
    </row>
    <row r="233" spans="1:21" ht="14.5" customHeight="1" x14ac:dyDescent="0.3">
      <c r="A233" s="17" t="s">
        <v>0</v>
      </c>
      <c r="B233" s="9" t="s">
        <v>416</v>
      </c>
      <c r="C233" s="10"/>
      <c r="D233" s="35"/>
      <c r="E233" s="35"/>
      <c r="F233" s="35"/>
      <c r="G233" s="40"/>
      <c r="H233" s="35"/>
      <c r="I233" s="40"/>
      <c r="J233" s="35"/>
      <c r="K233" s="40"/>
      <c r="L233" s="35"/>
      <c r="M233" s="40"/>
      <c r="N233" s="35"/>
      <c r="O233" s="40"/>
      <c r="P233" s="35"/>
      <c r="Q233" s="35"/>
      <c r="R233" s="35"/>
      <c r="S233" s="35"/>
      <c r="T233" s="40"/>
      <c r="U233" s="40"/>
    </row>
    <row r="234" spans="1:21" ht="13" x14ac:dyDescent="0.3">
      <c r="A234" s="18" t="s">
        <v>29</v>
      </c>
      <c r="B234" s="12" t="s">
        <v>417</v>
      </c>
      <c r="C234" s="11" t="s">
        <v>418</v>
      </c>
      <c r="D234" s="33">
        <v>0</v>
      </c>
      <c r="E234" s="33">
        <v>0</v>
      </c>
      <c r="F234" s="33">
        <v>0</v>
      </c>
      <c r="G234" s="38">
        <f t="shared" ref="G234:G260" si="56">IF(($D234     =0),0,($F234     /$D234     ))</f>
        <v>0</v>
      </c>
      <c r="H234" s="33">
        <v>0</v>
      </c>
      <c r="I234" s="38">
        <f t="shared" ref="I234:I260" si="57">IF(($D234     =0),0,($H234     /$D234     ))</f>
        <v>0</v>
      </c>
      <c r="J234" s="33">
        <v>0</v>
      </c>
      <c r="K234" s="38">
        <f t="shared" ref="K234:K260" si="58">IF(($E234     =0),0,($J234     /$E234     ))</f>
        <v>0</v>
      </c>
      <c r="L234" s="33">
        <v>0</v>
      </c>
      <c r="M234" s="38">
        <f t="shared" ref="M234:M260" si="59">IF(($E234     =0),0,($L234     /$E234     ))</f>
        <v>0</v>
      </c>
      <c r="N234" s="33">
        <f t="shared" ref="N234:N260" si="60">$F234     +$H234     +$J234</f>
        <v>0</v>
      </c>
      <c r="O234" s="38">
        <f t="shared" ref="O234:O260" si="61">IF(($E234     =0),0,($N234     /$E234     ))</f>
        <v>0</v>
      </c>
      <c r="P234" s="33">
        <v>0</v>
      </c>
      <c r="Q234" s="33">
        <v>0</v>
      </c>
      <c r="R234" s="33">
        <v>0</v>
      </c>
      <c r="S234" s="33">
        <v>0</v>
      </c>
      <c r="T234" s="38">
        <f t="shared" ref="T234:T260" si="62">IF(($R234     =0),0,($S234     /$R234     ))</f>
        <v>0</v>
      </c>
      <c r="U234" s="38">
        <f t="shared" ref="U234:U260" si="63">IF(($P234     =0),0,(($J234     /$P234     )-1))</f>
        <v>0</v>
      </c>
    </row>
    <row r="235" spans="1:21" ht="13" x14ac:dyDescent="0.3">
      <c r="A235" s="18" t="s">
        <v>29</v>
      </c>
      <c r="B235" s="12" t="s">
        <v>419</v>
      </c>
      <c r="C235" s="11" t="s">
        <v>420</v>
      </c>
      <c r="D235" s="33">
        <v>8501</v>
      </c>
      <c r="E235" s="33">
        <v>8500</v>
      </c>
      <c r="F235" s="33">
        <v>0</v>
      </c>
      <c r="G235" s="38">
        <f t="shared" si="56"/>
        <v>0</v>
      </c>
      <c r="H235" s="33">
        <v>0</v>
      </c>
      <c r="I235" s="38">
        <f t="shared" si="57"/>
        <v>0</v>
      </c>
      <c r="J235" s="33">
        <v>0</v>
      </c>
      <c r="K235" s="38">
        <f t="shared" si="58"/>
        <v>0</v>
      </c>
      <c r="L235" s="33">
        <v>0</v>
      </c>
      <c r="M235" s="38">
        <f t="shared" si="59"/>
        <v>0</v>
      </c>
      <c r="N235" s="33">
        <f t="shared" si="60"/>
        <v>0</v>
      </c>
      <c r="O235" s="38">
        <f t="shared" si="61"/>
        <v>0</v>
      </c>
      <c r="P235" s="33">
        <v>0</v>
      </c>
      <c r="Q235" s="33">
        <v>507100</v>
      </c>
      <c r="R235" s="33">
        <v>507000</v>
      </c>
      <c r="S235" s="33">
        <v>963</v>
      </c>
      <c r="T235" s="38">
        <f t="shared" si="62"/>
        <v>1.8994082840236687E-3</v>
      </c>
      <c r="U235" s="38">
        <f t="shared" si="63"/>
        <v>0</v>
      </c>
    </row>
    <row r="236" spans="1:21" ht="13" x14ac:dyDescent="0.3">
      <c r="A236" s="18" t="s">
        <v>29</v>
      </c>
      <c r="B236" s="12" t="s">
        <v>421</v>
      </c>
      <c r="C236" s="11" t="s">
        <v>422</v>
      </c>
      <c r="D236" s="33">
        <v>20978308</v>
      </c>
      <c r="E236" s="33">
        <v>20978308</v>
      </c>
      <c r="F236" s="33">
        <v>530964</v>
      </c>
      <c r="G236" s="38">
        <f t="shared" si="56"/>
        <v>2.5310144173686457E-2</v>
      </c>
      <c r="H236" s="33">
        <v>409094</v>
      </c>
      <c r="I236" s="38">
        <f t="shared" si="57"/>
        <v>1.9500810074863997E-2</v>
      </c>
      <c r="J236" s="33">
        <v>563664</v>
      </c>
      <c r="K236" s="38">
        <f t="shared" si="58"/>
        <v>2.6868897148425889E-2</v>
      </c>
      <c r="L236" s="33">
        <v>0</v>
      </c>
      <c r="M236" s="38">
        <f t="shared" si="59"/>
        <v>0</v>
      </c>
      <c r="N236" s="33">
        <f t="shared" si="60"/>
        <v>1503722</v>
      </c>
      <c r="O236" s="38">
        <f t="shared" si="61"/>
        <v>7.1679851396976343E-2</v>
      </c>
      <c r="P236" s="33">
        <v>206347</v>
      </c>
      <c r="Q236" s="33">
        <v>20152071</v>
      </c>
      <c r="R236" s="33">
        <v>20152071</v>
      </c>
      <c r="S236" s="33">
        <v>3205932</v>
      </c>
      <c r="T236" s="38">
        <f t="shared" si="62"/>
        <v>0.15908697423703996</v>
      </c>
      <c r="U236" s="38">
        <f t="shared" si="63"/>
        <v>1.7316316689847682</v>
      </c>
    </row>
    <row r="237" spans="1:21" ht="13" x14ac:dyDescent="0.3">
      <c r="A237" s="18" t="s">
        <v>29</v>
      </c>
      <c r="B237" s="12" t="s">
        <v>423</v>
      </c>
      <c r="C237" s="11" t="s">
        <v>424</v>
      </c>
      <c r="D237" s="33">
        <v>0</v>
      </c>
      <c r="E237" s="33">
        <v>0</v>
      </c>
      <c r="F237" s="33">
        <v>0</v>
      </c>
      <c r="G237" s="38">
        <f t="shared" si="56"/>
        <v>0</v>
      </c>
      <c r="H237" s="33">
        <v>0</v>
      </c>
      <c r="I237" s="38">
        <f t="shared" si="57"/>
        <v>0</v>
      </c>
      <c r="J237" s="33">
        <v>0</v>
      </c>
      <c r="K237" s="38">
        <f t="shared" si="58"/>
        <v>0</v>
      </c>
      <c r="L237" s="33">
        <v>0</v>
      </c>
      <c r="M237" s="38">
        <f t="shared" si="59"/>
        <v>0</v>
      </c>
      <c r="N237" s="33">
        <f t="shared" si="60"/>
        <v>0</v>
      </c>
      <c r="O237" s="38">
        <f t="shared" si="61"/>
        <v>0</v>
      </c>
      <c r="P237" s="33">
        <v>0</v>
      </c>
      <c r="Q237" s="33">
        <v>0</v>
      </c>
      <c r="R237" s="33">
        <v>0</v>
      </c>
      <c r="S237" s="33">
        <v>0</v>
      </c>
      <c r="T237" s="38">
        <f t="shared" si="62"/>
        <v>0</v>
      </c>
      <c r="U237" s="38">
        <f t="shared" si="63"/>
        <v>0</v>
      </c>
    </row>
    <row r="238" spans="1:21" ht="13" x14ac:dyDescent="0.3">
      <c r="A238" s="18" t="s">
        <v>29</v>
      </c>
      <c r="B238" s="12" t="s">
        <v>425</v>
      </c>
      <c r="C238" s="11" t="s">
        <v>426</v>
      </c>
      <c r="D238" s="33">
        <v>2050000</v>
      </c>
      <c r="E238" s="33">
        <v>2050000</v>
      </c>
      <c r="F238" s="33">
        <v>0</v>
      </c>
      <c r="G238" s="38">
        <f t="shared" si="56"/>
        <v>0</v>
      </c>
      <c r="H238" s="33">
        <v>0</v>
      </c>
      <c r="I238" s="38">
        <f t="shared" si="57"/>
        <v>0</v>
      </c>
      <c r="J238" s="33">
        <v>0</v>
      </c>
      <c r="K238" s="38">
        <f t="shared" si="58"/>
        <v>0</v>
      </c>
      <c r="L238" s="33">
        <v>0</v>
      </c>
      <c r="M238" s="38">
        <f t="shared" si="59"/>
        <v>0</v>
      </c>
      <c r="N238" s="33">
        <f t="shared" si="60"/>
        <v>0</v>
      </c>
      <c r="O238" s="38">
        <f t="shared" si="61"/>
        <v>0</v>
      </c>
      <c r="P238" s="33">
        <v>948800</v>
      </c>
      <c r="Q238" s="33">
        <v>3050000</v>
      </c>
      <c r="R238" s="33">
        <v>3050000</v>
      </c>
      <c r="S238" s="33">
        <v>948800</v>
      </c>
      <c r="T238" s="38">
        <f t="shared" si="62"/>
        <v>0.31108196721311476</v>
      </c>
      <c r="U238" s="38">
        <f t="shared" si="63"/>
        <v>-1</v>
      </c>
    </row>
    <row r="239" spans="1:21" ht="13" x14ac:dyDescent="0.3">
      <c r="A239" s="18" t="s">
        <v>44</v>
      </c>
      <c r="B239" s="12" t="s">
        <v>427</v>
      </c>
      <c r="C239" s="11" t="s">
        <v>428</v>
      </c>
      <c r="D239" s="33">
        <v>0</v>
      </c>
      <c r="E239" s="33">
        <v>0</v>
      </c>
      <c r="F239" s="33">
        <v>0</v>
      </c>
      <c r="G239" s="38">
        <f t="shared" si="56"/>
        <v>0</v>
      </c>
      <c r="H239" s="33">
        <v>0</v>
      </c>
      <c r="I239" s="38">
        <f t="shared" si="57"/>
        <v>0</v>
      </c>
      <c r="J239" s="33">
        <v>0</v>
      </c>
      <c r="K239" s="38">
        <f t="shared" si="58"/>
        <v>0</v>
      </c>
      <c r="L239" s="33">
        <v>0</v>
      </c>
      <c r="M239" s="38">
        <f t="shared" si="59"/>
        <v>0</v>
      </c>
      <c r="N239" s="33">
        <f t="shared" si="60"/>
        <v>0</v>
      </c>
      <c r="O239" s="38">
        <f t="shared" si="61"/>
        <v>0</v>
      </c>
      <c r="P239" s="33">
        <v>0</v>
      </c>
      <c r="Q239" s="33">
        <v>0</v>
      </c>
      <c r="R239" s="33">
        <v>0</v>
      </c>
      <c r="S239" s="33">
        <v>0</v>
      </c>
      <c r="T239" s="38">
        <f t="shared" si="62"/>
        <v>0</v>
      </c>
      <c r="U239" s="38">
        <f t="shared" si="63"/>
        <v>0</v>
      </c>
    </row>
    <row r="240" spans="1:21" ht="14" x14ac:dyDescent="0.3">
      <c r="A240" s="19" t="s">
        <v>0</v>
      </c>
      <c r="B240" s="14" t="s">
        <v>429</v>
      </c>
      <c r="C240" s="13" t="s">
        <v>0</v>
      </c>
      <c r="D240" s="34">
        <f>SUM(D234:D239)</f>
        <v>23036809</v>
      </c>
      <c r="E240" s="34">
        <f>SUM(E234:E239)</f>
        <v>23036808</v>
      </c>
      <c r="F240" s="34">
        <f>SUM(F234:F239)</f>
        <v>530964</v>
      </c>
      <c r="G240" s="39">
        <f t="shared" si="56"/>
        <v>2.3048504677883122E-2</v>
      </c>
      <c r="H240" s="34">
        <f>SUM(H234:H239)</f>
        <v>409094</v>
      </c>
      <c r="I240" s="39">
        <f t="shared" si="57"/>
        <v>1.7758275462543445E-2</v>
      </c>
      <c r="J240" s="34">
        <f>SUM(J234:J239)</f>
        <v>563664</v>
      </c>
      <c r="K240" s="39">
        <f t="shared" si="58"/>
        <v>2.446797316711586E-2</v>
      </c>
      <c r="L240" s="34">
        <f>SUM(L234:L239)</f>
        <v>0</v>
      </c>
      <c r="M240" s="39">
        <f t="shared" si="59"/>
        <v>0</v>
      </c>
      <c r="N240" s="34">
        <f t="shared" si="60"/>
        <v>1503722</v>
      </c>
      <c r="O240" s="39">
        <f t="shared" si="61"/>
        <v>6.5274755078915447E-2</v>
      </c>
      <c r="P240" s="34">
        <f>SUM(P234:P239)</f>
        <v>1155147</v>
      </c>
      <c r="Q240" s="34">
        <f>SUM(Q234:Q239)</f>
        <v>23709171</v>
      </c>
      <c r="R240" s="34">
        <f>SUM(R234:R239)</f>
        <v>23709071</v>
      </c>
      <c r="S240" s="34">
        <f>SUM(S234:S239)</f>
        <v>4155695</v>
      </c>
      <c r="T240" s="39">
        <f t="shared" si="62"/>
        <v>0.17527869396485421</v>
      </c>
      <c r="U240" s="39">
        <f t="shared" si="63"/>
        <v>-0.5120413246106339</v>
      </c>
    </row>
    <row r="241" spans="1:21" ht="13" x14ac:dyDescent="0.3">
      <c r="A241" s="18" t="s">
        <v>29</v>
      </c>
      <c r="B241" s="12" t="s">
        <v>430</v>
      </c>
      <c r="C241" s="11" t="s">
        <v>431</v>
      </c>
      <c r="D241" s="33">
        <v>17887963</v>
      </c>
      <c r="E241" s="33">
        <v>17940663</v>
      </c>
      <c r="F241" s="33">
        <v>7002087</v>
      </c>
      <c r="G241" s="38">
        <f t="shared" si="56"/>
        <v>0.39144127254735489</v>
      </c>
      <c r="H241" s="33">
        <v>5557557</v>
      </c>
      <c r="I241" s="38">
        <f t="shared" si="57"/>
        <v>0.31068696866155193</v>
      </c>
      <c r="J241" s="33">
        <v>4201179</v>
      </c>
      <c r="K241" s="38">
        <f t="shared" si="58"/>
        <v>0.2341707773007051</v>
      </c>
      <c r="L241" s="33">
        <v>0</v>
      </c>
      <c r="M241" s="38">
        <f t="shared" si="59"/>
        <v>0</v>
      </c>
      <c r="N241" s="33">
        <f t="shared" si="60"/>
        <v>16760823</v>
      </c>
      <c r="O241" s="38">
        <f t="shared" si="61"/>
        <v>0.93423654410096213</v>
      </c>
      <c r="P241" s="33">
        <v>4065092</v>
      </c>
      <c r="Q241" s="33">
        <v>16797473</v>
      </c>
      <c r="R241" s="33">
        <v>18645974</v>
      </c>
      <c r="S241" s="33">
        <v>18378391</v>
      </c>
      <c r="T241" s="38">
        <f t="shared" si="62"/>
        <v>0.98564928815196251</v>
      </c>
      <c r="U241" s="38">
        <f t="shared" si="63"/>
        <v>3.3476979118799877E-2</v>
      </c>
    </row>
    <row r="242" spans="1:21" ht="13" x14ac:dyDescent="0.3">
      <c r="A242" s="18" t="s">
        <v>29</v>
      </c>
      <c r="B242" s="12" t="s">
        <v>432</v>
      </c>
      <c r="C242" s="11" t="s">
        <v>433</v>
      </c>
      <c r="D242" s="33">
        <v>0</v>
      </c>
      <c r="E242" s="33">
        <v>0</v>
      </c>
      <c r="F242" s="33">
        <v>0</v>
      </c>
      <c r="G242" s="38">
        <f t="shared" si="56"/>
        <v>0</v>
      </c>
      <c r="H242" s="33">
        <v>0</v>
      </c>
      <c r="I242" s="38">
        <f t="shared" si="57"/>
        <v>0</v>
      </c>
      <c r="J242" s="33">
        <v>0</v>
      </c>
      <c r="K242" s="38">
        <f t="shared" si="58"/>
        <v>0</v>
      </c>
      <c r="L242" s="33">
        <v>0</v>
      </c>
      <c r="M242" s="38">
        <f t="shared" si="59"/>
        <v>0</v>
      </c>
      <c r="N242" s="33">
        <f t="shared" si="60"/>
        <v>0</v>
      </c>
      <c r="O242" s="38">
        <f t="shared" si="61"/>
        <v>0</v>
      </c>
      <c r="P242" s="33">
        <v>0</v>
      </c>
      <c r="Q242" s="33">
        <v>0</v>
      </c>
      <c r="R242" s="33">
        <v>0</v>
      </c>
      <c r="S242" s="33">
        <v>0</v>
      </c>
      <c r="T242" s="38">
        <f t="shared" si="62"/>
        <v>0</v>
      </c>
      <c r="U242" s="38">
        <f t="shared" si="63"/>
        <v>0</v>
      </c>
    </row>
    <row r="243" spans="1:21" ht="13" x14ac:dyDescent="0.3">
      <c r="A243" s="18" t="s">
        <v>29</v>
      </c>
      <c r="B243" s="12" t="s">
        <v>434</v>
      </c>
      <c r="C243" s="11" t="s">
        <v>435</v>
      </c>
      <c r="D243" s="33">
        <v>1129848</v>
      </c>
      <c r="E243" s="33">
        <v>1129848</v>
      </c>
      <c r="F243" s="33">
        <v>25747</v>
      </c>
      <c r="G243" s="38">
        <f t="shared" si="56"/>
        <v>2.2788021043538598E-2</v>
      </c>
      <c r="H243" s="33">
        <v>28485</v>
      </c>
      <c r="I243" s="38">
        <f t="shared" si="57"/>
        <v>2.5211355863797608E-2</v>
      </c>
      <c r="J243" s="33">
        <v>499264</v>
      </c>
      <c r="K243" s="38">
        <f t="shared" si="58"/>
        <v>0.44188598820372299</v>
      </c>
      <c r="L243" s="33">
        <v>0</v>
      </c>
      <c r="M243" s="38">
        <f t="shared" si="59"/>
        <v>0</v>
      </c>
      <c r="N243" s="33">
        <f t="shared" si="60"/>
        <v>553496</v>
      </c>
      <c r="O243" s="38">
        <f t="shared" si="61"/>
        <v>0.48988536511105918</v>
      </c>
      <c r="P243" s="33">
        <v>139284</v>
      </c>
      <c r="Q243" s="33">
        <v>315312</v>
      </c>
      <c r="R243" s="33">
        <v>315312</v>
      </c>
      <c r="S243" s="33">
        <v>308030</v>
      </c>
      <c r="T243" s="38">
        <f t="shared" si="62"/>
        <v>0.97690541431978484</v>
      </c>
      <c r="U243" s="38">
        <f t="shared" si="63"/>
        <v>2.5845036041469229</v>
      </c>
    </row>
    <row r="244" spans="1:21" ht="13" x14ac:dyDescent="0.3">
      <c r="A244" s="18" t="s">
        <v>29</v>
      </c>
      <c r="B244" s="12" t="s">
        <v>436</v>
      </c>
      <c r="C244" s="11" t="s">
        <v>437</v>
      </c>
      <c r="D244" s="33">
        <v>0</v>
      </c>
      <c r="E244" s="33">
        <v>0</v>
      </c>
      <c r="F244" s="33">
        <v>0</v>
      </c>
      <c r="G244" s="38">
        <f t="shared" si="56"/>
        <v>0</v>
      </c>
      <c r="H244" s="33">
        <v>0</v>
      </c>
      <c r="I244" s="38">
        <f t="shared" si="57"/>
        <v>0</v>
      </c>
      <c r="J244" s="33">
        <v>0</v>
      </c>
      <c r="K244" s="38">
        <f t="shared" si="58"/>
        <v>0</v>
      </c>
      <c r="L244" s="33">
        <v>0</v>
      </c>
      <c r="M244" s="38">
        <f t="shared" si="59"/>
        <v>0</v>
      </c>
      <c r="N244" s="33">
        <f t="shared" si="60"/>
        <v>0</v>
      </c>
      <c r="O244" s="38">
        <f t="shared" si="61"/>
        <v>0</v>
      </c>
      <c r="P244" s="33">
        <v>0</v>
      </c>
      <c r="Q244" s="33">
        <v>0</v>
      </c>
      <c r="R244" s="33">
        <v>0</v>
      </c>
      <c r="S244" s="33">
        <v>0</v>
      </c>
      <c r="T244" s="38">
        <f t="shared" si="62"/>
        <v>0</v>
      </c>
      <c r="U244" s="38">
        <f t="shared" si="63"/>
        <v>0</v>
      </c>
    </row>
    <row r="245" spans="1:21" ht="13" x14ac:dyDescent="0.3">
      <c r="A245" s="18" t="s">
        <v>29</v>
      </c>
      <c r="B245" s="12" t="s">
        <v>438</v>
      </c>
      <c r="C245" s="11" t="s">
        <v>439</v>
      </c>
      <c r="D245" s="33">
        <v>0</v>
      </c>
      <c r="E245" s="33">
        <v>0</v>
      </c>
      <c r="F245" s="33">
        <v>0</v>
      </c>
      <c r="G245" s="38">
        <f t="shared" si="56"/>
        <v>0</v>
      </c>
      <c r="H245" s="33">
        <v>0</v>
      </c>
      <c r="I245" s="38">
        <f t="shared" si="57"/>
        <v>0</v>
      </c>
      <c r="J245" s="33">
        <v>0</v>
      </c>
      <c r="K245" s="38">
        <f t="shared" si="58"/>
        <v>0</v>
      </c>
      <c r="L245" s="33">
        <v>0</v>
      </c>
      <c r="M245" s="38">
        <f t="shared" si="59"/>
        <v>0</v>
      </c>
      <c r="N245" s="33">
        <f t="shared" si="60"/>
        <v>0</v>
      </c>
      <c r="O245" s="38">
        <f t="shared" si="61"/>
        <v>0</v>
      </c>
      <c r="P245" s="33">
        <v>0</v>
      </c>
      <c r="Q245" s="33">
        <v>0</v>
      </c>
      <c r="R245" s="33">
        <v>0</v>
      </c>
      <c r="S245" s="33">
        <v>0</v>
      </c>
      <c r="T245" s="38">
        <f t="shared" si="62"/>
        <v>0</v>
      </c>
      <c r="U245" s="38">
        <f t="shared" si="63"/>
        <v>0</v>
      </c>
    </row>
    <row r="246" spans="1:21" ht="13" x14ac:dyDescent="0.3">
      <c r="A246" s="18" t="s">
        <v>44</v>
      </c>
      <c r="B246" s="12" t="s">
        <v>440</v>
      </c>
      <c r="C246" s="11" t="s">
        <v>441</v>
      </c>
      <c r="D246" s="33">
        <v>0</v>
      </c>
      <c r="E246" s="33">
        <v>0</v>
      </c>
      <c r="F246" s="33">
        <v>0</v>
      </c>
      <c r="G246" s="38">
        <f t="shared" si="56"/>
        <v>0</v>
      </c>
      <c r="H246" s="33">
        <v>0</v>
      </c>
      <c r="I246" s="38">
        <f t="shared" si="57"/>
        <v>0</v>
      </c>
      <c r="J246" s="33">
        <v>0</v>
      </c>
      <c r="K246" s="38">
        <f t="shared" si="58"/>
        <v>0</v>
      </c>
      <c r="L246" s="33">
        <v>0</v>
      </c>
      <c r="M246" s="38">
        <f t="shared" si="59"/>
        <v>0</v>
      </c>
      <c r="N246" s="33">
        <f t="shared" si="60"/>
        <v>0</v>
      </c>
      <c r="O246" s="38">
        <f t="shared" si="61"/>
        <v>0</v>
      </c>
      <c r="P246" s="33">
        <v>0</v>
      </c>
      <c r="Q246" s="33">
        <v>0</v>
      </c>
      <c r="R246" s="33">
        <v>0</v>
      </c>
      <c r="S246" s="33">
        <v>0</v>
      </c>
      <c r="T246" s="38">
        <f t="shared" si="62"/>
        <v>0</v>
      </c>
      <c r="U246" s="38">
        <f t="shared" si="63"/>
        <v>0</v>
      </c>
    </row>
    <row r="247" spans="1:21" ht="14" x14ac:dyDescent="0.3">
      <c r="A247" s="19" t="s">
        <v>0</v>
      </c>
      <c r="B247" s="14" t="s">
        <v>442</v>
      </c>
      <c r="C247" s="13" t="s">
        <v>0</v>
      </c>
      <c r="D247" s="34">
        <f>SUM(D241:D246)</f>
        <v>19017811</v>
      </c>
      <c r="E247" s="34">
        <f>SUM(E241:E246)</f>
        <v>19070511</v>
      </c>
      <c r="F247" s="34">
        <f>SUM(F241:F246)</f>
        <v>7027834</v>
      </c>
      <c r="G247" s="39">
        <f t="shared" si="56"/>
        <v>0.36953958581247864</v>
      </c>
      <c r="H247" s="34">
        <f>SUM(H241:H246)</f>
        <v>5586042</v>
      </c>
      <c r="I247" s="39">
        <f t="shared" si="57"/>
        <v>0.29372686477954796</v>
      </c>
      <c r="J247" s="34">
        <f>SUM(J241:J246)</f>
        <v>4700443</v>
      </c>
      <c r="K247" s="39">
        <f t="shared" si="58"/>
        <v>0.24647703462167322</v>
      </c>
      <c r="L247" s="34">
        <f>SUM(L241:L246)</f>
        <v>0</v>
      </c>
      <c r="M247" s="39">
        <f t="shared" si="59"/>
        <v>0</v>
      </c>
      <c r="N247" s="34">
        <f t="shared" si="60"/>
        <v>17314319</v>
      </c>
      <c r="O247" s="39">
        <f t="shared" si="61"/>
        <v>0.90791059557869214</v>
      </c>
      <c r="P247" s="34">
        <f>SUM(P241:P246)</f>
        <v>4204376</v>
      </c>
      <c r="Q247" s="34">
        <f>SUM(Q241:Q246)</f>
        <v>17112785</v>
      </c>
      <c r="R247" s="34">
        <f>SUM(R241:R246)</f>
        <v>18961286</v>
      </c>
      <c r="S247" s="34">
        <f>SUM(S241:S246)</f>
        <v>18686421</v>
      </c>
      <c r="T247" s="39">
        <f t="shared" si="62"/>
        <v>0.98550388407199807</v>
      </c>
      <c r="U247" s="39">
        <f t="shared" si="63"/>
        <v>0.1179882579483853</v>
      </c>
    </row>
    <row r="248" spans="1:21" ht="13" x14ac:dyDescent="0.3">
      <c r="A248" s="18" t="s">
        <v>29</v>
      </c>
      <c r="B248" s="12" t="s">
        <v>443</v>
      </c>
      <c r="C248" s="11" t="s">
        <v>444</v>
      </c>
      <c r="D248" s="33">
        <v>0</v>
      </c>
      <c r="E248" s="33">
        <v>0</v>
      </c>
      <c r="F248" s="33">
        <v>0</v>
      </c>
      <c r="G248" s="38">
        <f t="shared" si="56"/>
        <v>0</v>
      </c>
      <c r="H248" s="33">
        <v>0</v>
      </c>
      <c r="I248" s="38">
        <f t="shared" si="57"/>
        <v>0</v>
      </c>
      <c r="J248" s="33">
        <v>0</v>
      </c>
      <c r="K248" s="38">
        <f t="shared" si="58"/>
        <v>0</v>
      </c>
      <c r="L248" s="33">
        <v>0</v>
      </c>
      <c r="M248" s="38">
        <f t="shared" si="59"/>
        <v>0</v>
      </c>
      <c r="N248" s="33">
        <f t="shared" si="60"/>
        <v>0</v>
      </c>
      <c r="O248" s="38">
        <f t="shared" si="61"/>
        <v>0</v>
      </c>
      <c r="P248" s="33">
        <v>0</v>
      </c>
      <c r="Q248" s="33">
        <v>0</v>
      </c>
      <c r="R248" s="33">
        <v>0</v>
      </c>
      <c r="S248" s="33">
        <v>0</v>
      </c>
      <c r="T248" s="38">
        <f t="shared" si="62"/>
        <v>0</v>
      </c>
      <c r="U248" s="38">
        <f t="shared" si="63"/>
        <v>0</v>
      </c>
    </row>
    <row r="249" spans="1:21" ht="13" x14ac:dyDescent="0.3">
      <c r="A249" s="18" t="s">
        <v>29</v>
      </c>
      <c r="B249" s="12" t="s">
        <v>445</v>
      </c>
      <c r="C249" s="11" t="s">
        <v>446</v>
      </c>
      <c r="D249" s="33">
        <v>1160434</v>
      </c>
      <c r="E249" s="33">
        <v>1160434</v>
      </c>
      <c r="F249" s="33">
        <v>301350</v>
      </c>
      <c r="G249" s="38">
        <f t="shared" si="56"/>
        <v>0.25968732388054816</v>
      </c>
      <c r="H249" s="33">
        <v>226117</v>
      </c>
      <c r="I249" s="38">
        <f t="shared" si="57"/>
        <v>0.19485554542524608</v>
      </c>
      <c r="J249" s="33">
        <v>68501</v>
      </c>
      <c r="K249" s="38">
        <f t="shared" si="58"/>
        <v>5.903050065751262E-2</v>
      </c>
      <c r="L249" s="33">
        <v>0</v>
      </c>
      <c r="M249" s="38">
        <f t="shared" si="59"/>
        <v>0</v>
      </c>
      <c r="N249" s="33">
        <f t="shared" si="60"/>
        <v>595968</v>
      </c>
      <c r="O249" s="38">
        <f t="shared" si="61"/>
        <v>0.51357336996330682</v>
      </c>
      <c r="P249" s="33">
        <v>0</v>
      </c>
      <c r="Q249" s="33">
        <v>925145</v>
      </c>
      <c r="R249" s="33">
        <v>925145</v>
      </c>
      <c r="S249" s="33">
        <v>0</v>
      </c>
      <c r="T249" s="38">
        <f t="shared" si="62"/>
        <v>0</v>
      </c>
      <c r="U249" s="38">
        <f t="shared" si="63"/>
        <v>0</v>
      </c>
    </row>
    <row r="250" spans="1:21" ht="13" x14ac:dyDescent="0.3">
      <c r="A250" s="18" t="s">
        <v>29</v>
      </c>
      <c r="B250" s="12" t="s">
        <v>447</v>
      </c>
      <c r="C250" s="11" t="s">
        <v>448</v>
      </c>
      <c r="D250" s="33">
        <v>0</v>
      </c>
      <c r="E250" s="33">
        <v>0</v>
      </c>
      <c r="F250" s="33">
        <v>0</v>
      </c>
      <c r="G250" s="38">
        <f t="shared" si="56"/>
        <v>0</v>
      </c>
      <c r="H250" s="33">
        <v>0</v>
      </c>
      <c r="I250" s="38">
        <f t="shared" si="57"/>
        <v>0</v>
      </c>
      <c r="J250" s="33">
        <v>0</v>
      </c>
      <c r="K250" s="38">
        <f t="shared" si="58"/>
        <v>0</v>
      </c>
      <c r="L250" s="33">
        <v>0</v>
      </c>
      <c r="M250" s="38">
        <f t="shared" si="59"/>
        <v>0</v>
      </c>
      <c r="N250" s="33">
        <f t="shared" si="60"/>
        <v>0</v>
      </c>
      <c r="O250" s="38">
        <f t="shared" si="61"/>
        <v>0</v>
      </c>
      <c r="P250" s="33">
        <v>0</v>
      </c>
      <c r="Q250" s="33">
        <v>0</v>
      </c>
      <c r="R250" s="33">
        <v>0</v>
      </c>
      <c r="S250" s="33">
        <v>0</v>
      </c>
      <c r="T250" s="38">
        <f t="shared" si="62"/>
        <v>0</v>
      </c>
      <c r="U250" s="38">
        <f t="shared" si="63"/>
        <v>0</v>
      </c>
    </row>
    <row r="251" spans="1:21" ht="13" x14ac:dyDescent="0.3">
      <c r="A251" s="18" t="s">
        <v>29</v>
      </c>
      <c r="B251" s="12" t="s">
        <v>449</v>
      </c>
      <c r="C251" s="11" t="s">
        <v>450</v>
      </c>
      <c r="D251" s="33">
        <v>1075000</v>
      </c>
      <c r="E251" s="33">
        <v>1075000</v>
      </c>
      <c r="F251" s="33">
        <v>269000</v>
      </c>
      <c r="G251" s="38">
        <f t="shared" si="56"/>
        <v>0.25023255813953488</v>
      </c>
      <c r="H251" s="33">
        <v>290353</v>
      </c>
      <c r="I251" s="38">
        <f t="shared" si="57"/>
        <v>0.27009581395348836</v>
      </c>
      <c r="J251" s="33">
        <v>185920</v>
      </c>
      <c r="K251" s="38">
        <f t="shared" si="58"/>
        <v>0.17294883720930232</v>
      </c>
      <c r="L251" s="33">
        <v>0</v>
      </c>
      <c r="M251" s="38">
        <f t="shared" si="59"/>
        <v>0</v>
      </c>
      <c r="N251" s="33">
        <f t="shared" si="60"/>
        <v>745273</v>
      </c>
      <c r="O251" s="38">
        <f t="shared" si="61"/>
        <v>0.69327720930232561</v>
      </c>
      <c r="P251" s="33">
        <v>303000</v>
      </c>
      <c r="Q251" s="33">
        <v>1013000</v>
      </c>
      <c r="R251" s="33">
        <v>1013000</v>
      </c>
      <c r="S251" s="33">
        <v>303000</v>
      </c>
      <c r="T251" s="38">
        <f t="shared" si="62"/>
        <v>0.29911154985192495</v>
      </c>
      <c r="U251" s="38">
        <f t="shared" si="63"/>
        <v>-0.38640264026402638</v>
      </c>
    </row>
    <row r="252" spans="1:21" ht="13" x14ac:dyDescent="0.3">
      <c r="A252" s="18" t="s">
        <v>29</v>
      </c>
      <c r="B252" s="12" t="s">
        <v>451</v>
      </c>
      <c r="C252" s="11" t="s">
        <v>452</v>
      </c>
      <c r="D252" s="33">
        <v>0</v>
      </c>
      <c r="E252" s="33">
        <v>0</v>
      </c>
      <c r="F252" s="33">
        <v>0</v>
      </c>
      <c r="G252" s="38">
        <f t="shared" si="56"/>
        <v>0</v>
      </c>
      <c r="H252" s="33">
        <v>0</v>
      </c>
      <c r="I252" s="38">
        <f t="shared" si="57"/>
        <v>0</v>
      </c>
      <c r="J252" s="33">
        <v>0</v>
      </c>
      <c r="K252" s="38">
        <f t="shared" si="58"/>
        <v>0</v>
      </c>
      <c r="L252" s="33">
        <v>0</v>
      </c>
      <c r="M252" s="38">
        <f t="shared" si="59"/>
        <v>0</v>
      </c>
      <c r="N252" s="33">
        <f t="shared" si="60"/>
        <v>0</v>
      </c>
      <c r="O252" s="38">
        <f t="shared" si="61"/>
        <v>0</v>
      </c>
      <c r="P252" s="33">
        <v>0</v>
      </c>
      <c r="Q252" s="33">
        <v>0</v>
      </c>
      <c r="R252" s="33">
        <v>0</v>
      </c>
      <c r="S252" s="33">
        <v>0</v>
      </c>
      <c r="T252" s="38">
        <f t="shared" si="62"/>
        <v>0</v>
      </c>
      <c r="U252" s="38">
        <f t="shared" si="63"/>
        <v>0</v>
      </c>
    </row>
    <row r="253" spans="1:21" ht="13" x14ac:dyDescent="0.3">
      <c r="A253" s="18" t="s">
        <v>44</v>
      </c>
      <c r="B253" s="12" t="s">
        <v>453</v>
      </c>
      <c r="C253" s="11" t="s">
        <v>454</v>
      </c>
      <c r="D253" s="33">
        <v>35122771</v>
      </c>
      <c r="E253" s="33">
        <v>35122771</v>
      </c>
      <c r="F253" s="33">
        <v>16889071</v>
      </c>
      <c r="G253" s="38">
        <f t="shared" si="56"/>
        <v>0.48085815894195821</v>
      </c>
      <c r="H253" s="33">
        <v>13177788</v>
      </c>
      <c r="I253" s="38">
        <f t="shared" si="57"/>
        <v>0.37519215098375924</v>
      </c>
      <c r="J253" s="33">
        <v>0</v>
      </c>
      <c r="K253" s="38">
        <f t="shared" si="58"/>
        <v>0</v>
      </c>
      <c r="L253" s="33">
        <v>0</v>
      </c>
      <c r="M253" s="38">
        <f t="shared" si="59"/>
        <v>0</v>
      </c>
      <c r="N253" s="33">
        <f t="shared" si="60"/>
        <v>30066859</v>
      </c>
      <c r="O253" s="38">
        <f t="shared" si="61"/>
        <v>0.8560503099257174</v>
      </c>
      <c r="P253" s="33">
        <v>10123875</v>
      </c>
      <c r="Q253" s="33">
        <v>32623409</v>
      </c>
      <c r="R253" s="33">
        <v>42185395</v>
      </c>
      <c r="S253" s="33">
        <v>27979690</v>
      </c>
      <c r="T253" s="38">
        <f t="shared" si="62"/>
        <v>0.663255375468216</v>
      </c>
      <c r="U253" s="38">
        <f t="shared" si="63"/>
        <v>-1</v>
      </c>
    </row>
    <row r="254" spans="1:21" ht="14" x14ac:dyDescent="0.3">
      <c r="A254" s="19" t="s">
        <v>0</v>
      </c>
      <c r="B254" s="14" t="s">
        <v>455</v>
      </c>
      <c r="C254" s="13" t="s">
        <v>0</v>
      </c>
      <c r="D254" s="34">
        <f>SUM(D248:D253)</f>
        <v>37358205</v>
      </c>
      <c r="E254" s="34">
        <f>SUM(E248:E253)</f>
        <v>37358205</v>
      </c>
      <c r="F254" s="34">
        <f>SUM(F248:F253)</f>
        <v>17459421</v>
      </c>
      <c r="G254" s="39">
        <f t="shared" si="56"/>
        <v>0.46735171028693695</v>
      </c>
      <c r="H254" s="34">
        <f>SUM(H248:H253)</f>
        <v>13694258</v>
      </c>
      <c r="I254" s="39">
        <f t="shared" si="57"/>
        <v>0.36656627372755196</v>
      </c>
      <c r="J254" s="34">
        <f>SUM(J248:J253)</f>
        <v>254421</v>
      </c>
      <c r="K254" s="39">
        <f t="shared" si="58"/>
        <v>6.8103111485147642E-3</v>
      </c>
      <c r="L254" s="34">
        <f>SUM(L248:L253)</f>
        <v>0</v>
      </c>
      <c r="M254" s="39">
        <f t="shared" si="59"/>
        <v>0</v>
      </c>
      <c r="N254" s="34">
        <f t="shared" si="60"/>
        <v>31408100</v>
      </c>
      <c r="O254" s="39">
        <f t="shared" si="61"/>
        <v>0.84072829516300374</v>
      </c>
      <c r="P254" s="34">
        <f>SUM(P248:P253)</f>
        <v>10426875</v>
      </c>
      <c r="Q254" s="34">
        <f>SUM(Q248:Q253)</f>
        <v>34561554</v>
      </c>
      <c r="R254" s="34">
        <f>SUM(R248:R253)</f>
        <v>44123540</v>
      </c>
      <c r="S254" s="34">
        <f>SUM(S248:S253)</f>
        <v>28282690</v>
      </c>
      <c r="T254" s="39">
        <f t="shared" si="62"/>
        <v>0.64098868767102546</v>
      </c>
      <c r="U254" s="39">
        <f t="shared" si="63"/>
        <v>-0.97559949649343647</v>
      </c>
    </row>
    <row r="255" spans="1:21" ht="13" x14ac:dyDescent="0.3">
      <c r="A255" s="18" t="s">
        <v>29</v>
      </c>
      <c r="B255" s="12" t="s">
        <v>456</v>
      </c>
      <c r="C255" s="11" t="s">
        <v>457</v>
      </c>
      <c r="D255" s="33">
        <v>38677652</v>
      </c>
      <c r="E255" s="33">
        <v>30991074</v>
      </c>
      <c r="F255" s="33">
        <v>6333207</v>
      </c>
      <c r="G255" s="38">
        <f t="shared" si="56"/>
        <v>0.16374331616614163</v>
      </c>
      <c r="H255" s="33">
        <v>8500251</v>
      </c>
      <c r="I255" s="38">
        <f t="shared" si="57"/>
        <v>0.21977163970553332</v>
      </c>
      <c r="J255" s="33">
        <v>7493173</v>
      </c>
      <c r="K255" s="38">
        <f t="shared" si="58"/>
        <v>0.24178487650992669</v>
      </c>
      <c r="L255" s="33">
        <v>0</v>
      </c>
      <c r="M255" s="38">
        <f t="shared" si="59"/>
        <v>0</v>
      </c>
      <c r="N255" s="33">
        <f t="shared" si="60"/>
        <v>22326631</v>
      </c>
      <c r="O255" s="38">
        <f t="shared" si="61"/>
        <v>0.72042133809238107</v>
      </c>
      <c r="P255" s="33">
        <v>4488615</v>
      </c>
      <c r="Q255" s="33">
        <v>28603538</v>
      </c>
      <c r="R255" s="33">
        <v>28287684</v>
      </c>
      <c r="S255" s="33">
        <v>17719087</v>
      </c>
      <c r="T255" s="38">
        <f t="shared" si="62"/>
        <v>0.62638874925214805</v>
      </c>
      <c r="U255" s="38">
        <f t="shared" si="63"/>
        <v>0.66937306942119124</v>
      </c>
    </row>
    <row r="256" spans="1:21" ht="13" x14ac:dyDescent="0.3">
      <c r="A256" s="18" t="s">
        <v>29</v>
      </c>
      <c r="B256" s="12" t="s">
        <v>458</v>
      </c>
      <c r="C256" s="11" t="s">
        <v>459</v>
      </c>
      <c r="D256" s="33">
        <v>0</v>
      </c>
      <c r="E256" s="33">
        <v>0</v>
      </c>
      <c r="F256" s="33">
        <v>0</v>
      </c>
      <c r="G256" s="38">
        <f t="shared" si="56"/>
        <v>0</v>
      </c>
      <c r="H256" s="33">
        <v>0</v>
      </c>
      <c r="I256" s="38">
        <f t="shared" si="57"/>
        <v>0</v>
      </c>
      <c r="J256" s="33">
        <v>0</v>
      </c>
      <c r="K256" s="38">
        <f t="shared" si="58"/>
        <v>0</v>
      </c>
      <c r="L256" s="33">
        <v>0</v>
      </c>
      <c r="M256" s="38">
        <f t="shared" si="59"/>
        <v>0</v>
      </c>
      <c r="N256" s="33">
        <f t="shared" si="60"/>
        <v>0</v>
      </c>
      <c r="O256" s="38">
        <f t="shared" si="61"/>
        <v>0</v>
      </c>
      <c r="P256" s="33">
        <v>0</v>
      </c>
      <c r="Q256" s="33">
        <v>0</v>
      </c>
      <c r="R256" s="33">
        <v>0</v>
      </c>
      <c r="S256" s="33">
        <v>0</v>
      </c>
      <c r="T256" s="38">
        <f t="shared" si="62"/>
        <v>0</v>
      </c>
      <c r="U256" s="38">
        <f t="shared" si="63"/>
        <v>0</v>
      </c>
    </row>
    <row r="257" spans="1:21" ht="13" x14ac:dyDescent="0.3">
      <c r="A257" s="18" t="s">
        <v>29</v>
      </c>
      <c r="B257" s="12" t="s">
        <v>460</v>
      </c>
      <c r="C257" s="11" t="s">
        <v>461</v>
      </c>
      <c r="D257" s="33">
        <v>92388510</v>
      </c>
      <c r="E257" s="33">
        <v>92388510</v>
      </c>
      <c r="F257" s="33">
        <v>19106</v>
      </c>
      <c r="G257" s="38">
        <f t="shared" si="56"/>
        <v>2.0680060756472855E-4</v>
      </c>
      <c r="H257" s="33">
        <v>22334</v>
      </c>
      <c r="I257" s="38">
        <f t="shared" si="57"/>
        <v>2.417400172380743E-4</v>
      </c>
      <c r="J257" s="33">
        <v>439281</v>
      </c>
      <c r="K257" s="38">
        <f t="shared" si="58"/>
        <v>4.7547146284749042E-3</v>
      </c>
      <c r="L257" s="33">
        <v>0</v>
      </c>
      <c r="M257" s="38">
        <f t="shared" si="59"/>
        <v>0</v>
      </c>
      <c r="N257" s="33">
        <f t="shared" si="60"/>
        <v>480721</v>
      </c>
      <c r="O257" s="38">
        <f t="shared" si="61"/>
        <v>5.2032552532777073E-3</v>
      </c>
      <c r="P257" s="33">
        <v>51412</v>
      </c>
      <c r="Q257" s="33">
        <v>90919920</v>
      </c>
      <c r="R257" s="33">
        <v>45593960</v>
      </c>
      <c r="S257" s="33">
        <v>183024</v>
      </c>
      <c r="T257" s="38">
        <f t="shared" si="62"/>
        <v>4.0142159180733585E-3</v>
      </c>
      <c r="U257" s="38">
        <f t="shared" si="63"/>
        <v>7.5443281724111095</v>
      </c>
    </row>
    <row r="258" spans="1:21" ht="13" x14ac:dyDescent="0.3">
      <c r="A258" s="18" t="s">
        <v>44</v>
      </c>
      <c r="B258" s="12" t="s">
        <v>462</v>
      </c>
      <c r="C258" s="11" t="s">
        <v>463</v>
      </c>
      <c r="D258" s="33">
        <v>0</v>
      </c>
      <c r="E258" s="33">
        <v>0</v>
      </c>
      <c r="F258" s="33">
        <v>0</v>
      </c>
      <c r="G258" s="38">
        <f t="shared" si="56"/>
        <v>0</v>
      </c>
      <c r="H258" s="33">
        <v>0</v>
      </c>
      <c r="I258" s="38">
        <f t="shared" si="57"/>
        <v>0</v>
      </c>
      <c r="J258" s="33">
        <v>0</v>
      </c>
      <c r="K258" s="38">
        <f t="shared" si="58"/>
        <v>0</v>
      </c>
      <c r="L258" s="33">
        <v>0</v>
      </c>
      <c r="M258" s="38">
        <f t="shared" si="59"/>
        <v>0</v>
      </c>
      <c r="N258" s="33">
        <f t="shared" si="60"/>
        <v>0</v>
      </c>
      <c r="O258" s="38">
        <f t="shared" si="61"/>
        <v>0</v>
      </c>
      <c r="P258" s="33">
        <v>0</v>
      </c>
      <c r="Q258" s="33">
        <v>0</v>
      </c>
      <c r="R258" s="33">
        <v>0</v>
      </c>
      <c r="S258" s="33">
        <v>0</v>
      </c>
      <c r="T258" s="38">
        <f t="shared" si="62"/>
        <v>0</v>
      </c>
      <c r="U258" s="38">
        <f t="shared" si="63"/>
        <v>0</v>
      </c>
    </row>
    <row r="259" spans="1:21" ht="14" x14ac:dyDescent="0.3">
      <c r="A259" s="19" t="s">
        <v>0</v>
      </c>
      <c r="B259" s="14" t="s">
        <v>464</v>
      </c>
      <c r="C259" s="13" t="s">
        <v>0</v>
      </c>
      <c r="D259" s="34">
        <f>SUM(D255:D258)</f>
        <v>131066162</v>
      </c>
      <c r="E259" s="34">
        <f>SUM(E255:E258)</f>
        <v>123379584</v>
      </c>
      <c r="F259" s="34">
        <f>SUM(F255:F258)</f>
        <v>6352313</v>
      </c>
      <c r="G259" s="39">
        <f t="shared" si="56"/>
        <v>4.8466460778793539E-2</v>
      </c>
      <c r="H259" s="34">
        <f>SUM(H255:H258)</f>
        <v>8522585</v>
      </c>
      <c r="I259" s="39">
        <f t="shared" si="57"/>
        <v>6.502505963362229E-2</v>
      </c>
      <c r="J259" s="34">
        <f>SUM(J255:J258)</f>
        <v>7932454</v>
      </c>
      <c r="K259" s="39">
        <f t="shared" si="58"/>
        <v>6.4293084340436749E-2</v>
      </c>
      <c r="L259" s="34">
        <f>SUM(L255:L258)</f>
        <v>0</v>
      </c>
      <c r="M259" s="39">
        <f t="shared" si="59"/>
        <v>0</v>
      </c>
      <c r="N259" s="34">
        <f t="shared" si="60"/>
        <v>22807352</v>
      </c>
      <c r="O259" s="39">
        <f t="shared" si="61"/>
        <v>0.184855153993711</v>
      </c>
      <c r="P259" s="34">
        <f>SUM(P255:P258)</f>
        <v>4540027</v>
      </c>
      <c r="Q259" s="34">
        <f>SUM(Q255:Q258)</f>
        <v>119523458</v>
      </c>
      <c r="R259" s="34">
        <f>SUM(R255:R258)</f>
        <v>73881644</v>
      </c>
      <c r="S259" s="34">
        <f>SUM(S255:S258)</f>
        <v>17902111</v>
      </c>
      <c r="T259" s="39">
        <f t="shared" si="62"/>
        <v>0.24230796759205844</v>
      </c>
      <c r="U259" s="39">
        <f t="shared" si="63"/>
        <v>0.74722617288399396</v>
      </c>
    </row>
    <row r="260" spans="1:21" ht="14" x14ac:dyDescent="0.3">
      <c r="A260" s="19" t="s">
        <v>0</v>
      </c>
      <c r="B260" s="14" t="s">
        <v>465</v>
      </c>
      <c r="C260" s="13" t="s">
        <v>0</v>
      </c>
      <c r="D260" s="34">
        <f>SUM(D234:D239,D241:D246,D248:D253,D255:D258)</f>
        <v>210478987</v>
      </c>
      <c r="E260" s="34">
        <f>SUM(E234:E239,E241:E246,E248:E253,E255:E258)</f>
        <v>202845108</v>
      </c>
      <c r="F260" s="34">
        <f>SUM(F234:F239,F241:F246,F248:F253,F255:F258)</f>
        <v>31370532</v>
      </c>
      <c r="G260" s="39">
        <f t="shared" si="56"/>
        <v>0.14904353373764576</v>
      </c>
      <c r="H260" s="34">
        <f>SUM(H234:H239,H241:H246,H248:H253,H255:H258)</f>
        <v>28211979</v>
      </c>
      <c r="I260" s="39">
        <f t="shared" si="57"/>
        <v>0.13403703335003223</v>
      </c>
      <c r="J260" s="34">
        <f>SUM(J234:J239,J241:J246,J248:J253,J255:J258)</f>
        <v>13450982</v>
      </c>
      <c r="K260" s="39">
        <f t="shared" si="58"/>
        <v>6.6311591798408079E-2</v>
      </c>
      <c r="L260" s="34">
        <f>SUM(L234:L239,L241:L246,L248:L253,L255:L258)</f>
        <v>0</v>
      </c>
      <c r="M260" s="39">
        <f t="shared" si="59"/>
        <v>0</v>
      </c>
      <c r="N260" s="34">
        <f t="shared" si="60"/>
        <v>73033493</v>
      </c>
      <c r="O260" s="39">
        <f t="shared" si="61"/>
        <v>0.36004562160799064</v>
      </c>
      <c r="P260" s="34">
        <f>SUM(P234:P239,P241:P246,P248:P253,P255:P258)</f>
        <v>20326425</v>
      </c>
      <c r="Q260" s="34">
        <f>SUM(Q234:Q239,Q241:Q246,Q248:Q253,Q255:Q258)</f>
        <v>194906968</v>
      </c>
      <c r="R260" s="34">
        <f>SUM(R234:R239,R241:R246,R248:R253,R255:R258)</f>
        <v>160675541</v>
      </c>
      <c r="S260" s="34">
        <f>SUM(S234:S239,S241:S246,S248:S253,S255:S258)</f>
        <v>69026917</v>
      </c>
      <c r="T260" s="39">
        <f t="shared" si="62"/>
        <v>0.42960438515031979</v>
      </c>
      <c r="U260" s="39">
        <f t="shared" si="63"/>
        <v>-0.33825146330454081</v>
      </c>
    </row>
    <row r="261" spans="1:21" ht="14.5" customHeight="1" x14ac:dyDescent="0.3">
      <c r="A261" s="17" t="s">
        <v>0</v>
      </c>
      <c r="B261" s="15" t="s">
        <v>618</v>
      </c>
      <c r="C261" s="10"/>
      <c r="D261" s="35"/>
      <c r="E261" s="35"/>
      <c r="F261" s="35"/>
      <c r="G261" s="40"/>
      <c r="H261" s="35"/>
      <c r="I261" s="40"/>
      <c r="J261" s="35"/>
      <c r="K261" s="40"/>
      <c r="L261" s="35"/>
      <c r="M261" s="40"/>
      <c r="N261" s="35"/>
      <c r="O261" s="40"/>
      <c r="P261" s="35"/>
      <c r="Q261" s="35"/>
      <c r="R261" s="35"/>
      <c r="S261" s="35"/>
      <c r="T261" s="40"/>
      <c r="U261" s="40"/>
    </row>
    <row r="262" spans="1:21" ht="28.9" customHeight="1" x14ac:dyDescent="0.3">
      <c r="A262" s="17" t="s">
        <v>0</v>
      </c>
      <c r="B262" s="9" t="s">
        <v>466</v>
      </c>
      <c r="C262" s="10"/>
      <c r="D262" s="35"/>
      <c r="E262" s="35"/>
      <c r="F262" s="35"/>
      <c r="G262" s="40"/>
      <c r="H262" s="35"/>
      <c r="I262" s="40"/>
      <c r="J262" s="35"/>
      <c r="K262" s="40"/>
      <c r="L262" s="35"/>
      <c r="M262" s="40"/>
      <c r="N262" s="35"/>
      <c r="O262" s="40"/>
      <c r="P262" s="35"/>
      <c r="Q262" s="35"/>
      <c r="R262" s="35"/>
      <c r="S262" s="35"/>
      <c r="T262" s="40"/>
      <c r="U262" s="40"/>
    </row>
    <row r="263" spans="1:21" ht="13" x14ac:dyDescent="0.3">
      <c r="A263" s="18" t="s">
        <v>29</v>
      </c>
      <c r="B263" s="12" t="s">
        <v>467</v>
      </c>
      <c r="C263" s="11" t="s">
        <v>468</v>
      </c>
      <c r="D263" s="33">
        <v>0</v>
      </c>
      <c r="E263" s="33">
        <v>0</v>
      </c>
      <c r="F263" s="33">
        <v>0</v>
      </c>
      <c r="G263" s="38">
        <f t="shared" ref="G263:G299" si="64">IF(($D263     =0),0,($F263     /$D263     ))</f>
        <v>0</v>
      </c>
      <c r="H263" s="33">
        <v>0</v>
      </c>
      <c r="I263" s="38">
        <f t="shared" ref="I263:I299" si="65">IF(($D263     =0),0,($H263     /$D263     ))</f>
        <v>0</v>
      </c>
      <c r="J263" s="33">
        <v>0</v>
      </c>
      <c r="K263" s="38">
        <f t="shared" ref="K263:K299" si="66">IF(($E263     =0),0,($J263     /$E263     ))</f>
        <v>0</v>
      </c>
      <c r="L263" s="33">
        <v>0</v>
      </c>
      <c r="M263" s="38">
        <f t="shared" ref="M263:M299" si="67">IF(($E263     =0),0,($L263     /$E263     ))</f>
        <v>0</v>
      </c>
      <c r="N263" s="33">
        <f t="shared" ref="N263:N299" si="68">$F263     +$H263     +$J263</f>
        <v>0</v>
      </c>
      <c r="O263" s="38">
        <f t="shared" ref="O263:O299" si="69">IF(($E263     =0),0,($N263     /$E263     ))</f>
        <v>0</v>
      </c>
      <c r="P263" s="33">
        <v>0</v>
      </c>
      <c r="Q263" s="33">
        <v>0</v>
      </c>
      <c r="R263" s="33">
        <v>0</v>
      </c>
      <c r="S263" s="33">
        <v>0</v>
      </c>
      <c r="T263" s="38">
        <f t="shared" ref="T263:T299" si="70">IF(($R263     =0),0,($S263     /$R263     ))</f>
        <v>0</v>
      </c>
      <c r="U263" s="38">
        <f t="shared" ref="U263:U299" si="71">IF(($P263     =0),0,(($J263     /$P263     )-1))</f>
        <v>0</v>
      </c>
    </row>
    <row r="264" spans="1:21" ht="13" x14ac:dyDescent="0.3">
      <c r="A264" s="18" t="s">
        <v>29</v>
      </c>
      <c r="B264" s="12" t="s">
        <v>469</v>
      </c>
      <c r="C264" s="11" t="s">
        <v>470</v>
      </c>
      <c r="D264" s="33">
        <v>7013025</v>
      </c>
      <c r="E264" s="33">
        <v>6933025</v>
      </c>
      <c r="F264" s="33">
        <v>1651137</v>
      </c>
      <c r="G264" s="38">
        <f t="shared" si="64"/>
        <v>0.23543863026297496</v>
      </c>
      <c r="H264" s="33">
        <v>1657642</v>
      </c>
      <c r="I264" s="38">
        <f t="shared" si="65"/>
        <v>0.23636619005350759</v>
      </c>
      <c r="J264" s="33">
        <v>1303296</v>
      </c>
      <c r="K264" s="38">
        <f t="shared" si="66"/>
        <v>0.18798374446940549</v>
      </c>
      <c r="L264" s="33">
        <v>0</v>
      </c>
      <c r="M264" s="38">
        <f t="shared" si="67"/>
        <v>0</v>
      </c>
      <c r="N264" s="33">
        <f t="shared" si="68"/>
        <v>4612075</v>
      </c>
      <c r="O264" s="38">
        <f t="shared" si="69"/>
        <v>0.6652327086661306</v>
      </c>
      <c r="P264" s="33">
        <v>990816</v>
      </c>
      <c r="Q264" s="33">
        <v>8434764</v>
      </c>
      <c r="R264" s="33">
        <v>8436264</v>
      </c>
      <c r="S264" s="33">
        <v>4355862</v>
      </c>
      <c r="T264" s="38">
        <f t="shared" si="70"/>
        <v>0.51632594712541002</v>
      </c>
      <c r="U264" s="38">
        <f t="shared" si="71"/>
        <v>0.31537641701385533</v>
      </c>
    </row>
    <row r="265" spans="1:21" ht="13" x14ac:dyDescent="0.3">
      <c r="A265" s="18" t="s">
        <v>29</v>
      </c>
      <c r="B265" s="12" t="s">
        <v>471</v>
      </c>
      <c r="C265" s="11" t="s">
        <v>472</v>
      </c>
      <c r="D265" s="33">
        <v>0</v>
      </c>
      <c r="E265" s="33">
        <v>0</v>
      </c>
      <c r="F265" s="33">
        <v>0</v>
      </c>
      <c r="G265" s="38">
        <f t="shared" si="64"/>
        <v>0</v>
      </c>
      <c r="H265" s="33">
        <v>0</v>
      </c>
      <c r="I265" s="38">
        <f t="shared" si="65"/>
        <v>0</v>
      </c>
      <c r="J265" s="33">
        <v>0</v>
      </c>
      <c r="K265" s="38">
        <f t="shared" si="66"/>
        <v>0</v>
      </c>
      <c r="L265" s="33">
        <v>0</v>
      </c>
      <c r="M265" s="38">
        <f t="shared" si="67"/>
        <v>0</v>
      </c>
      <c r="N265" s="33">
        <f t="shared" si="68"/>
        <v>0</v>
      </c>
      <c r="O265" s="38">
        <f t="shared" si="69"/>
        <v>0</v>
      </c>
      <c r="P265" s="33">
        <v>0</v>
      </c>
      <c r="Q265" s="33">
        <v>35101958</v>
      </c>
      <c r="R265" s="33">
        <v>0</v>
      </c>
      <c r="S265" s="33">
        <v>0</v>
      </c>
      <c r="T265" s="38">
        <f t="shared" si="70"/>
        <v>0</v>
      </c>
      <c r="U265" s="38">
        <f t="shared" si="71"/>
        <v>0</v>
      </c>
    </row>
    <row r="266" spans="1:21" ht="13" x14ac:dyDescent="0.3">
      <c r="A266" s="18" t="s">
        <v>44</v>
      </c>
      <c r="B266" s="12" t="s">
        <v>473</v>
      </c>
      <c r="C266" s="11" t="s">
        <v>474</v>
      </c>
      <c r="D266" s="33">
        <v>0</v>
      </c>
      <c r="E266" s="33">
        <v>0</v>
      </c>
      <c r="F266" s="33">
        <v>0</v>
      </c>
      <c r="G266" s="38">
        <f t="shared" si="64"/>
        <v>0</v>
      </c>
      <c r="H266" s="33">
        <v>0</v>
      </c>
      <c r="I266" s="38">
        <f t="shared" si="65"/>
        <v>0</v>
      </c>
      <c r="J266" s="33">
        <v>0</v>
      </c>
      <c r="K266" s="38">
        <f t="shared" si="66"/>
        <v>0</v>
      </c>
      <c r="L266" s="33">
        <v>0</v>
      </c>
      <c r="M266" s="38">
        <f t="shared" si="67"/>
        <v>0</v>
      </c>
      <c r="N266" s="33">
        <f t="shared" si="68"/>
        <v>0</v>
      </c>
      <c r="O266" s="38">
        <f t="shared" si="69"/>
        <v>0</v>
      </c>
      <c r="P266" s="33">
        <v>0</v>
      </c>
      <c r="Q266" s="33">
        <v>0</v>
      </c>
      <c r="R266" s="33">
        <v>5006</v>
      </c>
      <c r="S266" s="33">
        <v>0</v>
      </c>
      <c r="T266" s="38">
        <f t="shared" si="70"/>
        <v>0</v>
      </c>
      <c r="U266" s="38">
        <f t="shared" si="71"/>
        <v>0</v>
      </c>
    </row>
    <row r="267" spans="1:21" ht="14" x14ac:dyDescent="0.3">
      <c r="A267" s="19" t="s">
        <v>0</v>
      </c>
      <c r="B267" s="14" t="s">
        <v>475</v>
      </c>
      <c r="C267" s="13" t="s">
        <v>0</v>
      </c>
      <c r="D267" s="34">
        <f>SUM(D263:D266)</f>
        <v>7013025</v>
      </c>
      <c r="E267" s="34">
        <f>SUM(E263:E266)</f>
        <v>6933025</v>
      </c>
      <c r="F267" s="34">
        <f>SUM(F263:F266)</f>
        <v>1651137</v>
      </c>
      <c r="G267" s="39">
        <f t="shared" si="64"/>
        <v>0.23543863026297496</v>
      </c>
      <c r="H267" s="34">
        <f>SUM(H263:H266)</f>
        <v>1657642</v>
      </c>
      <c r="I267" s="39">
        <f t="shared" si="65"/>
        <v>0.23636619005350759</v>
      </c>
      <c r="J267" s="34">
        <f>SUM(J263:J266)</f>
        <v>1303296</v>
      </c>
      <c r="K267" s="39">
        <f t="shared" si="66"/>
        <v>0.18798374446940549</v>
      </c>
      <c r="L267" s="34">
        <f>SUM(L263:L266)</f>
        <v>0</v>
      </c>
      <c r="M267" s="39">
        <f t="shared" si="67"/>
        <v>0</v>
      </c>
      <c r="N267" s="34">
        <f t="shared" si="68"/>
        <v>4612075</v>
      </c>
      <c r="O267" s="39">
        <f t="shared" si="69"/>
        <v>0.6652327086661306</v>
      </c>
      <c r="P267" s="34">
        <f>SUM(P263:P266)</f>
        <v>990816</v>
      </c>
      <c r="Q267" s="34">
        <f>SUM(Q263:Q266)</f>
        <v>43536722</v>
      </c>
      <c r="R267" s="34">
        <f>SUM(R263:R266)</f>
        <v>8441270</v>
      </c>
      <c r="S267" s="34">
        <f>SUM(S263:S266)</f>
        <v>4355862</v>
      </c>
      <c r="T267" s="39">
        <f t="shared" si="70"/>
        <v>0.51601974584393107</v>
      </c>
      <c r="U267" s="39">
        <f t="shared" si="71"/>
        <v>0.31537641701385533</v>
      </c>
    </row>
    <row r="268" spans="1:21" ht="13" x14ac:dyDescent="0.3">
      <c r="A268" s="18" t="s">
        <v>29</v>
      </c>
      <c r="B268" s="12" t="s">
        <v>476</v>
      </c>
      <c r="C268" s="11" t="s">
        <v>477</v>
      </c>
      <c r="D268" s="33">
        <v>0</v>
      </c>
      <c r="E268" s="33">
        <v>0</v>
      </c>
      <c r="F268" s="33">
        <v>0</v>
      </c>
      <c r="G268" s="38">
        <f t="shared" si="64"/>
        <v>0</v>
      </c>
      <c r="H268" s="33">
        <v>0</v>
      </c>
      <c r="I268" s="38">
        <f t="shared" si="65"/>
        <v>0</v>
      </c>
      <c r="J268" s="33">
        <v>0</v>
      </c>
      <c r="K268" s="38">
        <f t="shared" si="66"/>
        <v>0</v>
      </c>
      <c r="L268" s="33">
        <v>0</v>
      </c>
      <c r="M268" s="38">
        <f t="shared" si="67"/>
        <v>0</v>
      </c>
      <c r="N268" s="33">
        <f t="shared" si="68"/>
        <v>0</v>
      </c>
      <c r="O268" s="38">
        <f t="shared" si="69"/>
        <v>0</v>
      </c>
      <c r="P268" s="33">
        <v>0</v>
      </c>
      <c r="Q268" s="33">
        <v>0</v>
      </c>
      <c r="R268" s="33">
        <v>0</v>
      </c>
      <c r="S268" s="33">
        <v>0</v>
      </c>
      <c r="T268" s="38">
        <f t="shared" si="70"/>
        <v>0</v>
      </c>
      <c r="U268" s="38">
        <f t="shared" si="71"/>
        <v>0</v>
      </c>
    </row>
    <row r="269" spans="1:21" ht="13" x14ac:dyDescent="0.3">
      <c r="A269" s="18" t="s">
        <v>29</v>
      </c>
      <c r="B269" s="12" t="s">
        <v>478</v>
      </c>
      <c r="C269" s="11" t="s">
        <v>479</v>
      </c>
      <c r="D269" s="33">
        <v>0</v>
      </c>
      <c r="E269" s="33">
        <v>0</v>
      </c>
      <c r="F269" s="33">
        <v>0</v>
      </c>
      <c r="G269" s="38">
        <f t="shared" si="64"/>
        <v>0</v>
      </c>
      <c r="H269" s="33">
        <v>0</v>
      </c>
      <c r="I269" s="38">
        <f t="shared" si="65"/>
        <v>0</v>
      </c>
      <c r="J269" s="33">
        <v>0</v>
      </c>
      <c r="K269" s="38">
        <f t="shared" si="66"/>
        <v>0</v>
      </c>
      <c r="L269" s="33">
        <v>0</v>
      </c>
      <c r="M269" s="38">
        <f t="shared" si="67"/>
        <v>0</v>
      </c>
      <c r="N269" s="33">
        <f t="shared" si="68"/>
        <v>0</v>
      </c>
      <c r="O269" s="38">
        <f t="shared" si="69"/>
        <v>0</v>
      </c>
      <c r="P269" s="33">
        <v>0</v>
      </c>
      <c r="Q269" s="33">
        <v>0</v>
      </c>
      <c r="R269" s="33">
        <v>0</v>
      </c>
      <c r="S269" s="33">
        <v>0</v>
      </c>
      <c r="T269" s="38">
        <f t="shared" si="70"/>
        <v>0</v>
      </c>
      <c r="U269" s="38">
        <f t="shared" si="71"/>
        <v>0</v>
      </c>
    </row>
    <row r="270" spans="1:21" ht="13" x14ac:dyDescent="0.3">
      <c r="A270" s="18" t="s">
        <v>29</v>
      </c>
      <c r="B270" s="12" t="s">
        <v>480</v>
      </c>
      <c r="C270" s="11" t="s">
        <v>481</v>
      </c>
      <c r="D270" s="33">
        <v>0</v>
      </c>
      <c r="E270" s="33">
        <v>0</v>
      </c>
      <c r="F270" s="33">
        <v>0</v>
      </c>
      <c r="G270" s="38">
        <f t="shared" si="64"/>
        <v>0</v>
      </c>
      <c r="H270" s="33">
        <v>0</v>
      </c>
      <c r="I270" s="38">
        <f t="shared" si="65"/>
        <v>0</v>
      </c>
      <c r="J270" s="33">
        <v>0</v>
      </c>
      <c r="K270" s="38">
        <f t="shared" si="66"/>
        <v>0</v>
      </c>
      <c r="L270" s="33">
        <v>0</v>
      </c>
      <c r="M270" s="38">
        <f t="shared" si="67"/>
        <v>0</v>
      </c>
      <c r="N270" s="33">
        <f t="shared" si="68"/>
        <v>0</v>
      </c>
      <c r="O270" s="38">
        <f t="shared" si="69"/>
        <v>0</v>
      </c>
      <c r="P270" s="33">
        <v>0</v>
      </c>
      <c r="Q270" s="33">
        <v>0</v>
      </c>
      <c r="R270" s="33">
        <v>0</v>
      </c>
      <c r="S270" s="33">
        <v>0</v>
      </c>
      <c r="T270" s="38">
        <f t="shared" si="70"/>
        <v>0</v>
      </c>
      <c r="U270" s="38">
        <f t="shared" si="71"/>
        <v>0</v>
      </c>
    </row>
    <row r="271" spans="1:21" ht="13" x14ac:dyDescent="0.3">
      <c r="A271" s="18" t="s">
        <v>29</v>
      </c>
      <c r="B271" s="12" t="s">
        <v>482</v>
      </c>
      <c r="C271" s="11" t="s">
        <v>483</v>
      </c>
      <c r="D271" s="33">
        <v>0</v>
      </c>
      <c r="E271" s="33">
        <v>0</v>
      </c>
      <c r="F271" s="33">
        <v>0</v>
      </c>
      <c r="G271" s="38">
        <f t="shared" si="64"/>
        <v>0</v>
      </c>
      <c r="H271" s="33">
        <v>0</v>
      </c>
      <c r="I271" s="38">
        <f t="shared" si="65"/>
        <v>0</v>
      </c>
      <c r="J271" s="33">
        <v>0</v>
      </c>
      <c r="K271" s="38">
        <f t="shared" si="66"/>
        <v>0</v>
      </c>
      <c r="L271" s="33">
        <v>0</v>
      </c>
      <c r="M271" s="38">
        <f t="shared" si="67"/>
        <v>0</v>
      </c>
      <c r="N271" s="33">
        <f t="shared" si="68"/>
        <v>0</v>
      </c>
      <c r="O271" s="38">
        <f t="shared" si="69"/>
        <v>0</v>
      </c>
      <c r="P271" s="33">
        <v>0</v>
      </c>
      <c r="Q271" s="33">
        <v>0</v>
      </c>
      <c r="R271" s="33">
        <v>0</v>
      </c>
      <c r="S271" s="33">
        <v>0</v>
      </c>
      <c r="T271" s="38">
        <f t="shared" si="70"/>
        <v>0</v>
      </c>
      <c r="U271" s="38">
        <f t="shared" si="71"/>
        <v>0</v>
      </c>
    </row>
    <row r="272" spans="1:21" ht="13" x14ac:dyDescent="0.3">
      <c r="A272" s="18" t="s">
        <v>29</v>
      </c>
      <c r="B272" s="12" t="s">
        <v>484</v>
      </c>
      <c r="C272" s="11" t="s">
        <v>485</v>
      </c>
      <c r="D272" s="33">
        <v>0</v>
      </c>
      <c r="E272" s="33">
        <v>0</v>
      </c>
      <c r="F272" s="33">
        <v>0</v>
      </c>
      <c r="G272" s="38">
        <f t="shared" si="64"/>
        <v>0</v>
      </c>
      <c r="H272" s="33">
        <v>0</v>
      </c>
      <c r="I272" s="38">
        <f t="shared" si="65"/>
        <v>0</v>
      </c>
      <c r="J272" s="33">
        <v>0</v>
      </c>
      <c r="K272" s="38">
        <f t="shared" si="66"/>
        <v>0</v>
      </c>
      <c r="L272" s="33">
        <v>0</v>
      </c>
      <c r="M272" s="38">
        <f t="shared" si="67"/>
        <v>0</v>
      </c>
      <c r="N272" s="33">
        <f t="shared" si="68"/>
        <v>0</v>
      </c>
      <c r="O272" s="38">
        <f t="shared" si="69"/>
        <v>0</v>
      </c>
      <c r="P272" s="33">
        <v>0</v>
      </c>
      <c r="Q272" s="33">
        <v>0</v>
      </c>
      <c r="R272" s="33">
        <v>0</v>
      </c>
      <c r="S272" s="33">
        <v>0</v>
      </c>
      <c r="T272" s="38">
        <f t="shared" si="70"/>
        <v>0</v>
      </c>
      <c r="U272" s="38">
        <f t="shared" si="71"/>
        <v>0</v>
      </c>
    </row>
    <row r="273" spans="1:21" ht="13" x14ac:dyDescent="0.3">
      <c r="A273" s="18" t="s">
        <v>29</v>
      </c>
      <c r="B273" s="12" t="s">
        <v>486</v>
      </c>
      <c r="C273" s="11" t="s">
        <v>487</v>
      </c>
      <c r="D273" s="33">
        <v>0</v>
      </c>
      <c r="E273" s="33">
        <v>0</v>
      </c>
      <c r="F273" s="33">
        <v>0</v>
      </c>
      <c r="G273" s="38">
        <f t="shared" si="64"/>
        <v>0</v>
      </c>
      <c r="H273" s="33">
        <v>0</v>
      </c>
      <c r="I273" s="38">
        <f t="shared" si="65"/>
        <v>0</v>
      </c>
      <c r="J273" s="33">
        <v>0</v>
      </c>
      <c r="K273" s="38">
        <f t="shared" si="66"/>
        <v>0</v>
      </c>
      <c r="L273" s="33">
        <v>0</v>
      </c>
      <c r="M273" s="38">
        <f t="shared" si="67"/>
        <v>0</v>
      </c>
      <c r="N273" s="33">
        <f t="shared" si="68"/>
        <v>0</v>
      </c>
      <c r="O273" s="38">
        <f t="shared" si="69"/>
        <v>0</v>
      </c>
      <c r="P273" s="33">
        <v>0</v>
      </c>
      <c r="Q273" s="33">
        <v>0</v>
      </c>
      <c r="R273" s="33">
        <v>0</v>
      </c>
      <c r="S273" s="33">
        <v>0</v>
      </c>
      <c r="T273" s="38">
        <f t="shared" si="70"/>
        <v>0</v>
      </c>
      <c r="U273" s="38">
        <f t="shared" si="71"/>
        <v>0</v>
      </c>
    </row>
    <row r="274" spans="1:21" ht="13" x14ac:dyDescent="0.3">
      <c r="A274" s="18" t="s">
        <v>44</v>
      </c>
      <c r="B274" s="12" t="s">
        <v>488</v>
      </c>
      <c r="C274" s="11" t="s">
        <v>489</v>
      </c>
      <c r="D274" s="33">
        <v>102070</v>
      </c>
      <c r="E274" s="33">
        <v>102070</v>
      </c>
      <c r="F274" s="33">
        <v>12920</v>
      </c>
      <c r="G274" s="38">
        <f t="shared" si="64"/>
        <v>0.12657979817772116</v>
      </c>
      <c r="H274" s="33">
        <v>50036</v>
      </c>
      <c r="I274" s="38">
        <f t="shared" si="65"/>
        <v>0.49021259919662974</v>
      </c>
      <c r="J274" s="33">
        <v>43365</v>
      </c>
      <c r="K274" s="38">
        <f t="shared" si="66"/>
        <v>0.42485549132947975</v>
      </c>
      <c r="L274" s="33">
        <v>0</v>
      </c>
      <c r="M274" s="38">
        <f t="shared" si="67"/>
        <v>0</v>
      </c>
      <c r="N274" s="33">
        <f t="shared" si="68"/>
        <v>106321</v>
      </c>
      <c r="O274" s="38">
        <f t="shared" si="69"/>
        <v>1.0416478887038307</v>
      </c>
      <c r="P274" s="33">
        <v>73665</v>
      </c>
      <c r="Q274" s="33">
        <v>374544</v>
      </c>
      <c r="R274" s="33">
        <v>394544</v>
      </c>
      <c r="S274" s="33">
        <v>98951</v>
      </c>
      <c r="T274" s="38">
        <f t="shared" si="70"/>
        <v>0.25079839004014759</v>
      </c>
      <c r="U274" s="38">
        <f t="shared" si="71"/>
        <v>-0.41132152311138259</v>
      </c>
    </row>
    <row r="275" spans="1:21" ht="14" x14ac:dyDescent="0.3">
      <c r="A275" s="19" t="s">
        <v>0</v>
      </c>
      <c r="B275" s="14" t="s">
        <v>490</v>
      </c>
      <c r="C275" s="13" t="s">
        <v>0</v>
      </c>
      <c r="D275" s="34">
        <f>SUM(D268:D274)</f>
        <v>102070</v>
      </c>
      <c r="E275" s="34">
        <f>SUM(E268:E274)</f>
        <v>102070</v>
      </c>
      <c r="F275" s="34">
        <f>SUM(F268:F274)</f>
        <v>12920</v>
      </c>
      <c r="G275" s="39">
        <f t="shared" si="64"/>
        <v>0.12657979817772116</v>
      </c>
      <c r="H275" s="34">
        <f>SUM(H268:H274)</f>
        <v>50036</v>
      </c>
      <c r="I275" s="39">
        <f t="shared" si="65"/>
        <v>0.49021259919662974</v>
      </c>
      <c r="J275" s="34">
        <f>SUM(J268:J274)</f>
        <v>43365</v>
      </c>
      <c r="K275" s="39">
        <f t="shared" si="66"/>
        <v>0.42485549132947975</v>
      </c>
      <c r="L275" s="34">
        <f>SUM(L268:L274)</f>
        <v>0</v>
      </c>
      <c r="M275" s="39">
        <f t="shared" si="67"/>
        <v>0</v>
      </c>
      <c r="N275" s="34">
        <f t="shared" si="68"/>
        <v>106321</v>
      </c>
      <c r="O275" s="39">
        <f t="shared" si="69"/>
        <v>1.0416478887038307</v>
      </c>
      <c r="P275" s="34">
        <f>SUM(P268:P274)</f>
        <v>73665</v>
      </c>
      <c r="Q275" s="34">
        <f>SUM(Q268:Q274)</f>
        <v>374544</v>
      </c>
      <c r="R275" s="34">
        <f>SUM(R268:R274)</f>
        <v>394544</v>
      </c>
      <c r="S275" s="34">
        <f>SUM(S268:S274)</f>
        <v>98951</v>
      </c>
      <c r="T275" s="39">
        <f t="shared" si="70"/>
        <v>0.25079839004014759</v>
      </c>
      <c r="U275" s="39">
        <f t="shared" si="71"/>
        <v>-0.41132152311138259</v>
      </c>
    </row>
    <row r="276" spans="1:21" ht="13" x14ac:dyDescent="0.3">
      <c r="A276" s="18" t="s">
        <v>29</v>
      </c>
      <c r="B276" s="12" t="s">
        <v>491</v>
      </c>
      <c r="C276" s="11" t="s">
        <v>492</v>
      </c>
      <c r="D276" s="33">
        <v>0</v>
      </c>
      <c r="E276" s="33">
        <v>0</v>
      </c>
      <c r="F276" s="33">
        <v>0</v>
      </c>
      <c r="G276" s="38">
        <f t="shared" si="64"/>
        <v>0</v>
      </c>
      <c r="H276" s="33">
        <v>0</v>
      </c>
      <c r="I276" s="38">
        <f t="shared" si="65"/>
        <v>0</v>
      </c>
      <c r="J276" s="33">
        <v>0</v>
      </c>
      <c r="K276" s="38">
        <f t="shared" si="66"/>
        <v>0</v>
      </c>
      <c r="L276" s="33">
        <v>0</v>
      </c>
      <c r="M276" s="38">
        <f t="shared" si="67"/>
        <v>0</v>
      </c>
      <c r="N276" s="33">
        <f t="shared" si="68"/>
        <v>0</v>
      </c>
      <c r="O276" s="38">
        <f t="shared" si="69"/>
        <v>0</v>
      </c>
      <c r="P276" s="33">
        <v>0</v>
      </c>
      <c r="Q276" s="33">
        <v>0</v>
      </c>
      <c r="R276" s="33">
        <v>0</v>
      </c>
      <c r="S276" s="33">
        <v>0</v>
      </c>
      <c r="T276" s="38">
        <f t="shared" si="70"/>
        <v>0</v>
      </c>
      <c r="U276" s="38">
        <f t="shared" si="71"/>
        <v>0</v>
      </c>
    </row>
    <row r="277" spans="1:21" ht="13" x14ac:dyDescent="0.3">
      <c r="A277" s="18" t="s">
        <v>29</v>
      </c>
      <c r="B277" s="12" t="s">
        <v>493</v>
      </c>
      <c r="C277" s="11" t="s">
        <v>494</v>
      </c>
      <c r="D277" s="33">
        <v>0</v>
      </c>
      <c r="E277" s="33">
        <v>0</v>
      </c>
      <c r="F277" s="33">
        <v>0</v>
      </c>
      <c r="G277" s="38">
        <f t="shared" si="64"/>
        <v>0</v>
      </c>
      <c r="H277" s="33">
        <v>0</v>
      </c>
      <c r="I277" s="38">
        <f t="shared" si="65"/>
        <v>0</v>
      </c>
      <c r="J277" s="33">
        <v>0</v>
      </c>
      <c r="K277" s="38">
        <f t="shared" si="66"/>
        <v>0</v>
      </c>
      <c r="L277" s="33">
        <v>0</v>
      </c>
      <c r="M277" s="38">
        <f t="shared" si="67"/>
        <v>0</v>
      </c>
      <c r="N277" s="33">
        <f t="shared" si="68"/>
        <v>0</v>
      </c>
      <c r="O277" s="38">
        <f t="shared" si="69"/>
        <v>0</v>
      </c>
      <c r="P277" s="33">
        <v>0</v>
      </c>
      <c r="Q277" s="33">
        <v>0</v>
      </c>
      <c r="R277" s="33">
        <v>0</v>
      </c>
      <c r="S277" s="33">
        <v>0</v>
      </c>
      <c r="T277" s="38">
        <f t="shared" si="70"/>
        <v>0</v>
      </c>
      <c r="U277" s="38">
        <f t="shared" si="71"/>
        <v>0</v>
      </c>
    </row>
    <row r="278" spans="1:21" ht="13" x14ac:dyDescent="0.3">
      <c r="A278" s="18" t="s">
        <v>29</v>
      </c>
      <c r="B278" s="12" t="s">
        <v>495</v>
      </c>
      <c r="C278" s="11" t="s">
        <v>496</v>
      </c>
      <c r="D278" s="33">
        <v>2764945</v>
      </c>
      <c r="E278" s="33">
        <v>2764945</v>
      </c>
      <c r="F278" s="33">
        <v>210906</v>
      </c>
      <c r="G278" s="38">
        <f t="shared" si="64"/>
        <v>7.6278551652926185E-2</v>
      </c>
      <c r="H278" s="33">
        <v>211986</v>
      </c>
      <c r="I278" s="38">
        <f t="shared" si="65"/>
        <v>7.6669156167663371E-2</v>
      </c>
      <c r="J278" s="33">
        <v>132879</v>
      </c>
      <c r="K278" s="38">
        <f t="shared" si="66"/>
        <v>4.8058460475705667E-2</v>
      </c>
      <c r="L278" s="33">
        <v>0</v>
      </c>
      <c r="M278" s="38">
        <f t="shared" si="67"/>
        <v>0</v>
      </c>
      <c r="N278" s="33">
        <f t="shared" si="68"/>
        <v>555771</v>
      </c>
      <c r="O278" s="38">
        <f t="shared" si="69"/>
        <v>0.20100616829629522</v>
      </c>
      <c r="P278" s="33">
        <v>95134</v>
      </c>
      <c r="Q278" s="33">
        <v>5793399</v>
      </c>
      <c r="R278" s="33">
        <v>3173399</v>
      </c>
      <c r="S278" s="33">
        <v>294968</v>
      </c>
      <c r="T278" s="38">
        <f t="shared" si="70"/>
        <v>9.2950177396539171E-2</v>
      </c>
      <c r="U278" s="38">
        <f t="shared" si="71"/>
        <v>0.3967561544768432</v>
      </c>
    </row>
    <row r="279" spans="1:21" ht="13" x14ac:dyDescent="0.3">
      <c r="A279" s="18" t="s">
        <v>29</v>
      </c>
      <c r="B279" s="12" t="s">
        <v>497</v>
      </c>
      <c r="C279" s="11" t="s">
        <v>498</v>
      </c>
      <c r="D279" s="33">
        <v>0</v>
      </c>
      <c r="E279" s="33">
        <v>0</v>
      </c>
      <c r="F279" s="33">
        <v>0</v>
      </c>
      <c r="G279" s="38">
        <f t="shared" si="64"/>
        <v>0</v>
      </c>
      <c r="H279" s="33">
        <v>0</v>
      </c>
      <c r="I279" s="38">
        <f t="shared" si="65"/>
        <v>0</v>
      </c>
      <c r="J279" s="33">
        <v>0</v>
      </c>
      <c r="K279" s="38">
        <f t="shared" si="66"/>
        <v>0</v>
      </c>
      <c r="L279" s="33">
        <v>0</v>
      </c>
      <c r="M279" s="38">
        <f t="shared" si="67"/>
        <v>0</v>
      </c>
      <c r="N279" s="33">
        <f t="shared" si="68"/>
        <v>0</v>
      </c>
      <c r="O279" s="38">
        <f t="shared" si="69"/>
        <v>0</v>
      </c>
      <c r="P279" s="33">
        <v>0</v>
      </c>
      <c r="Q279" s="33">
        <v>0</v>
      </c>
      <c r="R279" s="33">
        <v>0</v>
      </c>
      <c r="S279" s="33">
        <v>0</v>
      </c>
      <c r="T279" s="38">
        <f t="shared" si="70"/>
        <v>0</v>
      </c>
      <c r="U279" s="38">
        <f t="shared" si="71"/>
        <v>0</v>
      </c>
    </row>
    <row r="280" spans="1:21" ht="13" x14ac:dyDescent="0.3">
      <c r="A280" s="18" t="s">
        <v>29</v>
      </c>
      <c r="B280" s="12" t="s">
        <v>499</v>
      </c>
      <c r="C280" s="11" t="s">
        <v>500</v>
      </c>
      <c r="D280" s="33">
        <v>0</v>
      </c>
      <c r="E280" s="33">
        <v>0</v>
      </c>
      <c r="F280" s="33">
        <v>0</v>
      </c>
      <c r="G280" s="38">
        <f t="shared" si="64"/>
        <v>0</v>
      </c>
      <c r="H280" s="33">
        <v>0</v>
      </c>
      <c r="I280" s="38">
        <f t="shared" si="65"/>
        <v>0</v>
      </c>
      <c r="J280" s="33">
        <v>0</v>
      </c>
      <c r="K280" s="38">
        <f t="shared" si="66"/>
        <v>0</v>
      </c>
      <c r="L280" s="33">
        <v>0</v>
      </c>
      <c r="M280" s="38">
        <f t="shared" si="67"/>
        <v>0</v>
      </c>
      <c r="N280" s="33">
        <f t="shared" si="68"/>
        <v>0</v>
      </c>
      <c r="O280" s="38">
        <f t="shared" si="69"/>
        <v>0</v>
      </c>
      <c r="P280" s="33">
        <v>0</v>
      </c>
      <c r="Q280" s="33">
        <v>0</v>
      </c>
      <c r="R280" s="33">
        <v>0</v>
      </c>
      <c r="S280" s="33">
        <v>0</v>
      </c>
      <c r="T280" s="38">
        <f t="shared" si="70"/>
        <v>0</v>
      </c>
      <c r="U280" s="38">
        <f t="shared" si="71"/>
        <v>0</v>
      </c>
    </row>
    <row r="281" spans="1:21" ht="13" x14ac:dyDescent="0.3">
      <c r="A281" s="18" t="s">
        <v>29</v>
      </c>
      <c r="B281" s="12" t="s">
        <v>501</v>
      </c>
      <c r="C281" s="11" t="s">
        <v>502</v>
      </c>
      <c r="D281" s="33">
        <v>0</v>
      </c>
      <c r="E281" s="33">
        <v>0</v>
      </c>
      <c r="F281" s="33">
        <v>0</v>
      </c>
      <c r="G281" s="38">
        <f t="shared" si="64"/>
        <v>0</v>
      </c>
      <c r="H281" s="33">
        <v>0</v>
      </c>
      <c r="I281" s="38">
        <f t="shared" si="65"/>
        <v>0</v>
      </c>
      <c r="J281" s="33">
        <v>0</v>
      </c>
      <c r="K281" s="38">
        <f t="shared" si="66"/>
        <v>0</v>
      </c>
      <c r="L281" s="33">
        <v>0</v>
      </c>
      <c r="M281" s="38">
        <f t="shared" si="67"/>
        <v>0</v>
      </c>
      <c r="N281" s="33">
        <f t="shared" si="68"/>
        <v>0</v>
      </c>
      <c r="O281" s="38">
        <f t="shared" si="69"/>
        <v>0</v>
      </c>
      <c r="P281" s="33">
        <v>0</v>
      </c>
      <c r="Q281" s="33">
        <v>0</v>
      </c>
      <c r="R281" s="33">
        <v>0</v>
      </c>
      <c r="S281" s="33">
        <v>0</v>
      </c>
      <c r="T281" s="38">
        <f t="shared" si="70"/>
        <v>0</v>
      </c>
      <c r="U281" s="38">
        <f t="shared" si="71"/>
        <v>0</v>
      </c>
    </row>
    <row r="282" spans="1:21" ht="13" x14ac:dyDescent="0.3">
      <c r="A282" s="18" t="s">
        <v>29</v>
      </c>
      <c r="B282" s="12" t="s">
        <v>503</v>
      </c>
      <c r="C282" s="11" t="s">
        <v>504</v>
      </c>
      <c r="D282" s="33">
        <v>42000</v>
      </c>
      <c r="E282" s="33">
        <v>42000</v>
      </c>
      <c r="F282" s="33">
        <v>0</v>
      </c>
      <c r="G282" s="38">
        <f t="shared" si="64"/>
        <v>0</v>
      </c>
      <c r="H282" s="33">
        <v>0</v>
      </c>
      <c r="I282" s="38">
        <f t="shared" si="65"/>
        <v>0</v>
      </c>
      <c r="J282" s="33">
        <v>0</v>
      </c>
      <c r="K282" s="38">
        <f t="shared" si="66"/>
        <v>0</v>
      </c>
      <c r="L282" s="33">
        <v>0</v>
      </c>
      <c r="M282" s="38">
        <f t="shared" si="67"/>
        <v>0</v>
      </c>
      <c r="N282" s="33">
        <f t="shared" si="68"/>
        <v>0</v>
      </c>
      <c r="O282" s="38">
        <f t="shared" si="69"/>
        <v>0</v>
      </c>
      <c r="P282" s="33">
        <v>0</v>
      </c>
      <c r="Q282" s="33">
        <v>40200</v>
      </c>
      <c r="R282" s="33">
        <v>40200</v>
      </c>
      <c r="S282" s="33">
        <v>0</v>
      </c>
      <c r="T282" s="38">
        <f t="shared" si="70"/>
        <v>0</v>
      </c>
      <c r="U282" s="38">
        <f t="shared" si="71"/>
        <v>0</v>
      </c>
    </row>
    <row r="283" spans="1:21" ht="13" x14ac:dyDescent="0.3">
      <c r="A283" s="18" t="s">
        <v>29</v>
      </c>
      <c r="B283" s="12" t="s">
        <v>505</v>
      </c>
      <c r="C283" s="11" t="s">
        <v>506</v>
      </c>
      <c r="D283" s="33">
        <v>1158185</v>
      </c>
      <c r="E283" s="33">
        <v>389583</v>
      </c>
      <c r="F283" s="33">
        <v>177094</v>
      </c>
      <c r="G283" s="38">
        <f t="shared" si="64"/>
        <v>0.15290648730556863</v>
      </c>
      <c r="H283" s="33">
        <v>87858</v>
      </c>
      <c r="I283" s="38">
        <f t="shared" si="65"/>
        <v>7.5858347327931203E-2</v>
      </c>
      <c r="J283" s="33">
        <v>91493</v>
      </c>
      <c r="K283" s="38">
        <f t="shared" si="66"/>
        <v>0.2348485431859193</v>
      </c>
      <c r="L283" s="33">
        <v>0</v>
      </c>
      <c r="M283" s="38">
        <f t="shared" si="67"/>
        <v>0</v>
      </c>
      <c r="N283" s="33">
        <f t="shared" si="68"/>
        <v>356445</v>
      </c>
      <c r="O283" s="38">
        <f t="shared" si="69"/>
        <v>0.91493982026936493</v>
      </c>
      <c r="P283" s="33">
        <v>131369</v>
      </c>
      <c r="Q283" s="33">
        <v>4574676</v>
      </c>
      <c r="R283" s="33">
        <v>1096627</v>
      </c>
      <c r="S283" s="33">
        <v>404979</v>
      </c>
      <c r="T283" s="38">
        <f t="shared" si="70"/>
        <v>0.36929512040101148</v>
      </c>
      <c r="U283" s="38">
        <f t="shared" si="71"/>
        <v>-0.3035419315059108</v>
      </c>
    </row>
    <row r="284" spans="1:21" ht="13" x14ac:dyDescent="0.3">
      <c r="A284" s="18" t="s">
        <v>44</v>
      </c>
      <c r="B284" s="12" t="s">
        <v>507</v>
      </c>
      <c r="C284" s="11" t="s">
        <v>508</v>
      </c>
      <c r="D284" s="33">
        <v>0</v>
      </c>
      <c r="E284" s="33">
        <v>0</v>
      </c>
      <c r="F284" s="33">
        <v>0</v>
      </c>
      <c r="G284" s="38">
        <f t="shared" si="64"/>
        <v>0</v>
      </c>
      <c r="H284" s="33">
        <v>0</v>
      </c>
      <c r="I284" s="38">
        <f t="shared" si="65"/>
        <v>0</v>
      </c>
      <c r="J284" s="33">
        <v>0</v>
      </c>
      <c r="K284" s="38">
        <f t="shared" si="66"/>
        <v>0</v>
      </c>
      <c r="L284" s="33">
        <v>0</v>
      </c>
      <c r="M284" s="38">
        <f t="shared" si="67"/>
        <v>0</v>
      </c>
      <c r="N284" s="33">
        <f t="shared" si="68"/>
        <v>0</v>
      </c>
      <c r="O284" s="38">
        <f t="shared" si="69"/>
        <v>0</v>
      </c>
      <c r="P284" s="33">
        <v>0</v>
      </c>
      <c r="Q284" s="33">
        <v>0</v>
      </c>
      <c r="R284" s="33">
        <v>0</v>
      </c>
      <c r="S284" s="33">
        <v>0</v>
      </c>
      <c r="T284" s="38">
        <f t="shared" si="70"/>
        <v>0</v>
      </c>
      <c r="U284" s="38">
        <f t="shared" si="71"/>
        <v>0</v>
      </c>
    </row>
    <row r="285" spans="1:21" ht="14" x14ac:dyDescent="0.3">
      <c r="A285" s="19" t="s">
        <v>0</v>
      </c>
      <c r="B285" s="14" t="s">
        <v>509</v>
      </c>
      <c r="C285" s="13" t="s">
        <v>0</v>
      </c>
      <c r="D285" s="34">
        <f>SUM(D276:D284)</f>
        <v>3965130</v>
      </c>
      <c r="E285" s="34">
        <f>SUM(E276:E284)</f>
        <v>3196528</v>
      </c>
      <c r="F285" s="34">
        <f>SUM(F276:F284)</f>
        <v>388000</v>
      </c>
      <c r="G285" s="39">
        <f t="shared" si="64"/>
        <v>9.7853033822346308E-2</v>
      </c>
      <c r="H285" s="34">
        <f>SUM(H276:H284)</f>
        <v>299844</v>
      </c>
      <c r="I285" s="39">
        <f t="shared" si="65"/>
        <v>7.5620219261411353E-2</v>
      </c>
      <c r="J285" s="34">
        <f>SUM(J276:J284)</f>
        <v>224372</v>
      </c>
      <c r="K285" s="39">
        <f t="shared" si="66"/>
        <v>7.0192408763508407E-2</v>
      </c>
      <c r="L285" s="34">
        <f>SUM(L276:L284)</f>
        <v>0</v>
      </c>
      <c r="M285" s="39">
        <f t="shared" si="67"/>
        <v>0</v>
      </c>
      <c r="N285" s="34">
        <f t="shared" si="68"/>
        <v>912216</v>
      </c>
      <c r="O285" s="39">
        <f t="shared" si="69"/>
        <v>0.28537713419059679</v>
      </c>
      <c r="P285" s="34">
        <f>SUM(P276:P284)</f>
        <v>226503</v>
      </c>
      <c r="Q285" s="34">
        <f>SUM(Q276:Q284)</f>
        <v>10408275</v>
      </c>
      <c r="R285" s="34">
        <f>SUM(R276:R284)</f>
        <v>4310226</v>
      </c>
      <c r="S285" s="34">
        <f>SUM(S276:S284)</f>
        <v>699947</v>
      </c>
      <c r="T285" s="39">
        <f t="shared" si="70"/>
        <v>0.16239218082764106</v>
      </c>
      <c r="U285" s="39">
        <f t="shared" si="71"/>
        <v>-9.4082639082042618E-3</v>
      </c>
    </row>
    <row r="286" spans="1:21" ht="13" x14ac:dyDescent="0.3">
      <c r="A286" s="18" t="s">
        <v>29</v>
      </c>
      <c r="B286" s="12" t="s">
        <v>510</v>
      </c>
      <c r="C286" s="11" t="s">
        <v>511</v>
      </c>
      <c r="D286" s="33">
        <v>0</v>
      </c>
      <c r="E286" s="33">
        <v>0</v>
      </c>
      <c r="F286" s="33">
        <v>0</v>
      </c>
      <c r="G286" s="38">
        <f t="shared" si="64"/>
        <v>0</v>
      </c>
      <c r="H286" s="33">
        <v>0</v>
      </c>
      <c r="I286" s="38">
        <f t="shared" si="65"/>
        <v>0</v>
      </c>
      <c r="J286" s="33">
        <v>0</v>
      </c>
      <c r="K286" s="38">
        <f t="shared" si="66"/>
        <v>0</v>
      </c>
      <c r="L286" s="33">
        <v>0</v>
      </c>
      <c r="M286" s="38">
        <f t="shared" si="67"/>
        <v>0</v>
      </c>
      <c r="N286" s="33">
        <f t="shared" si="68"/>
        <v>0</v>
      </c>
      <c r="O286" s="38">
        <f t="shared" si="69"/>
        <v>0</v>
      </c>
      <c r="P286" s="33">
        <v>0</v>
      </c>
      <c r="Q286" s="33">
        <v>0</v>
      </c>
      <c r="R286" s="33">
        <v>0</v>
      </c>
      <c r="S286" s="33">
        <v>0</v>
      </c>
      <c r="T286" s="38">
        <f t="shared" si="70"/>
        <v>0</v>
      </c>
      <c r="U286" s="38">
        <f t="shared" si="71"/>
        <v>0</v>
      </c>
    </row>
    <row r="287" spans="1:21" ht="13" x14ac:dyDescent="0.3">
      <c r="A287" s="18" t="s">
        <v>29</v>
      </c>
      <c r="B287" s="12" t="s">
        <v>512</v>
      </c>
      <c r="C287" s="11" t="s">
        <v>513</v>
      </c>
      <c r="D287" s="33">
        <v>0</v>
      </c>
      <c r="E287" s="33">
        <v>0</v>
      </c>
      <c r="F287" s="33">
        <v>0</v>
      </c>
      <c r="G287" s="38">
        <f t="shared" si="64"/>
        <v>0</v>
      </c>
      <c r="H287" s="33">
        <v>0</v>
      </c>
      <c r="I287" s="38">
        <f t="shared" si="65"/>
        <v>0</v>
      </c>
      <c r="J287" s="33">
        <v>0</v>
      </c>
      <c r="K287" s="38">
        <f t="shared" si="66"/>
        <v>0</v>
      </c>
      <c r="L287" s="33">
        <v>0</v>
      </c>
      <c r="M287" s="38">
        <f t="shared" si="67"/>
        <v>0</v>
      </c>
      <c r="N287" s="33">
        <f t="shared" si="68"/>
        <v>0</v>
      </c>
      <c r="O287" s="38">
        <f t="shared" si="69"/>
        <v>0</v>
      </c>
      <c r="P287" s="33">
        <v>0</v>
      </c>
      <c r="Q287" s="33">
        <v>0</v>
      </c>
      <c r="R287" s="33">
        <v>0</v>
      </c>
      <c r="S287" s="33">
        <v>0</v>
      </c>
      <c r="T287" s="38">
        <f t="shared" si="70"/>
        <v>0</v>
      </c>
      <c r="U287" s="38">
        <f t="shared" si="71"/>
        <v>0</v>
      </c>
    </row>
    <row r="288" spans="1:21" ht="13" x14ac:dyDescent="0.3">
      <c r="A288" s="18" t="s">
        <v>29</v>
      </c>
      <c r="B288" s="12" t="s">
        <v>514</v>
      </c>
      <c r="C288" s="11" t="s">
        <v>515</v>
      </c>
      <c r="D288" s="33">
        <v>2290055</v>
      </c>
      <c r="E288" s="33">
        <v>1867476</v>
      </c>
      <c r="F288" s="33">
        <v>1800</v>
      </c>
      <c r="G288" s="38">
        <f t="shared" si="64"/>
        <v>7.8600732296822565E-4</v>
      </c>
      <c r="H288" s="33">
        <v>1280</v>
      </c>
      <c r="I288" s="38">
        <f t="shared" si="65"/>
        <v>5.5893854077740488E-4</v>
      </c>
      <c r="J288" s="33">
        <v>147944</v>
      </c>
      <c r="K288" s="38">
        <f t="shared" si="66"/>
        <v>7.9221366164812831E-2</v>
      </c>
      <c r="L288" s="33">
        <v>0</v>
      </c>
      <c r="M288" s="38">
        <f t="shared" si="67"/>
        <v>0</v>
      </c>
      <c r="N288" s="33">
        <f t="shared" si="68"/>
        <v>151024</v>
      </c>
      <c r="O288" s="38">
        <f t="shared" si="69"/>
        <v>8.0870651081995162E-2</v>
      </c>
      <c r="P288" s="33">
        <v>11172</v>
      </c>
      <c r="Q288" s="33">
        <v>1229062</v>
      </c>
      <c r="R288" s="33">
        <v>1229062</v>
      </c>
      <c r="S288" s="33">
        <v>19942</v>
      </c>
      <c r="T288" s="38">
        <f t="shared" si="70"/>
        <v>1.6225381632496979E-2</v>
      </c>
      <c r="U288" s="38">
        <f t="shared" si="71"/>
        <v>12.242391693519513</v>
      </c>
    </row>
    <row r="289" spans="1:21" ht="13" x14ac:dyDescent="0.3">
      <c r="A289" s="18" t="s">
        <v>29</v>
      </c>
      <c r="B289" s="12" t="s">
        <v>516</v>
      </c>
      <c r="C289" s="11" t="s">
        <v>517</v>
      </c>
      <c r="D289" s="33">
        <v>0</v>
      </c>
      <c r="E289" s="33">
        <v>0</v>
      </c>
      <c r="F289" s="33">
        <v>0</v>
      </c>
      <c r="G289" s="38">
        <f t="shared" si="64"/>
        <v>0</v>
      </c>
      <c r="H289" s="33">
        <v>0</v>
      </c>
      <c r="I289" s="38">
        <f t="shared" si="65"/>
        <v>0</v>
      </c>
      <c r="J289" s="33">
        <v>0</v>
      </c>
      <c r="K289" s="38">
        <f t="shared" si="66"/>
        <v>0</v>
      </c>
      <c r="L289" s="33">
        <v>0</v>
      </c>
      <c r="M289" s="38">
        <f t="shared" si="67"/>
        <v>0</v>
      </c>
      <c r="N289" s="33">
        <f t="shared" si="68"/>
        <v>0</v>
      </c>
      <c r="O289" s="38">
        <f t="shared" si="69"/>
        <v>0</v>
      </c>
      <c r="P289" s="33">
        <v>0</v>
      </c>
      <c r="Q289" s="33">
        <v>0</v>
      </c>
      <c r="R289" s="33">
        <v>0</v>
      </c>
      <c r="S289" s="33">
        <v>0</v>
      </c>
      <c r="T289" s="38">
        <f t="shared" si="70"/>
        <v>0</v>
      </c>
      <c r="U289" s="38">
        <f t="shared" si="71"/>
        <v>0</v>
      </c>
    </row>
    <row r="290" spans="1:21" ht="13" x14ac:dyDescent="0.3">
      <c r="A290" s="18" t="s">
        <v>29</v>
      </c>
      <c r="B290" s="12" t="s">
        <v>518</v>
      </c>
      <c r="C290" s="11" t="s">
        <v>519</v>
      </c>
      <c r="D290" s="33">
        <v>10164066</v>
      </c>
      <c r="E290" s="33">
        <v>10164066</v>
      </c>
      <c r="F290" s="33">
        <v>2238567</v>
      </c>
      <c r="G290" s="38">
        <f t="shared" si="64"/>
        <v>0.22024325698003142</v>
      </c>
      <c r="H290" s="33">
        <v>2489409</v>
      </c>
      <c r="I290" s="38">
        <f t="shared" si="65"/>
        <v>0.24492255363158799</v>
      </c>
      <c r="J290" s="33">
        <v>1300787</v>
      </c>
      <c r="K290" s="38">
        <f t="shared" si="66"/>
        <v>0.12797899974281945</v>
      </c>
      <c r="L290" s="33">
        <v>0</v>
      </c>
      <c r="M290" s="38">
        <f t="shared" si="67"/>
        <v>0</v>
      </c>
      <c r="N290" s="33">
        <f t="shared" si="68"/>
        <v>6028763</v>
      </c>
      <c r="O290" s="38">
        <f t="shared" si="69"/>
        <v>0.59314481035443889</v>
      </c>
      <c r="P290" s="33">
        <v>1159853</v>
      </c>
      <c r="Q290" s="33">
        <v>77000</v>
      </c>
      <c r="R290" s="33">
        <v>9970229</v>
      </c>
      <c r="S290" s="33">
        <v>3581306</v>
      </c>
      <c r="T290" s="38">
        <f t="shared" si="70"/>
        <v>0.35919997424331979</v>
      </c>
      <c r="U290" s="38">
        <f t="shared" si="71"/>
        <v>0.12151022586482951</v>
      </c>
    </row>
    <row r="291" spans="1:21" ht="13" x14ac:dyDescent="0.3">
      <c r="A291" s="18" t="s">
        <v>44</v>
      </c>
      <c r="B291" s="12" t="s">
        <v>520</v>
      </c>
      <c r="C291" s="11" t="s">
        <v>521</v>
      </c>
      <c r="D291" s="33">
        <v>0</v>
      </c>
      <c r="E291" s="33">
        <v>0</v>
      </c>
      <c r="F291" s="33">
        <v>0</v>
      </c>
      <c r="G291" s="38">
        <f t="shared" si="64"/>
        <v>0</v>
      </c>
      <c r="H291" s="33">
        <v>0</v>
      </c>
      <c r="I291" s="38">
        <f t="shared" si="65"/>
        <v>0</v>
      </c>
      <c r="J291" s="33">
        <v>0</v>
      </c>
      <c r="K291" s="38">
        <f t="shared" si="66"/>
        <v>0</v>
      </c>
      <c r="L291" s="33">
        <v>0</v>
      </c>
      <c r="M291" s="38">
        <f t="shared" si="67"/>
        <v>0</v>
      </c>
      <c r="N291" s="33">
        <f t="shared" si="68"/>
        <v>0</v>
      </c>
      <c r="O291" s="38">
        <f t="shared" si="69"/>
        <v>0</v>
      </c>
      <c r="P291" s="33">
        <v>0</v>
      </c>
      <c r="Q291" s="33">
        <v>259000</v>
      </c>
      <c r="R291" s="33">
        <v>259000</v>
      </c>
      <c r="S291" s="33">
        <v>6724</v>
      </c>
      <c r="T291" s="38">
        <f t="shared" si="70"/>
        <v>2.5961389961389962E-2</v>
      </c>
      <c r="U291" s="38">
        <f t="shared" si="71"/>
        <v>0</v>
      </c>
    </row>
    <row r="292" spans="1:21" ht="14" x14ac:dyDescent="0.3">
      <c r="A292" s="19" t="s">
        <v>0</v>
      </c>
      <c r="B292" s="14" t="s">
        <v>522</v>
      </c>
      <c r="C292" s="13" t="s">
        <v>0</v>
      </c>
      <c r="D292" s="34">
        <f>SUM(D286:D291)</f>
        <v>12454121</v>
      </c>
      <c r="E292" s="34">
        <f>SUM(E286:E291)</f>
        <v>12031542</v>
      </c>
      <c r="F292" s="34">
        <f>SUM(F286:F291)</f>
        <v>2240367</v>
      </c>
      <c r="G292" s="39">
        <f t="shared" si="64"/>
        <v>0.17988961244233936</v>
      </c>
      <c r="H292" s="34">
        <f>SUM(H286:H291)</f>
        <v>2490689</v>
      </c>
      <c r="I292" s="39">
        <f t="shared" si="65"/>
        <v>0.19998914415557709</v>
      </c>
      <c r="J292" s="34">
        <f>SUM(J286:J291)</f>
        <v>1448731</v>
      </c>
      <c r="K292" s="39">
        <f t="shared" si="66"/>
        <v>0.12041108280218778</v>
      </c>
      <c r="L292" s="34">
        <f>SUM(L286:L291)</f>
        <v>0</v>
      </c>
      <c r="M292" s="39">
        <f t="shared" si="67"/>
        <v>0</v>
      </c>
      <c r="N292" s="34">
        <f t="shared" si="68"/>
        <v>6179787</v>
      </c>
      <c r="O292" s="39">
        <f t="shared" si="69"/>
        <v>0.51363216784681465</v>
      </c>
      <c r="P292" s="34">
        <f>SUM(P286:P291)</f>
        <v>1171025</v>
      </c>
      <c r="Q292" s="34">
        <f>SUM(Q286:Q291)</f>
        <v>1565062</v>
      </c>
      <c r="R292" s="34">
        <f>SUM(R286:R291)</f>
        <v>11458291</v>
      </c>
      <c r="S292" s="34">
        <f>SUM(S286:S291)</f>
        <v>3607972</v>
      </c>
      <c r="T292" s="39">
        <f t="shared" si="70"/>
        <v>0.31487871969737896</v>
      </c>
      <c r="U292" s="39">
        <f t="shared" si="71"/>
        <v>0.23714779786938789</v>
      </c>
    </row>
    <row r="293" spans="1:21" ht="13" x14ac:dyDescent="0.3">
      <c r="A293" s="18" t="s">
        <v>29</v>
      </c>
      <c r="B293" s="12" t="s">
        <v>523</v>
      </c>
      <c r="C293" s="11" t="s">
        <v>524</v>
      </c>
      <c r="D293" s="33">
        <v>760000</v>
      </c>
      <c r="E293" s="33">
        <v>760000</v>
      </c>
      <c r="F293" s="33">
        <v>344536</v>
      </c>
      <c r="G293" s="38">
        <f t="shared" si="64"/>
        <v>0.45333684210526315</v>
      </c>
      <c r="H293" s="33">
        <v>23544</v>
      </c>
      <c r="I293" s="38">
        <f t="shared" si="65"/>
        <v>3.0978947368421054E-2</v>
      </c>
      <c r="J293" s="33">
        <v>277948</v>
      </c>
      <c r="K293" s="38">
        <f t="shared" si="66"/>
        <v>0.36572105263157895</v>
      </c>
      <c r="L293" s="33">
        <v>0</v>
      </c>
      <c r="M293" s="38">
        <f t="shared" si="67"/>
        <v>0</v>
      </c>
      <c r="N293" s="33">
        <f t="shared" si="68"/>
        <v>646028</v>
      </c>
      <c r="O293" s="38">
        <f t="shared" si="69"/>
        <v>0.8500368421052632</v>
      </c>
      <c r="P293" s="33">
        <v>30254</v>
      </c>
      <c r="Q293" s="33">
        <v>660000</v>
      </c>
      <c r="R293" s="33">
        <v>660000</v>
      </c>
      <c r="S293" s="33">
        <v>115066</v>
      </c>
      <c r="T293" s="38">
        <f t="shared" si="70"/>
        <v>0.17434242424242424</v>
      </c>
      <c r="U293" s="38">
        <f t="shared" si="71"/>
        <v>8.1871488067693523</v>
      </c>
    </row>
    <row r="294" spans="1:21" ht="13" x14ac:dyDescent="0.3">
      <c r="A294" s="18" t="s">
        <v>29</v>
      </c>
      <c r="B294" s="12" t="s">
        <v>525</v>
      </c>
      <c r="C294" s="11" t="s">
        <v>526</v>
      </c>
      <c r="D294" s="33">
        <v>0</v>
      </c>
      <c r="E294" s="33">
        <v>0</v>
      </c>
      <c r="F294" s="33">
        <v>0</v>
      </c>
      <c r="G294" s="38">
        <f t="shared" si="64"/>
        <v>0</v>
      </c>
      <c r="H294" s="33">
        <v>0</v>
      </c>
      <c r="I294" s="38">
        <f t="shared" si="65"/>
        <v>0</v>
      </c>
      <c r="J294" s="33">
        <v>0</v>
      </c>
      <c r="K294" s="38">
        <f t="shared" si="66"/>
        <v>0</v>
      </c>
      <c r="L294" s="33">
        <v>0</v>
      </c>
      <c r="M294" s="38">
        <f t="shared" si="67"/>
        <v>0</v>
      </c>
      <c r="N294" s="33">
        <f t="shared" si="68"/>
        <v>0</v>
      </c>
      <c r="O294" s="38">
        <f t="shared" si="69"/>
        <v>0</v>
      </c>
      <c r="P294" s="33">
        <v>19493</v>
      </c>
      <c r="Q294" s="33">
        <v>0</v>
      </c>
      <c r="R294" s="33">
        <v>0</v>
      </c>
      <c r="S294" s="33">
        <v>805333</v>
      </c>
      <c r="T294" s="38">
        <f t="shared" si="70"/>
        <v>0</v>
      </c>
      <c r="U294" s="38">
        <f t="shared" si="71"/>
        <v>-1</v>
      </c>
    </row>
    <row r="295" spans="1:21" ht="13" x14ac:dyDescent="0.3">
      <c r="A295" s="18" t="s">
        <v>29</v>
      </c>
      <c r="B295" s="12" t="s">
        <v>527</v>
      </c>
      <c r="C295" s="11" t="s">
        <v>528</v>
      </c>
      <c r="D295" s="33">
        <v>417392</v>
      </c>
      <c r="E295" s="33">
        <v>417392</v>
      </c>
      <c r="F295" s="33">
        <v>63706</v>
      </c>
      <c r="G295" s="38">
        <f t="shared" si="64"/>
        <v>0.15262870395216008</v>
      </c>
      <c r="H295" s="33">
        <v>18162</v>
      </c>
      <c r="I295" s="38">
        <f t="shared" si="65"/>
        <v>4.351305247824587E-2</v>
      </c>
      <c r="J295" s="33">
        <v>52267</v>
      </c>
      <c r="K295" s="38">
        <f t="shared" si="66"/>
        <v>0.12522281212864644</v>
      </c>
      <c r="L295" s="33">
        <v>0</v>
      </c>
      <c r="M295" s="38">
        <f t="shared" si="67"/>
        <v>0</v>
      </c>
      <c r="N295" s="33">
        <f t="shared" si="68"/>
        <v>134135</v>
      </c>
      <c r="O295" s="38">
        <f t="shared" si="69"/>
        <v>0.32136456855905238</v>
      </c>
      <c r="P295" s="33">
        <v>29453</v>
      </c>
      <c r="Q295" s="33">
        <v>256625</v>
      </c>
      <c r="R295" s="33">
        <v>401724</v>
      </c>
      <c r="S295" s="33">
        <v>132057</v>
      </c>
      <c r="T295" s="38">
        <f t="shared" si="70"/>
        <v>0.32872569226633208</v>
      </c>
      <c r="U295" s="38">
        <f t="shared" si="71"/>
        <v>0.77459002478525107</v>
      </c>
    </row>
    <row r="296" spans="1:21" ht="13" x14ac:dyDescent="0.3">
      <c r="A296" s="18" t="s">
        <v>29</v>
      </c>
      <c r="B296" s="12" t="s">
        <v>529</v>
      </c>
      <c r="C296" s="11" t="s">
        <v>530</v>
      </c>
      <c r="D296" s="33">
        <v>4620626</v>
      </c>
      <c r="E296" s="33">
        <v>6590626</v>
      </c>
      <c r="F296" s="33">
        <v>367557</v>
      </c>
      <c r="G296" s="38">
        <f t="shared" si="64"/>
        <v>7.954701375960746E-2</v>
      </c>
      <c r="H296" s="33">
        <v>0</v>
      </c>
      <c r="I296" s="38">
        <f t="shared" si="65"/>
        <v>0</v>
      </c>
      <c r="J296" s="33">
        <v>168</v>
      </c>
      <c r="K296" s="38">
        <f t="shared" si="66"/>
        <v>2.5490750044077755E-5</v>
      </c>
      <c r="L296" s="33">
        <v>0</v>
      </c>
      <c r="M296" s="38">
        <f t="shared" si="67"/>
        <v>0</v>
      </c>
      <c r="N296" s="33">
        <f t="shared" si="68"/>
        <v>367725</v>
      </c>
      <c r="O296" s="38">
        <f t="shared" si="69"/>
        <v>5.5795155118800552E-2</v>
      </c>
      <c r="P296" s="33">
        <v>365005</v>
      </c>
      <c r="Q296" s="33">
        <v>5620626</v>
      </c>
      <c r="R296" s="33">
        <v>5620626</v>
      </c>
      <c r="S296" s="33">
        <v>1004145</v>
      </c>
      <c r="T296" s="38">
        <f t="shared" si="70"/>
        <v>0.17865358769645942</v>
      </c>
      <c r="U296" s="38">
        <f t="shared" si="71"/>
        <v>-0.99953973233243376</v>
      </c>
    </row>
    <row r="297" spans="1:21" ht="13" x14ac:dyDescent="0.3">
      <c r="A297" s="18" t="s">
        <v>44</v>
      </c>
      <c r="B297" s="12" t="s">
        <v>531</v>
      </c>
      <c r="C297" s="11" t="s">
        <v>532</v>
      </c>
      <c r="D297" s="33">
        <v>0</v>
      </c>
      <c r="E297" s="33">
        <v>0</v>
      </c>
      <c r="F297" s="33">
        <v>0</v>
      </c>
      <c r="G297" s="38">
        <f t="shared" si="64"/>
        <v>0</v>
      </c>
      <c r="H297" s="33">
        <v>0</v>
      </c>
      <c r="I297" s="38">
        <f t="shared" si="65"/>
        <v>0</v>
      </c>
      <c r="J297" s="33">
        <v>0</v>
      </c>
      <c r="K297" s="38">
        <f t="shared" si="66"/>
        <v>0</v>
      </c>
      <c r="L297" s="33">
        <v>0</v>
      </c>
      <c r="M297" s="38">
        <f t="shared" si="67"/>
        <v>0</v>
      </c>
      <c r="N297" s="33">
        <f t="shared" si="68"/>
        <v>0</v>
      </c>
      <c r="O297" s="38">
        <f t="shared" si="69"/>
        <v>0</v>
      </c>
      <c r="P297" s="33">
        <v>0</v>
      </c>
      <c r="Q297" s="33">
        <v>0</v>
      </c>
      <c r="R297" s="33">
        <v>0</v>
      </c>
      <c r="S297" s="33">
        <v>0</v>
      </c>
      <c r="T297" s="38">
        <f t="shared" si="70"/>
        <v>0</v>
      </c>
      <c r="U297" s="38">
        <f t="shared" si="71"/>
        <v>0</v>
      </c>
    </row>
    <row r="298" spans="1:21" ht="14" x14ac:dyDescent="0.3">
      <c r="A298" s="19" t="s">
        <v>0</v>
      </c>
      <c r="B298" s="14" t="s">
        <v>533</v>
      </c>
      <c r="C298" s="13" t="s">
        <v>0</v>
      </c>
      <c r="D298" s="34">
        <f>SUM(D293:D297)</f>
        <v>5798018</v>
      </c>
      <c r="E298" s="34">
        <f>SUM(E293:E297)</f>
        <v>7768018</v>
      </c>
      <c r="F298" s="34">
        <f>SUM(F293:F297)</f>
        <v>775799</v>
      </c>
      <c r="G298" s="39">
        <f t="shared" si="64"/>
        <v>0.13380417239132408</v>
      </c>
      <c r="H298" s="34">
        <f>SUM(H293:H297)</f>
        <v>41706</v>
      </c>
      <c r="I298" s="39">
        <f t="shared" si="65"/>
        <v>7.1931477273785632E-3</v>
      </c>
      <c r="J298" s="34">
        <f>SUM(J293:J297)</f>
        <v>330383</v>
      </c>
      <c r="K298" s="39">
        <f t="shared" si="66"/>
        <v>4.253118363011002E-2</v>
      </c>
      <c r="L298" s="34">
        <f>SUM(L293:L297)</f>
        <v>0</v>
      </c>
      <c r="M298" s="39">
        <f t="shared" si="67"/>
        <v>0</v>
      </c>
      <c r="N298" s="34">
        <f t="shared" si="68"/>
        <v>1147888</v>
      </c>
      <c r="O298" s="39">
        <f t="shared" si="69"/>
        <v>0.14777102730709429</v>
      </c>
      <c r="P298" s="34">
        <f>SUM(P293:P297)</f>
        <v>444205</v>
      </c>
      <c r="Q298" s="34">
        <f>SUM(Q293:Q297)</f>
        <v>6537251</v>
      </c>
      <c r="R298" s="34">
        <f>SUM(R293:R297)</f>
        <v>6682350</v>
      </c>
      <c r="S298" s="34">
        <f>SUM(S293:S297)</f>
        <v>2056601</v>
      </c>
      <c r="T298" s="39">
        <f t="shared" si="70"/>
        <v>0.30776613017875448</v>
      </c>
      <c r="U298" s="39">
        <f t="shared" si="71"/>
        <v>-0.25623754797897369</v>
      </c>
    </row>
    <row r="299" spans="1:21" ht="14" x14ac:dyDescent="0.3">
      <c r="A299" s="19" t="s">
        <v>0</v>
      </c>
      <c r="B299" s="14" t="s">
        <v>534</v>
      </c>
      <c r="C299" s="13" t="s">
        <v>0</v>
      </c>
      <c r="D299" s="34">
        <f>SUM(D263:D266,D268:D274,D276:D284,D286:D291,D293:D297)</f>
        <v>29332364</v>
      </c>
      <c r="E299" s="34">
        <f>SUM(E263:E266,E268:E274,E276:E284,E286:E291,E293:E297)</f>
        <v>30031183</v>
      </c>
      <c r="F299" s="34">
        <f>SUM(F263:F266,F268:F274,F276:F284,F286:F291,F293:F297)</f>
        <v>5068223</v>
      </c>
      <c r="G299" s="39">
        <f t="shared" si="64"/>
        <v>0.1727860393386636</v>
      </c>
      <c r="H299" s="34">
        <f>SUM(H263:H266,H268:H274,H276:H284,H286:H291,H293:H297)</f>
        <v>4539917</v>
      </c>
      <c r="I299" s="39">
        <f t="shared" si="65"/>
        <v>0.15477501233790772</v>
      </c>
      <c r="J299" s="34">
        <f>SUM(J263:J266,J268:J274,J276:J284,J286:J291,J293:J297)</f>
        <v>3350147</v>
      </c>
      <c r="K299" s="39">
        <f t="shared" si="66"/>
        <v>0.11155561204498671</v>
      </c>
      <c r="L299" s="34">
        <f>SUM(L263:L266,L268:L274,L276:L284,L286:L291,L293:L297)</f>
        <v>0</v>
      </c>
      <c r="M299" s="39">
        <f t="shared" si="67"/>
        <v>0</v>
      </c>
      <c r="N299" s="34">
        <f t="shared" si="68"/>
        <v>12958287</v>
      </c>
      <c r="O299" s="39">
        <f t="shared" si="69"/>
        <v>0.43149439034752646</v>
      </c>
      <c r="P299" s="34">
        <f>SUM(P263:P266,P268:P274,P276:P284,P286:P291,P293:P297)</f>
        <v>2906214</v>
      </c>
      <c r="Q299" s="34">
        <f>SUM(Q263:Q266,Q268:Q274,Q276:Q284,Q286:Q291,Q293:Q297)</f>
        <v>62421854</v>
      </c>
      <c r="R299" s="34">
        <f>SUM(R263:R266,R268:R274,R276:R284,R286:R291,R293:R297)</f>
        <v>31286681</v>
      </c>
      <c r="S299" s="34">
        <f>SUM(S263:S266,S268:S274,S276:S284,S286:S291,S293:S297)</f>
        <v>10819333</v>
      </c>
      <c r="T299" s="39">
        <f t="shared" si="70"/>
        <v>0.34581274376786725</v>
      </c>
      <c r="U299" s="39">
        <f t="shared" si="71"/>
        <v>0.15275303195153556</v>
      </c>
    </row>
    <row r="300" spans="1:21" ht="14.5" customHeight="1" x14ac:dyDescent="0.3">
      <c r="A300" s="17" t="s">
        <v>0</v>
      </c>
      <c r="B300" s="15" t="s">
        <v>618</v>
      </c>
      <c r="C300" s="10"/>
      <c r="D300" s="35"/>
      <c r="E300" s="35"/>
      <c r="F300" s="35"/>
      <c r="G300" s="40"/>
      <c r="H300" s="35"/>
      <c r="I300" s="40"/>
      <c r="J300" s="35"/>
      <c r="K300" s="40"/>
      <c r="L300" s="35"/>
      <c r="M300" s="40"/>
      <c r="N300" s="35"/>
      <c r="O300" s="40"/>
      <c r="P300" s="35"/>
      <c r="Q300" s="35"/>
      <c r="R300" s="35"/>
      <c r="S300" s="35"/>
      <c r="T300" s="40"/>
      <c r="U300" s="40"/>
    </row>
    <row r="301" spans="1:21" ht="28.9" customHeight="1" x14ac:dyDescent="0.3">
      <c r="A301" s="17" t="s">
        <v>0</v>
      </c>
      <c r="B301" s="9" t="s">
        <v>535</v>
      </c>
      <c r="C301" s="10"/>
      <c r="D301" s="35"/>
      <c r="E301" s="35"/>
      <c r="F301" s="35"/>
      <c r="G301" s="40"/>
      <c r="H301" s="35"/>
      <c r="I301" s="40"/>
      <c r="J301" s="35"/>
      <c r="K301" s="40"/>
      <c r="L301" s="35"/>
      <c r="M301" s="40"/>
      <c r="N301" s="35"/>
      <c r="O301" s="40"/>
      <c r="P301" s="35"/>
      <c r="Q301" s="35"/>
      <c r="R301" s="35"/>
      <c r="S301" s="35"/>
      <c r="T301" s="40"/>
      <c r="U301" s="40"/>
    </row>
    <row r="302" spans="1:21" ht="13" x14ac:dyDescent="0.3">
      <c r="A302" s="18" t="s">
        <v>23</v>
      </c>
      <c r="B302" s="12" t="s">
        <v>536</v>
      </c>
      <c r="C302" s="11" t="s">
        <v>537</v>
      </c>
      <c r="D302" s="33">
        <v>1648158608</v>
      </c>
      <c r="E302" s="33">
        <v>1618405000</v>
      </c>
      <c r="F302" s="33">
        <v>400815075</v>
      </c>
      <c r="G302" s="38">
        <f t="shared" ref="G302:G339" si="72">IF(($D302     =0),0,($F302     /$D302     ))</f>
        <v>0.24318962571592503</v>
      </c>
      <c r="H302" s="33">
        <v>506260531</v>
      </c>
      <c r="I302" s="38">
        <f t="shared" ref="I302:I339" si="73">IF(($D302     =0),0,($H302     /$D302     ))</f>
        <v>0.30716736152859386</v>
      </c>
      <c r="J302" s="33">
        <v>735230213</v>
      </c>
      <c r="K302" s="38">
        <f t="shared" ref="K302:K339" si="74">IF(($E302     =0),0,($J302     /$E302     ))</f>
        <v>0.45429309289084008</v>
      </c>
      <c r="L302" s="33">
        <v>0</v>
      </c>
      <c r="M302" s="38">
        <f t="shared" ref="M302:M339" si="75">IF(($E302     =0),0,($L302     /$E302     ))</f>
        <v>0</v>
      </c>
      <c r="N302" s="33">
        <f t="shared" ref="N302:N339" si="76">$F302     +$H302     +$J302</f>
        <v>1642305819</v>
      </c>
      <c r="O302" s="38">
        <f t="shared" ref="O302:O339" si="77">IF(($E302     =0),0,($N302     /$E302     ))</f>
        <v>1.0147681322042381</v>
      </c>
      <c r="P302" s="33">
        <v>571697829</v>
      </c>
      <c r="Q302" s="33">
        <v>1108243017</v>
      </c>
      <c r="R302" s="33">
        <v>1135338456</v>
      </c>
      <c r="S302" s="33">
        <v>1227836049</v>
      </c>
      <c r="T302" s="38">
        <f t="shared" ref="T302:T339" si="78">IF(($R302     =0),0,($S302     /$R302     ))</f>
        <v>1.0814713819576636</v>
      </c>
      <c r="U302" s="38">
        <f t="shared" ref="U302:U339" si="79">IF(($P302     =0),0,(($J302     /$P302     )-1))</f>
        <v>0.28604688649254961</v>
      </c>
    </row>
    <row r="303" spans="1:21" ht="14" x14ac:dyDescent="0.3">
      <c r="A303" s="19" t="s">
        <v>0</v>
      </c>
      <c r="B303" s="14" t="s">
        <v>28</v>
      </c>
      <c r="C303" s="13" t="s">
        <v>0</v>
      </c>
      <c r="D303" s="34">
        <f>D302</f>
        <v>1648158608</v>
      </c>
      <c r="E303" s="34">
        <f>E302</f>
        <v>1618405000</v>
      </c>
      <c r="F303" s="34">
        <f>F302</f>
        <v>400815075</v>
      </c>
      <c r="G303" s="39">
        <f t="shared" si="72"/>
        <v>0.24318962571592503</v>
      </c>
      <c r="H303" s="34">
        <f>H302</f>
        <v>506260531</v>
      </c>
      <c r="I303" s="39">
        <f t="shared" si="73"/>
        <v>0.30716736152859386</v>
      </c>
      <c r="J303" s="34">
        <f>J302</f>
        <v>735230213</v>
      </c>
      <c r="K303" s="39">
        <f t="shared" si="74"/>
        <v>0.45429309289084008</v>
      </c>
      <c r="L303" s="34">
        <f>L302</f>
        <v>0</v>
      </c>
      <c r="M303" s="39">
        <f t="shared" si="75"/>
        <v>0</v>
      </c>
      <c r="N303" s="34">
        <f t="shared" si="76"/>
        <v>1642305819</v>
      </c>
      <c r="O303" s="39">
        <f t="shared" si="77"/>
        <v>1.0147681322042381</v>
      </c>
      <c r="P303" s="34">
        <f>P302</f>
        <v>571697829</v>
      </c>
      <c r="Q303" s="34">
        <f>Q302</f>
        <v>1108243017</v>
      </c>
      <c r="R303" s="34">
        <f>R302</f>
        <v>1135338456</v>
      </c>
      <c r="S303" s="34">
        <f>S302</f>
        <v>1227836049</v>
      </c>
      <c r="T303" s="39">
        <f t="shared" si="78"/>
        <v>1.0814713819576636</v>
      </c>
      <c r="U303" s="39">
        <f t="shared" si="79"/>
        <v>0.28604688649254961</v>
      </c>
    </row>
    <row r="304" spans="1:21" ht="13" x14ac:dyDescent="0.3">
      <c r="A304" s="18" t="s">
        <v>29</v>
      </c>
      <c r="B304" s="12" t="s">
        <v>538</v>
      </c>
      <c r="C304" s="11" t="s">
        <v>539</v>
      </c>
      <c r="D304" s="33">
        <v>16869644</v>
      </c>
      <c r="E304" s="33">
        <v>8519644</v>
      </c>
      <c r="F304" s="33">
        <v>237212</v>
      </c>
      <c r="G304" s="38">
        <f t="shared" si="72"/>
        <v>1.4061470413957758E-2</v>
      </c>
      <c r="H304" s="33">
        <v>230357</v>
      </c>
      <c r="I304" s="38">
        <f t="shared" si="73"/>
        <v>1.3655119218876225E-2</v>
      </c>
      <c r="J304" s="33">
        <v>3749848</v>
      </c>
      <c r="K304" s="38">
        <f t="shared" si="74"/>
        <v>0.44014139557943971</v>
      </c>
      <c r="L304" s="33">
        <v>0</v>
      </c>
      <c r="M304" s="38">
        <f t="shared" si="75"/>
        <v>0</v>
      </c>
      <c r="N304" s="33">
        <f t="shared" si="76"/>
        <v>4217417</v>
      </c>
      <c r="O304" s="38">
        <f t="shared" si="77"/>
        <v>0.49502267935139072</v>
      </c>
      <c r="P304" s="33">
        <v>418406</v>
      </c>
      <c r="Q304" s="33">
        <v>17318260</v>
      </c>
      <c r="R304" s="33">
        <v>9318260</v>
      </c>
      <c r="S304" s="33">
        <v>1345895</v>
      </c>
      <c r="T304" s="38">
        <f t="shared" si="78"/>
        <v>0.14443630033933375</v>
      </c>
      <c r="U304" s="38">
        <f t="shared" si="79"/>
        <v>7.9622232950770311</v>
      </c>
    </row>
    <row r="305" spans="1:21" ht="13" x14ac:dyDescent="0.3">
      <c r="A305" s="18" t="s">
        <v>29</v>
      </c>
      <c r="B305" s="12" t="s">
        <v>540</v>
      </c>
      <c r="C305" s="11" t="s">
        <v>541</v>
      </c>
      <c r="D305" s="33">
        <v>14693443</v>
      </c>
      <c r="E305" s="33">
        <v>7866000</v>
      </c>
      <c r="F305" s="33">
        <v>365902</v>
      </c>
      <c r="G305" s="38">
        <f t="shared" si="72"/>
        <v>2.4902400342792359E-2</v>
      </c>
      <c r="H305" s="33">
        <v>207314</v>
      </c>
      <c r="I305" s="38">
        <f t="shared" si="73"/>
        <v>1.4109286707002573E-2</v>
      </c>
      <c r="J305" s="33">
        <v>299442</v>
      </c>
      <c r="K305" s="38">
        <f t="shared" si="74"/>
        <v>3.8067887109077041E-2</v>
      </c>
      <c r="L305" s="33">
        <v>0</v>
      </c>
      <c r="M305" s="38">
        <f t="shared" si="75"/>
        <v>0</v>
      </c>
      <c r="N305" s="33">
        <f t="shared" si="76"/>
        <v>872658</v>
      </c>
      <c r="O305" s="38">
        <f t="shared" si="77"/>
        <v>0.11094050343249427</v>
      </c>
      <c r="P305" s="33">
        <v>329315</v>
      </c>
      <c r="Q305" s="33">
        <v>21960173</v>
      </c>
      <c r="R305" s="33">
        <v>19005070</v>
      </c>
      <c r="S305" s="33">
        <v>1387193</v>
      </c>
      <c r="T305" s="38">
        <f t="shared" si="78"/>
        <v>7.2990680907778813E-2</v>
      </c>
      <c r="U305" s="38">
        <f t="shared" si="79"/>
        <v>-9.0712539665669611E-2</v>
      </c>
    </row>
    <row r="306" spans="1:21" ht="13" x14ac:dyDescent="0.3">
      <c r="A306" s="18" t="s">
        <v>29</v>
      </c>
      <c r="B306" s="12" t="s">
        <v>542</v>
      </c>
      <c r="C306" s="11" t="s">
        <v>543</v>
      </c>
      <c r="D306" s="33">
        <v>23207000</v>
      </c>
      <c r="E306" s="33">
        <v>21554434</v>
      </c>
      <c r="F306" s="33">
        <v>970744</v>
      </c>
      <c r="G306" s="38">
        <f t="shared" si="72"/>
        <v>4.182979273495066E-2</v>
      </c>
      <c r="H306" s="33">
        <v>1295529</v>
      </c>
      <c r="I306" s="38">
        <f t="shared" si="73"/>
        <v>5.5824923514456844E-2</v>
      </c>
      <c r="J306" s="33">
        <v>743738</v>
      </c>
      <c r="K306" s="38">
        <f t="shared" si="74"/>
        <v>3.4505104610958466E-2</v>
      </c>
      <c r="L306" s="33">
        <v>0</v>
      </c>
      <c r="M306" s="38">
        <f t="shared" si="75"/>
        <v>0</v>
      </c>
      <c r="N306" s="33">
        <f t="shared" si="76"/>
        <v>3010011</v>
      </c>
      <c r="O306" s="38">
        <f t="shared" si="77"/>
        <v>0.13964695152746762</v>
      </c>
      <c r="P306" s="33">
        <v>364914</v>
      </c>
      <c r="Q306" s="33">
        <v>1956000</v>
      </c>
      <c r="R306" s="33">
        <v>22187000</v>
      </c>
      <c r="S306" s="33">
        <v>1742957</v>
      </c>
      <c r="T306" s="38">
        <f t="shared" si="78"/>
        <v>7.8557578762338306E-2</v>
      </c>
      <c r="U306" s="38">
        <f t="shared" si="79"/>
        <v>1.0381185704028892</v>
      </c>
    </row>
    <row r="307" spans="1:21" ht="13" x14ac:dyDescent="0.3">
      <c r="A307" s="18" t="s">
        <v>29</v>
      </c>
      <c r="B307" s="12" t="s">
        <v>544</v>
      </c>
      <c r="C307" s="11" t="s">
        <v>545</v>
      </c>
      <c r="D307" s="33">
        <v>21148371</v>
      </c>
      <c r="E307" s="33">
        <v>16784657</v>
      </c>
      <c r="F307" s="33">
        <v>3913685</v>
      </c>
      <c r="G307" s="38">
        <f t="shared" si="72"/>
        <v>0.18505846147677285</v>
      </c>
      <c r="H307" s="33">
        <v>6095345</v>
      </c>
      <c r="I307" s="38">
        <f t="shared" si="73"/>
        <v>0.28821818001963367</v>
      </c>
      <c r="J307" s="33">
        <v>7593910</v>
      </c>
      <c r="K307" s="38">
        <f t="shared" si="74"/>
        <v>0.45243164635416738</v>
      </c>
      <c r="L307" s="33">
        <v>0</v>
      </c>
      <c r="M307" s="38">
        <f t="shared" si="75"/>
        <v>0</v>
      </c>
      <c r="N307" s="33">
        <f t="shared" si="76"/>
        <v>17602940</v>
      </c>
      <c r="O307" s="38">
        <f t="shared" si="77"/>
        <v>1.0487518452119695</v>
      </c>
      <c r="P307" s="33">
        <v>5016125</v>
      </c>
      <c r="Q307" s="33">
        <v>20845561</v>
      </c>
      <c r="R307" s="33">
        <v>21190617</v>
      </c>
      <c r="S307" s="33">
        <v>10883335</v>
      </c>
      <c r="T307" s="38">
        <f t="shared" si="78"/>
        <v>0.51359217147853697</v>
      </c>
      <c r="U307" s="38">
        <f t="shared" si="79"/>
        <v>0.51389967355279231</v>
      </c>
    </row>
    <row r="308" spans="1:21" ht="13" x14ac:dyDescent="0.3">
      <c r="A308" s="18" t="s">
        <v>29</v>
      </c>
      <c r="B308" s="12" t="s">
        <v>546</v>
      </c>
      <c r="C308" s="11" t="s">
        <v>547</v>
      </c>
      <c r="D308" s="33">
        <v>26206530</v>
      </c>
      <c r="E308" s="33">
        <v>40710893</v>
      </c>
      <c r="F308" s="33">
        <v>1362834</v>
      </c>
      <c r="G308" s="38">
        <f t="shared" si="72"/>
        <v>5.2003603681983077E-2</v>
      </c>
      <c r="H308" s="33">
        <v>1454696</v>
      </c>
      <c r="I308" s="38">
        <f t="shared" si="73"/>
        <v>5.5508913236510138E-2</v>
      </c>
      <c r="J308" s="33">
        <v>1741022</v>
      </c>
      <c r="K308" s="38">
        <f t="shared" si="74"/>
        <v>4.2765507501886534E-2</v>
      </c>
      <c r="L308" s="33">
        <v>0</v>
      </c>
      <c r="M308" s="38">
        <f t="shared" si="75"/>
        <v>0</v>
      </c>
      <c r="N308" s="33">
        <f t="shared" si="76"/>
        <v>4558552</v>
      </c>
      <c r="O308" s="38">
        <f t="shared" si="77"/>
        <v>0.11197376584198239</v>
      </c>
      <c r="P308" s="33">
        <v>72439</v>
      </c>
      <c r="Q308" s="33">
        <v>34857780</v>
      </c>
      <c r="R308" s="33">
        <v>26905420</v>
      </c>
      <c r="S308" s="33">
        <v>196805</v>
      </c>
      <c r="T308" s="38">
        <f t="shared" si="78"/>
        <v>7.3146971874068498E-3</v>
      </c>
      <c r="U308" s="38">
        <f t="shared" si="79"/>
        <v>23.03431853007358</v>
      </c>
    </row>
    <row r="309" spans="1:21" ht="13" x14ac:dyDescent="0.3">
      <c r="A309" s="18" t="s">
        <v>44</v>
      </c>
      <c r="B309" s="12" t="s">
        <v>548</v>
      </c>
      <c r="C309" s="11" t="s">
        <v>549</v>
      </c>
      <c r="D309" s="33">
        <v>16604492</v>
      </c>
      <c r="E309" s="33">
        <v>16604492</v>
      </c>
      <c r="F309" s="33">
        <v>10542296</v>
      </c>
      <c r="G309" s="38">
        <f t="shared" si="72"/>
        <v>0.63490626512391946</v>
      </c>
      <c r="H309" s="33">
        <v>99613</v>
      </c>
      <c r="I309" s="38">
        <f t="shared" si="73"/>
        <v>5.9991597454471957E-3</v>
      </c>
      <c r="J309" s="33">
        <v>1739068</v>
      </c>
      <c r="K309" s="38">
        <f t="shared" si="74"/>
        <v>0.10473479104329117</v>
      </c>
      <c r="L309" s="33">
        <v>0</v>
      </c>
      <c r="M309" s="38">
        <f t="shared" si="75"/>
        <v>0</v>
      </c>
      <c r="N309" s="33">
        <f t="shared" si="76"/>
        <v>12380977</v>
      </c>
      <c r="O309" s="38">
        <f t="shared" si="77"/>
        <v>0.74564021591265783</v>
      </c>
      <c r="P309" s="33">
        <v>206509</v>
      </c>
      <c r="Q309" s="33">
        <v>12025933</v>
      </c>
      <c r="R309" s="33">
        <v>17291829</v>
      </c>
      <c r="S309" s="33">
        <v>12085015</v>
      </c>
      <c r="T309" s="38">
        <f t="shared" si="78"/>
        <v>0.6988858726280488</v>
      </c>
      <c r="U309" s="38">
        <f t="shared" si="79"/>
        <v>7.4212697751671843</v>
      </c>
    </row>
    <row r="310" spans="1:21" ht="14" x14ac:dyDescent="0.3">
      <c r="A310" s="19" t="s">
        <v>0</v>
      </c>
      <c r="B310" s="14" t="s">
        <v>550</v>
      </c>
      <c r="C310" s="13" t="s">
        <v>0</v>
      </c>
      <c r="D310" s="34">
        <f>SUM(D304:D309)</f>
        <v>118729480</v>
      </c>
      <c r="E310" s="34">
        <f>SUM(E304:E309)</f>
        <v>112040120</v>
      </c>
      <c r="F310" s="34">
        <f>SUM(F304:F309)</f>
        <v>17392673</v>
      </c>
      <c r="G310" s="39">
        <f t="shared" si="72"/>
        <v>0.14648992819643444</v>
      </c>
      <c r="H310" s="34">
        <f>SUM(H304:H309)</f>
        <v>9382854</v>
      </c>
      <c r="I310" s="39">
        <f t="shared" si="73"/>
        <v>7.9027163262232761E-2</v>
      </c>
      <c r="J310" s="34">
        <f>SUM(J304:J309)</f>
        <v>15867028</v>
      </c>
      <c r="K310" s="39">
        <f t="shared" si="74"/>
        <v>0.14161916284987913</v>
      </c>
      <c r="L310" s="34">
        <f>SUM(L304:L309)</f>
        <v>0</v>
      </c>
      <c r="M310" s="39">
        <f t="shared" si="75"/>
        <v>0</v>
      </c>
      <c r="N310" s="34">
        <f t="shared" si="76"/>
        <v>42642555</v>
      </c>
      <c r="O310" s="39">
        <f t="shared" si="77"/>
        <v>0.38060076158433248</v>
      </c>
      <c r="P310" s="34">
        <f>SUM(P304:P309)</f>
        <v>6407708</v>
      </c>
      <c r="Q310" s="34">
        <f>SUM(Q304:Q309)</f>
        <v>108963707</v>
      </c>
      <c r="R310" s="34">
        <f>SUM(R304:R309)</f>
        <v>115898196</v>
      </c>
      <c r="S310" s="34">
        <f>SUM(S304:S309)</f>
        <v>27641200</v>
      </c>
      <c r="T310" s="39">
        <f t="shared" si="78"/>
        <v>0.2384955154953404</v>
      </c>
      <c r="U310" s="39">
        <f t="shared" si="79"/>
        <v>1.4762408024835088</v>
      </c>
    </row>
    <row r="311" spans="1:21" ht="13" x14ac:dyDescent="0.3">
      <c r="A311" s="18" t="s">
        <v>29</v>
      </c>
      <c r="B311" s="12" t="s">
        <v>551</v>
      </c>
      <c r="C311" s="11" t="s">
        <v>552</v>
      </c>
      <c r="D311" s="33">
        <v>26158026</v>
      </c>
      <c r="E311" s="33">
        <v>26398026</v>
      </c>
      <c r="F311" s="33">
        <v>952588</v>
      </c>
      <c r="G311" s="38">
        <f t="shared" si="72"/>
        <v>3.6416662327654233E-2</v>
      </c>
      <c r="H311" s="33">
        <v>7645038</v>
      </c>
      <c r="I311" s="38">
        <f t="shared" si="73"/>
        <v>0.29226356759489419</v>
      </c>
      <c r="J311" s="33">
        <v>4029573</v>
      </c>
      <c r="K311" s="38">
        <f t="shared" si="74"/>
        <v>0.1526467547232509</v>
      </c>
      <c r="L311" s="33">
        <v>0</v>
      </c>
      <c r="M311" s="38">
        <f t="shared" si="75"/>
        <v>0</v>
      </c>
      <c r="N311" s="33">
        <f t="shared" si="76"/>
        <v>12627199</v>
      </c>
      <c r="O311" s="38">
        <f t="shared" si="77"/>
        <v>0.47833875911782192</v>
      </c>
      <c r="P311" s="33">
        <v>1803040</v>
      </c>
      <c r="Q311" s="33">
        <v>24912413</v>
      </c>
      <c r="R311" s="33">
        <v>24912413</v>
      </c>
      <c r="S311" s="33">
        <v>4479082</v>
      </c>
      <c r="T311" s="38">
        <f t="shared" si="78"/>
        <v>0.17979318181663093</v>
      </c>
      <c r="U311" s="38">
        <f t="shared" si="79"/>
        <v>1.2348772073830863</v>
      </c>
    </row>
    <row r="312" spans="1:21" ht="13" x14ac:dyDescent="0.3">
      <c r="A312" s="18" t="s">
        <v>29</v>
      </c>
      <c r="B312" s="12" t="s">
        <v>553</v>
      </c>
      <c r="C312" s="11" t="s">
        <v>554</v>
      </c>
      <c r="D312" s="33">
        <v>99631569</v>
      </c>
      <c r="E312" s="33">
        <v>102921569</v>
      </c>
      <c r="F312" s="33">
        <v>4691445</v>
      </c>
      <c r="G312" s="38">
        <f t="shared" si="72"/>
        <v>4.708793655553091E-2</v>
      </c>
      <c r="H312" s="33">
        <v>41622799</v>
      </c>
      <c r="I312" s="38">
        <f t="shared" si="73"/>
        <v>0.41776717377601469</v>
      </c>
      <c r="J312" s="33">
        <v>5975298</v>
      </c>
      <c r="K312" s="38">
        <f t="shared" si="74"/>
        <v>5.8056810229933434E-2</v>
      </c>
      <c r="L312" s="33">
        <v>0</v>
      </c>
      <c r="M312" s="38">
        <f t="shared" si="75"/>
        <v>0</v>
      </c>
      <c r="N312" s="33">
        <f t="shared" si="76"/>
        <v>52289542</v>
      </c>
      <c r="O312" s="38">
        <f t="shared" si="77"/>
        <v>0.50805232088912289</v>
      </c>
      <c r="P312" s="33">
        <v>6500974</v>
      </c>
      <c r="Q312" s="33">
        <v>99262115</v>
      </c>
      <c r="R312" s="33">
        <v>157090046</v>
      </c>
      <c r="S312" s="33">
        <v>71706761</v>
      </c>
      <c r="T312" s="38">
        <f t="shared" si="78"/>
        <v>0.45646915782302339</v>
      </c>
      <c r="U312" s="38">
        <f t="shared" si="79"/>
        <v>-8.086111404229579E-2</v>
      </c>
    </row>
    <row r="313" spans="1:21" ht="13" x14ac:dyDescent="0.3">
      <c r="A313" s="18" t="s">
        <v>29</v>
      </c>
      <c r="B313" s="12" t="s">
        <v>555</v>
      </c>
      <c r="C313" s="11" t="s">
        <v>556</v>
      </c>
      <c r="D313" s="33">
        <v>171533059</v>
      </c>
      <c r="E313" s="33">
        <v>147703840</v>
      </c>
      <c r="F313" s="33">
        <v>3382775</v>
      </c>
      <c r="G313" s="38">
        <f t="shared" si="72"/>
        <v>1.972083410463752E-2</v>
      </c>
      <c r="H313" s="33">
        <v>54051311</v>
      </c>
      <c r="I313" s="38">
        <f t="shared" si="73"/>
        <v>0.31510725288237296</v>
      </c>
      <c r="J313" s="33">
        <v>48791494</v>
      </c>
      <c r="K313" s="38">
        <f t="shared" si="74"/>
        <v>0.33033328043468607</v>
      </c>
      <c r="L313" s="33">
        <v>0</v>
      </c>
      <c r="M313" s="38">
        <f t="shared" si="75"/>
        <v>0</v>
      </c>
      <c r="N313" s="33">
        <f t="shared" si="76"/>
        <v>106225580</v>
      </c>
      <c r="O313" s="38">
        <f t="shared" si="77"/>
        <v>0.71917954198076361</v>
      </c>
      <c r="P313" s="33">
        <v>44526250</v>
      </c>
      <c r="Q313" s="33">
        <v>166187440</v>
      </c>
      <c r="R313" s="33">
        <v>150918126</v>
      </c>
      <c r="S313" s="33">
        <v>88197536</v>
      </c>
      <c r="T313" s="38">
        <f t="shared" si="78"/>
        <v>0.58440651456273718</v>
      </c>
      <c r="U313" s="38">
        <f t="shared" si="79"/>
        <v>9.5791673451054216E-2</v>
      </c>
    </row>
    <row r="314" spans="1:21" ht="13" x14ac:dyDescent="0.3">
      <c r="A314" s="18" t="s">
        <v>29</v>
      </c>
      <c r="B314" s="12" t="s">
        <v>557</v>
      </c>
      <c r="C314" s="11" t="s">
        <v>558</v>
      </c>
      <c r="D314" s="33">
        <v>230806900</v>
      </c>
      <c r="E314" s="33">
        <v>230843637</v>
      </c>
      <c r="F314" s="33">
        <v>1052136</v>
      </c>
      <c r="G314" s="38">
        <f t="shared" si="72"/>
        <v>4.5585118989077012E-3</v>
      </c>
      <c r="H314" s="33">
        <v>1287416</v>
      </c>
      <c r="I314" s="38">
        <f t="shared" si="73"/>
        <v>5.5778921687349905E-3</v>
      </c>
      <c r="J314" s="33">
        <v>1638054</v>
      </c>
      <c r="K314" s="38">
        <f t="shared" si="74"/>
        <v>7.0959460753947483E-3</v>
      </c>
      <c r="L314" s="33">
        <v>0</v>
      </c>
      <c r="M314" s="38">
        <f t="shared" si="75"/>
        <v>0</v>
      </c>
      <c r="N314" s="33">
        <f t="shared" si="76"/>
        <v>3977606</v>
      </c>
      <c r="O314" s="38">
        <f t="shared" si="77"/>
        <v>1.7230737011824156E-2</v>
      </c>
      <c r="P314" s="33">
        <v>21888656</v>
      </c>
      <c r="Q314" s="33">
        <v>118760600</v>
      </c>
      <c r="R314" s="33">
        <v>118996600</v>
      </c>
      <c r="S314" s="33">
        <v>25196499</v>
      </c>
      <c r="T314" s="38">
        <f t="shared" si="78"/>
        <v>0.21174133546672763</v>
      </c>
      <c r="U314" s="38">
        <f t="shared" si="79"/>
        <v>-0.92516424946328368</v>
      </c>
    </row>
    <row r="315" spans="1:21" ht="13" x14ac:dyDescent="0.3">
      <c r="A315" s="18" t="s">
        <v>29</v>
      </c>
      <c r="B315" s="12" t="s">
        <v>559</v>
      </c>
      <c r="C315" s="11" t="s">
        <v>560</v>
      </c>
      <c r="D315" s="33">
        <v>15001933</v>
      </c>
      <c r="E315" s="33">
        <v>15001933</v>
      </c>
      <c r="F315" s="33">
        <v>1743355</v>
      </c>
      <c r="G315" s="38">
        <f t="shared" si="72"/>
        <v>0.11620869123998888</v>
      </c>
      <c r="H315" s="33">
        <v>2529535</v>
      </c>
      <c r="I315" s="38">
        <f t="shared" si="73"/>
        <v>0.16861393795052945</v>
      </c>
      <c r="J315" s="33">
        <v>2237034</v>
      </c>
      <c r="K315" s="38">
        <f t="shared" si="74"/>
        <v>0.14911638386866546</v>
      </c>
      <c r="L315" s="33">
        <v>0</v>
      </c>
      <c r="M315" s="38">
        <f t="shared" si="75"/>
        <v>0</v>
      </c>
      <c r="N315" s="33">
        <f t="shared" si="76"/>
        <v>6509924</v>
      </c>
      <c r="O315" s="38">
        <f t="shared" si="77"/>
        <v>0.43393901305918375</v>
      </c>
      <c r="P315" s="33">
        <v>1880634</v>
      </c>
      <c r="Q315" s="33">
        <v>9392768</v>
      </c>
      <c r="R315" s="33">
        <v>14392768</v>
      </c>
      <c r="S315" s="33">
        <v>6142241</v>
      </c>
      <c r="T315" s="38">
        <f t="shared" si="78"/>
        <v>0.42675884166270173</v>
      </c>
      <c r="U315" s="38">
        <f t="shared" si="79"/>
        <v>0.18951055867329858</v>
      </c>
    </row>
    <row r="316" spans="1:21" ht="13" x14ac:dyDescent="0.3">
      <c r="A316" s="18" t="s">
        <v>44</v>
      </c>
      <c r="B316" s="12" t="s">
        <v>561</v>
      </c>
      <c r="C316" s="11" t="s">
        <v>562</v>
      </c>
      <c r="D316" s="33">
        <v>120000</v>
      </c>
      <c r="E316" s="33">
        <v>120000</v>
      </c>
      <c r="F316" s="33">
        <v>3830</v>
      </c>
      <c r="G316" s="38">
        <f t="shared" si="72"/>
        <v>3.191666666666667E-2</v>
      </c>
      <c r="H316" s="33">
        <v>68210</v>
      </c>
      <c r="I316" s="38">
        <f t="shared" si="73"/>
        <v>0.56841666666666668</v>
      </c>
      <c r="J316" s="33">
        <v>49139</v>
      </c>
      <c r="K316" s="38">
        <f t="shared" si="74"/>
        <v>0.40949166666666664</v>
      </c>
      <c r="L316" s="33">
        <v>0</v>
      </c>
      <c r="M316" s="38">
        <f t="shared" si="75"/>
        <v>0</v>
      </c>
      <c r="N316" s="33">
        <f t="shared" si="76"/>
        <v>121179</v>
      </c>
      <c r="O316" s="38">
        <f t="shared" si="77"/>
        <v>1.009825</v>
      </c>
      <c r="P316" s="33">
        <v>119116</v>
      </c>
      <c r="Q316" s="33">
        <v>200000</v>
      </c>
      <c r="R316" s="33">
        <v>120000</v>
      </c>
      <c r="S316" s="33">
        <v>119116</v>
      </c>
      <c r="T316" s="38">
        <f t="shared" si="78"/>
        <v>0.99263333333333337</v>
      </c>
      <c r="U316" s="38">
        <f t="shared" si="79"/>
        <v>-0.58746935760099395</v>
      </c>
    </row>
    <row r="317" spans="1:21" ht="14" x14ac:dyDescent="0.3">
      <c r="A317" s="19" t="s">
        <v>0</v>
      </c>
      <c r="B317" s="14" t="s">
        <v>563</v>
      </c>
      <c r="C317" s="13" t="s">
        <v>0</v>
      </c>
      <c r="D317" s="34">
        <f>SUM(D311:D316)</f>
        <v>543251487</v>
      </c>
      <c r="E317" s="34">
        <f>SUM(E311:E316)</f>
        <v>522989005</v>
      </c>
      <c r="F317" s="34">
        <f>SUM(F311:F316)</f>
        <v>11826129</v>
      </c>
      <c r="G317" s="39">
        <f t="shared" si="72"/>
        <v>2.1769160845389459E-2</v>
      </c>
      <c r="H317" s="34">
        <f>SUM(H311:H316)</f>
        <v>107204309</v>
      </c>
      <c r="I317" s="39">
        <f t="shared" si="73"/>
        <v>0.19733827070039847</v>
      </c>
      <c r="J317" s="34">
        <f>SUM(J311:J316)</f>
        <v>62720592</v>
      </c>
      <c r="K317" s="39">
        <f t="shared" si="74"/>
        <v>0.11992717131787503</v>
      </c>
      <c r="L317" s="34">
        <f>SUM(L311:L316)</f>
        <v>0</v>
      </c>
      <c r="M317" s="39">
        <f t="shared" si="75"/>
        <v>0</v>
      </c>
      <c r="N317" s="34">
        <f t="shared" si="76"/>
        <v>181751030</v>
      </c>
      <c r="O317" s="39">
        <f t="shared" si="77"/>
        <v>0.34752361572113738</v>
      </c>
      <c r="P317" s="34">
        <f>SUM(P311:P316)</f>
        <v>76718670</v>
      </c>
      <c r="Q317" s="34">
        <f>SUM(Q311:Q316)</f>
        <v>418715336</v>
      </c>
      <c r="R317" s="34">
        <f>SUM(R311:R316)</f>
        <v>466429953</v>
      </c>
      <c r="S317" s="34">
        <f>SUM(S311:S316)</f>
        <v>195841235</v>
      </c>
      <c r="T317" s="39">
        <f t="shared" si="78"/>
        <v>0.41987276704761711</v>
      </c>
      <c r="U317" s="39">
        <f t="shared" si="79"/>
        <v>-0.18245986276873671</v>
      </c>
    </row>
    <row r="318" spans="1:21" ht="13" x14ac:dyDescent="0.3">
      <c r="A318" s="18" t="s">
        <v>29</v>
      </c>
      <c r="B318" s="12" t="s">
        <v>564</v>
      </c>
      <c r="C318" s="11" t="s">
        <v>565</v>
      </c>
      <c r="D318" s="33">
        <v>15823042</v>
      </c>
      <c r="E318" s="33">
        <v>25252000</v>
      </c>
      <c r="F318" s="33">
        <v>423695</v>
      </c>
      <c r="G318" s="38">
        <f t="shared" si="72"/>
        <v>2.6777088754488549E-2</v>
      </c>
      <c r="H318" s="33">
        <v>546160</v>
      </c>
      <c r="I318" s="38">
        <f t="shared" si="73"/>
        <v>3.4516750950923346E-2</v>
      </c>
      <c r="J318" s="33">
        <v>1100526</v>
      </c>
      <c r="K318" s="38">
        <f t="shared" si="74"/>
        <v>4.3581736100110881E-2</v>
      </c>
      <c r="L318" s="33">
        <v>0</v>
      </c>
      <c r="M318" s="38">
        <f t="shared" si="75"/>
        <v>0</v>
      </c>
      <c r="N318" s="33">
        <f t="shared" si="76"/>
        <v>2070381</v>
      </c>
      <c r="O318" s="38">
        <f t="shared" si="77"/>
        <v>8.1988792966893709E-2</v>
      </c>
      <c r="P318" s="33">
        <v>138777</v>
      </c>
      <c r="Q318" s="33">
        <v>36967240</v>
      </c>
      <c r="R318" s="33">
        <v>4330500</v>
      </c>
      <c r="S318" s="33">
        <v>444201</v>
      </c>
      <c r="T318" s="38">
        <f t="shared" si="78"/>
        <v>0.10257499134049186</v>
      </c>
      <c r="U318" s="38">
        <f t="shared" si="79"/>
        <v>6.9301757495838645</v>
      </c>
    </row>
    <row r="319" spans="1:21" ht="13" x14ac:dyDescent="0.3">
      <c r="A319" s="18" t="s">
        <v>29</v>
      </c>
      <c r="B319" s="12" t="s">
        <v>566</v>
      </c>
      <c r="C319" s="11" t="s">
        <v>567</v>
      </c>
      <c r="D319" s="33">
        <v>39531200</v>
      </c>
      <c r="E319" s="33">
        <v>39315101</v>
      </c>
      <c r="F319" s="33">
        <v>8342402</v>
      </c>
      <c r="G319" s="38">
        <f t="shared" si="72"/>
        <v>0.21103336099081232</v>
      </c>
      <c r="H319" s="33">
        <v>8515888</v>
      </c>
      <c r="I319" s="38">
        <f t="shared" si="73"/>
        <v>0.21542194519771724</v>
      </c>
      <c r="J319" s="33">
        <v>8716221</v>
      </c>
      <c r="K319" s="38">
        <f t="shared" si="74"/>
        <v>0.22170160519236615</v>
      </c>
      <c r="L319" s="33">
        <v>0</v>
      </c>
      <c r="M319" s="38">
        <f t="shared" si="75"/>
        <v>0</v>
      </c>
      <c r="N319" s="33">
        <f t="shared" si="76"/>
        <v>25574511</v>
      </c>
      <c r="O319" s="38">
        <f t="shared" si="77"/>
        <v>0.65050096144990188</v>
      </c>
      <c r="P319" s="33">
        <v>15556237</v>
      </c>
      <c r="Q319" s="33">
        <v>39098200</v>
      </c>
      <c r="R319" s="33">
        <v>46884176</v>
      </c>
      <c r="S319" s="33">
        <v>34753074</v>
      </c>
      <c r="T319" s="38">
        <f t="shared" si="78"/>
        <v>0.74125380810787844</v>
      </c>
      <c r="U319" s="38">
        <f t="shared" si="79"/>
        <v>-0.43969605245793053</v>
      </c>
    </row>
    <row r="320" spans="1:21" ht="13" x14ac:dyDescent="0.3">
      <c r="A320" s="18" t="s">
        <v>29</v>
      </c>
      <c r="B320" s="12" t="s">
        <v>568</v>
      </c>
      <c r="C320" s="11" t="s">
        <v>569</v>
      </c>
      <c r="D320" s="33">
        <v>0</v>
      </c>
      <c r="E320" s="33">
        <v>0</v>
      </c>
      <c r="F320" s="33">
        <v>0</v>
      </c>
      <c r="G320" s="38">
        <f t="shared" si="72"/>
        <v>0</v>
      </c>
      <c r="H320" s="33">
        <v>0</v>
      </c>
      <c r="I320" s="38">
        <f t="shared" si="73"/>
        <v>0</v>
      </c>
      <c r="J320" s="33">
        <v>0</v>
      </c>
      <c r="K320" s="38">
        <f t="shared" si="74"/>
        <v>0</v>
      </c>
      <c r="L320" s="33">
        <v>0</v>
      </c>
      <c r="M320" s="38">
        <f t="shared" si="75"/>
        <v>0</v>
      </c>
      <c r="N320" s="33">
        <f t="shared" si="76"/>
        <v>0</v>
      </c>
      <c r="O320" s="38">
        <f t="shared" si="77"/>
        <v>0</v>
      </c>
      <c r="P320" s="33">
        <v>0</v>
      </c>
      <c r="Q320" s="33">
        <v>0</v>
      </c>
      <c r="R320" s="33">
        <v>0</v>
      </c>
      <c r="S320" s="33">
        <v>0</v>
      </c>
      <c r="T320" s="38">
        <f t="shared" si="78"/>
        <v>0</v>
      </c>
      <c r="U320" s="38">
        <f t="shared" si="79"/>
        <v>0</v>
      </c>
    </row>
    <row r="321" spans="1:21" ht="13" x14ac:dyDescent="0.3">
      <c r="A321" s="18" t="s">
        <v>29</v>
      </c>
      <c r="B321" s="12" t="s">
        <v>570</v>
      </c>
      <c r="C321" s="11" t="s">
        <v>571</v>
      </c>
      <c r="D321" s="33">
        <v>45227238</v>
      </c>
      <c r="E321" s="33">
        <v>51151738</v>
      </c>
      <c r="F321" s="33">
        <v>13154059</v>
      </c>
      <c r="G321" s="38">
        <f t="shared" si="72"/>
        <v>0.29084373889911208</v>
      </c>
      <c r="H321" s="33">
        <v>12281347</v>
      </c>
      <c r="I321" s="38">
        <f t="shared" si="73"/>
        <v>0.27154757935914636</v>
      </c>
      <c r="J321" s="33">
        <v>11764622</v>
      </c>
      <c r="K321" s="38">
        <f t="shared" si="74"/>
        <v>0.2299945702724705</v>
      </c>
      <c r="L321" s="33">
        <v>0</v>
      </c>
      <c r="M321" s="38">
        <f t="shared" si="75"/>
        <v>0</v>
      </c>
      <c r="N321" s="33">
        <f t="shared" si="76"/>
        <v>37200028</v>
      </c>
      <c r="O321" s="38">
        <f t="shared" si="77"/>
        <v>0.72724856387088943</v>
      </c>
      <c r="P321" s="33">
        <v>968441</v>
      </c>
      <c r="Q321" s="33">
        <v>50575296</v>
      </c>
      <c r="R321" s="33">
        <v>37242766</v>
      </c>
      <c r="S321" s="33">
        <v>18041651</v>
      </c>
      <c r="T321" s="38">
        <f t="shared" si="78"/>
        <v>0.48443370183621698</v>
      </c>
      <c r="U321" s="38">
        <f t="shared" si="79"/>
        <v>11.148000755853996</v>
      </c>
    </row>
    <row r="322" spans="1:21" ht="13" x14ac:dyDescent="0.3">
      <c r="A322" s="18" t="s">
        <v>44</v>
      </c>
      <c r="B322" s="12" t="s">
        <v>572</v>
      </c>
      <c r="C322" s="11" t="s">
        <v>573</v>
      </c>
      <c r="D322" s="33">
        <v>4020432</v>
      </c>
      <c r="E322" s="33">
        <v>4060432</v>
      </c>
      <c r="F322" s="33">
        <v>121144</v>
      </c>
      <c r="G322" s="38">
        <f t="shared" si="72"/>
        <v>3.0132085308245481E-2</v>
      </c>
      <c r="H322" s="33">
        <v>1953137</v>
      </c>
      <c r="I322" s="38">
        <f t="shared" si="73"/>
        <v>0.48580276945363088</v>
      </c>
      <c r="J322" s="33">
        <v>115442</v>
      </c>
      <c r="K322" s="38">
        <f t="shared" si="74"/>
        <v>2.8430964981066054E-2</v>
      </c>
      <c r="L322" s="33">
        <v>0</v>
      </c>
      <c r="M322" s="38">
        <f t="shared" si="75"/>
        <v>0</v>
      </c>
      <c r="N322" s="33">
        <f t="shared" si="76"/>
        <v>2189723</v>
      </c>
      <c r="O322" s="38">
        <f t="shared" si="77"/>
        <v>0.53928325853012682</v>
      </c>
      <c r="P322" s="33">
        <v>2370457</v>
      </c>
      <c r="Q322" s="33">
        <v>4135000</v>
      </c>
      <c r="R322" s="33">
        <v>4135000</v>
      </c>
      <c r="S322" s="33">
        <v>2614222</v>
      </c>
      <c r="T322" s="38">
        <f t="shared" si="78"/>
        <v>0.63221813784764203</v>
      </c>
      <c r="U322" s="38">
        <f t="shared" si="79"/>
        <v>-0.95129968609428472</v>
      </c>
    </row>
    <row r="323" spans="1:21" ht="14" x14ac:dyDescent="0.3">
      <c r="A323" s="19" t="s">
        <v>0</v>
      </c>
      <c r="B323" s="14" t="s">
        <v>574</v>
      </c>
      <c r="C323" s="13" t="s">
        <v>0</v>
      </c>
      <c r="D323" s="34">
        <f>SUM(D318:D322)</f>
        <v>104601912</v>
      </c>
      <c r="E323" s="34">
        <f>SUM(E318:E322)</f>
        <v>119779271</v>
      </c>
      <c r="F323" s="34">
        <f>SUM(F318:F322)</f>
        <v>22041300</v>
      </c>
      <c r="G323" s="39">
        <f t="shared" si="72"/>
        <v>0.21071603356542851</v>
      </c>
      <c r="H323" s="34">
        <f>SUM(H318:H322)</f>
        <v>23296532</v>
      </c>
      <c r="I323" s="39">
        <f t="shared" si="73"/>
        <v>0.22271612014128384</v>
      </c>
      <c r="J323" s="34">
        <f>SUM(J318:J322)</f>
        <v>21696811</v>
      </c>
      <c r="K323" s="39">
        <f t="shared" si="74"/>
        <v>0.18113994866440622</v>
      </c>
      <c r="L323" s="34">
        <f>SUM(L318:L322)</f>
        <v>0</v>
      </c>
      <c r="M323" s="39">
        <f t="shared" si="75"/>
        <v>0</v>
      </c>
      <c r="N323" s="34">
        <f t="shared" si="76"/>
        <v>67034643</v>
      </c>
      <c r="O323" s="39">
        <f t="shared" si="77"/>
        <v>0.55965145254557447</v>
      </c>
      <c r="P323" s="34">
        <f>SUM(P318:P322)</f>
        <v>19033912</v>
      </c>
      <c r="Q323" s="34">
        <f>SUM(Q318:Q322)</f>
        <v>130775736</v>
      </c>
      <c r="R323" s="34">
        <f>SUM(R318:R322)</f>
        <v>92592442</v>
      </c>
      <c r="S323" s="34">
        <f>SUM(S318:S322)</f>
        <v>55853148</v>
      </c>
      <c r="T323" s="39">
        <f t="shared" si="78"/>
        <v>0.60321497946884262</v>
      </c>
      <c r="U323" s="39">
        <f t="shared" si="79"/>
        <v>0.1399028744064803</v>
      </c>
    </row>
    <row r="324" spans="1:21" ht="13" x14ac:dyDescent="0.3">
      <c r="A324" s="18" t="s">
        <v>29</v>
      </c>
      <c r="B324" s="12" t="s">
        <v>575</v>
      </c>
      <c r="C324" s="11" t="s">
        <v>576</v>
      </c>
      <c r="D324" s="33">
        <v>0</v>
      </c>
      <c r="E324" s="33">
        <v>0</v>
      </c>
      <c r="F324" s="33">
        <v>44238</v>
      </c>
      <c r="G324" s="38">
        <f t="shared" si="72"/>
        <v>0</v>
      </c>
      <c r="H324" s="33">
        <v>1674</v>
      </c>
      <c r="I324" s="38">
        <f t="shared" si="73"/>
        <v>0</v>
      </c>
      <c r="J324" s="33">
        <v>6910</v>
      </c>
      <c r="K324" s="38">
        <f t="shared" si="74"/>
        <v>0</v>
      </c>
      <c r="L324" s="33">
        <v>0</v>
      </c>
      <c r="M324" s="38">
        <f t="shared" si="75"/>
        <v>0</v>
      </c>
      <c r="N324" s="33">
        <f t="shared" si="76"/>
        <v>52822</v>
      </c>
      <c r="O324" s="38">
        <f t="shared" si="77"/>
        <v>0</v>
      </c>
      <c r="P324" s="33">
        <v>59398</v>
      </c>
      <c r="Q324" s="33">
        <v>0</v>
      </c>
      <c r="R324" s="33">
        <v>0</v>
      </c>
      <c r="S324" s="33">
        <v>163096</v>
      </c>
      <c r="T324" s="38">
        <f t="shared" si="78"/>
        <v>0</v>
      </c>
      <c r="U324" s="38">
        <f t="shared" si="79"/>
        <v>-0.88366611670426609</v>
      </c>
    </row>
    <row r="325" spans="1:21" ht="13" x14ac:dyDescent="0.3">
      <c r="A325" s="18" t="s">
        <v>29</v>
      </c>
      <c r="B325" s="12" t="s">
        <v>577</v>
      </c>
      <c r="C325" s="11" t="s">
        <v>578</v>
      </c>
      <c r="D325" s="33">
        <v>59243956</v>
      </c>
      <c r="E325" s="33">
        <v>60942869</v>
      </c>
      <c r="F325" s="33">
        <v>4392322</v>
      </c>
      <c r="G325" s="38">
        <f t="shared" si="72"/>
        <v>7.413957974042111E-2</v>
      </c>
      <c r="H325" s="33">
        <v>4194528</v>
      </c>
      <c r="I325" s="38">
        <f t="shared" si="73"/>
        <v>7.0800943812732553E-2</v>
      </c>
      <c r="J325" s="33">
        <v>6260871</v>
      </c>
      <c r="K325" s="38">
        <f t="shared" si="74"/>
        <v>0.10273344695997164</v>
      </c>
      <c r="L325" s="33">
        <v>0</v>
      </c>
      <c r="M325" s="38">
        <f t="shared" si="75"/>
        <v>0</v>
      </c>
      <c r="N325" s="33">
        <f t="shared" si="76"/>
        <v>14847721</v>
      </c>
      <c r="O325" s="38">
        <f t="shared" si="77"/>
        <v>0.24363344298739859</v>
      </c>
      <c r="P325" s="33">
        <v>14800046</v>
      </c>
      <c r="Q325" s="33">
        <v>64180998</v>
      </c>
      <c r="R325" s="33">
        <v>64180998</v>
      </c>
      <c r="S325" s="33">
        <v>40644223</v>
      </c>
      <c r="T325" s="38">
        <f t="shared" si="78"/>
        <v>0.63327502323974461</v>
      </c>
      <c r="U325" s="38">
        <f t="shared" si="79"/>
        <v>-0.57696949050023227</v>
      </c>
    </row>
    <row r="326" spans="1:21" ht="13" x14ac:dyDescent="0.3">
      <c r="A326" s="18" t="s">
        <v>29</v>
      </c>
      <c r="B326" s="12" t="s">
        <v>579</v>
      </c>
      <c r="C326" s="11" t="s">
        <v>580</v>
      </c>
      <c r="D326" s="33">
        <v>8070500</v>
      </c>
      <c r="E326" s="33">
        <v>11927525</v>
      </c>
      <c r="F326" s="33">
        <v>-134620</v>
      </c>
      <c r="G326" s="38">
        <f t="shared" si="72"/>
        <v>-1.668050306672449E-2</v>
      </c>
      <c r="H326" s="33">
        <v>2583206</v>
      </c>
      <c r="I326" s="38">
        <f t="shared" si="73"/>
        <v>0.3200800446069017</v>
      </c>
      <c r="J326" s="33">
        <v>2823536</v>
      </c>
      <c r="K326" s="38">
        <f t="shared" si="74"/>
        <v>0.2367243833066793</v>
      </c>
      <c r="L326" s="33">
        <v>0</v>
      </c>
      <c r="M326" s="38">
        <f t="shared" si="75"/>
        <v>0</v>
      </c>
      <c r="N326" s="33">
        <f t="shared" si="76"/>
        <v>5272122</v>
      </c>
      <c r="O326" s="38">
        <f t="shared" si="77"/>
        <v>0.44201307479967555</v>
      </c>
      <c r="P326" s="33">
        <v>2256587</v>
      </c>
      <c r="Q326" s="33">
        <v>7579617</v>
      </c>
      <c r="R326" s="33">
        <v>15778015</v>
      </c>
      <c r="S326" s="33">
        <v>3629368</v>
      </c>
      <c r="T326" s="38">
        <f t="shared" si="78"/>
        <v>0.2300269076940287</v>
      </c>
      <c r="U326" s="38">
        <f t="shared" si="79"/>
        <v>0.25124180897966708</v>
      </c>
    </row>
    <row r="327" spans="1:21" ht="13" x14ac:dyDescent="0.3">
      <c r="A327" s="18" t="s">
        <v>29</v>
      </c>
      <c r="B327" s="12" t="s">
        <v>581</v>
      </c>
      <c r="C327" s="11" t="s">
        <v>582</v>
      </c>
      <c r="D327" s="33">
        <v>79176880</v>
      </c>
      <c r="E327" s="33">
        <v>79492384</v>
      </c>
      <c r="F327" s="33">
        <v>897677</v>
      </c>
      <c r="G327" s="38">
        <f t="shared" si="72"/>
        <v>1.1337615223029753E-2</v>
      </c>
      <c r="H327" s="33">
        <v>1264573</v>
      </c>
      <c r="I327" s="38">
        <f t="shared" si="73"/>
        <v>1.5971493193467589E-2</v>
      </c>
      <c r="J327" s="33">
        <v>2726665</v>
      </c>
      <c r="K327" s="38">
        <f t="shared" si="74"/>
        <v>3.4300958944695883E-2</v>
      </c>
      <c r="L327" s="33">
        <v>0</v>
      </c>
      <c r="M327" s="38">
        <f t="shared" si="75"/>
        <v>0</v>
      </c>
      <c r="N327" s="33">
        <f t="shared" si="76"/>
        <v>4888915</v>
      </c>
      <c r="O327" s="38">
        <f t="shared" si="77"/>
        <v>6.1501677946908723E-2</v>
      </c>
      <c r="P327" s="33">
        <v>1154137</v>
      </c>
      <c r="Q327" s="33">
        <v>77561091</v>
      </c>
      <c r="R327" s="33">
        <v>77820111</v>
      </c>
      <c r="S327" s="33">
        <v>3087683</v>
      </c>
      <c r="T327" s="38">
        <f t="shared" si="78"/>
        <v>3.967718575986097E-2</v>
      </c>
      <c r="U327" s="38">
        <f t="shared" si="79"/>
        <v>1.3625141555985123</v>
      </c>
    </row>
    <row r="328" spans="1:21" ht="13" x14ac:dyDescent="0.3">
      <c r="A328" s="18" t="s">
        <v>29</v>
      </c>
      <c r="B328" s="12" t="s">
        <v>583</v>
      </c>
      <c r="C328" s="11" t="s">
        <v>584</v>
      </c>
      <c r="D328" s="33">
        <v>7474600</v>
      </c>
      <c r="E328" s="33">
        <v>9401700</v>
      </c>
      <c r="F328" s="33">
        <v>4866645</v>
      </c>
      <c r="G328" s="38">
        <f t="shared" si="72"/>
        <v>0.65109102828244991</v>
      </c>
      <c r="H328" s="33">
        <v>633328</v>
      </c>
      <c r="I328" s="38">
        <f t="shared" si="73"/>
        <v>8.4730687929788884E-2</v>
      </c>
      <c r="J328" s="33">
        <v>1516627</v>
      </c>
      <c r="K328" s="38">
        <f t="shared" si="74"/>
        <v>0.16131412404139678</v>
      </c>
      <c r="L328" s="33">
        <v>0</v>
      </c>
      <c r="M328" s="38">
        <f t="shared" si="75"/>
        <v>0</v>
      </c>
      <c r="N328" s="33">
        <f t="shared" si="76"/>
        <v>7016600</v>
      </c>
      <c r="O328" s="38">
        <f t="shared" si="77"/>
        <v>0.74631183722092809</v>
      </c>
      <c r="P328" s="33">
        <v>2814204</v>
      </c>
      <c r="Q328" s="33">
        <v>10751101</v>
      </c>
      <c r="R328" s="33">
        <v>7207620</v>
      </c>
      <c r="S328" s="33">
        <v>6293817</v>
      </c>
      <c r="T328" s="38">
        <f t="shared" si="78"/>
        <v>0.8732170952408701</v>
      </c>
      <c r="U328" s="38">
        <f t="shared" si="79"/>
        <v>-0.46108135728610999</v>
      </c>
    </row>
    <row r="329" spans="1:21" ht="13" x14ac:dyDescent="0.3">
      <c r="A329" s="18" t="s">
        <v>29</v>
      </c>
      <c r="B329" s="12" t="s">
        <v>585</v>
      </c>
      <c r="C329" s="11" t="s">
        <v>586</v>
      </c>
      <c r="D329" s="33">
        <v>40112077</v>
      </c>
      <c r="E329" s="33">
        <v>26556421</v>
      </c>
      <c r="F329" s="33">
        <v>933321</v>
      </c>
      <c r="G329" s="38">
        <f t="shared" si="72"/>
        <v>2.326783028462974E-2</v>
      </c>
      <c r="H329" s="33">
        <v>12311412</v>
      </c>
      <c r="I329" s="38">
        <f t="shared" si="73"/>
        <v>0.30692531827758507</v>
      </c>
      <c r="J329" s="33">
        <v>12326981</v>
      </c>
      <c r="K329" s="38">
        <f t="shared" si="74"/>
        <v>0.46418080960533048</v>
      </c>
      <c r="L329" s="33">
        <v>0</v>
      </c>
      <c r="M329" s="38">
        <f t="shared" si="75"/>
        <v>0</v>
      </c>
      <c r="N329" s="33">
        <f t="shared" si="76"/>
        <v>25571714</v>
      </c>
      <c r="O329" s="38">
        <f t="shared" si="77"/>
        <v>0.96292019169299958</v>
      </c>
      <c r="P329" s="33">
        <v>10832780</v>
      </c>
      <c r="Q329" s="33">
        <v>40117666</v>
      </c>
      <c r="R329" s="33">
        <v>31264416</v>
      </c>
      <c r="S329" s="33">
        <v>12377271</v>
      </c>
      <c r="T329" s="38">
        <f t="shared" si="78"/>
        <v>0.39589004317240406</v>
      </c>
      <c r="U329" s="38">
        <f t="shared" si="79"/>
        <v>0.13793329136195887</v>
      </c>
    </row>
    <row r="330" spans="1:21" ht="13" x14ac:dyDescent="0.3">
      <c r="A330" s="18" t="s">
        <v>29</v>
      </c>
      <c r="B330" s="12" t="s">
        <v>587</v>
      </c>
      <c r="C330" s="11" t="s">
        <v>588</v>
      </c>
      <c r="D330" s="33">
        <v>91443500</v>
      </c>
      <c r="E330" s="33">
        <v>104746260</v>
      </c>
      <c r="F330" s="33">
        <v>24459</v>
      </c>
      <c r="G330" s="38">
        <f t="shared" si="72"/>
        <v>2.6747663858010687E-4</v>
      </c>
      <c r="H330" s="33">
        <v>30900</v>
      </c>
      <c r="I330" s="38">
        <f t="shared" si="73"/>
        <v>3.3791357504907402E-4</v>
      </c>
      <c r="J330" s="33">
        <v>50941</v>
      </c>
      <c r="K330" s="38">
        <f t="shared" si="74"/>
        <v>4.8632762639926237E-4</v>
      </c>
      <c r="L330" s="33">
        <v>0</v>
      </c>
      <c r="M330" s="38">
        <f t="shared" si="75"/>
        <v>0</v>
      </c>
      <c r="N330" s="33">
        <f t="shared" si="76"/>
        <v>106300</v>
      </c>
      <c r="O330" s="38">
        <f t="shared" si="77"/>
        <v>1.0148333697069471E-3</v>
      </c>
      <c r="P330" s="33">
        <v>4746323</v>
      </c>
      <c r="Q330" s="33">
        <v>122623095</v>
      </c>
      <c r="R330" s="33">
        <v>97419189</v>
      </c>
      <c r="S330" s="33">
        <v>10289742</v>
      </c>
      <c r="T330" s="38">
        <f t="shared" si="78"/>
        <v>0.10562335927473179</v>
      </c>
      <c r="U330" s="38">
        <f t="shared" si="79"/>
        <v>-0.98926727068511777</v>
      </c>
    </row>
    <row r="331" spans="1:21" ht="13" x14ac:dyDescent="0.3">
      <c r="A331" s="18" t="s">
        <v>44</v>
      </c>
      <c r="B331" s="12" t="s">
        <v>589</v>
      </c>
      <c r="C331" s="11" t="s">
        <v>590</v>
      </c>
      <c r="D331" s="33">
        <v>0</v>
      </c>
      <c r="E331" s="33">
        <v>0</v>
      </c>
      <c r="F331" s="33">
        <v>0</v>
      </c>
      <c r="G331" s="38">
        <f t="shared" si="72"/>
        <v>0</v>
      </c>
      <c r="H331" s="33">
        <v>0</v>
      </c>
      <c r="I331" s="38">
        <f t="shared" si="73"/>
        <v>0</v>
      </c>
      <c r="J331" s="33">
        <v>0</v>
      </c>
      <c r="K331" s="38">
        <f t="shared" si="74"/>
        <v>0</v>
      </c>
      <c r="L331" s="33">
        <v>0</v>
      </c>
      <c r="M331" s="38">
        <f t="shared" si="75"/>
        <v>0</v>
      </c>
      <c r="N331" s="33">
        <f t="shared" si="76"/>
        <v>0</v>
      </c>
      <c r="O331" s="38">
        <f t="shared" si="77"/>
        <v>0</v>
      </c>
      <c r="P331" s="33">
        <v>0</v>
      </c>
      <c r="Q331" s="33">
        <v>0</v>
      </c>
      <c r="R331" s="33">
        <v>0</v>
      </c>
      <c r="S331" s="33">
        <v>0</v>
      </c>
      <c r="T331" s="38">
        <f t="shared" si="78"/>
        <v>0</v>
      </c>
      <c r="U331" s="38">
        <f t="shared" si="79"/>
        <v>0</v>
      </c>
    </row>
    <row r="332" spans="1:21" ht="14" x14ac:dyDescent="0.3">
      <c r="A332" s="19" t="s">
        <v>0</v>
      </c>
      <c r="B332" s="14" t="s">
        <v>591</v>
      </c>
      <c r="C332" s="13" t="s">
        <v>0</v>
      </c>
      <c r="D332" s="34">
        <f>SUM(D324:D331)</f>
        <v>285521513</v>
      </c>
      <c r="E332" s="34">
        <f>SUM(E324:E331)</f>
        <v>293067159</v>
      </c>
      <c r="F332" s="34">
        <f>SUM(F324:F331)</f>
        <v>11024042</v>
      </c>
      <c r="G332" s="39">
        <f t="shared" si="72"/>
        <v>3.8610197473981582E-2</v>
      </c>
      <c r="H332" s="34">
        <f>SUM(H324:H331)</f>
        <v>21019621</v>
      </c>
      <c r="I332" s="39">
        <f t="shared" si="73"/>
        <v>7.3618344128065755E-2</v>
      </c>
      <c r="J332" s="34">
        <f>SUM(J324:J331)</f>
        <v>25712531</v>
      </c>
      <c r="K332" s="39">
        <f t="shared" si="74"/>
        <v>8.7735968396240538E-2</v>
      </c>
      <c r="L332" s="34">
        <f>SUM(L324:L331)</f>
        <v>0</v>
      </c>
      <c r="M332" s="39">
        <f t="shared" si="75"/>
        <v>0</v>
      </c>
      <c r="N332" s="34">
        <f t="shared" si="76"/>
        <v>57756194</v>
      </c>
      <c r="O332" s="39">
        <f t="shared" si="77"/>
        <v>0.1970749441768738</v>
      </c>
      <c r="P332" s="34">
        <f>SUM(P324:P331)</f>
        <v>36663475</v>
      </c>
      <c r="Q332" s="34">
        <f>SUM(Q324:Q331)</f>
        <v>322813568</v>
      </c>
      <c r="R332" s="34">
        <f>SUM(R324:R331)</f>
        <v>293670349</v>
      </c>
      <c r="S332" s="34">
        <f>SUM(S324:S331)</f>
        <v>76485200</v>
      </c>
      <c r="T332" s="39">
        <f t="shared" si="78"/>
        <v>0.26044576941610131</v>
      </c>
      <c r="U332" s="39">
        <f t="shared" si="79"/>
        <v>-0.2986881085330837</v>
      </c>
    </row>
    <row r="333" spans="1:21" ht="13" x14ac:dyDescent="0.3">
      <c r="A333" s="18" t="s">
        <v>29</v>
      </c>
      <c r="B333" s="12" t="s">
        <v>592</v>
      </c>
      <c r="C333" s="11" t="s">
        <v>593</v>
      </c>
      <c r="D333" s="33">
        <v>33334848</v>
      </c>
      <c r="E333" s="33">
        <v>32725176</v>
      </c>
      <c r="F333" s="33">
        <v>10267277</v>
      </c>
      <c r="G333" s="38">
        <f t="shared" si="72"/>
        <v>0.30800431428395891</v>
      </c>
      <c r="H333" s="33">
        <v>10459487</v>
      </c>
      <c r="I333" s="38">
        <f t="shared" si="73"/>
        <v>0.31377035227519262</v>
      </c>
      <c r="J333" s="33">
        <v>10327150</v>
      </c>
      <c r="K333" s="38">
        <f t="shared" si="74"/>
        <v>0.31557202320317546</v>
      </c>
      <c r="L333" s="33">
        <v>0</v>
      </c>
      <c r="M333" s="38">
        <f t="shared" si="75"/>
        <v>0</v>
      </c>
      <c r="N333" s="33">
        <f t="shared" si="76"/>
        <v>31053914</v>
      </c>
      <c r="O333" s="38">
        <f t="shared" si="77"/>
        <v>0.94893038925138251</v>
      </c>
      <c r="P333" s="33">
        <v>4118749</v>
      </c>
      <c r="Q333" s="33">
        <v>33334944</v>
      </c>
      <c r="R333" s="33">
        <v>27212700</v>
      </c>
      <c r="S333" s="33">
        <v>20529735</v>
      </c>
      <c r="T333" s="38">
        <f t="shared" si="78"/>
        <v>0.75441742274746715</v>
      </c>
      <c r="U333" s="38">
        <f t="shared" si="79"/>
        <v>1.507351139872811</v>
      </c>
    </row>
    <row r="334" spans="1:21" ht="13" x14ac:dyDescent="0.3">
      <c r="A334" s="18" t="s">
        <v>29</v>
      </c>
      <c r="B334" s="12" t="s">
        <v>594</v>
      </c>
      <c r="C334" s="11" t="s">
        <v>595</v>
      </c>
      <c r="D334" s="33">
        <v>2421700</v>
      </c>
      <c r="E334" s="33">
        <v>2421700</v>
      </c>
      <c r="F334" s="33">
        <v>72161</v>
      </c>
      <c r="G334" s="38">
        <f t="shared" si="72"/>
        <v>2.9797662798860303E-2</v>
      </c>
      <c r="H334" s="33">
        <v>57870</v>
      </c>
      <c r="I334" s="38">
        <f t="shared" si="73"/>
        <v>2.3896436387661559E-2</v>
      </c>
      <c r="J334" s="33">
        <v>164207</v>
      </c>
      <c r="K334" s="38">
        <f t="shared" si="74"/>
        <v>6.7806499566420278E-2</v>
      </c>
      <c r="L334" s="33">
        <v>0</v>
      </c>
      <c r="M334" s="38">
        <f t="shared" si="75"/>
        <v>0</v>
      </c>
      <c r="N334" s="33">
        <f t="shared" si="76"/>
        <v>294238</v>
      </c>
      <c r="O334" s="38">
        <f t="shared" si="77"/>
        <v>0.12150059875294215</v>
      </c>
      <c r="P334" s="33">
        <v>53120</v>
      </c>
      <c r="Q334" s="33">
        <v>3526000</v>
      </c>
      <c r="R334" s="33">
        <v>2878996</v>
      </c>
      <c r="S334" s="33">
        <v>148474</v>
      </c>
      <c r="T334" s="38">
        <f t="shared" si="78"/>
        <v>5.1571450602918519E-2</v>
      </c>
      <c r="U334" s="38">
        <f t="shared" si="79"/>
        <v>2.0912462349397591</v>
      </c>
    </row>
    <row r="335" spans="1:21" ht="13" x14ac:dyDescent="0.3">
      <c r="A335" s="18" t="s">
        <v>29</v>
      </c>
      <c r="B335" s="12" t="s">
        <v>596</v>
      </c>
      <c r="C335" s="11" t="s">
        <v>597</v>
      </c>
      <c r="D335" s="33">
        <v>45915000</v>
      </c>
      <c r="E335" s="33">
        <v>45915000</v>
      </c>
      <c r="F335" s="33">
        <v>3042364</v>
      </c>
      <c r="G335" s="38">
        <f t="shared" si="72"/>
        <v>6.6260786235435049E-2</v>
      </c>
      <c r="H335" s="33">
        <v>1527413</v>
      </c>
      <c r="I335" s="38">
        <f t="shared" si="73"/>
        <v>3.3266100402918435E-2</v>
      </c>
      <c r="J335" s="33">
        <v>1886343</v>
      </c>
      <c r="K335" s="38">
        <f t="shared" si="74"/>
        <v>4.1083371447239461E-2</v>
      </c>
      <c r="L335" s="33">
        <v>0</v>
      </c>
      <c r="M335" s="38">
        <f t="shared" si="75"/>
        <v>0</v>
      </c>
      <c r="N335" s="33">
        <f t="shared" si="76"/>
        <v>6456120</v>
      </c>
      <c r="O335" s="38">
        <f t="shared" si="77"/>
        <v>0.14061025808559294</v>
      </c>
      <c r="P335" s="33">
        <v>2032997</v>
      </c>
      <c r="Q335" s="33">
        <v>58870500</v>
      </c>
      <c r="R335" s="33">
        <v>58870500</v>
      </c>
      <c r="S335" s="33">
        <v>4760288</v>
      </c>
      <c r="T335" s="38">
        <f t="shared" si="78"/>
        <v>8.0860329027271721E-2</v>
      </c>
      <c r="U335" s="38">
        <f t="shared" si="79"/>
        <v>-7.2136850177349054E-2</v>
      </c>
    </row>
    <row r="336" spans="1:21" ht="13" x14ac:dyDescent="0.3">
      <c r="A336" s="18" t="s">
        <v>44</v>
      </c>
      <c r="B336" s="12" t="s">
        <v>598</v>
      </c>
      <c r="C336" s="11" t="s">
        <v>599</v>
      </c>
      <c r="D336" s="33">
        <v>0</v>
      </c>
      <c r="E336" s="33">
        <v>0</v>
      </c>
      <c r="F336" s="33">
        <v>0</v>
      </c>
      <c r="G336" s="38">
        <f t="shared" si="72"/>
        <v>0</v>
      </c>
      <c r="H336" s="33">
        <v>0</v>
      </c>
      <c r="I336" s="38">
        <f t="shared" si="73"/>
        <v>0</v>
      </c>
      <c r="J336" s="33">
        <v>0</v>
      </c>
      <c r="K336" s="38">
        <f t="shared" si="74"/>
        <v>0</v>
      </c>
      <c r="L336" s="33">
        <v>0</v>
      </c>
      <c r="M336" s="38">
        <f t="shared" si="75"/>
        <v>0</v>
      </c>
      <c r="N336" s="33">
        <f t="shared" si="76"/>
        <v>0</v>
      </c>
      <c r="O336" s="38">
        <f t="shared" si="77"/>
        <v>0</v>
      </c>
      <c r="P336" s="33">
        <v>0</v>
      </c>
      <c r="Q336" s="33">
        <v>0</v>
      </c>
      <c r="R336" s="33">
        <v>0</v>
      </c>
      <c r="S336" s="33">
        <v>0</v>
      </c>
      <c r="T336" s="38">
        <f t="shared" si="78"/>
        <v>0</v>
      </c>
      <c r="U336" s="38">
        <f t="shared" si="79"/>
        <v>0</v>
      </c>
    </row>
    <row r="337" spans="1:21" ht="14" x14ac:dyDescent="0.3">
      <c r="A337" s="19" t="s">
        <v>0</v>
      </c>
      <c r="B337" s="14" t="s">
        <v>600</v>
      </c>
      <c r="C337" s="13" t="s">
        <v>0</v>
      </c>
      <c r="D337" s="34">
        <f>SUM(D333:D336)</f>
        <v>81671548</v>
      </c>
      <c r="E337" s="34">
        <f>SUM(E333:E336)</f>
        <v>81061876</v>
      </c>
      <c r="F337" s="34">
        <f>SUM(F333:F336)</f>
        <v>13381802</v>
      </c>
      <c r="G337" s="39">
        <f t="shared" si="72"/>
        <v>0.16384900651081083</v>
      </c>
      <c r="H337" s="34">
        <f>SUM(H333:H336)</f>
        <v>12044770</v>
      </c>
      <c r="I337" s="39">
        <f t="shared" si="73"/>
        <v>0.14747816461125482</v>
      </c>
      <c r="J337" s="34">
        <f>SUM(J333:J336)</f>
        <v>12377700</v>
      </c>
      <c r="K337" s="39">
        <f t="shared" si="74"/>
        <v>0.15269446761878544</v>
      </c>
      <c r="L337" s="34">
        <f>SUM(L333:L336)</f>
        <v>0</v>
      </c>
      <c r="M337" s="39">
        <f t="shared" si="75"/>
        <v>0</v>
      </c>
      <c r="N337" s="34">
        <f t="shared" si="76"/>
        <v>37804272</v>
      </c>
      <c r="O337" s="39">
        <f t="shared" si="77"/>
        <v>0.46636315201982248</v>
      </c>
      <c r="P337" s="34">
        <f>SUM(P333:P336)</f>
        <v>6204866</v>
      </c>
      <c r="Q337" s="34">
        <f>SUM(Q333:Q336)</f>
        <v>95731444</v>
      </c>
      <c r="R337" s="34">
        <f>SUM(R333:R336)</f>
        <v>88962196</v>
      </c>
      <c r="S337" s="34">
        <f>SUM(S333:S336)</f>
        <v>25438497</v>
      </c>
      <c r="T337" s="39">
        <f t="shared" si="78"/>
        <v>0.28594726910743073</v>
      </c>
      <c r="U337" s="39">
        <f t="shared" si="79"/>
        <v>0.99483760003842137</v>
      </c>
    </row>
    <row r="338" spans="1:21" ht="14" x14ac:dyDescent="0.3">
      <c r="A338" s="19" t="s">
        <v>0</v>
      </c>
      <c r="B338" s="14" t="s">
        <v>601</v>
      </c>
      <c r="C338" s="13" t="s">
        <v>0</v>
      </c>
      <c r="D338" s="34">
        <f>SUM(D302,D304:D309,D311:D316,D318:D322,D324:D331,D333:D336)</f>
        <v>2781934548</v>
      </c>
      <c r="E338" s="34">
        <f>SUM(E302,E304:E309,E311:E316,E318:E322,E324:E331,E333:E336)</f>
        <v>2747342431</v>
      </c>
      <c r="F338" s="34">
        <f>SUM(F302,F304:F309,F311:F316,F318:F322,F324:F331,F333:F336)</f>
        <v>476481021</v>
      </c>
      <c r="G338" s="39">
        <f t="shared" si="72"/>
        <v>0.17127686247778681</v>
      </c>
      <c r="H338" s="34">
        <f>SUM(H302,H304:H309,H311:H316,H318:H322,H324:H331,H333:H336)</f>
        <v>679208617</v>
      </c>
      <c r="I338" s="39">
        <f t="shared" si="73"/>
        <v>0.24414974733618355</v>
      </c>
      <c r="J338" s="34">
        <f>SUM(J302,J304:J309,J311:J316,J318:J322,J324:J331,J333:J336)</f>
        <v>873604875</v>
      </c>
      <c r="K338" s="39">
        <f t="shared" si="74"/>
        <v>0.31798179402122007</v>
      </c>
      <c r="L338" s="34">
        <f>SUM(L302,L304:L309,L311:L316,L318:L322,L324:L331,L333:L336)</f>
        <v>0</v>
      </c>
      <c r="M338" s="39">
        <f t="shared" si="75"/>
        <v>0</v>
      </c>
      <c r="N338" s="34">
        <f t="shared" si="76"/>
        <v>2029294513</v>
      </c>
      <c r="O338" s="39">
        <f t="shared" si="77"/>
        <v>0.73863908994459093</v>
      </c>
      <c r="P338" s="34">
        <f>SUM(P302,P304:P309,P311:P316,P318:P322,P324:P331,P333:P336)</f>
        <v>716726460</v>
      </c>
      <c r="Q338" s="34">
        <f>SUM(Q302,Q304:Q309,Q311:Q316,Q318:Q322,Q324:Q331,Q333:Q336)</f>
        <v>2185242808</v>
      </c>
      <c r="R338" s="34">
        <f>SUM(R302,R304:R309,R311:R316,R318:R322,R324:R331,R333:R336)</f>
        <v>2192891592</v>
      </c>
      <c r="S338" s="34">
        <f>SUM(S302,S304:S309,S311:S316,S318:S322,S324:S331,S333:S336)</f>
        <v>1609095329</v>
      </c>
      <c r="T338" s="39">
        <f t="shared" si="78"/>
        <v>0.73377787341162826</v>
      </c>
      <c r="U338" s="39">
        <f t="shared" si="79"/>
        <v>0.21888185208063904</v>
      </c>
    </row>
    <row r="339" spans="1:21" ht="14" x14ac:dyDescent="0.3">
      <c r="A339" s="23" t="s">
        <v>0</v>
      </c>
      <c r="B339" s="24" t="s">
        <v>602</v>
      </c>
      <c r="C339" s="25" t="s">
        <v>0</v>
      </c>
      <c r="D339" s="36">
        <f>SUM(D8:D9,D11:D18,D20:D26,D28:D34,D36:D39,D41:D46,D48:D52,D57,D59:D62,D64:D69,D71:D77,D79:D83,D88:D90,D92:D95,D97:D100,D105,D107:D111,D113:D120,D122:D125,D127:D131,D133:D136,D138:D143,D145:D149,D151:D156,D158:D162,D164:D168,D173:D178,D180:D184,D186:D190,D192:D197,D199:D203,D208:D215,D217:D223,D225:D229,D234:D239,D241:D246,D248:D253,D255:D258,D263:D266,D268:D274,D276:D284,D286:D291,D293:D297,D302,D304:D309,D311:D316,D318:D322,D324:D331,D333:D336)</f>
        <v>7114130926</v>
      </c>
      <c r="E339" s="36">
        <f>SUM(E8:E9,E11:E18,E20:E26,E28:E34,E36:E39,E41:E46,E48:E52,E57,E59:E62,E64:E69,E71:E77,E79:E83,E88:E90,E92:E95,E97:E100,E105,E107:E111,E113:E120,E122:E125,E127:E131,E133:E136,E138:E143,E145:E149,E151:E156,E158:E162,E164:E168,E173:E178,E180:E184,E186:E190,E192:E197,E199:E203,E208:E215,E217:E223,E225:E229,E234:E239,E241:E246,E248:E253,E255:E258,E263:E266,E268:E274,E276:E284,E286:E291,E293:E297,E302,E304:E309,E311:E316,E318:E322,E324:E331,E333:E336)</f>
        <v>6747001374</v>
      </c>
      <c r="F339" s="36">
        <f>SUM(F8:F9,F11:F18,F20:F26,F28:F34,F36:F39,F41:F46,F48:F52,F57,F59:F62,F64:F69,F71:F77,F79:F83,F88:F90,F92:F95,F97:F100,F105,F107:F111,F113:F120,F122:F125,F127:F131,F133:F136,F138:F143,F145:F149,F151:F156,F158:F162,F164:F168,F173:F178,F180:F184,F186:F190,F192:F197,F199:F203,F208:F215,F217:F223,F225:F229,F234:F239,F241:F246,F248:F253,F255:F258,F263:F266,F268:F274,F276:F284,F286:F291,F293:F297,F302,F304:F309,F311:F316,F318:F322,F324:F331,F333:F336)</f>
        <v>1022930347</v>
      </c>
      <c r="G339" s="41">
        <f t="shared" si="72"/>
        <v>0.14378851860337549</v>
      </c>
      <c r="H339" s="36">
        <f>SUM(H8:H9,H11:H18,H20:H26,H28:H34,H36:H39,H41:H46,H48:H52,H57,H59:H62,H64:H69,H71:H77,H79:H83,H88:H90,H92:H95,H97:H100,H105,H107:H111,H113:H120,H122:H125,H127:H131,H133:H136,H138:H143,H145:H149,H151:H156,H158:H162,H164:H168,H173:H178,H180:H184,H186:H190,H192:H197,H199:H203,H208:H215,H217:H223,H225:H229,H234:H239,H241:H246,H248:H253,H255:H258,H263:H266,H268:H274,H276:H284,H286:H291,H293:H297,H302,H304:H309,H311:H316,H318:H322,H324:H331,H333:H336)</f>
        <v>977941753</v>
      </c>
      <c r="I339" s="41">
        <f t="shared" si="73"/>
        <v>0.13746468306141488</v>
      </c>
      <c r="J339" s="36">
        <f>SUM(J8:J9,J11:J18,J20:J26,J28:J34,J36:J39,J41:J46,J48:J52,J57,J59:J62,J64:J69,J71:J77,J79:J83,J88:J90,J92:J95,J97:J100,J105,J107:J111,J113:J120,J122:J125,J127:J131,J133:J136,J138:J143,J145:J149,J151:J156,J158:J162,J164:J168,J173:J178,J180:J184,J186:J190,J192:J197,J199:J203,J208:J215,J217:J223,J225:J229,J234:J239,J241:J246,J248:J253,J255:J258,J263:J266,J268:J274,J276:J284,J286:J291,J293:J297,J302,J304:J309,J311:J316,J318:J322,J324:J331,J333:J336)</f>
        <v>1498323969</v>
      </c>
      <c r="K339" s="41">
        <f t="shared" si="74"/>
        <v>0.22207257505147204</v>
      </c>
      <c r="L339" s="36">
        <f>SUM(L8:L9,L11:L18,L20:L26,L28:L34,L36:L39,L41:L46,L48:L52,L57,L59:L62,L64:L69,L71:L77,L79:L83,L88:L90,L92:L95,L97:L100,L105,L107:L111,L113:L120,L122:L125,L127:L131,L133:L136,L138:L143,L145:L149,L151:L156,L158:L162,L164:L168,L173:L178,L180:L184,L186:L190,L192:L197,L199:L203,L208:L215,L217:L223,L225:L229,L234:L239,L241:L246,L248:L253,L255:L258,L263:L266,L268:L274,L276:L284,L286:L291,L293:L297,L302,L304:L309,L311:L316,L318:L322,L324:L331,L333:L336)</f>
        <v>0</v>
      </c>
      <c r="M339" s="41">
        <f t="shared" si="75"/>
        <v>0</v>
      </c>
      <c r="N339" s="36">
        <f t="shared" si="76"/>
        <v>3499196069</v>
      </c>
      <c r="O339" s="41">
        <f t="shared" si="77"/>
        <v>0.51862981419929377</v>
      </c>
      <c r="P339" s="36">
        <f>SUM(P8:P9,P11:P18,P20:P26,P28:P34,P36:P39,P41:P46,P48:P52,P57,P59:P62,P64:P69,P71:P77,P79:P83,P88:P90,P92:P95,P97:P100,P105,P107:P111,P113:P120,P122:P125,P127:P131,P133:P136,P138:P143,P145:P149,P151:P156,P158:P162,P164:P168,P173:P178,P180:P184,P186:P190,P192:P197,P199:P203,P208:P215,P217:P223,P225:P229,P234:P239,P241:P246,P248:P253,P255:P258,P263:P266,P268:P274,P276:P284,P286:P291,P293:P297,P302,P304:P309,P311:P316,P318:P322,P324:P331,P333:P336)</f>
        <v>1516673227</v>
      </c>
      <c r="Q339" s="36">
        <f>SUM(Q8:Q9,Q11:Q18,Q20:Q26,Q28:Q34,Q36:Q39,Q41:Q46,Q48:Q52,Q57,Q59:Q62,Q64:Q69,Q71:Q77,Q79:Q83,Q88:Q90,Q92:Q95,Q97:Q100,Q105,Q107:Q111,Q113:Q120,Q122:Q125,Q127:Q131,Q133:Q136,Q138:Q143,Q145:Q149,Q151:Q156,Q158:Q162,Q164:Q168,Q173:Q178,Q180:Q184,Q186:Q190,Q192:Q197,Q199:Q203,Q208:Q215,Q217:Q223,Q225:Q229,Q234:Q239,Q241:Q246,Q248:Q253,Q255:Q258,Q263:Q266,Q268:Q274,Q276:Q284,Q286:Q291,Q293:Q297,Q302,Q304:Q309,Q311:Q316,Q318:Q322,Q324:Q331,Q333:Q336)</f>
        <v>5883767470</v>
      </c>
      <c r="R339" s="36">
        <f>SUM(R8:R9,R11:R18,R20:R26,R28:R34,R36:R39,R41:R46,R48:R52,R57,R59:R62,R64:R69,R71:R77,R79:R83,R88:R90,R92:R95,R97:R100,R105,R107:R111,R113:R120,R122:R125,R127:R131,R133:R136,R138:R143,R145:R149,R151:R156,R158:R162,R164:R168,R173:R178,R180:R184,R186:R190,R192:R197,R199:R203,R208:R215,R217:R223,R225:R229,R234:R239,R241:R246,R248:R253,R255:R258,R263:R266,R268:R274,R276:R284,R286:R291,R293:R297,R302,R304:R309,R311:R316,R318:R322,R324:R331,R333:R336)</f>
        <v>5582278510</v>
      </c>
      <c r="S339" s="36">
        <f>SUM(S8:S9,S11:S18,S20:S26,S28:S34,S36:S39,S41:S46,S48:S52,S57,S59:S62,S64:S69,S71:S77,S79:S83,S88:S90,S92:S95,S97:S100,S105,S107:S111,S113:S120,S122:S125,S127:S131,S133:S136,S138:S143,S145:S149,S151:S156,S158:S162,S164:S168,S173:S178,S180:S184,S186:S190,S192:S197,S199:S203,S208:S215,S217:S223,S225:S229,S234:S239,S241:S246,S248:S253,S255:S258,S263:S266,S268:S274,S276:S284,S286:S291,S293:S297,S302,S304:S309,S311:S316,S318:S322,S324:S331,S333:S336)</f>
        <v>3799584257</v>
      </c>
      <c r="T339" s="41">
        <f t="shared" si="78"/>
        <v>0.68065114454491804</v>
      </c>
      <c r="U339" s="41">
        <f t="shared" si="79"/>
        <v>-1.2098359536744208E-2</v>
      </c>
    </row>
    <row r="340" spans="1:21" x14ac:dyDescent="0.25">
      <c r="B340" s="1"/>
      <c r="D340" s="37"/>
      <c r="E340" s="37"/>
      <c r="F340" s="37"/>
      <c r="G340" s="42"/>
      <c r="H340" s="37"/>
      <c r="I340" s="42"/>
      <c r="J340" s="37"/>
      <c r="K340" s="42"/>
      <c r="L340" s="37"/>
      <c r="M340" s="42"/>
      <c r="N340" s="37"/>
      <c r="O340" s="42"/>
      <c r="P340" s="37"/>
      <c r="Q340" s="37"/>
      <c r="R340" s="37"/>
      <c r="S340" s="37"/>
      <c r="T340" s="42"/>
      <c r="U340" s="42"/>
    </row>
    <row r="341" spans="1:21" x14ac:dyDescent="0.25">
      <c r="B341" s="1"/>
      <c r="D341" s="37"/>
      <c r="E341" s="37"/>
      <c r="F341" s="37"/>
      <c r="G341" s="42"/>
      <c r="H341" s="37"/>
      <c r="I341" s="42"/>
      <c r="J341" s="37"/>
      <c r="K341" s="42"/>
      <c r="L341" s="37"/>
      <c r="M341" s="42"/>
      <c r="N341" s="37"/>
      <c r="O341" s="42"/>
      <c r="P341" s="37"/>
      <c r="Q341" s="37"/>
      <c r="R341" s="37"/>
      <c r="S341" s="37"/>
      <c r="T341" s="42"/>
      <c r="U341" s="42"/>
    </row>
    <row r="342" spans="1:21" x14ac:dyDescent="0.25">
      <c r="B342" s="1"/>
      <c r="D342" s="37"/>
      <c r="E342" s="37"/>
      <c r="F342" s="37"/>
      <c r="G342" s="42"/>
      <c r="H342" s="37"/>
      <c r="I342" s="42"/>
      <c r="J342" s="37"/>
      <c r="K342" s="42"/>
      <c r="L342" s="37"/>
      <c r="M342" s="42"/>
      <c r="N342" s="37"/>
      <c r="O342" s="42"/>
      <c r="P342" s="37"/>
      <c r="Q342" s="37"/>
      <c r="R342" s="37"/>
      <c r="S342" s="37"/>
      <c r="T342" s="42"/>
      <c r="U342" s="42"/>
    </row>
    <row r="343" spans="1:21" x14ac:dyDescent="0.25">
      <c r="B343" s="1"/>
      <c r="D343" s="37"/>
      <c r="E343" s="37"/>
      <c r="F343" s="37"/>
      <c r="G343" s="42"/>
      <c r="H343" s="37"/>
      <c r="I343" s="42"/>
      <c r="J343" s="37"/>
      <c r="K343" s="42"/>
      <c r="L343" s="37"/>
      <c r="M343" s="42"/>
      <c r="N343" s="37"/>
      <c r="O343" s="42"/>
      <c r="P343" s="37"/>
      <c r="Q343" s="37"/>
      <c r="R343" s="37"/>
      <c r="S343" s="37"/>
      <c r="T343" s="42"/>
      <c r="U343" s="42"/>
    </row>
    <row r="344" spans="1:21" x14ac:dyDescent="0.25">
      <c r="B344" s="1"/>
      <c r="D344" s="37"/>
      <c r="E344" s="37"/>
      <c r="F344" s="37"/>
      <c r="G344" s="42"/>
      <c r="H344" s="37"/>
      <c r="I344" s="42"/>
      <c r="J344" s="37"/>
      <c r="K344" s="42"/>
      <c r="L344" s="37"/>
      <c r="M344" s="42"/>
      <c r="N344" s="37"/>
      <c r="O344" s="42"/>
      <c r="P344" s="37"/>
      <c r="Q344" s="37"/>
      <c r="R344" s="37"/>
      <c r="S344" s="37"/>
      <c r="T344" s="42"/>
      <c r="U344" s="42"/>
    </row>
    <row r="345" spans="1:21" x14ac:dyDescent="0.25">
      <c r="B345" s="1"/>
      <c r="D345" s="37"/>
      <c r="E345" s="37"/>
      <c r="F345" s="37"/>
      <c r="G345" s="42"/>
      <c r="H345" s="37"/>
      <c r="I345" s="42"/>
      <c r="J345" s="37"/>
      <c r="K345" s="42"/>
      <c r="L345" s="37"/>
      <c r="M345" s="42"/>
      <c r="N345" s="37"/>
      <c r="O345" s="42"/>
      <c r="P345" s="37"/>
      <c r="Q345" s="37"/>
      <c r="R345" s="37"/>
      <c r="S345" s="37"/>
      <c r="T345" s="42"/>
      <c r="U345" s="42"/>
    </row>
    <row r="346" spans="1:21" x14ac:dyDescent="0.25">
      <c r="B346" s="1"/>
      <c r="D346" s="37"/>
      <c r="E346" s="37"/>
      <c r="F346" s="37"/>
      <c r="G346" s="42"/>
      <c r="H346" s="37"/>
      <c r="I346" s="42"/>
      <c r="J346" s="37"/>
      <c r="K346" s="42"/>
      <c r="L346" s="37"/>
      <c r="M346" s="42"/>
      <c r="N346" s="37"/>
      <c r="O346" s="42"/>
      <c r="P346" s="37"/>
      <c r="Q346" s="37"/>
      <c r="R346" s="37"/>
      <c r="S346" s="37"/>
      <c r="T346" s="42"/>
      <c r="U346" s="42"/>
    </row>
    <row r="347" spans="1:21" x14ac:dyDescent="0.25">
      <c r="B347" s="1"/>
      <c r="D347" s="37"/>
      <c r="E347" s="37"/>
      <c r="F347" s="37"/>
      <c r="G347" s="42"/>
      <c r="H347" s="37"/>
      <c r="I347" s="42"/>
      <c r="J347" s="37"/>
      <c r="K347" s="42"/>
      <c r="L347" s="37"/>
      <c r="M347" s="42"/>
      <c r="N347" s="37"/>
      <c r="O347" s="42"/>
      <c r="P347" s="37"/>
      <c r="Q347" s="37"/>
      <c r="R347" s="37"/>
      <c r="S347" s="37"/>
      <c r="T347" s="42"/>
      <c r="U347" s="42"/>
    </row>
    <row r="348" spans="1:21" x14ac:dyDescent="0.25">
      <c r="B348" s="1"/>
      <c r="D348" s="37"/>
      <c r="E348" s="37"/>
      <c r="F348" s="37"/>
      <c r="G348" s="42"/>
      <c r="H348" s="37"/>
      <c r="I348" s="42"/>
      <c r="J348" s="37"/>
      <c r="K348" s="42"/>
      <c r="L348" s="37"/>
      <c r="M348" s="42"/>
      <c r="N348" s="37"/>
      <c r="O348" s="42"/>
      <c r="P348" s="37"/>
      <c r="Q348" s="37"/>
      <c r="R348" s="37"/>
      <c r="S348" s="37"/>
      <c r="T348" s="42"/>
      <c r="U348" s="42"/>
    </row>
    <row r="349" spans="1:21" x14ac:dyDescent="0.25">
      <c r="B349" s="1"/>
      <c r="D349" s="37"/>
      <c r="E349" s="37"/>
      <c r="F349" s="37"/>
      <c r="G349" s="42"/>
      <c r="H349" s="37"/>
      <c r="I349" s="42"/>
      <c r="J349" s="37"/>
      <c r="K349" s="42"/>
      <c r="L349" s="37"/>
      <c r="M349" s="42"/>
      <c r="N349" s="37"/>
      <c r="O349" s="42"/>
      <c r="P349" s="37"/>
      <c r="Q349" s="37"/>
      <c r="R349" s="37"/>
      <c r="S349" s="37"/>
      <c r="T349" s="42"/>
      <c r="U349" s="42"/>
    </row>
    <row r="350" spans="1:21" x14ac:dyDescent="0.25">
      <c r="B350" s="1"/>
      <c r="D350" s="37"/>
      <c r="E350" s="37"/>
      <c r="F350" s="37"/>
      <c r="G350" s="42"/>
      <c r="H350" s="37"/>
      <c r="I350" s="42"/>
      <c r="J350" s="37"/>
      <c r="K350" s="42"/>
      <c r="L350" s="37"/>
      <c r="M350" s="42"/>
      <c r="N350" s="37"/>
      <c r="O350" s="42"/>
      <c r="P350" s="37"/>
      <c r="Q350" s="37"/>
      <c r="R350" s="37"/>
      <c r="S350" s="37"/>
      <c r="T350" s="42"/>
      <c r="U350" s="42"/>
    </row>
    <row r="351" spans="1:21" x14ac:dyDescent="0.25">
      <c r="B351" s="1"/>
      <c r="D351" s="37"/>
      <c r="E351" s="37"/>
      <c r="F351" s="37"/>
      <c r="G351" s="42"/>
      <c r="H351" s="37"/>
      <c r="I351" s="42"/>
      <c r="J351" s="37"/>
      <c r="K351" s="42"/>
      <c r="L351" s="37"/>
      <c r="M351" s="42"/>
      <c r="N351" s="37"/>
      <c r="O351" s="42"/>
      <c r="P351" s="37"/>
      <c r="Q351" s="37"/>
      <c r="R351" s="37"/>
      <c r="S351" s="37"/>
      <c r="T351" s="42"/>
      <c r="U351" s="42"/>
    </row>
    <row r="352" spans="1:21" x14ac:dyDescent="0.25">
      <c r="B352" s="1"/>
      <c r="D352" s="37"/>
      <c r="E352" s="37"/>
      <c r="F352" s="37"/>
      <c r="G352" s="42"/>
      <c r="H352" s="37"/>
      <c r="I352" s="42"/>
      <c r="J352" s="37"/>
      <c r="K352" s="42"/>
      <c r="L352" s="37"/>
      <c r="M352" s="42"/>
      <c r="N352" s="37"/>
      <c r="O352" s="42"/>
      <c r="P352" s="37"/>
      <c r="Q352" s="37"/>
      <c r="R352" s="37"/>
      <c r="S352" s="37"/>
      <c r="T352" s="42"/>
      <c r="U352" s="42"/>
    </row>
    <row r="353" spans="2:21" x14ac:dyDescent="0.25">
      <c r="B353" s="1"/>
      <c r="D353" s="37"/>
      <c r="E353" s="37"/>
      <c r="F353" s="37"/>
      <c r="G353" s="42"/>
      <c r="H353" s="37"/>
      <c r="I353" s="42"/>
      <c r="J353" s="37"/>
      <c r="K353" s="42"/>
      <c r="L353" s="37"/>
      <c r="M353" s="42"/>
      <c r="N353" s="37"/>
      <c r="O353" s="42"/>
      <c r="P353" s="37"/>
      <c r="Q353" s="37"/>
      <c r="R353" s="37"/>
      <c r="S353" s="37"/>
      <c r="T353" s="42"/>
      <c r="U353" s="42"/>
    </row>
    <row r="354" spans="2:21" x14ac:dyDescent="0.25">
      <c r="B354" s="1"/>
      <c r="D354" s="37"/>
      <c r="E354" s="37"/>
      <c r="F354" s="37"/>
      <c r="G354" s="42"/>
      <c r="H354" s="37"/>
      <c r="I354" s="42"/>
      <c r="J354" s="37"/>
      <c r="K354" s="42"/>
      <c r="L354" s="37"/>
      <c r="M354" s="42"/>
      <c r="N354" s="37"/>
      <c r="O354" s="42"/>
      <c r="P354" s="37"/>
      <c r="Q354" s="37"/>
      <c r="R354" s="37"/>
      <c r="S354" s="37"/>
      <c r="T354" s="42"/>
      <c r="U354" s="42"/>
    </row>
    <row r="355" spans="2:21" x14ac:dyDescent="0.25">
      <c r="B355" s="1"/>
      <c r="D355" s="37"/>
      <c r="E355" s="37"/>
      <c r="F355" s="37"/>
      <c r="G355" s="42"/>
      <c r="H355" s="37"/>
      <c r="I355" s="42"/>
      <c r="J355" s="37"/>
      <c r="K355" s="42"/>
      <c r="L355" s="37"/>
      <c r="M355" s="42"/>
      <c r="N355" s="37"/>
      <c r="O355" s="42"/>
      <c r="P355" s="37"/>
      <c r="Q355" s="37"/>
      <c r="R355" s="37"/>
      <c r="S355" s="37"/>
      <c r="T355" s="42"/>
      <c r="U355" s="42"/>
    </row>
    <row r="356" spans="2:21" x14ac:dyDescent="0.25">
      <c r="B356" s="1"/>
      <c r="D356" s="37"/>
      <c r="E356" s="37"/>
      <c r="F356" s="37"/>
      <c r="G356" s="42"/>
      <c r="H356" s="37"/>
      <c r="I356" s="42"/>
      <c r="J356" s="37"/>
      <c r="K356" s="42"/>
      <c r="L356" s="37"/>
      <c r="M356" s="42"/>
      <c r="N356" s="37"/>
      <c r="O356" s="42"/>
      <c r="P356" s="37"/>
      <c r="Q356" s="37"/>
      <c r="R356" s="37"/>
      <c r="S356" s="37"/>
      <c r="T356" s="42"/>
      <c r="U356" s="42"/>
    </row>
    <row r="357" spans="2:21" x14ac:dyDescent="0.25">
      <c r="B357" s="1"/>
      <c r="D357" s="37"/>
      <c r="E357" s="37"/>
      <c r="F357" s="37"/>
      <c r="G357" s="42"/>
      <c r="H357" s="37"/>
      <c r="I357" s="42"/>
      <c r="J357" s="37"/>
      <c r="K357" s="42"/>
      <c r="L357" s="37"/>
      <c r="M357" s="42"/>
      <c r="N357" s="37"/>
      <c r="O357" s="42"/>
      <c r="P357" s="37"/>
      <c r="Q357" s="37"/>
      <c r="R357" s="37"/>
      <c r="S357" s="37"/>
      <c r="T357" s="42"/>
      <c r="U357" s="42"/>
    </row>
    <row r="358" spans="2:21" x14ac:dyDescent="0.25">
      <c r="B358" s="1"/>
      <c r="D358" s="37"/>
      <c r="E358" s="37"/>
      <c r="F358" s="37"/>
      <c r="G358" s="42"/>
      <c r="H358" s="37"/>
      <c r="I358" s="42"/>
      <c r="J358" s="37"/>
      <c r="K358" s="42"/>
      <c r="L358" s="37"/>
      <c r="M358" s="42"/>
      <c r="N358" s="37"/>
      <c r="O358" s="42"/>
      <c r="P358" s="37"/>
      <c r="Q358" s="37"/>
      <c r="R358" s="37"/>
      <c r="S358" s="37"/>
      <c r="T358" s="42"/>
      <c r="U358" s="42"/>
    </row>
    <row r="359" spans="2:21" x14ac:dyDescent="0.25">
      <c r="B359" s="1"/>
      <c r="D359" s="37"/>
      <c r="E359" s="37"/>
      <c r="F359" s="37"/>
      <c r="G359" s="42"/>
      <c r="H359" s="37"/>
      <c r="I359" s="42"/>
      <c r="J359" s="37"/>
      <c r="K359" s="42"/>
      <c r="L359" s="37"/>
      <c r="M359" s="42"/>
      <c r="N359" s="37"/>
      <c r="O359" s="42"/>
      <c r="P359" s="37"/>
      <c r="Q359" s="37"/>
      <c r="R359" s="37"/>
      <c r="S359" s="37"/>
      <c r="T359" s="42"/>
      <c r="U359" s="42"/>
    </row>
    <row r="360" spans="2:21" x14ac:dyDescent="0.25">
      <c r="B360" s="1"/>
      <c r="D360" s="37"/>
      <c r="E360" s="37"/>
      <c r="F360" s="37"/>
      <c r="G360" s="42"/>
      <c r="H360" s="37"/>
      <c r="I360" s="42"/>
      <c r="J360" s="37"/>
      <c r="K360" s="42"/>
      <c r="L360" s="37"/>
      <c r="M360" s="42"/>
      <c r="N360" s="37"/>
      <c r="O360" s="42"/>
      <c r="P360" s="37"/>
      <c r="Q360" s="37"/>
      <c r="R360" s="37"/>
      <c r="S360" s="37"/>
      <c r="T360" s="42"/>
      <c r="U360" s="42"/>
    </row>
  </sheetData>
  <mergeCells count="10">
    <mergeCell ref="P4:T4"/>
    <mergeCell ref="B2:T2"/>
    <mergeCell ref="B1:U1"/>
    <mergeCell ref="B3:O3"/>
    <mergeCell ref="D4:E4"/>
    <mergeCell ref="F4:G4"/>
    <mergeCell ref="H4:I4"/>
    <mergeCell ref="J4:K4"/>
    <mergeCell ref="L4:M4"/>
    <mergeCell ref="N4:O4"/>
  </mergeCells>
  <printOptions horizontalCentered="1"/>
  <pageMargins left="0.5" right="0.27559055118110198" top="0.78740157480314998" bottom="0.78740157480314998" header="0.78740157480314998" footer="0.78740157480314998"/>
  <pageSetup paperSize="9" scale="60" orientation="landscape" r:id="rId1"/>
  <rowBreaks count="1" manualBreakCount="1">
    <brk id="339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U360"/>
  <sheetViews>
    <sheetView showGridLines="0" workbookViewId="0">
      <selection activeCell="T8" sqref="T8:U360"/>
    </sheetView>
  </sheetViews>
  <sheetFormatPr defaultRowHeight="12.5" x14ac:dyDescent="0.25"/>
  <cols>
    <col min="1" max="1" width="4" customWidth="1"/>
    <col min="2" max="2" width="23.26953125" customWidth="1"/>
    <col min="3" max="3" width="6.81640625" customWidth="1"/>
    <col min="4" max="11" width="11.7265625" customWidth="1"/>
    <col min="12" max="13" width="11.7265625" hidden="1" customWidth="1"/>
    <col min="14" max="16" width="11.7265625" customWidth="1"/>
    <col min="17" max="19" width="11.7265625" hidden="1" customWidth="1"/>
    <col min="20" max="21" width="11.7265625" customWidth="1"/>
    <col min="22" max="23" width="12.1796875" customWidth="1"/>
  </cols>
  <sheetData>
    <row r="1" spans="1:21" ht="14" x14ac:dyDescent="0.3">
      <c r="A1" s="2" t="s">
        <v>0</v>
      </c>
      <c r="B1" s="46" t="s">
        <v>1</v>
      </c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</row>
    <row r="2" spans="1:21" ht="15.65" customHeight="1" x14ac:dyDescent="0.35">
      <c r="A2" s="4" t="s">
        <v>0</v>
      </c>
      <c r="B2" s="44" t="s">
        <v>2</v>
      </c>
      <c r="C2" s="44"/>
      <c r="D2" s="44"/>
      <c r="E2" s="44"/>
      <c r="F2" s="44"/>
      <c r="G2" s="44"/>
      <c r="H2" s="44"/>
      <c r="I2" s="44"/>
      <c r="J2" s="44"/>
      <c r="K2" s="44"/>
      <c r="L2" s="44"/>
      <c r="M2" s="44"/>
      <c r="N2" s="44"/>
      <c r="O2" s="44"/>
      <c r="P2" s="45"/>
      <c r="Q2" s="45"/>
      <c r="R2" s="45"/>
      <c r="S2" s="45"/>
      <c r="T2" s="45"/>
      <c r="U2" s="3"/>
    </row>
    <row r="3" spans="1:21" ht="15.65" customHeight="1" x14ac:dyDescent="0.35">
      <c r="A3" s="2" t="s">
        <v>0</v>
      </c>
      <c r="B3" s="47" t="s">
        <v>0</v>
      </c>
      <c r="C3" s="47"/>
      <c r="D3" s="47"/>
      <c r="E3" s="47"/>
      <c r="F3" s="47"/>
      <c r="G3" s="47"/>
      <c r="H3" s="47"/>
      <c r="I3" s="47"/>
      <c r="J3" s="47"/>
      <c r="K3" s="47"/>
      <c r="L3" s="47"/>
      <c r="M3" s="47"/>
      <c r="N3" s="47"/>
      <c r="O3" s="47"/>
      <c r="T3" s="3"/>
      <c r="U3" s="3"/>
    </row>
    <row r="4" spans="1:21" ht="28.9" customHeight="1" x14ac:dyDescent="0.3">
      <c r="A4" s="5" t="s">
        <v>0</v>
      </c>
      <c r="B4" s="6" t="s">
        <v>608</v>
      </c>
      <c r="C4" s="6" t="s">
        <v>0</v>
      </c>
      <c r="D4" s="48" t="s">
        <v>4</v>
      </c>
      <c r="E4" s="49"/>
      <c r="F4" s="43" t="s">
        <v>5</v>
      </c>
      <c r="G4" s="43"/>
      <c r="H4" s="43" t="s">
        <v>6</v>
      </c>
      <c r="I4" s="43"/>
      <c r="J4" s="43" t="s">
        <v>7</v>
      </c>
      <c r="K4" s="43"/>
      <c r="L4" s="43" t="s">
        <v>8</v>
      </c>
      <c r="M4" s="43"/>
      <c r="N4" s="43" t="s">
        <v>9</v>
      </c>
      <c r="O4" s="43"/>
      <c r="P4" s="43" t="s">
        <v>10</v>
      </c>
      <c r="Q4" s="43"/>
      <c r="R4" s="43"/>
      <c r="S4" s="43"/>
      <c r="T4" s="43"/>
      <c r="U4" s="7"/>
    </row>
    <row r="5" spans="1:21" ht="43.15" customHeight="1" x14ac:dyDescent="0.3">
      <c r="A5" s="20" t="s">
        <v>0</v>
      </c>
      <c r="B5" s="21" t="s">
        <v>11</v>
      </c>
      <c r="C5" s="22" t="s">
        <v>12</v>
      </c>
      <c r="D5" s="26" t="s">
        <v>13</v>
      </c>
      <c r="E5" s="26" t="s">
        <v>14</v>
      </c>
      <c r="F5" s="26" t="s">
        <v>15</v>
      </c>
      <c r="G5" s="27" t="s">
        <v>16</v>
      </c>
      <c r="H5" s="26" t="s">
        <v>15</v>
      </c>
      <c r="I5" s="27" t="s">
        <v>17</v>
      </c>
      <c r="J5" s="26" t="s">
        <v>15</v>
      </c>
      <c r="K5" s="27" t="s">
        <v>18</v>
      </c>
      <c r="L5" s="26" t="s">
        <v>15</v>
      </c>
      <c r="M5" s="27" t="s">
        <v>19</v>
      </c>
      <c r="N5" s="26" t="s">
        <v>15</v>
      </c>
      <c r="O5" s="27" t="s">
        <v>20</v>
      </c>
      <c r="P5" s="26" t="s">
        <v>15</v>
      </c>
      <c r="Q5" s="26" t="s">
        <v>0</v>
      </c>
      <c r="R5" s="26" t="s">
        <v>0</v>
      </c>
      <c r="S5" s="26" t="s">
        <v>0</v>
      </c>
      <c r="T5" s="28" t="s">
        <v>20</v>
      </c>
      <c r="U5" s="29" t="s">
        <v>21</v>
      </c>
    </row>
    <row r="6" spans="1:21" ht="14.5" customHeight="1" x14ac:dyDescent="0.25">
      <c r="A6" s="16" t="s">
        <v>0</v>
      </c>
      <c r="B6" s="8" t="s">
        <v>618</v>
      </c>
      <c r="C6" s="8"/>
      <c r="D6" s="30"/>
      <c r="E6" s="30"/>
      <c r="F6" s="30"/>
      <c r="G6" s="31"/>
      <c r="H6" s="30"/>
      <c r="I6" s="31"/>
      <c r="J6" s="30"/>
      <c r="K6" s="31"/>
      <c r="L6" s="30"/>
      <c r="M6" s="31"/>
      <c r="N6" s="30"/>
      <c r="O6" s="31"/>
      <c r="P6" s="30"/>
      <c r="Q6" s="30"/>
      <c r="R6" s="30"/>
      <c r="S6" s="30"/>
      <c r="T6" s="31"/>
      <c r="U6" s="31"/>
    </row>
    <row r="7" spans="1:21" ht="14.5" customHeight="1" x14ac:dyDescent="0.3">
      <c r="A7" s="17" t="s">
        <v>0</v>
      </c>
      <c r="B7" s="9" t="s">
        <v>22</v>
      </c>
      <c r="C7" s="10"/>
      <c r="D7" s="32"/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</row>
    <row r="8" spans="1:21" ht="13" x14ac:dyDescent="0.3">
      <c r="A8" s="18" t="s">
        <v>23</v>
      </c>
      <c r="B8" s="12" t="s">
        <v>24</v>
      </c>
      <c r="C8" s="11" t="s">
        <v>25</v>
      </c>
      <c r="D8" s="33">
        <v>100185069</v>
      </c>
      <c r="E8" s="33">
        <v>183662980</v>
      </c>
      <c r="F8" s="33">
        <v>5712449</v>
      </c>
      <c r="G8" s="38">
        <f>IF(($D8       =0),0,($F8       /$D8       ))</f>
        <v>5.7018965570608128E-2</v>
      </c>
      <c r="H8" s="33">
        <v>13562191</v>
      </c>
      <c r="I8" s="38">
        <f>IF(($D8       =0),0,($H8       /$D8       ))</f>
        <v>0.13537137954159617</v>
      </c>
      <c r="J8" s="33">
        <v>10109270</v>
      </c>
      <c r="K8" s="38">
        <f>IF(($E8       =0),0,($J8       /$E8       ))</f>
        <v>5.5042502305037197E-2</v>
      </c>
      <c r="L8" s="33">
        <v>0</v>
      </c>
      <c r="M8" s="38">
        <f>IF(($E8       =0),0,($L8       /$E8       ))</f>
        <v>0</v>
      </c>
      <c r="N8" s="33">
        <f>$F8       +$H8       +$J8</f>
        <v>29383910</v>
      </c>
      <c r="O8" s="38">
        <f>IF(($E8       =0),0,($N8       /$E8       ))</f>
        <v>0.15998820230402447</v>
      </c>
      <c r="P8" s="33">
        <v>7761499</v>
      </c>
      <c r="Q8" s="33">
        <v>81371258</v>
      </c>
      <c r="R8" s="33">
        <v>155183308</v>
      </c>
      <c r="S8" s="33">
        <v>44971221</v>
      </c>
      <c r="T8" s="38">
        <f>IF(($R8       =0),0,($S8       /$R8       ))</f>
        <v>0.28979418972045629</v>
      </c>
      <c r="U8" s="38">
        <f>IF(($P8       =0),0,(($J8       /$P8       )-1))</f>
        <v>0.30248937737413861</v>
      </c>
    </row>
    <row r="9" spans="1:21" ht="13" x14ac:dyDescent="0.3">
      <c r="A9" s="18" t="s">
        <v>23</v>
      </c>
      <c r="B9" s="12" t="s">
        <v>26</v>
      </c>
      <c r="C9" s="11" t="s">
        <v>27</v>
      </c>
      <c r="D9" s="33">
        <v>133156520</v>
      </c>
      <c r="E9" s="33">
        <v>179825950</v>
      </c>
      <c r="F9" s="33">
        <v>10056449</v>
      </c>
      <c r="G9" s="38">
        <f>IF(($D9       =0),0,($F9       /$D9       ))</f>
        <v>7.5523519238862649E-2</v>
      </c>
      <c r="H9" s="33">
        <v>-53495724</v>
      </c>
      <c r="I9" s="38">
        <f>IF(($D9       =0),0,($H9       /$D9       ))</f>
        <v>-0.40175069159212029</v>
      </c>
      <c r="J9" s="33">
        <v>14329269</v>
      </c>
      <c r="K9" s="38">
        <f>IF(($E9       =0),0,($J9       /$E9       ))</f>
        <v>7.9684100097900223E-2</v>
      </c>
      <c r="L9" s="33">
        <v>0</v>
      </c>
      <c r="M9" s="38">
        <f>IF(($E9       =0),0,($L9       /$E9       ))</f>
        <v>0</v>
      </c>
      <c r="N9" s="33">
        <f>$F9       +$H9       +$J9</f>
        <v>-29110006</v>
      </c>
      <c r="O9" s="38">
        <f>IF(($E9       =0),0,($N9       /$E9       ))</f>
        <v>-0.16187878334578518</v>
      </c>
      <c r="P9" s="33">
        <v>0</v>
      </c>
      <c r="Q9" s="33">
        <v>0</v>
      </c>
      <c r="R9" s="33">
        <v>0</v>
      </c>
      <c r="S9" s="33">
        <v>0</v>
      </c>
      <c r="T9" s="38">
        <f>IF(($R9       =0),0,($S9       /$R9       ))</f>
        <v>0</v>
      </c>
      <c r="U9" s="38">
        <f>IF(($P9       =0),0,(($J9       /$P9       )-1))</f>
        <v>0</v>
      </c>
    </row>
    <row r="10" spans="1:21" ht="14" x14ac:dyDescent="0.3">
      <c r="A10" s="19" t="s">
        <v>0</v>
      </c>
      <c r="B10" s="14" t="s">
        <v>28</v>
      </c>
      <c r="C10" s="13" t="s">
        <v>0</v>
      </c>
      <c r="D10" s="34">
        <f>SUM(D8:D9)</f>
        <v>233341589</v>
      </c>
      <c r="E10" s="34">
        <f>SUM(E8:E9)</f>
        <v>363488930</v>
      </c>
      <c r="F10" s="34">
        <f>SUM(F8:F9)</f>
        <v>15768898</v>
      </c>
      <c r="G10" s="39">
        <f t="shared" ref="G10:G54" si="0">IF(($D10      =0),0,($F10      /$D10      ))</f>
        <v>6.7578600401148381E-2</v>
      </c>
      <c r="H10" s="34">
        <f>SUM(H8:H9)</f>
        <v>-39933533</v>
      </c>
      <c r="I10" s="39">
        <f t="shared" ref="I10:I54" si="1">IF(($D10      =0),0,($H10      /$D10      ))</f>
        <v>-0.17113765776232887</v>
      </c>
      <c r="J10" s="34">
        <f>SUM(J8:J9)</f>
        <v>24438539</v>
      </c>
      <c r="K10" s="39">
        <f t="shared" ref="K10:K54" si="2">IF(($E10      =0),0,($J10      /$E10      ))</f>
        <v>6.7233241463502069E-2</v>
      </c>
      <c r="L10" s="34">
        <f>SUM(L8:L9)</f>
        <v>0</v>
      </c>
      <c r="M10" s="39">
        <f t="shared" ref="M10:M54" si="3">IF(($E10      =0),0,($L10      /$E10      ))</f>
        <v>0</v>
      </c>
      <c r="N10" s="34">
        <f t="shared" ref="N10:N54" si="4">$F10      +$H10      +$J10</f>
        <v>273904</v>
      </c>
      <c r="O10" s="39">
        <f t="shared" ref="O10:O54" si="5">IF(($E10      =0),0,($N10      /$E10      ))</f>
        <v>7.5354151775681316E-4</v>
      </c>
      <c r="P10" s="34">
        <f>SUM(P8:P9)</f>
        <v>7761499</v>
      </c>
      <c r="Q10" s="34">
        <f>SUM(Q8:Q9)</f>
        <v>81371258</v>
      </c>
      <c r="R10" s="34">
        <f>SUM(R8:R9)</f>
        <v>155183308</v>
      </c>
      <c r="S10" s="34">
        <f>SUM(S8:S9)</f>
        <v>44971221</v>
      </c>
      <c r="T10" s="39">
        <f t="shared" ref="T10:T54" si="6">IF(($R10      =0),0,($S10      /$R10      ))</f>
        <v>0.28979418972045629</v>
      </c>
      <c r="U10" s="39">
        <f t="shared" ref="U10:U54" si="7">IF(($P10      =0),0,(($J10      /$P10      )-1))</f>
        <v>2.1486880304951401</v>
      </c>
    </row>
    <row r="11" spans="1:21" ht="13" x14ac:dyDescent="0.3">
      <c r="A11" s="18" t="s">
        <v>29</v>
      </c>
      <c r="B11" s="12" t="s">
        <v>30</v>
      </c>
      <c r="C11" s="11" t="s">
        <v>31</v>
      </c>
      <c r="D11" s="33">
        <v>9379</v>
      </c>
      <c r="E11" s="33">
        <v>9379</v>
      </c>
      <c r="F11" s="33">
        <v>933</v>
      </c>
      <c r="G11" s="38">
        <f t="shared" si="0"/>
        <v>9.9477556242669796E-2</v>
      </c>
      <c r="H11" s="33">
        <v>311</v>
      </c>
      <c r="I11" s="38">
        <f t="shared" si="1"/>
        <v>3.3159185414223268E-2</v>
      </c>
      <c r="J11" s="33">
        <v>0</v>
      </c>
      <c r="K11" s="38">
        <f t="shared" si="2"/>
        <v>0</v>
      </c>
      <c r="L11" s="33">
        <v>0</v>
      </c>
      <c r="M11" s="38">
        <f t="shared" si="3"/>
        <v>0</v>
      </c>
      <c r="N11" s="33">
        <f t="shared" si="4"/>
        <v>1244</v>
      </c>
      <c r="O11" s="38">
        <f t="shared" si="5"/>
        <v>0.13263674165689307</v>
      </c>
      <c r="P11" s="33">
        <v>933</v>
      </c>
      <c r="Q11" s="33">
        <v>13281</v>
      </c>
      <c r="R11" s="33">
        <v>13281</v>
      </c>
      <c r="S11" s="33">
        <v>2799</v>
      </c>
      <c r="T11" s="38">
        <f t="shared" si="6"/>
        <v>0.21075220239439801</v>
      </c>
      <c r="U11" s="38">
        <f t="shared" si="7"/>
        <v>-1</v>
      </c>
    </row>
    <row r="12" spans="1:21" ht="13" x14ac:dyDescent="0.3">
      <c r="A12" s="18" t="s">
        <v>29</v>
      </c>
      <c r="B12" s="12" t="s">
        <v>32</v>
      </c>
      <c r="C12" s="11" t="s">
        <v>33</v>
      </c>
      <c r="D12" s="33">
        <v>0</v>
      </c>
      <c r="E12" s="33">
        <v>0</v>
      </c>
      <c r="F12" s="33">
        <v>0</v>
      </c>
      <c r="G12" s="38">
        <f t="shared" si="0"/>
        <v>0</v>
      </c>
      <c r="H12" s="33">
        <v>0</v>
      </c>
      <c r="I12" s="38">
        <f t="shared" si="1"/>
        <v>0</v>
      </c>
      <c r="J12" s="33">
        <v>0</v>
      </c>
      <c r="K12" s="38">
        <f t="shared" si="2"/>
        <v>0</v>
      </c>
      <c r="L12" s="33">
        <v>0</v>
      </c>
      <c r="M12" s="38">
        <f t="shared" si="3"/>
        <v>0</v>
      </c>
      <c r="N12" s="33">
        <f t="shared" si="4"/>
        <v>0</v>
      </c>
      <c r="O12" s="38">
        <f t="shared" si="5"/>
        <v>0</v>
      </c>
      <c r="P12" s="33">
        <v>0</v>
      </c>
      <c r="Q12" s="33">
        <v>0</v>
      </c>
      <c r="R12" s="33">
        <v>0</v>
      </c>
      <c r="S12" s="33">
        <v>0</v>
      </c>
      <c r="T12" s="38">
        <f t="shared" si="6"/>
        <v>0</v>
      </c>
      <c r="U12" s="38">
        <f t="shared" si="7"/>
        <v>0</v>
      </c>
    </row>
    <row r="13" spans="1:21" ht="13" x14ac:dyDescent="0.3">
      <c r="A13" s="18" t="s">
        <v>29</v>
      </c>
      <c r="B13" s="12" t="s">
        <v>34</v>
      </c>
      <c r="C13" s="11" t="s">
        <v>35</v>
      </c>
      <c r="D13" s="33">
        <v>0</v>
      </c>
      <c r="E13" s="33">
        <v>0</v>
      </c>
      <c r="F13" s="33">
        <v>0</v>
      </c>
      <c r="G13" s="38">
        <f t="shared" si="0"/>
        <v>0</v>
      </c>
      <c r="H13" s="33">
        <v>0</v>
      </c>
      <c r="I13" s="38">
        <f t="shared" si="1"/>
        <v>0</v>
      </c>
      <c r="J13" s="33">
        <v>0</v>
      </c>
      <c r="K13" s="38">
        <f t="shared" si="2"/>
        <v>0</v>
      </c>
      <c r="L13" s="33">
        <v>0</v>
      </c>
      <c r="M13" s="38">
        <f t="shared" si="3"/>
        <v>0</v>
      </c>
      <c r="N13" s="33">
        <f t="shared" si="4"/>
        <v>0</v>
      </c>
      <c r="O13" s="38">
        <f t="shared" si="5"/>
        <v>0</v>
      </c>
      <c r="P13" s="33">
        <v>0</v>
      </c>
      <c r="Q13" s="33">
        <v>0</v>
      </c>
      <c r="R13" s="33">
        <v>0</v>
      </c>
      <c r="S13" s="33">
        <v>0</v>
      </c>
      <c r="T13" s="38">
        <f t="shared" si="6"/>
        <v>0</v>
      </c>
      <c r="U13" s="38">
        <f t="shared" si="7"/>
        <v>0</v>
      </c>
    </row>
    <row r="14" spans="1:21" ht="13" x14ac:dyDescent="0.3">
      <c r="A14" s="18" t="s">
        <v>29</v>
      </c>
      <c r="B14" s="12" t="s">
        <v>36</v>
      </c>
      <c r="C14" s="11" t="s">
        <v>37</v>
      </c>
      <c r="D14" s="33">
        <v>3415152</v>
      </c>
      <c r="E14" s="33">
        <v>2287569</v>
      </c>
      <c r="F14" s="33">
        <v>1476821</v>
      </c>
      <c r="G14" s="38">
        <f t="shared" si="0"/>
        <v>0.43243199717025771</v>
      </c>
      <c r="H14" s="33">
        <v>1574459</v>
      </c>
      <c r="I14" s="38">
        <f t="shared" si="1"/>
        <v>0.46102164705992588</v>
      </c>
      <c r="J14" s="33">
        <v>842607</v>
      </c>
      <c r="K14" s="38">
        <f t="shared" si="2"/>
        <v>0.368341676251077</v>
      </c>
      <c r="L14" s="33">
        <v>0</v>
      </c>
      <c r="M14" s="38">
        <f t="shared" si="3"/>
        <v>0</v>
      </c>
      <c r="N14" s="33">
        <f t="shared" si="4"/>
        <v>3893887</v>
      </c>
      <c r="O14" s="38">
        <f t="shared" si="5"/>
        <v>1.7021943381817117</v>
      </c>
      <c r="P14" s="33">
        <v>1184931</v>
      </c>
      <c r="Q14" s="33">
        <v>2590224</v>
      </c>
      <c r="R14" s="33">
        <v>2590224</v>
      </c>
      <c r="S14" s="33">
        <v>3692805</v>
      </c>
      <c r="T14" s="38">
        <f t="shared" si="6"/>
        <v>1.4256701350925634</v>
      </c>
      <c r="U14" s="38">
        <f t="shared" si="7"/>
        <v>-0.28889783455745521</v>
      </c>
    </row>
    <row r="15" spans="1:21" ht="13" x14ac:dyDescent="0.3">
      <c r="A15" s="18" t="s">
        <v>29</v>
      </c>
      <c r="B15" s="12" t="s">
        <v>38</v>
      </c>
      <c r="C15" s="11" t="s">
        <v>39</v>
      </c>
      <c r="D15" s="33">
        <v>0</v>
      </c>
      <c r="E15" s="33">
        <v>0</v>
      </c>
      <c r="F15" s="33">
        <v>0</v>
      </c>
      <c r="G15" s="38">
        <f t="shared" si="0"/>
        <v>0</v>
      </c>
      <c r="H15" s="33">
        <v>0</v>
      </c>
      <c r="I15" s="38">
        <f t="shared" si="1"/>
        <v>0</v>
      </c>
      <c r="J15" s="33">
        <v>0</v>
      </c>
      <c r="K15" s="38">
        <f t="shared" si="2"/>
        <v>0</v>
      </c>
      <c r="L15" s="33">
        <v>0</v>
      </c>
      <c r="M15" s="38">
        <f t="shared" si="3"/>
        <v>0</v>
      </c>
      <c r="N15" s="33">
        <f t="shared" si="4"/>
        <v>0</v>
      </c>
      <c r="O15" s="38">
        <f t="shared" si="5"/>
        <v>0</v>
      </c>
      <c r="P15" s="33">
        <v>0</v>
      </c>
      <c r="Q15" s="33">
        <v>0</v>
      </c>
      <c r="R15" s="33">
        <v>0</v>
      </c>
      <c r="S15" s="33">
        <v>0</v>
      </c>
      <c r="T15" s="38">
        <f t="shared" si="6"/>
        <v>0</v>
      </c>
      <c r="U15" s="38">
        <f t="shared" si="7"/>
        <v>0</v>
      </c>
    </row>
    <row r="16" spans="1:21" ht="13" x14ac:dyDescent="0.3">
      <c r="A16" s="18" t="s">
        <v>29</v>
      </c>
      <c r="B16" s="12" t="s">
        <v>40</v>
      </c>
      <c r="C16" s="11" t="s">
        <v>41</v>
      </c>
      <c r="D16" s="33">
        <v>0</v>
      </c>
      <c r="E16" s="33">
        <v>0</v>
      </c>
      <c r="F16" s="33">
        <v>0</v>
      </c>
      <c r="G16" s="38">
        <f t="shared" si="0"/>
        <v>0</v>
      </c>
      <c r="H16" s="33">
        <v>0</v>
      </c>
      <c r="I16" s="38">
        <f t="shared" si="1"/>
        <v>0</v>
      </c>
      <c r="J16" s="33">
        <v>0</v>
      </c>
      <c r="K16" s="38">
        <f t="shared" si="2"/>
        <v>0</v>
      </c>
      <c r="L16" s="33">
        <v>0</v>
      </c>
      <c r="M16" s="38">
        <f t="shared" si="3"/>
        <v>0</v>
      </c>
      <c r="N16" s="33">
        <f t="shared" si="4"/>
        <v>0</v>
      </c>
      <c r="O16" s="38">
        <f t="shared" si="5"/>
        <v>0</v>
      </c>
      <c r="P16" s="33">
        <v>0</v>
      </c>
      <c r="Q16" s="33">
        <v>0</v>
      </c>
      <c r="R16" s="33">
        <v>0</v>
      </c>
      <c r="S16" s="33">
        <v>0</v>
      </c>
      <c r="T16" s="38">
        <f t="shared" si="6"/>
        <v>0</v>
      </c>
      <c r="U16" s="38">
        <f t="shared" si="7"/>
        <v>0</v>
      </c>
    </row>
    <row r="17" spans="1:21" ht="13" x14ac:dyDescent="0.3">
      <c r="A17" s="18" t="s">
        <v>29</v>
      </c>
      <c r="B17" s="12" t="s">
        <v>42</v>
      </c>
      <c r="C17" s="11" t="s">
        <v>43</v>
      </c>
      <c r="D17" s="33">
        <v>0</v>
      </c>
      <c r="E17" s="33">
        <v>0</v>
      </c>
      <c r="F17" s="33">
        <v>0</v>
      </c>
      <c r="G17" s="38">
        <f t="shared" si="0"/>
        <v>0</v>
      </c>
      <c r="H17" s="33">
        <v>0</v>
      </c>
      <c r="I17" s="38">
        <f t="shared" si="1"/>
        <v>0</v>
      </c>
      <c r="J17" s="33">
        <v>0</v>
      </c>
      <c r="K17" s="38">
        <f t="shared" si="2"/>
        <v>0</v>
      </c>
      <c r="L17" s="33">
        <v>0</v>
      </c>
      <c r="M17" s="38">
        <f t="shared" si="3"/>
        <v>0</v>
      </c>
      <c r="N17" s="33">
        <f t="shared" si="4"/>
        <v>0</v>
      </c>
      <c r="O17" s="38">
        <f t="shared" si="5"/>
        <v>0</v>
      </c>
      <c r="P17" s="33">
        <v>0</v>
      </c>
      <c r="Q17" s="33">
        <v>0</v>
      </c>
      <c r="R17" s="33">
        <v>0</v>
      </c>
      <c r="S17" s="33">
        <v>0</v>
      </c>
      <c r="T17" s="38">
        <f t="shared" si="6"/>
        <v>0</v>
      </c>
      <c r="U17" s="38">
        <f t="shared" si="7"/>
        <v>0</v>
      </c>
    </row>
    <row r="18" spans="1:21" ht="13" x14ac:dyDescent="0.3">
      <c r="A18" s="18" t="s">
        <v>44</v>
      </c>
      <c r="B18" s="12" t="s">
        <v>45</v>
      </c>
      <c r="C18" s="11" t="s">
        <v>46</v>
      </c>
      <c r="D18" s="33">
        <v>0</v>
      </c>
      <c r="E18" s="33">
        <v>0</v>
      </c>
      <c r="F18" s="33">
        <v>0</v>
      </c>
      <c r="G18" s="38">
        <f t="shared" si="0"/>
        <v>0</v>
      </c>
      <c r="H18" s="33">
        <v>0</v>
      </c>
      <c r="I18" s="38">
        <f t="shared" si="1"/>
        <v>0</v>
      </c>
      <c r="J18" s="33">
        <v>0</v>
      </c>
      <c r="K18" s="38">
        <f t="shared" si="2"/>
        <v>0</v>
      </c>
      <c r="L18" s="33">
        <v>0</v>
      </c>
      <c r="M18" s="38">
        <f t="shared" si="3"/>
        <v>0</v>
      </c>
      <c r="N18" s="33">
        <f t="shared" si="4"/>
        <v>0</v>
      </c>
      <c r="O18" s="38">
        <f t="shared" si="5"/>
        <v>0</v>
      </c>
      <c r="P18" s="33">
        <v>0</v>
      </c>
      <c r="Q18" s="33">
        <v>0</v>
      </c>
      <c r="R18" s="33">
        <v>0</v>
      </c>
      <c r="S18" s="33">
        <v>0</v>
      </c>
      <c r="T18" s="38">
        <f t="shared" si="6"/>
        <v>0</v>
      </c>
      <c r="U18" s="38">
        <f t="shared" si="7"/>
        <v>0</v>
      </c>
    </row>
    <row r="19" spans="1:21" ht="14" x14ac:dyDescent="0.3">
      <c r="A19" s="19" t="s">
        <v>0</v>
      </c>
      <c r="B19" s="14" t="s">
        <v>47</v>
      </c>
      <c r="C19" s="13" t="s">
        <v>0</v>
      </c>
      <c r="D19" s="34">
        <f>SUM(D11:D18)</f>
        <v>3424531</v>
      </c>
      <c r="E19" s="34">
        <f>SUM(E11:E18)</f>
        <v>2296948</v>
      </c>
      <c r="F19" s="34">
        <f>SUM(F11:F18)</f>
        <v>1477754</v>
      </c>
      <c r="G19" s="39">
        <f t="shared" si="0"/>
        <v>0.43152011180509098</v>
      </c>
      <c r="H19" s="34">
        <f>SUM(H11:H18)</f>
        <v>1574770</v>
      </c>
      <c r="I19" s="39">
        <f t="shared" si="1"/>
        <v>0.45984983053153849</v>
      </c>
      <c r="J19" s="34">
        <f>SUM(J11:J18)</f>
        <v>842607</v>
      </c>
      <c r="K19" s="39">
        <f t="shared" si="2"/>
        <v>0.36683764717355377</v>
      </c>
      <c r="L19" s="34">
        <f>SUM(L11:L18)</f>
        <v>0</v>
      </c>
      <c r="M19" s="39">
        <f t="shared" si="3"/>
        <v>0</v>
      </c>
      <c r="N19" s="34">
        <f t="shared" si="4"/>
        <v>3895131</v>
      </c>
      <c r="O19" s="39">
        <f t="shared" si="5"/>
        <v>1.6957854509549193</v>
      </c>
      <c r="P19" s="34">
        <f>SUM(P11:P18)</f>
        <v>1185864</v>
      </c>
      <c r="Q19" s="34">
        <f>SUM(Q11:Q18)</f>
        <v>2603505</v>
      </c>
      <c r="R19" s="34">
        <f>SUM(R11:R18)</f>
        <v>2603505</v>
      </c>
      <c r="S19" s="34">
        <f>SUM(S11:S18)</f>
        <v>3695604</v>
      </c>
      <c r="T19" s="39">
        <f t="shared" si="6"/>
        <v>1.4194725955970893</v>
      </c>
      <c r="U19" s="39">
        <f t="shared" si="7"/>
        <v>-0.28945730707737138</v>
      </c>
    </row>
    <row r="20" spans="1:21" ht="13" x14ac:dyDescent="0.3">
      <c r="A20" s="18" t="s">
        <v>29</v>
      </c>
      <c r="B20" s="12" t="s">
        <v>48</v>
      </c>
      <c r="C20" s="11" t="s">
        <v>49</v>
      </c>
      <c r="D20" s="33">
        <v>0</v>
      </c>
      <c r="E20" s="33">
        <v>0</v>
      </c>
      <c r="F20" s="33">
        <v>0</v>
      </c>
      <c r="G20" s="38">
        <f t="shared" si="0"/>
        <v>0</v>
      </c>
      <c r="H20" s="33">
        <v>0</v>
      </c>
      <c r="I20" s="38">
        <f t="shared" si="1"/>
        <v>0</v>
      </c>
      <c r="J20" s="33">
        <v>0</v>
      </c>
      <c r="K20" s="38">
        <f t="shared" si="2"/>
        <v>0</v>
      </c>
      <c r="L20" s="33">
        <v>0</v>
      </c>
      <c r="M20" s="38">
        <f t="shared" si="3"/>
        <v>0</v>
      </c>
      <c r="N20" s="33">
        <f t="shared" si="4"/>
        <v>0</v>
      </c>
      <c r="O20" s="38">
        <f t="shared" si="5"/>
        <v>0</v>
      </c>
      <c r="P20" s="33">
        <v>0</v>
      </c>
      <c r="Q20" s="33">
        <v>0</v>
      </c>
      <c r="R20" s="33">
        <v>0</v>
      </c>
      <c r="S20" s="33">
        <v>0</v>
      </c>
      <c r="T20" s="38">
        <f t="shared" si="6"/>
        <v>0</v>
      </c>
      <c r="U20" s="38">
        <f t="shared" si="7"/>
        <v>0</v>
      </c>
    </row>
    <row r="21" spans="1:21" ht="13" x14ac:dyDescent="0.3">
      <c r="A21" s="18" t="s">
        <v>29</v>
      </c>
      <c r="B21" s="12" t="s">
        <v>50</v>
      </c>
      <c r="C21" s="11" t="s">
        <v>51</v>
      </c>
      <c r="D21" s="33">
        <v>0</v>
      </c>
      <c r="E21" s="33">
        <v>0</v>
      </c>
      <c r="F21" s="33">
        <v>0</v>
      </c>
      <c r="G21" s="38">
        <f t="shared" si="0"/>
        <v>0</v>
      </c>
      <c r="H21" s="33">
        <v>0</v>
      </c>
      <c r="I21" s="38">
        <f t="shared" si="1"/>
        <v>0</v>
      </c>
      <c r="J21" s="33">
        <v>0</v>
      </c>
      <c r="K21" s="38">
        <f t="shared" si="2"/>
        <v>0</v>
      </c>
      <c r="L21" s="33">
        <v>0</v>
      </c>
      <c r="M21" s="38">
        <f t="shared" si="3"/>
        <v>0</v>
      </c>
      <c r="N21" s="33">
        <f t="shared" si="4"/>
        <v>0</v>
      </c>
      <c r="O21" s="38">
        <f t="shared" si="5"/>
        <v>0</v>
      </c>
      <c r="P21" s="33">
        <v>0</v>
      </c>
      <c r="Q21" s="33">
        <v>0</v>
      </c>
      <c r="R21" s="33">
        <v>0</v>
      </c>
      <c r="S21" s="33">
        <v>0</v>
      </c>
      <c r="T21" s="38">
        <f t="shared" si="6"/>
        <v>0</v>
      </c>
      <c r="U21" s="38">
        <f t="shared" si="7"/>
        <v>0</v>
      </c>
    </row>
    <row r="22" spans="1:21" ht="13" x14ac:dyDescent="0.3">
      <c r="A22" s="18" t="s">
        <v>29</v>
      </c>
      <c r="B22" s="12" t="s">
        <v>52</v>
      </c>
      <c r="C22" s="11" t="s">
        <v>53</v>
      </c>
      <c r="D22" s="33">
        <v>0</v>
      </c>
      <c r="E22" s="33">
        <v>0</v>
      </c>
      <c r="F22" s="33">
        <v>0</v>
      </c>
      <c r="G22" s="38">
        <f t="shared" si="0"/>
        <v>0</v>
      </c>
      <c r="H22" s="33">
        <v>0</v>
      </c>
      <c r="I22" s="38">
        <f t="shared" si="1"/>
        <v>0</v>
      </c>
      <c r="J22" s="33">
        <v>0</v>
      </c>
      <c r="K22" s="38">
        <f t="shared" si="2"/>
        <v>0</v>
      </c>
      <c r="L22" s="33">
        <v>0</v>
      </c>
      <c r="M22" s="38">
        <f t="shared" si="3"/>
        <v>0</v>
      </c>
      <c r="N22" s="33">
        <f t="shared" si="4"/>
        <v>0</v>
      </c>
      <c r="O22" s="38">
        <f t="shared" si="5"/>
        <v>0</v>
      </c>
      <c r="P22" s="33">
        <v>0</v>
      </c>
      <c r="Q22" s="33">
        <v>0</v>
      </c>
      <c r="R22" s="33">
        <v>0</v>
      </c>
      <c r="S22" s="33">
        <v>0</v>
      </c>
      <c r="T22" s="38">
        <f t="shared" si="6"/>
        <v>0</v>
      </c>
      <c r="U22" s="38">
        <f t="shared" si="7"/>
        <v>0</v>
      </c>
    </row>
    <row r="23" spans="1:21" ht="13" x14ac:dyDescent="0.3">
      <c r="A23" s="18" t="s">
        <v>29</v>
      </c>
      <c r="B23" s="12" t="s">
        <v>54</v>
      </c>
      <c r="C23" s="11" t="s">
        <v>55</v>
      </c>
      <c r="D23" s="33">
        <v>100000</v>
      </c>
      <c r="E23" s="33">
        <v>100000</v>
      </c>
      <c r="F23" s="33">
        <v>16318</v>
      </c>
      <c r="G23" s="38">
        <f t="shared" si="0"/>
        <v>0.16317999999999999</v>
      </c>
      <c r="H23" s="33">
        <v>843</v>
      </c>
      <c r="I23" s="38">
        <f t="shared" si="1"/>
        <v>8.43E-3</v>
      </c>
      <c r="J23" s="33">
        <v>1359</v>
      </c>
      <c r="K23" s="38">
        <f t="shared" si="2"/>
        <v>1.359E-2</v>
      </c>
      <c r="L23" s="33">
        <v>0</v>
      </c>
      <c r="M23" s="38">
        <f t="shared" si="3"/>
        <v>0</v>
      </c>
      <c r="N23" s="33">
        <f t="shared" si="4"/>
        <v>18520</v>
      </c>
      <c r="O23" s="38">
        <f t="shared" si="5"/>
        <v>0.1852</v>
      </c>
      <c r="P23" s="33">
        <v>6058</v>
      </c>
      <c r="Q23" s="33">
        <v>200000</v>
      </c>
      <c r="R23" s="33">
        <v>100000</v>
      </c>
      <c r="S23" s="33">
        <v>13785</v>
      </c>
      <c r="T23" s="38">
        <f t="shared" si="6"/>
        <v>0.13785</v>
      </c>
      <c r="U23" s="38">
        <f t="shared" si="7"/>
        <v>-0.77566853747111253</v>
      </c>
    </row>
    <row r="24" spans="1:21" ht="13" x14ac:dyDescent="0.3">
      <c r="A24" s="18" t="s">
        <v>29</v>
      </c>
      <c r="B24" s="12" t="s">
        <v>56</v>
      </c>
      <c r="C24" s="11" t="s">
        <v>57</v>
      </c>
      <c r="D24" s="33">
        <v>0</v>
      </c>
      <c r="E24" s="33">
        <v>0</v>
      </c>
      <c r="F24" s="33">
        <v>0</v>
      </c>
      <c r="G24" s="38">
        <f t="shared" si="0"/>
        <v>0</v>
      </c>
      <c r="H24" s="33">
        <v>0</v>
      </c>
      <c r="I24" s="38">
        <f t="shared" si="1"/>
        <v>0</v>
      </c>
      <c r="J24" s="33">
        <v>0</v>
      </c>
      <c r="K24" s="38">
        <f t="shared" si="2"/>
        <v>0</v>
      </c>
      <c r="L24" s="33">
        <v>0</v>
      </c>
      <c r="M24" s="38">
        <f t="shared" si="3"/>
        <v>0</v>
      </c>
      <c r="N24" s="33">
        <f t="shared" si="4"/>
        <v>0</v>
      </c>
      <c r="O24" s="38">
        <f t="shared" si="5"/>
        <v>0</v>
      </c>
      <c r="P24" s="33">
        <v>0</v>
      </c>
      <c r="Q24" s="33">
        <v>0</v>
      </c>
      <c r="R24" s="33">
        <v>0</v>
      </c>
      <c r="S24" s="33">
        <v>0</v>
      </c>
      <c r="T24" s="38">
        <f t="shared" si="6"/>
        <v>0</v>
      </c>
      <c r="U24" s="38">
        <f t="shared" si="7"/>
        <v>0</v>
      </c>
    </row>
    <row r="25" spans="1:21" ht="13" x14ac:dyDescent="0.3">
      <c r="A25" s="18" t="s">
        <v>29</v>
      </c>
      <c r="B25" s="12" t="s">
        <v>58</v>
      </c>
      <c r="C25" s="11" t="s">
        <v>59</v>
      </c>
      <c r="D25" s="33">
        <v>0</v>
      </c>
      <c r="E25" s="33">
        <v>0</v>
      </c>
      <c r="F25" s="33">
        <v>0</v>
      </c>
      <c r="G25" s="38">
        <f t="shared" si="0"/>
        <v>0</v>
      </c>
      <c r="H25" s="33">
        <v>0</v>
      </c>
      <c r="I25" s="38">
        <f t="shared" si="1"/>
        <v>0</v>
      </c>
      <c r="J25" s="33">
        <v>0</v>
      </c>
      <c r="K25" s="38">
        <f t="shared" si="2"/>
        <v>0</v>
      </c>
      <c r="L25" s="33">
        <v>0</v>
      </c>
      <c r="M25" s="38">
        <f t="shared" si="3"/>
        <v>0</v>
      </c>
      <c r="N25" s="33">
        <f t="shared" si="4"/>
        <v>0</v>
      </c>
      <c r="O25" s="38">
        <f t="shared" si="5"/>
        <v>0</v>
      </c>
      <c r="P25" s="33">
        <v>0</v>
      </c>
      <c r="Q25" s="33">
        <v>0</v>
      </c>
      <c r="R25" s="33">
        <v>0</v>
      </c>
      <c r="S25" s="33">
        <v>0</v>
      </c>
      <c r="T25" s="38">
        <f t="shared" si="6"/>
        <v>0</v>
      </c>
      <c r="U25" s="38">
        <f t="shared" si="7"/>
        <v>0</v>
      </c>
    </row>
    <row r="26" spans="1:21" ht="13" x14ac:dyDescent="0.3">
      <c r="A26" s="18" t="s">
        <v>44</v>
      </c>
      <c r="B26" s="12" t="s">
        <v>60</v>
      </c>
      <c r="C26" s="11" t="s">
        <v>61</v>
      </c>
      <c r="D26" s="33">
        <v>22290120</v>
      </c>
      <c r="E26" s="33">
        <v>40789920</v>
      </c>
      <c r="F26" s="33">
        <v>0</v>
      </c>
      <c r="G26" s="38">
        <f t="shared" si="0"/>
        <v>0</v>
      </c>
      <c r="H26" s="33">
        <v>0</v>
      </c>
      <c r="I26" s="38">
        <f t="shared" si="1"/>
        <v>0</v>
      </c>
      <c r="J26" s="33">
        <v>0</v>
      </c>
      <c r="K26" s="38">
        <f t="shared" si="2"/>
        <v>0</v>
      </c>
      <c r="L26" s="33">
        <v>0</v>
      </c>
      <c r="M26" s="38">
        <f t="shared" si="3"/>
        <v>0</v>
      </c>
      <c r="N26" s="33">
        <f t="shared" si="4"/>
        <v>0</v>
      </c>
      <c r="O26" s="38">
        <f t="shared" si="5"/>
        <v>0</v>
      </c>
      <c r="P26" s="33">
        <v>0</v>
      </c>
      <c r="Q26" s="33">
        <v>21220380</v>
      </c>
      <c r="R26" s="33">
        <v>0</v>
      </c>
      <c r="S26" s="33">
        <v>0</v>
      </c>
      <c r="T26" s="38">
        <f t="shared" si="6"/>
        <v>0</v>
      </c>
      <c r="U26" s="38">
        <f t="shared" si="7"/>
        <v>0</v>
      </c>
    </row>
    <row r="27" spans="1:21" ht="14" x14ac:dyDescent="0.3">
      <c r="A27" s="19" t="s">
        <v>0</v>
      </c>
      <c r="B27" s="14" t="s">
        <v>62</v>
      </c>
      <c r="C27" s="13" t="s">
        <v>0</v>
      </c>
      <c r="D27" s="34">
        <f>SUM(D20:D26)</f>
        <v>22390120</v>
      </c>
      <c r="E27" s="34">
        <f>SUM(E20:E26)</f>
        <v>40889920</v>
      </c>
      <c r="F27" s="34">
        <f>SUM(F20:F26)</f>
        <v>16318</v>
      </c>
      <c r="G27" s="39">
        <f t="shared" si="0"/>
        <v>7.2880359730095239E-4</v>
      </c>
      <c r="H27" s="34">
        <f>SUM(H20:H26)</f>
        <v>843</v>
      </c>
      <c r="I27" s="39">
        <f t="shared" si="1"/>
        <v>3.765053514675223E-5</v>
      </c>
      <c r="J27" s="34">
        <f>SUM(J20:J26)</f>
        <v>1359</v>
      </c>
      <c r="K27" s="39">
        <f t="shared" si="2"/>
        <v>3.3235574928980051E-5</v>
      </c>
      <c r="L27" s="34">
        <f>SUM(L20:L26)</f>
        <v>0</v>
      </c>
      <c r="M27" s="39">
        <f t="shared" si="3"/>
        <v>0</v>
      </c>
      <c r="N27" s="34">
        <f t="shared" si="4"/>
        <v>18520</v>
      </c>
      <c r="O27" s="39">
        <f t="shared" si="5"/>
        <v>4.5292336106306886E-4</v>
      </c>
      <c r="P27" s="34">
        <f>SUM(P20:P26)</f>
        <v>6058</v>
      </c>
      <c r="Q27" s="34">
        <f>SUM(Q20:Q26)</f>
        <v>21420380</v>
      </c>
      <c r="R27" s="34">
        <f>SUM(R20:R26)</f>
        <v>100000</v>
      </c>
      <c r="S27" s="34">
        <f>SUM(S20:S26)</f>
        <v>13785</v>
      </c>
      <c r="T27" s="39">
        <f t="shared" si="6"/>
        <v>0.13785</v>
      </c>
      <c r="U27" s="39">
        <f t="shared" si="7"/>
        <v>-0.77566853747111253</v>
      </c>
    </row>
    <row r="28" spans="1:21" ht="13" x14ac:dyDescent="0.3">
      <c r="A28" s="18" t="s">
        <v>29</v>
      </c>
      <c r="B28" s="12" t="s">
        <v>63</v>
      </c>
      <c r="C28" s="11" t="s">
        <v>64</v>
      </c>
      <c r="D28" s="33">
        <v>36008</v>
      </c>
      <c r="E28" s="33">
        <v>36008</v>
      </c>
      <c r="F28" s="33">
        <v>6897</v>
      </c>
      <c r="G28" s="38">
        <f t="shared" si="0"/>
        <v>0.19154076871806267</v>
      </c>
      <c r="H28" s="33">
        <v>6897</v>
      </c>
      <c r="I28" s="38">
        <f t="shared" si="1"/>
        <v>0.19154076871806267</v>
      </c>
      <c r="J28" s="33">
        <v>6897</v>
      </c>
      <c r="K28" s="38">
        <f t="shared" si="2"/>
        <v>0.19154076871806267</v>
      </c>
      <c r="L28" s="33">
        <v>0</v>
      </c>
      <c r="M28" s="38">
        <f t="shared" si="3"/>
        <v>0</v>
      </c>
      <c r="N28" s="33">
        <f t="shared" si="4"/>
        <v>20691</v>
      </c>
      <c r="O28" s="38">
        <f t="shared" si="5"/>
        <v>0.57462230615418797</v>
      </c>
      <c r="P28" s="33">
        <v>7194</v>
      </c>
      <c r="Q28" s="33">
        <v>34656</v>
      </c>
      <c r="R28" s="33">
        <v>34656</v>
      </c>
      <c r="S28" s="33">
        <v>20988</v>
      </c>
      <c r="T28" s="38">
        <f t="shared" si="6"/>
        <v>0.60560941828254844</v>
      </c>
      <c r="U28" s="38">
        <f t="shared" si="7"/>
        <v>-4.1284403669724745E-2</v>
      </c>
    </row>
    <row r="29" spans="1:21" ht="13" x14ac:dyDescent="0.3">
      <c r="A29" s="18" t="s">
        <v>29</v>
      </c>
      <c r="B29" s="12" t="s">
        <v>65</v>
      </c>
      <c r="C29" s="11" t="s">
        <v>66</v>
      </c>
      <c r="D29" s="33">
        <v>0</v>
      </c>
      <c r="E29" s="33">
        <v>0</v>
      </c>
      <c r="F29" s="33">
        <v>0</v>
      </c>
      <c r="G29" s="38">
        <f t="shared" si="0"/>
        <v>0</v>
      </c>
      <c r="H29" s="33">
        <v>0</v>
      </c>
      <c r="I29" s="38">
        <f t="shared" si="1"/>
        <v>0</v>
      </c>
      <c r="J29" s="33">
        <v>0</v>
      </c>
      <c r="K29" s="38">
        <f t="shared" si="2"/>
        <v>0</v>
      </c>
      <c r="L29" s="33">
        <v>0</v>
      </c>
      <c r="M29" s="38">
        <f t="shared" si="3"/>
        <v>0</v>
      </c>
      <c r="N29" s="33">
        <f t="shared" si="4"/>
        <v>0</v>
      </c>
      <c r="O29" s="38">
        <f t="shared" si="5"/>
        <v>0</v>
      </c>
      <c r="P29" s="33">
        <v>0</v>
      </c>
      <c r="Q29" s="33">
        <v>0</v>
      </c>
      <c r="R29" s="33">
        <v>0</v>
      </c>
      <c r="S29" s="33">
        <v>0</v>
      </c>
      <c r="T29" s="38">
        <f t="shared" si="6"/>
        <v>0</v>
      </c>
      <c r="U29" s="38">
        <f t="shared" si="7"/>
        <v>0</v>
      </c>
    </row>
    <row r="30" spans="1:21" ht="13" x14ac:dyDescent="0.3">
      <c r="A30" s="18" t="s">
        <v>29</v>
      </c>
      <c r="B30" s="12" t="s">
        <v>67</v>
      </c>
      <c r="C30" s="11" t="s">
        <v>68</v>
      </c>
      <c r="D30" s="33">
        <v>3668</v>
      </c>
      <c r="E30" s="33">
        <v>3668</v>
      </c>
      <c r="F30" s="33">
        <v>0</v>
      </c>
      <c r="G30" s="38">
        <f t="shared" si="0"/>
        <v>0</v>
      </c>
      <c r="H30" s="33">
        <v>0</v>
      </c>
      <c r="I30" s="38">
        <f t="shared" si="1"/>
        <v>0</v>
      </c>
      <c r="J30" s="33">
        <v>0</v>
      </c>
      <c r="K30" s="38">
        <f t="shared" si="2"/>
        <v>0</v>
      </c>
      <c r="L30" s="33">
        <v>0</v>
      </c>
      <c r="M30" s="38">
        <f t="shared" si="3"/>
        <v>0</v>
      </c>
      <c r="N30" s="33">
        <f t="shared" si="4"/>
        <v>0</v>
      </c>
      <c r="O30" s="38">
        <f t="shared" si="5"/>
        <v>0</v>
      </c>
      <c r="P30" s="33">
        <v>0</v>
      </c>
      <c r="Q30" s="33">
        <v>3497</v>
      </c>
      <c r="R30" s="33">
        <v>3497</v>
      </c>
      <c r="S30" s="33">
        <v>0</v>
      </c>
      <c r="T30" s="38">
        <f t="shared" si="6"/>
        <v>0</v>
      </c>
      <c r="U30" s="38">
        <f t="shared" si="7"/>
        <v>0</v>
      </c>
    </row>
    <row r="31" spans="1:21" ht="13" x14ac:dyDescent="0.3">
      <c r="A31" s="18" t="s">
        <v>29</v>
      </c>
      <c r="B31" s="12" t="s">
        <v>69</v>
      </c>
      <c r="C31" s="11" t="s">
        <v>70</v>
      </c>
      <c r="D31" s="33">
        <v>0</v>
      </c>
      <c r="E31" s="33">
        <v>0</v>
      </c>
      <c r="F31" s="33">
        <v>0</v>
      </c>
      <c r="G31" s="38">
        <f t="shared" si="0"/>
        <v>0</v>
      </c>
      <c r="H31" s="33">
        <v>0</v>
      </c>
      <c r="I31" s="38">
        <f t="shared" si="1"/>
        <v>0</v>
      </c>
      <c r="J31" s="33">
        <v>0</v>
      </c>
      <c r="K31" s="38">
        <f t="shared" si="2"/>
        <v>0</v>
      </c>
      <c r="L31" s="33">
        <v>0</v>
      </c>
      <c r="M31" s="38">
        <f t="shared" si="3"/>
        <v>0</v>
      </c>
      <c r="N31" s="33">
        <f t="shared" si="4"/>
        <v>0</v>
      </c>
      <c r="O31" s="38">
        <f t="shared" si="5"/>
        <v>0</v>
      </c>
      <c r="P31" s="33">
        <v>0</v>
      </c>
      <c r="Q31" s="33">
        <v>0</v>
      </c>
      <c r="R31" s="33">
        <v>0</v>
      </c>
      <c r="S31" s="33">
        <v>0</v>
      </c>
      <c r="T31" s="38">
        <f t="shared" si="6"/>
        <v>0</v>
      </c>
      <c r="U31" s="38">
        <f t="shared" si="7"/>
        <v>0</v>
      </c>
    </row>
    <row r="32" spans="1:21" ht="13" x14ac:dyDescent="0.3">
      <c r="A32" s="18" t="s">
        <v>29</v>
      </c>
      <c r="B32" s="12" t="s">
        <v>71</v>
      </c>
      <c r="C32" s="11" t="s">
        <v>72</v>
      </c>
      <c r="D32" s="33">
        <v>294963</v>
      </c>
      <c r="E32" s="33">
        <v>294965</v>
      </c>
      <c r="F32" s="33">
        <v>0</v>
      </c>
      <c r="G32" s="38">
        <f t="shared" si="0"/>
        <v>0</v>
      </c>
      <c r="H32" s="33">
        <v>0</v>
      </c>
      <c r="I32" s="38">
        <f t="shared" si="1"/>
        <v>0</v>
      </c>
      <c r="J32" s="33">
        <v>0</v>
      </c>
      <c r="K32" s="38">
        <f t="shared" si="2"/>
        <v>0</v>
      </c>
      <c r="L32" s="33">
        <v>0</v>
      </c>
      <c r="M32" s="38">
        <f t="shared" si="3"/>
        <v>0</v>
      </c>
      <c r="N32" s="33">
        <f t="shared" si="4"/>
        <v>0</v>
      </c>
      <c r="O32" s="38">
        <f t="shared" si="5"/>
        <v>0</v>
      </c>
      <c r="P32" s="33">
        <v>0</v>
      </c>
      <c r="Q32" s="33">
        <v>269347</v>
      </c>
      <c r="R32" s="33">
        <v>269347</v>
      </c>
      <c r="S32" s="33">
        <v>0</v>
      </c>
      <c r="T32" s="38">
        <f t="shared" si="6"/>
        <v>0</v>
      </c>
      <c r="U32" s="38">
        <f t="shared" si="7"/>
        <v>0</v>
      </c>
    </row>
    <row r="33" spans="1:21" ht="13" x14ac:dyDescent="0.3">
      <c r="A33" s="18" t="s">
        <v>29</v>
      </c>
      <c r="B33" s="12" t="s">
        <v>73</v>
      </c>
      <c r="C33" s="11" t="s">
        <v>74</v>
      </c>
      <c r="D33" s="33">
        <v>0</v>
      </c>
      <c r="E33" s="33">
        <v>0</v>
      </c>
      <c r="F33" s="33">
        <v>0</v>
      </c>
      <c r="G33" s="38">
        <f t="shared" si="0"/>
        <v>0</v>
      </c>
      <c r="H33" s="33">
        <v>0</v>
      </c>
      <c r="I33" s="38">
        <f t="shared" si="1"/>
        <v>0</v>
      </c>
      <c r="J33" s="33">
        <v>0</v>
      </c>
      <c r="K33" s="38">
        <f t="shared" si="2"/>
        <v>0</v>
      </c>
      <c r="L33" s="33">
        <v>0</v>
      </c>
      <c r="M33" s="38">
        <f t="shared" si="3"/>
        <v>0</v>
      </c>
      <c r="N33" s="33">
        <f t="shared" si="4"/>
        <v>0</v>
      </c>
      <c r="O33" s="38">
        <f t="shared" si="5"/>
        <v>0</v>
      </c>
      <c r="P33" s="33">
        <v>0</v>
      </c>
      <c r="Q33" s="33">
        <v>0</v>
      </c>
      <c r="R33" s="33">
        <v>0</v>
      </c>
      <c r="S33" s="33">
        <v>0</v>
      </c>
      <c r="T33" s="38">
        <f t="shared" si="6"/>
        <v>0</v>
      </c>
      <c r="U33" s="38">
        <f t="shared" si="7"/>
        <v>0</v>
      </c>
    </row>
    <row r="34" spans="1:21" ht="13" x14ac:dyDescent="0.3">
      <c r="A34" s="18" t="s">
        <v>44</v>
      </c>
      <c r="B34" s="12" t="s">
        <v>75</v>
      </c>
      <c r="C34" s="11" t="s">
        <v>76</v>
      </c>
      <c r="D34" s="33">
        <v>0</v>
      </c>
      <c r="E34" s="33">
        <v>0</v>
      </c>
      <c r="F34" s="33">
        <v>0</v>
      </c>
      <c r="G34" s="38">
        <f t="shared" si="0"/>
        <v>0</v>
      </c>
      <c r="H34" s="33">
        <v>0</v>
      </c>
      <c r="I34" s="38">
        <f t="shared" si="1"/>
        <v>0</v>
      </c>
      <c r="J34" s="33">
        <v>0</v>
      </c>
      <c r="K34" s="38">
        <f t="shared" si="2"/>
        <v>0</v>
      </c>
      <c r="L34" s="33">
        <v>0</v>
      </c>
      <c r="M34" s="38">
        <f t="shared" si="3"/>
        <v>0</v>
      </c>
      <c r="N34" s="33">
        <f t="shared" si="4"/>
        <v>0</v>
      </c>
      <c r="O34" s="38">
        <f t="shared" si="5"/>
        <v>0</v>
      </c>
      <c r="P34" s="33">
        <v>0</v>
      </c>
      <c r="Q34" s="33">
        <v>0</v>
      </c>
      <c r="R34" s="33">
        <v>0</v>
      </c>
      <c r="S34" s="33">
        <v>0</v>
      </c>
      <c r="T34" s="38">
        <f t="shared" si="6"/>
        <v>0</v>
      </c>
      <c r="U34" s="38">
        <f t="shared" si="7"/>
        <v>0</v>
      </c>
    </row>
    <row r="35" spans="1:21" ht="14" x14ac:dyDescent="0.3">
      <c r="A35" s="19" t="s">
        <v>0</v>
      </c>
      <c r="B35" s="14" t="s">
        <v>77</v>
      </c>
      <c r="C35" s="13" t="s">
        <v>0</v>
      </c>
      <c r="D35" s="34">
        <f>SUM(D28:D34)</f>
        <v>334639</v>
      </c>
      <c r="E35" s="34">
        <f>SUM(E28:E34)</f>
        <v>334641</v>
      </c>
      <c r="F35" s="34">
        <f>SUM(F28:F34)</f>
        <v>6897</v>
      </c>
      <c r="G35" s="39">
        <f t="shared" si="0"/>
        <v>2.0610269574078334E-2</v>
      </c>
      <c r="H35" s="34">
        <f>SUM(H28:H34)</f>
        <v>6897</v>
      </c>
      <c r="I35" s="39">
        <f t="shared" si="1"/>
        <v>2.0610269574078334E-2</v>
      </c>
      <c r="J35" s="34">
        <f>SUM(J28:J34)</f>
        <v>6897</v>
      </c>
      <c r="K35" s="39">
        <f t="shared" si="2"/>
        <v>2.0610146395689709E-2</v>
      </c>
      <c r="L35" s="34">
        <f>SUM(L28:L34)</f>
        <v>0</v>
      </c>
      <c r="M35" s="39">
        <f t="shared" si="3"/>
        <v>0</v>
      </c>
      <c r="N35" s="34">
        <f t="shared" si="4"/>
        <v>20691</v>
      </c>
      <c r="O35" s="39">
        <f t="shared" si="5"/>
        <v>6.1830439187069125E-2</v>
      </c>
      <c r="P35" s="34">
        <f>SUM(P28:P34)</f>
        <v>7194</v>
      </c>
      <c r="Q35" s="34">
        <f>SUM(Q28:Q34)</f>
        <v>307500</v>
      </c>
      <c r="R35" s="34">
        <f>SUM(R28:R34)</f>
        <v>307500</v>
      </c>
      <c r="S35" s="34">
        <f>SUM(S28:S34)</f>
        <v>20988</v>
      </c>
      <c r="T35" s="39">
        <f t="shared" si="6"/>
        <v>6.8253658536585368E-2</v>
      </c>
      <c r="U35" s="39">
        <f t="shared" si="7"/>
        <v>-4.1284403669724745E-2</v>
      </c>
    </row>
    <row r="36" spans="1:21" ht="13" x14ac:dyDescent="0.3">
      <c r="A36" s="18" t="s">
        <v>29</v>
      </c>
      <c r="B36" s="12" t="s">
        <v>78</v>
      </c>
      <c r="C36" s="11" t="s">
        <v>79</v>
      </c>
      <c r="D36" s="33">
        <v>0</v>
      </c>
      <c r="E36" s="33">
        <v>0</v>
      </c>
      <c r="F36" s="33">
        <v>0</v>
      </c>
      <c r="G36" s="38">
        <f t="shared" si="0"/>
        <v>0</v>
      </c>
      <c r="H36" s="33">
        <v>0</v>
      </c>
      <c r="I36" s="38">
        <f t="shared" si="1"/>
        <v>0</v>
      </c>
      <c r="J36" s="33">
        <v>0</v>
      </c>
      <c r="K36" s="38">
        <f t="shared" si="2"/>
        <v>0</v>
      </c>
      <c r="L36" s="33">
        <v>0</v>
      </c>
      <c r="M36" s="38">
        <f t="shared" si="3"/>
        <v>0</v>
      </c>
      <c r="N36" s="33">
        <f t="shared" si="4"/>
        <v>0</v>
      </c>
      <c r="O36" s="38">
        <f t="shared" si="5"/>
        <v>0</v>
      </c>
      <c r="P36" s="33">
        <v>0</v>
      </c>
      <c r="Q36" s="33">
        <v>0</v>
      </c>
      <c r="R36" s="33">
        <v>0</v>
      </c>
      <c r="S36" s="33">
        <v>0</v>
      </c>
      <c r="T36" s="38">
        <f t="shared" si="6"/>
        <v>0</v>
      </c>
      <c r="U36" s="38">
        <f t="shared" si="7"/>
        <v>0</v>
      </c>
    </row>
    <row r="37" spans="1:21" ht="13" x14ac:dyDescent="0.3">
      <c r="A37" s="18" t="s">
        <v>29</v>
      </c>
      <c r="B37" s="12" t="s">
        <v>80</v>
      </c>
      <c r="C37" s="11" t="s">
        <v>81</v>
      </c>
      <c r="D37" s="33">
        <v>0</v>
      </c>
      <c r="E37" s="33">
        <v>0</v>
      </c>
      <c r="F37" s="33">
        <v>0</v>
      </c>
      <c r="G37" s="38">
        <f t="shared" si="0"/>
        <v>0</v>
      </c>
      <c r="H37" s="33">
        <v>0</v>
      </c>
      <c r="I37" s="38">
        <f t="shared" si="1"/>
        <v>0</v>
      </c>
      <c r="J37" s="33">
        <v>0</v>
      </c>
      <c r="K37" s="38">
        <f t="shared" si="2"/>
        <v>0</v>
      </c>
      <c r="L37" s="33">
        <v>0</v>
      </c>
      <c r="M37" s="38">
        <f t="shared" si="3"/>
        <v>0</v>
      </c>
      <c r="N37" s="33">
        <f t="shared" si="4"/>
        <v>0</v>
      </c>
      <c r="O37" s="38">
        <f t="shared" si="5"/>
        <v>0</v>
      </c>
      <c r="P37" s="33">
        <v>0</v>
      </c>
      <c r="Q37" s="33">
        <v>0</v>
      </c>
      <c r="R37" s="33">
        <v>0</v>
      </c>
      <c r="S37" s="33">
        <v>0</v>
      </c>
      <c r="T37" s="38">
        <f t="shared" si="6"/>
        <v>0</v>
      </c>
      <c r="U37" s="38">
        <f t="shared" si="7"/>
        <v>0</v>
      </c>
    </row>
    <row r="38" spans="1:21" ht="13" x14ac:dyDescent="0.3">
      <c r="A38" s="18" t="s">
        <v>29</v>
      </c>
      <c r="B38" s="12" t="s">
        <v>82</v>
      </c>
      <c r="C38" s="11" t="s">
        <v>83</v>
      </c>
      <c r="D38" s="33">
        <v>0</v>
      </c>
      <c r="E38" s="33">
        <v>0</v>
      </c>
      <c r="F38" s="33">
        <v>0</v>
      </c>
      <c r="G38" s="38">
        <f t="shared" si="0"/>
        <v>0</v>
      </c>
      <c r="H38" s="33">
        <v>0</v>
      </c>
      <c r="I38" s="38">
        <f t="shared" si="1"/>
        <v>0</v>
      </c>
      <c r="J38" s="33">
        <v>0</v>
      </c>
      <c r="K38" s="38">
        <f t="shared" si="2"/>
        <v>0</v>
      </c>
      <c r="L38" s="33">
        <v>0</v>
      </c>
      <c r="M38" s="38">
        <f t="shared" si="3"/>
        <v>0</v>
      </c>
      <c r="N38" s="33">
        <f t="shared" si="4"/>
        <v>0</v>
      </c>
      <c r="O38" s="38">
        <f t="shared" si="5"/>
        <v>0</v>
      </c>
      <c r="P38" s="33">
        <v>0</v>
      </c>
      <c r="Q38" s="33">
        <v>0</v>
      </c>
      <c r="R38" s="33">
        <v>0</v>
      </c>
      <c r="S38" s="33">
        <v>0</v>
      </c>
      <c r="T38" s="38">
        <f t="shared" si="6"/>
        <v>0</v>
      </c>
      <c r="U38" s="38">
        <f t="shared" si="7"/>
        <v>0</v>
      </c>
    </row>
    <row r="39" spans="1:21" ht="13" x14ac:dyDescent="0.3">
      <c r="A39" s="18" t="s">
        <v>44</v>
      </c>
      <c r="B39" s="12" t="s">
        <v>84</v>
      </c>
      <c r="C39" s="11" t="s">
        <v>85</v>
      </c>
      <c r="D39" s="33">
        <v>0</v>
      </c>
      <c r="E39" s="33">
        <v>0</v>
      </c>
      <c r="F39" s="33">
        <v>0</v>
      </c>
      <c r="G39" s="38">
        <f t="shared" si="0"/>
        <v>0</v>
      </c>
      <c r="H39" s="33">
        <v>0</v>
      </c>
      <c r="I39" s="38">
        <f t="shared" si="1"/>
        <v>0</v>
      </c>
      <c r="J39" s="33">
        <v>0</v>
      </c>
      <c r="K39" s="38">
        <f t="shared" si="2"/>
        <v>0</v>
      </c>
      <c r="L39" s="33">
        <v>0</v>
      </c>
      <c r="M39" s="38">
        <f t="shared" si="3"/>
        <v>0</v>
      </c>
      <c r="N39" s="33">
        <f t="shared" si="4"/>
        <v>0</v>
      </c>
      <c r="O39" s="38">
        <f t="shared" si="5"/>
        <v>0</v>
      </c>
      <c r="P39" s="33">
        <v>0</v>
      </c>
      <c r="Q39" s="33">
        <v>0</v>
      </c>
      <c r="R39" s="33">
        <v>0</v>
      </c>
      <c r="S39" s="33">
        <v>0</v>
      </c>
      <c r="T39" s="38">
        <f t="shared" si="6"/>
        <v>0</v>
      </c>
      <c r="U39" s="38">
        <f t="shared" si="7"/>
        <v>0</v>
      </c>
    </row>
    <row r="40" spans="1:21" ht="14" x14ac:dyDescent="0.3">
      <c r="A40" s="19" t="s">
        <v>0</v>
      </c>
      <c r="B40" s="14" t="s">
        <v>86</v>
      </c>
      <c r="C40" s="13" t="s">
        <v>0</v>
      </c>
      <c r="D40" s="34">
        <f>SUM(D36:D39)</f>
        <v>0</v>
      </c>
      <c r="E40" s="34">
        <f>SUM(E36:E39)</f>
        <v>0</v>
      </c>
      <c r="F40" s="34">
        <f>SUM(F36:F39)</f>
        <v>0</v>
      </c>
      <c r="G40" s="39">
        <f t="shared" si="0"/>
        <v>0</v>
      </c>
      <c r="H40" s="34">
        <f>SUM(H36:H39)</f>
        <v>0</v>
      </c>
      <c r="I40" s="39">
        <f t="shared" si="1"/>
        <v>0</v>
      </c>
      <c r="J40" s="34">
        <f>SUM(J36:J39)</f>
        <v>0</v>
      </c>
      <c r="K40" s="39">
        <f t="shared" si="2"/>
        <v>0</v>
      </c>
      <c r="L40" s="34">
        <f>SUM(L36:L39)</f>
        <v>0</v>
      </c>
      <c r="M40" s="39">
        <f t="shared" si="3"/>
        <v>0</v>
      </c>
      <c r="N40" s="34">
        <f t="shared" si="4"/>
        <v>0</v>
      </c>
      <c r="O40" s="39">
        <f t="shared" si="5"/>
        <v>0</v>
      </c>
      <c r="P40" s="34">
        <f>SUM(P36:P39)</f>
        <v>0</v>
      </c>
      <c r="Q40" s="34">
        <f>SUM(Q36:Q39)</f>
        <v>0</v>
      </c>
      <c r="R40" s="34">
        <f>SUM(R36:R39)</f>
        <v>0</v>
      </c>
      <c r="S40" s="34">
        <f>SUM(S36:S39)</f>
        <v>0</v>
      </c>
      <c r="T40" s="39">
        <f t="shared" si="6"/>
        <v>0</v>
      </c>
      <c r="U40" s="39">
        <f t="shared" si="7"/>
        <v>0</v>
      </c>
    </row>
    <row r="41" spans="1:21" ht="13" x14ac:dyDescent="0.3">
      <c r="A41" s="18" t="s">
        <v>29</v>
      </c>
      <c r="B41" s="12" t="s">
        <v>87</v>
      </c>
      <c r="C41" s="11" t="s">
        <v>88</v>
      </c>
      <c r="D41" s="33">
        <v>0</v>
      </c>
      <c r="E41" s="33">
        <v>0</v>
      </c>
      <c r="F41" s="33">
        <v>0</v>
      </c>
      <c r="G41" s="38">
        <f t="shared" si="0"/>
        <v>0</v>
      </c>
      <c r="H41" s="33">
        <v>0</v>
      </c>
      <c r="I41" s="38">
        <f t="shared" si="1"/>
        <v>0</v>
      </c>
      <c r="J41" s="33">
        <v>0</v>
      </c>
      <c r="K41" s="38">
        <f t="shared" si="2"/>
        <v>0</v>
      </c>
      <c r="L41" s="33">
        <v>0</v>
      </c>
      <c r="M41" s="38">
        <f t="shared" si="3"/>
        <v>0</v>
      </c>
      <c r="N41" s="33">
        <f t="shared" si="4"/>
        <v>0</v>
      </c>
      <c r="O41" s="38">
        <f t="shared" si="5"/>
        <v>0</v>
      </c>
      <c r="P41" s="33">
        <v>0</v>
      </c>
      <c r="Q41" s="33">
        <v>0</v>
      </c>
      <c r="R41" s="33">
        <v>0</v>
      </c>
      <c r="S41" s="33">
        <v>0</v>
      </c>
      <c r="T41" s="38">
        <f t="shared" si="6"/>
        <v>0</v>
      </c>
      <c r="U41" s="38">
        <f t="shared" si="7"/>
        <v>0</v>
      </c>
    </row>
    <row r="42" spans="1:21" ht="13" x14ac:dyDescent="0.3">
      <c r="A42" s="18" t="s">
        <v>29</v>
      </c>
      <c r="B42" s="12" t="s">
        <v>89</v>
      </c>
      <c r="C42" s="11" t="s">
        <v>90</v>
      </c>
      <c r="D42" s="33">
        <v>0</v>
      </c>
      <c r="E42" s="33">
        <v>0</v>
      </c>
      <c r="F42" s="33">
        <v>0</v>
      </c>
      <c r="G42" s="38">
        <f t="shared" si="0"/>
        <v>0</v>
      </c>
      <c r="H42" s="33">
        <v>0</v>
      </c>
      <c r="I42" s="38">
        <f t="shared" si="1"/>
        <v>0</v>
      </c>
      <c r="J42" s="33">
        <v>0</v>
      </c>
      <c r="K42" s="38">
        <f t="shared" si="2"/>
        <v>0</v>
      </c>
      <c r="L42" s="33">
        <v>0</v>
      </c>
      <c r="M42" s="38">
        <f t="shared" si="3"/>
        <v>0</v>
      </c>
      <c r="N42" s="33">
        <f t="shared" si="4"/>
        <v>0</v>
      </c>
      <c r="O42" s="38">
        <f t="shared" si="5"/>
        <v>0</v>
      </c>
      <c r="P42" s="33">
        <v>0</v>
      </c>
      <c r="Q42" s="33">
        <v>0</v>
      </c>
      <c r="R42" s="33">
        <v>0</v>
      </c>
      <c r="S42" s="33">
        <v>0</v>
      </c>
      <c r="T42" s="38">
        <f t="shared" si="6"/>
        <v>0</v>
      </c>
      <c r="U42" s="38">
        <f t="shared" si="7"/>
        <v>0</v>
      </c>
    </row>
    <row r="43" spans="1:21" ht="13" x14ac:dyDescent="0.3">
      <c r="A43" s="18" t="s">
        <v>29</v>
      </c>
      <c r="B43" s="12" t="s">
        <v>91</v>
      </c>
      <c r="C43" s="11" t="s">
        <v>92</v>
      </c>
      <c r="D43" s="33">
        <v>0</v>
      </c>
      <c r="E43" s="33">
        <v>0</v>
      </c>
      <c r="F43" s="33">
        <v>0</v>
      </c>
      <c r="G43" s="38">
        <f t="shared" si="0"/>
        <v>0</v>
      </c>
      <c r="H43" s="33">
        <v>0</v>
      </c>
      <c r="I43" s="38">
        <f t="shared" si="1"/>
        <v>0</v>
      </c>
      <c r="J43" s="33">
        <v>0</v>
      </c>
      <c r="K43" s="38">
        <f t="shared" si="2"/>
        <v>0</v>
      </c>
      <c r="L43" s="33">
        <v>0</v>
      </c>
      <c r="M43" s="38">
        <f t="shared" si="3"/>
        <v>0</v>
      </c>
      <c r="N43" s="33">
        <f t="shared" si="4"/>
        <v>0</v>
      </c>
      <c r="O43" s="38">
        <f t="shared" si="5"/>
        <v>0</v>
      </c>
      <c r="P43" s="33">
        <v>0</v>
      </c>
      <c r="Q43" s="33">
        <v>0</v>
      </c>
      <c r="R43" s="33">
        <v>179000</v>
      </c>
      <c r="S43" s="33">
        <v>0</v>
      </c>
      <c r="T43" s="38">
        <f t="shared" si="6"/>
        <v>0</v>
      </c>
      <c r="U43" s="38">
        <f t="shared" si="7"/>
        <v>0</v>
      </c>
    </row>
    <row r="44" spans="1:21" ht="13" x14ac:dyDescent="0.3">
      <c r="A44" s="18" t="s">
        <v>29</v>
      </c>
      <c r="B44" s="12" t="s">
        <v>93</v>
      </c>
      <c r="C44" s="11" t="s">
        <v>94</v>
      </c>
      <c r="D44" s="33">
        <v>0</v>
      </c>
      <c r="E44" s="33">
        <v>0</v>
      </c>
      <c r="F44" s="33">
        <v>0</v>
      </c>
      <c r="G44" s="38">
        <f t="shared" si="0"/>
        <v>0</v>
      </c>
      <c r="H44" s="33">
        <v>0</v>
      </c>
      <c r="I44" s="38">
        <f t="shared" si="1"/>
        <v>0</v>
      </c>
      <c r="J44" s="33">
        <v>0</v>
      </c>
      <c r="K44" s="38">
        <f t="shared" si="2"/>
        <v>0</v>
      </c>
      <c r="L44" s="33">
        <v>0</v>
      </c>
      <c r="M44" s="38">
        <f t="shared" si="3"/>
        <v>0</v>
      </c>
      <c r="N44" s="33">
        <f t="shared" si="4"/>
        <v>0</v>
      </c>
      <c r="O44" s="38">
        <f t="shared" si="5"/>
        <v>0</v>
      </c>
      <c r="P44" s="33">
        <v>0</v>
      </c>
      <c r="Q44" s="33">
        <v>0</v>
      </c>
      <c r="R44" s="33">
        <v>0</v>
      </c>
      <c r="S44" s="33">
        <v>0</v>
      </c>
      <c r="T44" s="38">
        <f t="shared" si="6"/>
        <v>0</v>
      </c>
      <c r="U44" s="38">
        <f t="shared" si="7"/>
        <v>0</v>
      </c>
    </row>
    <row r="45" spans="1:21" ht="13" x14ac:dyDescent="0.3">
      <c r="A45" s="18" t="s">
        <v>29</v>
      </c>
      <c r="B45" s="12" t="s">
        <v>95</v>
      </c>
      <c r="C45" s="11" t="s">
        <v>96</v>
      </c>
      <c r="D45" s="33">
        <v>0</v>
      </c>
      <c r="E45" s="33">
        <v>0</v>
      </c>
      <c r="F45" s="33">
        <v>0</v>
      </c>
      <c r="G45" s="38">
        <f t="shared" si="0"/>
        <v>0</v>
      </c>
      <c r="H45" s="33">
        <v>0</v>
      </c>
      <c r="I45" s="38">
        <f t="shared" si="1"/>
        <v>0</v>
      </c>
      <c r="J45" s="33">
        <v>0</v>
      </c>
      <c r="K45" s="38">
        <f t="shared" si="2"/>
        <v>0</v>
      </c>
      <c r="L45" s="33">
        <v>0</v>
      </c>
      <c r="M45" s="38">
        <f t="shared" si="3"/>
        <v>0</v>
      </c>
      <c r="N45" s="33">
        <f t="shared" si="4"/>
        <v>0</v>
      </c>
      <c r="O45" s="38">
        <f t="shared" si="5"/>
        <v>0</v>
      </c>
      <c r="P45" s="33">
        <v>0</v>
      </c>
      <c r="Q45" s="33">
        <v>0</v>
      </c>
      <c r="R45" s="33">
        <v>0</v>
      </c>
      <c r="S45" s="33">
        <v>0</v>
      </c>
      <c r="T45" s="38">
        <f t="shared" si="6"/>
        <v>0</v>
      </c>
      <c r="U45" s="38">
        <f t="shared" si="7"/>
        <v>0</v>
      </c>
    </row>
    <row r="46" spans="1:21" ht="13" x14ac:dyDescent="0.3">
      <c r="A46" s="18" t="s">
        <v>44</v>
      </c>
      <c r="B46" s="12" t="s">
        <v>97</v>
      </c>
      <c r="C46" s="11" t="s">
        <v>98</v>
      </c>
      <c r="D46" s="33">
        <v>15678367</v>
      </c>
      <c r="E46" s="33">
        <v>13217939</v>
      </c>
      <c r="F46" s="33">
        <v>0</v>
      </c>
      <c r="G46" s="38">
        <f t="shared" si="0"/>
        <v>0</v>
      </c>
      <c r="H46" s="33">
        <v>0</v>
      </c>
      <c r="I46" s="38">
        <f t="shared" si="1"/>
        <v>0</v>
      </c>
      <c r="J46" s="33">
        <v>0</v>
      </c>
      <c r="K46" s="38">
        <f t="shared" si="2"/>
        <v>0</v>
      </c>
      <c r="L46" s="33">
        <v>0</v>
      </c>
      <c r="M46" s="38">
        <f t="shared" si="3"/>
        <v>0</v>
      </c>
      <c r="N46" s="33">
        <f t="shared" si="4"/>
        <v>0</v>
      </c>
      <c r="O46" s="38">
        <f t="shared" si="5"/>
        <v>0</v>
      </c>
      <c r="P46" s="33">
        <v>0</v>
      </c>
      <c r="Q46" s="33">
        <v>15330001</v>
      </c>
      <c r="R46" s="33">
        <v>18112939</v>
      </c>
      <c r="S46" s="33">
        <v>0</v>
      </c>
      <c r="T46" s="38">
        <f t="shared" si="6"/>
        <v>0</v>
      </c>
      <c r="U46" s="38">
        <f t="shared" si="7"/>
        <v>0</v>
      </c>
    </row>
    <row r="47" spans="1:21" ht="14" x14ac:dyDescent="0.3">
      <c r="A47" s="19" t="s">
        <v>0</v>
      </c>
      <c r="B47" s="14" t="s">
        <v>99</v>
      </c>
      <c r="C47" s="13" t="s">
        <v>0</v>
      </c>
      <c r="D47" s="34">
        <f>SUM(D41:D46)</f>
        <v>15678367</v>
      </c>
      <c r="E47" s="34">
        <f>SUM(E41:E46)</f>
        <v>13217939</v>
      </c>
      <c r="F47" s="34">
        <f>SUM(F41:F46)</f>
        <v>0</v>
      </c>
      <c r="G47" s="39">
        <f t="shared" si="0"/>
        <v>0</v>
      </c>
      <c r="H47" s="34">
        <f>SUM(H41:H46)</f>
        <v>0</v>
      </c>
      <c r="I47" s="39">
        <f t="shared" si="1"/>
        <v>0</v>
      </c>
      <c r="J47" s="34">
        <f>SUM(J41:J46)</f>
        <v>0</v>
      </c>
      <c r="K47" s="39">
        <f t="shared" si="2"/>
        <v>0</v>
      </c>
      <c r="L47" s="34">
        <f>SUM(L41:L46)</f>
        <v>0</v>
      </c>
      <c r="M47" s="39">
        <f t="shared" si="3"/>
        <v>0</v>
      </c>
      <c r="N47" s="34">
        <f t="shared" si="4"/>
        <v>0</v>
      </c>
      <c r="O47" s="39">
        <f t="shared" si="5"/>
        <v>0</v>
      </c>
      <c r="P47" s="34">
        <f>SUM(P41:P46)</f>
        <v>0</v>
      </c>
      <c r="Q47" s="34">
        <f>SUM(Q41:Q46)</f>
        <v>15330001</v>
      </c>
      <c r="R47" s="34">
        <f>SUM(R41:R46)</f>
        <v>18291939</v>
      </c>
      <c r="S47" s="34">
        <f>SUM(S41:S46)</f>
        <v>0</v>
      </c>
      <c r="T47" s="39">
        <f t="shared" si="6"/>
        <v>0</v>
      </c>
      <c r="U47" s="39">
        <f t="shared" si="7"/>
        <v>0</v>
      </c>
    </row>
    <row r="48" spans="1:21" ht="13" x14ac:dyDescent="0.3">
      <c r="A48" s="18" t="s">
        <v>29</v>
      </c>
      <c r="B48" s="12" t="s">
        <v>100</v>
      </c>
      <c r="C48" s="11" t="s">
        <v>101</v>
      </c>
      <c r="D48" s="33">
        <v>0</v>
      </c>
      <c r="E48" s="33">
        <v>0</v>
      </c>
      <c r="F48" s="33">
        <v>0</v>
      </c>
      <c r="G48" s="38">
        <f t="shared" si="0"/>
        <v>0</v>
      </c>
      <c r="H48" s="33">
        <v>0</v>
      </c>
      <c r="I48" s="38">
        <f t="shared" si="1"/>
        <v>0</v>
      </c>
      <c r="J48" s="33">
        <v>0</v>
      </c>
      <c r="K48" s="38">
        <f t="shared" si="2"/>
        <v>0</v>
      </c>
      <c r="L48" s="33">
        <v>0</v>
      </c>
      <c r="M48" s="38">
        <f t="shared" si="3"/>
        <v>0</v>
      </c>
      <c r="N48" s="33">
        <f t="shared" si="4"/>
        <v>0</v>
      </c>
      <c r="O48" s="38">
        <f t="shared" si="5"/>
        <v>0</v>
      </c>
      <c r="P48" s="33">
        <v>0</v>
      </c>
      <c r="Q48" s="33">
        <v>0</v>
      </c>
      <c r="R48" s="33">
        <v>0</v>
      </c>
      <c r="S48" s="33">
        <v>0</v>
      </c>
      <c r="T48" s="38">
        <f t="shared" si="6"/>
        <v>0</v>
      </c>
      <c r="U48" s="38">
        <f t="shared" si="7"/>
        <v>0</v>
      </c>
    </row>
    <row r="49" spans="1:21" ht="13" x14ac:dyDescent="0.3">
      <c r="A49" s="18" t="s">
        <v>29</v>
      </c>
      <c r="B49" s="12" t="s">
        <v>102</v>
      </c>
      <c r="C49" s="11" t="s">
        <v>103</v>
      </c>
      <c r="D49" s="33">
        <v>0</v>
      </c>
      <c r="E49" s="33">
        <v>0</v>
      </c>
      <c r="F49" s="33">
        <v>0</v>
      </c>
      <c r="G49" s="38">
        <f t="shared" si="0"/>
        <v>0</v>
      </c>
      <c r="H49" s="33">
        <v>0</v>
      </c>
      <c r="I49" s="38">
        <f t="shared" si="1"/>
        <v>0</v>
      </c>
      <c r="J49" s="33">
        <v>0</v>
      </c>
      <c r="K49" s="38">
        <f t="shared" si="2"/>
        <v>0</v>
      </c>
      <c r="L49" s="33">
        <v>0</v>
      </c>
      <c r="M49" s="38">
        <f t="shared" si="3"/>
        <v>0</v>
      </c>
      <c r="N49" s="33">
        <f t="shared" si="4"/>
        <v>0</v>
      </c>
      <c r="O49" s="38">
        <f t="shared" si="5"/>
        <v>0</v>
      </c>
      <c r="P49" s="33">
        <v>0</v>
      </c>
      <c r="Q49" s="33">
        <v>0</v>
      </c>
      <c r="R49" s="33">
        <v>0</v>
      </c>
      <c r="S49" s="33">
        <v>0</v>
      </c>
      <c r="T49" s="38">
        <f t="shared" si="6"/>
        <v>0</v>
      </c>
      <c r="U49" s="38">
        <f t="shared" si="7"/>
        <v>0</v>
      </c>
    </row>
    <row r="50" spans="1:21" ht="13" x14ac:dyDescent="0.3">
      <c r="A50" s="18" t="s">
        <v>29</v>
      </c>
      <c r="B50" s="12" t="s">
        <v>104</v>
      </c>
      <c r="C50" s="11" t="s">
        <v>105</v>
      </c>
      <c r="D50" s="33">
        <v>0</v>
      </c>
      <c r="E50" s="33">
        <v>0</v>
      </c>
      <c r="F50" s="33">
        <v>0</v>
      </c>
      <c r="G50" s="38">
        <f t="shared" si="0"/>
        <v>0</v>
      </c>
      <c r="H50" s="33">
        <v>0</v>
      </c>
      <c r="I50" s="38">
        <f t="shared" si="1"/>
        <v>0</v>
      </c>
      <c r="J50" s="33">
        <v>0</v>
      </c>
      <c r="K50" s="38">
        <f t="shared" si="2"/>
        <v>0</v>
      </c>
      <c r="L50" s="33">
        <v>0</v>
      </c>
      <c r="M50" s="38">
        <f t="shared" si="3"/>
        <v>0</v>
      </c>
      <c r="N50" s="33">
        <f t="shared" si="4"/>
        <v>0</v>
      </c>
      <c r="O50" s="38">
        <f t="shared" si="5"/>
        <v>0</v>
      </c>
      <c r="P50" s="33">
        <v>0</v>
      </c>
      <c r="Q50" s="33">
        <v>0</v>
      </c>
      <c r="R50" s="33">
        <v>0</v>
      </c>
      <c r="S50" s="33">
        <v>0</v>
      </c>
      <c r="T50" s="38">
        <f t="shared" si="6"/>
        <v>0</v>
      </c>
      <c r="U50" s="38">
        <f t="shared" si="7"/>
        <v>0</v>
      </c>
    </row>
    <row r="51" spans="1:21" ht="13" x14ac:dyDescent="0.3">
      <c r="A51" s="18" t="s">
        <v>29</v>
      </c>
      <c r="B51" s="12" t="s">
        <v>106</v>
      </c>
      <c r="C51" s="11" t="s">
        <v>107</v>
      </c>
      <c r="D51" s="33">
        <v>0</v>
      </c>
      <c r="E51" s="33">
        <v>0</v>
      </c>
      <c r="F51" s="33">
        <v>0</v>
      </c>
      <c r="G51" s="38">
        <f t="shared" si="0"/>
        <v>0</v>
      </c>
      <c r="H51" s="33">
        <v>0</v>
      </c>
      <c r="I51" s="38">
        <f t="shared" si="1"/>
        <v>0</v>
      </c>
      <c r="J51" s="33">
        <v>0</v>
      </c>
      <c r="K51" s="38">
        <f t="shared" si="2"/>
        <v>0</v>
      </c>
      <c r="L51" s="33">
        <v>0</v>
      </c>
      <c r="M51" s="38">
        <f t="shared" si="3"/>
        <v>0</v>
      </c>
      <c r="N51" s="33">
        <f t="shared" si="4"/>
        <v>0</v>
      </c>
      <c r="O51" s="38">
        <f t="shared" si="5"/>
        <v>0</v>
      </c>
      <c r="P51" s="33">
        <v>0</v>
      </c>
      <c r="Q51" s="33">
        <v>0</v>
      </c>
      <c r="R51" s="33">
        <v>0</v>
      </c>
      <c r="S51" s="33">
        <v>0</v>
      </c>
      <c r="T51" s="38">
        <f t="shared" si="6"/>
        <v>0</v>
      </c>
      <c r="U51" s="38">
        <f t="shared" si="7"/>
        <v>0</v>
      </c>
    </row>
    <row r="52" spans="1:21" ht="13" x14ac:dyDescent="0.3">
      <c r="A52" s="18" t="s">
        <v>44</v>
      </c>
      <c r="B52" s="12" t="s">
        <v>108</v>
      </c>
      <c r="C52" s="11" t="s">
        <v>109</v>
      </c>
      <c r="D52" s="33">
        <v>0</v>
      </c>
      <c r="E52" s="33">
        <v>0</v>
      </c>
      <c r="F52" s="33">
        <v>0</v>
      </c>
      <c r="G52" s="38">
        <f t="shared" si="0"/>
        <v>0</v>
      </c>
      <c r="H52" s="33">
        <v>0</v>
      </c>
      <c r="I52" s="38">
        <f t="shared" si="1"/>
        <v>0</v>
      </c>
      <c r="J52" s="33">
        <v>0</v>
      </c>
      <c r="K52" s="38">
        <f t="shared" si="2"/>
        <v>0</v>
      </c>
      <c r="L52" s="33">
        <v>0</v>
      </c>
      <c r="M52" s="38">
        <f t="shared" si="3"/>
        <v>0</v>
      </c>
      <c r="N52" s="33">
        <f t="shared" si="4"/>
        <v>0</v>
      </c>
      <c r="O52" s="38">
        <f t="shared" si="5"/>
        <v>0</v>
      </c>
      <c r="P52" s="33">
        <v>0</v>
      </c>
      <c r="Q52" s="33">
        <v>0</v>
      </c>
      <c r="R52" s="33">
        <v>0</v>
      </c>
      <c r="S52" s="33">
        <v>0</v>
      </c>
      <c r="T52" s="38">
        <f t="shared" si="6"/>
        <v>0</v>
      </c>
      <c r="U52" s="38">
        <f t="shared" si="7"/>
        <v>0</v>
      </c>
    </row>
    <row r="53" spans="1:21" ht="14" x14ac:dyDescent="0.3">
      <c r="A53" s="19" t="s">
        <v>0</v>
      </c>
      <c r="B53" s="14" t="s">
        <v>110</v>
      </c>
      <c r="C53" s="13" t="s">
        <v>0</v>
      </c>
      <c r="D53" s="34">
        <f>SUM(D48:D52)</f>
        <v>0</v>
      </c>
      <c r="E53" s="34">
        <f>SUM(E48:E52)</f>
        <v>0</v>
      </c>
      <c r="F53" s="34">
        <f>SUM(F48:F52)</f>
        <v>0</v>
      </c>
      <c r="G53" s="39">
        <f t="shared" si="0"/>
        <v>0</v>
      </c>
      <c r="H53" s="34">
        <f>SUM(H48:H52)</f>
        <v>0</v>
      </c>
      <c r="I53" s="39">
        <f t="shared" si="1"/>
        <v>0</v>
      </c>
      <c r="J53" s="34">
        <f>SUM(J48:J52)</f>
        <v>0</v>
      </c>
      <c r="K53" s="39">
        <f t="shared" si="2"/>
        <v>0</v>
      </c>
      <c r="L53" s="34">
        <f>SUM(L48:L52)</f>
        <v>0</v>
      </c>
      <c r="M53" s="39">
        <f t="shared" si="3"/>
        <v>0</v>
      </c>
      <c r="N53" s="34">
        <f t="shared" si="4"/>
        <v>0</v>
      </c>
      <c r="O53" s="39">
        <f t="shared" si="5"/>
        <v>0</v>
      </c>
      <c r="P53" s="34">
        <f>SUM(P48:P52)</f>
        <v>0</v>
      </c>
      <c r="Q53" s="34">
        <f>SUM(Q48:Q52)</f>
        <v>0</v>
      </c>
      <c r="R53" s="34">
        <f>SUM(R48:R52)</f>
        <v>0</v>
      </c>
      <c r="S53" s="34">
        <f>SUM(S48:S52)</f>
        <v>0</v>
      </c>
      <c r="T53" s="39">
        <f t="shared" si="6"/>
        <v>0</v>
      </c>
      <c r="U53" s="39">
        <f t="shared" si="7"/>
        <v>0</v>
      </c>
    </row>
    <row r="54" spans="1:21" ht="14" x14ac:dyDescent="0.3">
      <c r="A54" s="19" t="s">
        <v>0</v>
      </c>
      <c r="B54" s="14" t="s">
        <v>111</v>
      </c>
      <c r="C54" s="13" t="s">
        <v>0</v>
      </c>
      <c r="D54" s="34">
        <f>SUM(D8:D9,D11:D18,D20:D26,D28:D34,D36:D39,D41:D46,D48:D52)</f>
        <v>275169246</v>
      </c>
      <c r="E54" s="34">
        <f>SUM(E8:E9,E11:E18,E20:E26,E28:E34,E36:E39,E41:E46,E48:E52)</f>
        <v>420228378</v>
      </c>
      <c r="F54" s="34">
        <f>SUM(F8:F9,F11:F18,F20:F26,F28:F34,F36:F39,F41:F46,F48:F52)</f>
        <v>17269867</v>
      </c>
      <c r="G54" s="39">
        <f t="shared" si="0"/>
        <v>6.2760890801001792E-2</v>
      </c>
      <c r="H54" s="34">
        <f>SUM(H8:H9,H11:H18,H20:H26,H28:H34,H36:H39,H41:H46,H48:H52)</f>
        <v>-38351023</v>
      </c>
      <c r="I54" s="39">
        <f t="shared" si="1"/>
        <v>-0.13937249004926952</v>
      </c>
      <c r="J54" s="34">
        <f>SUM(J8:J9,J11:J18,J20:J26,J28:J34,J36:J39,J41:J46,J48:J52)</f>
        <v>25289402</v>
      </c>
      <c r="K54" s="39">
        <f t="shared" si="2"/>
        <v>6.0180138524581032E-2</v>
      </c>
      <c r="L54" s="34">
        <f>SUM(L8:L9,L11:L18,L20:L26,L28:L34,L36:L39,L41:L46,L48:L52)</f>
        <v>0</v>
      </c>
      <c r="M54" s="39">
        <f t="shared" si="3"/>
        <v>0</v>
      </c>
      <c r="N54" s="34">
        <f t="shared" si="4"/>
        <v>4208246</v>
      </c>
      <c r="O54" s="39">
        <f t="shared" si="5"/>
        <v>1.0014188047052834E-2</v>
      </c>
      <c r="P54" s="34">
        <f>SUM(P8:P9,P11:P18,P20:P26,P28:P34,P36:P39,P41:P46,P48:P52)</f>
        <v>8960615</v>
      </c>
      <c r="Q54" s="34">
        <f>SUM(Q8:Q9,Q11:Q18,Q20:Q26,Q28:Q34,Q36:Q39,Q41:Q46,Q48:Q52)</f>
        <v>121032644</v>
      </c>
      <c r="R54" s="34">
        <f>SUM(R8:R9,R11:R18,R20:R26,R28:R34,R36:R39,R41:R46,R48:R52)</f>
        <v>176486252</v>
      </c>
      <c r="S54" s="34">
        <f>SUM(S8:S9,S11:S18,S20:S26,S28:S34,S36:S39,S41:S46,S48:S52)</f>
        <v>48701598</v>
      </c>
      <c r="T54" s="39">
        <f t="shared" si="6"/>
        <v>0.27595122820104989</v>
      </c>
      <c r="U54" s="39">
        <f t="shared" si="7"/>
        <v>1.8222841847350879</v>
      </c>
    </row>
    <row r="55" spans="1:21" ht="14.5" customHeight="1" x14ac:dyDescent="0.3">
      <c r="A55" s="17" t="s">
        <v>0</v>
      </c>
      <c r="B55" s="15" t="s">
        <v>618</v>
      </c>
      <c r="C55" s="10"/>
      <c r="D55" s="35"/>
      <c r="E55" s="35"/>
      <c r="F55" s="35"/>
      <c r="G55" s="40"/>
      <c r="H55" s="35"/>
      <c r="I55" s="40"/>
      <c r="J55" s="35"/>
      <c r="K55" s="40"/>
      <c r="L55" s="35"/>
      <c r="M55" s="40"/>
      <c r="N55" s="35"/>
      <c r="O55" s="40"/>
      <c r="P55" s="35"/>
      <c r="Q55" s="35"/>
      <c r="R55" s="35"/>
      <c r="S55" s="35"/>
      <c r="T55" s="40"/>
      <c r="U55" s="40"/>
    </row>
    <row r="56" spans="1:21" ht="14.5" customHeight="1" x14ac:dyDescent="0.3">
      <c r="A56" s="17" t="s">
        <v>0</v>
      </c>
      <c r="B56" s="9" t="s">
        <v>112</v>
      </c>
      <c r="C56" s="10"/>
      <c r="D56" s="35"/>
      <c r="E56" s="35"/>
      <c r="F56" s="35"/>
      <c r="G56" s="40"/>
      <c r="H56" s="35"/>
      <c r="I56" s="40"/>
      <c r="J56" s="35"/>
      <c r="K56" s="40"/>
      <c r="L56" s="35"/>
      <c r="M56" s="40"/>
      <c r="N56" s="35"/>
      <c r="O56" s="40"/>
      <c r="P56" s="35"/>
      <c r="Q56" s="35"/>
      <c r="R56" s="35"/>
      <c r="S56" s="35"/>
      <c r="T56" s="40"/>
      <c r="U56" s="40"/>
    </row>
    <row r="57" spans="1:21" ht="13" x14ac:dyDescent="0.3">
      <c r="A57" s="18" t="s">
        <v>23</v>
      </c>
      <c r="B57" s="12" t="s">
        <v>113</v>
      </c>
      <c r="C57" s="11" t="s">
        <v>114</v>
      </c>
      <c r="D57" s="33">
        <v>19834525</v>
      </c>
      <c r="E57" s="33">
        <v>19834525</v>
      </c>
      <c r="F57" s="33">
        <v>3056831</v>
      </c>
      <c r="G57" s="38">
        <f t="shared" ref="G57:G85" si="8">IF(($D57      =0),0,($F57      /$D57      ))</f>
        <v>0.15411667282175903</v>
      </c>
      <c r="H57" s="33">
        <v>3000133</v>
      </c>
      <c r="I57" s="38">
        <f t="shared" ref="I57:I85" si="9">IF(($D57      =0),0,($H57      /$D57      ))</f>
        <v>0.15125812188595392</v>
      </c>
      <c r="J57" s="33">
        <v>2987607</v>
      </c>
      <c r="K57" s="38">
        <f t="shared" ref="K57:K85" si="10">IF(($E57      =0),0,($J57      /$E57      ))</f>
        <v>0.15062659680531801</v>
      </c>
      <c r="L57" s="33">
        <v>0</v>
      </c>
      <c r="M57" s="38">
        <f t="shared" ref="M57:M85" si="11">IF(($E57      =0),0,($L57      /$E57      ))</f>
        <v>0</v>
      </c>
      <c r="N57" s="33">
        <f t="shared" ref="N57:N85" si="12">$F57      +$H57      +$J57</f>
        <v>9044571</v>
      </c>
      <c r="O57" s="38">
        <f t="shared" ref="O57:O85" si="13">IF(($E57      =0),0,($N57      /$E57      ))</f>
        <v>0.45600139151303093</v>
      </c>
      <c r="P57" s="33">
        <v>2980892</v>
      </c>
      <c r="Q57" s="33">
        <v>25191198</v>
      </c>
      <c r="R57" s="33">
        <v>24001537</v>
      </c>
      <c r="S57" s="33">
        <v>9505331</v>
      </c>
      <c r="T57" s="38">
        <f t="shared" ref="T57:T85" si="14">IF(($R57      =0),0,($S57      /$R57      ))</f>
        <v>0.39603009590594135</v>
      </c>
      <c r="U57" s="38">
        <f t="shared" ref="U57:U85" si="15">IF(($P57      =0),0,(($J57      /$P57      )-1))</f>
        <v>2.2526814121410776E-3</v>
      </c>
    </row>
    <row r="58" spans="1:21" ht="14" x14ac:dyDescent="0.3">
      <c r="A58" s="19" t="s">
        <v>0</v>
      </c>
      <c r="B58" s="14" t="s">
        <v>28</v>
      </c>
      <c r="C58" s="13" t="s">
        <v>0</v>
      </c>
      <c r="D58" s="34">
        <f>D57</f>
        <v>19834525</v>
      </c>
      <c r="E58" s="34">
        <f>E57</f>
        <v>19834525</v>
      </c>
      <c r="F58" s="34">
        <f>F57</f>
        <v>3056831</v>
      </c>
      <c r="G58" s="39">
        <f t="shared" si="8"/>
        <v>0.15411667282175903</v>
      </c>
      <c r="H58" s="34">
        <f>H57</f>
        <v>3000133</v>
      </c>
      <c r="I58" s="39">
        <f t="shared" si="9"/>
        <v>0.15125812188595392</v>
      </c>
      <c r="J58" s="34">
        <f>J57</f>
        <v>2987607</v>
      </c>
      <c r="K58" s="39">
        <f t="shared" si="10"/>
        <v>0.15062659680531801</v>
      </c>
      <c r="L58" s="34">
        <f>L57</f>
        <v>0</v>
      </c>
      <c r="M58" s="39">
        <f t="shared" si="11"/>
        <v>0</v>
      </c>
      <c r="N58" s="34">
        <f t="shared" si="12"/>
        <v>9044571</v>
      </c>
      <c r="O58" s="39">
        <f t="shared" si="13"/>
        <v>0.45600139151303093</v>
      </c>
      <c r="P58" s="34">
        <f>P57</f>
        <v>2980892</v>
      </c>
      <c r="Q58" s="34">
        <f>Q57</f>
        <v>25191198</v>
      </c>
      <c r="R58" s="34">
        <f>R57</f>
        <v>24001537</v>
      </c>
      <c r="S58" s="34">
        <f>S57</f>
        <v>9505331</v>
      </c>
      <c r="T58" s="39">
        <f t="shared" si="14"/>
        <v>0.39603009590594135</v>
      </c>
      <c r="U58" s="39">
        <f t="shared" si="15"/>
        <v>2.2526814121410776E-3</v>
      </c>
    </row>
    <row r="59" spans="1:21" ht="13" x14ac:dyDescent="0.3">
      <c r="A59" s="18" t="s">
        <v>29</v>
      </c>
      <c r="B59" s="12" t="s">
        <v>115</v>
      </c>
      <c r="C59" s="11" t="s">
        <v>116</v>
      </c>
      <c r="D59" s="33">
        <v>0</v>
      </c>
      <c r="E59" s="33">
        <v>0</v>
      </c>
      <c r="F59" s="33">
        <v>38059</v>
      </c>
      <c r="G59" s="38">
        <f t="shared" si="8"/>
        <v>0</v>
      </c>
      <c r="H59" s="33">
        <v>33007</v>
      </c>
      <c r="I59" s="38">
        <f t="shared" si="9"/>
        <v>0</v>
      </c>
      <c r="J59" s="33">
        <v>16129</v>
      </c>
      <c r="K59" s="38">
        <f t="shared" si="10"/>
        <v>0</v>
      </c>
      <c r="L59" s="33">
        <v>0</v>
      </c>
      <c r="M59" s="38">
        <f t="shared" si="11"/>
        <v>0</v>
      </c>
      <c r="N59" s="33">
        <f t="shared" si="12"/>
        <v>87195</v>
      </c>
      <c r="O59" s="38">
        <f t="shared" si="13"/>
        <v>0</v>
      </c>
      <c r="P59" s="33">
        <v>49408</v>
      </c>
      <c r="Q59" s="33">
        <v>0</v>
      </c>
      <c r="R59" s="33">
        <v>0</v>
      </c>
      <c r="S59" s="33">
        <v>142659</v>
      </c>
      <c r="T59" s="38">
        <f t="shared" si="14"/>
        <v>0</v>
      </c>
      <c r="U59" s="38">
        <f t="shared" si="15"/>
        <v>-0.67355488989637302</v>
      </c>
    </row>
    <row r="60" spans="1:21" ht="13" x14ac:dyDescent="0.3">
      <c r="A60" s="18" t="s">
        <v>29</v>
      </c>
      <c r="B60" s="12" t="s">
        <v>117</v>
      </c>
      <c r="C60" s="11" t="s">
        <v>118</v>
      </c>
      <c r="D60" s="33">
        <v>0</v>
      </c>
      <c r="E60" s="33">
        <v>0</v>
      </c>
      <c r="F60" s="33">
        <v>0</v>
      </c>
      <c r="G60" s="38">
        <f t="shared" si="8"/>
        <v>0</v>
      </c>
      <c r="H60" s="33">
        <v>0</v>
      </c>
      <c r="I60" s="38">
        <f t="shared" si="9"/>
        <v>0</v>
      </c>
      <c r="J60" s="33">
        <v>0</v>
      </c>
      <c r="K60" s="38">
        <f t="shared" si="10"/>
        <v>0</v>
      </c>
      <c r="L60" s="33">
        <v>0</v>
      </c>
      <c r="M60" s="38">
        <f t="shared" si="11"/>
        <v>0</v>
      </c>
      <c r="N60" s="33">
        <f t="shared" si="12"/>
        <v>0</v>
      </c>
      <c r="O60" s="38">
        <f t="shared" si="13"/>
        <v>0</v>
      </c>
      <c r="P60" s="33">
        <v>148462</v>
      </c>
      <c r="Q60" s="33">
        <v>0</v>
      </c>
      <c r="R60" s="33">
        <v>0</v>
      </c>
      <c r="S60" s="33">
        <v>148457</v>
      </c>
      <c r="T60" s="38">
        <f t="shared" si="14"/>
        <v>0</v>
      </c>
      <c r="U60" s="38">
        <f t="shared" si="15"/>
        <v>-1</v>
      </c>
    </row>
    <row r="61" spans="1:21" ht="13" x14ac:dyDescent="0.3">
      <c r="A61" s="18" t="s">
        <v>29</v>
      </c>
      <c r="B61" s="12" t="s">
        <v>119</v>
      </c>
      <c r="C61" s="11" t="s">
        <v>120</v>
      </c>
      <c r="D61" s="33">
        <v>549198</v>
      </c>
      <c r="E61" s="33">
        <v>550200</v>
      </c>
      <c r="F61" s="33">
        <v>51384</v>
      </c>
      <c r="G61" s="38">
        <f t="shared" si="8"/>
        <v>9.3561884784722452E-2</v>
      </c>
      <c r="H61" s="33">
        <v>82275</v>
      </c>
      <c r="I61" s="38">
        <f t="shared" si="9"/>
        <v>0.14980935837348278</v>
      </c>
      <c r="J61" s="33">
        <v>54947</v>
      </c>
      <c r="K61" s="38">
        <f t="shared" si="10"/>
        <v>9.9867320974191209E-2</v>
      </c>
      <c r="L61" s="33">
        <v>0</v>
      </c>
      <c r="M61" s="38">
        <f t="shared" si="11"/>
        <v>0</v>
      </c>
      <c r="N61" s="33">
        <f t="shared" si="12"/>
        <v>188606</v>
      </c>
      <c r="O61" s="38">
        <f t="shared" si="13"/>
        <v>0.34279534714649218</v>
      </c>
      <c r="P61" s="33">
        <v>89026</v>
      </c>
      <c r="Q61" s="33">
        <v>549996</v>
      </c>
      <c r="R61" s="33">
        <v>549996</v>
      </c>
      <c r="S61" s="33">
        <v>215665</v>
      </c>
      <c r="T61" s="38">
        <f t="shared" si="14"/>
        <v>0.39212103360751716</v>
      </c>
      <c r="U61" s="38">
        <f t="shared" si="15"/>
        <v>-0.38279828364747381</v>
      </c>
    </row>
    <row r="62" spans="1:21" ht="13" x14ac:dyDescent="0.3">
      <c r="A62" s="18" t="s">
        <v>44</v>
      </c>
      <c r="B62" s="12" t="s">
        <v>121</v>
      </c>
      <c r="C62" s="11" t="s">
        <v>122</v>
      </c>
      <c r="D62" s="33">
        <v>0</v>
      </c>
      <c r="E62" s="33">
        <v>0</v>
      </c>
      <c r="F62" s="33">
        <v>0</v>
      </c>
      <c r="G62" s="38">
        <f t="shared" si="8"/>
        <v>0</v>
      </c>
      <c r="H62" s="33">
        <v>0</v>
      </c>
      <c r="I62" s="38">
        <f t="shared" si="9"/>
        <v>0</v>
      </c>
      <c r="J62" s="33">
        <v>0</v>
      </c>
      <c r="K62" s="38">
        <f t="shared" si="10"/>
        <v>0</v>
      </c>
      <c r="L62" s="33">
        <v>0</v>
      </c>
      <c r="M62" s="38">
        <f t="shared" si="11"/>
        <v>0</v>
      </c>
      <c r="N62" s="33">
        <f t="shared" si="12"/>
        <v>0</v>
      </c>
      <c r="O62" s="38">
        <f t="shared" si="13"/>
        <v>0</v>
      </c>
      <c r="P62" s="33">
        <v>0</v>
      </c>
      <c r="Q62" s="33">
        <v>0</v>
      </c>
      <c r="R62" s="33">
        <v>0</v>
      </c>
      <c r="S62" s="33">
        <v>0</v>
      </c>
      <c r="T62" s="38">
        <f t="shared" si="14"/>
        <v>0</v>
      </c>
      <c r="U62" s="38">
        <f t="shared" si="15"/>
        <v>0</v>
      </c>
    </row>
    <row r="63" spans="1:21" ht="14" x14ac:dyDescent="0.3">
      <c r="A63" s="19" t="s">
        <v>0</v>
      </c>
      <c r="B63" s="14" t="s">
        <v>123</v>
      </c>
      <c r="C63" s="13" t="s">
        <v>0</v>
      </c>
      <c r="D63" s="34">
        <f>SUM(D59:D62)</f>
        <v>549198</v>
      </c>
      <c r="E63" s="34">
        <f>SUM(E59:E62)</f>
        <v>550200</v>
      </c>
      <c r="F63" s="34">
        <f>SUM(F59:F62)</f>
        <v>89443</v>
      </c>
      <c r="G63" s="39">
        <f t="shared" si="8"/>
        <v>0.16286111748404036</v>
      </c>
      <c r="H63" s="34">
        <f>SUM(H59:H62)</f>
        <v>115282</v>
      </c>
      <c r="I63" s="39">
        <f t="shared" si="9"/>
        <v>0.20990972290503607</v>
      </c>
      <c r="J63" s="34">
        <f>SUM(J59:J62)</f>
        <v>71076</v>
      </c>
      <c r="K63" s="39">
        <f t="shared" si="10"/>
        <v>0.12918211559432932</v>
      </c>
      <c r="L63" s="34">
        <f>SUM(L59:L62)</f>
        <v>0</v>
      </c>
      <c r="M63" s="39">
        <f t="shared" si="11"/>
        <v>0</v>
      </c>
      <c r="N63" s="34">
        <f t="shared" si="12"/>
        <v>275801</v>
      </c>
      <c r="O63" s="39">
        <f t="shared" si="13"/>
        <v>0.5012740821519448</v>
      </c>
      <c r="P63" s="34">
        <f>SUM(P59:P62)</f>
        <v>286896</v>
      </c>
      <c r="Q63" s="34">
        <f>SUM(Q59:Q62)</f>
        <v>549996</v>
      </c>
      <c r="R63" s="34">
        <f>SUM(R59:R62)</f>
        <v>549996</v>
      </c>
      <c r="S63" s="34">
        <f>SUM(S59:S62)</f>
        <v>506781</v>
      </c>
      <c r="T63" s="39">
        <f t="shared" si="14"/>
        <v>0.92142670128510029</v>
      </c>
      <c r="U63" s="39">
        <f t="shared" si="15"/>
        <v>-0.75225865818972726</v>
      </c>
    </row>
    <row r="64" spans="1:21" ht="13" x14ac:dyDescent="0.3">
      <c r="A64" s="18" t="s">
        <v>29</v>
      </c>
      <c r="B64" s="12" t="s">
        <v>124</v>
      </c>
      <c r="C64" s="11" t="s">
        <v>125</v>
      </c>
      <c r="D64" s="33">
        <v>0</v>
      </c>
      <c r="E64" s="33">
        <v>0</v>
      </c>
      <c r="F64" s="33">
        <v>0</v>
      </c>
      <c r="G64" s="38">
        <f t="shared" si="8"/>
        <v>0</v>
      </c>
      <c r="H64" s="33">
        <v>0</v>
      </c>
      <c r="I64" s="38">
        <f t="shared" si="9"/>
        <v>0</v>
      </c>
      <c r="J64" s="33">
        <v>0</v>
      </c>
      <c r="K64" s="38">
        <f t="shared" si="10"/>
        <v>0</v>
      </c>
      <c r="L64" s="33">
        <v>0</v>
      </c>
      <c r="M64" s="38">
        <f t="shared" si="11"/>
        <v>0</v>
      </c>
      <c r="N64" s="33">
        <f t="shared" si="12"/>
        <v>0</v>
      </c>
      <c r="O64" s="38">
        <f t="shared" si="13"/>
        <v>0</v>
      </c>
      <c r="P64" s="33">
        <v>0</v>
      </c>
      <c r="Q64" s="33">
        <v>0</v>
      </c>
      <c r="R64" s="33">
        <v>0</v>
      </c>
      <c r="S64" s="33">
        <v>0</v>
      </c>
      <c r="T64" s="38">
        <f t="shared" si="14"/>
        <v>0</v>
      </c>
      <c r="U64" s="38">
        <f t="shared" si="15"/>
        <v>0</v>
      </c>
    </row>
    <row r="65" spans="1:21" ht="13" x14ac:dyDescent="0.3">
      <c r="A65" s="18" t="s">
        <v>29</v>
      </c>
      <c r="B65" s="12" t="s">
        <v>126</v>
      </c>
      <c r="C65" s="11" t="s">
        <v>127</v>
      </c>
      <c r="D65" s="33">
        <v>0</v>
      </c>
      <c r="E65" s="33">
        <v>0</v>
      </c>
      <c r="F65" s="33">
        <v>0</v>
      </c>
      <c r="G65" s="38">
        <f t="shared" si="8"/>
        <v>0</v>
      </c>
      <c r="H65" s="33">
        <v>0</v>
      </c>
      <c r="I65" s="38">
        <f t="shared" si="9"/>
        <v>0</v>
      </c>
      <c r="J65" s="33">
        <v>0</v>
      </c>
      <c r="K65" s="38">
        <f t="shared" si="10"/>
        <v>0</v>
      </c>
      <c r="L65" s="33">
        <v>0</v>
      </c>
      <c r="M65" s="38">
        <f t="shared" si="11"/>
        <v>0</v>
      </c>
      <c r="N65" s="33">
        <f t="shared" si="12"/>
        <v>0</v>
      </c>
      <c r="O65" s="38">
        <f t="shared" si="13"/>
        <v>0</v>
      </c>
      <c r="P65" s="33">
        <v>0</v>
      </c>
      <c r="Q65" s="33">
        <v>0</v>
      </c>
      <c r="R65" s="33">
        <v>0</v>
      </c>
      <c r="S65" s="33">
        <v>0</v>
      </c>
      <c r="T65" s="38">
        <f t="shared" si="14"/>
        <v>0</v>
      </c>
      <c r="U65" s="38">
        <f t="shared" si="15"/>
        <v>0</v>
      </c>
    </row>
    <row r="66" spans="1:21" ht="13" x14ac:dyDescent="0.3">
      <c r="A66" s="18" t="s">
        <v>29</v>
      </c>
      <c r="B66" s="12" t="s">
        <v>128</v>
      </c>
      <c r="C66" s="11" t="s">
        <v>129</v>
      </c>
      <c r="D66" s="33">
        <v>0</v>
      </c>
      <c r="E66" s="33">
        <v>0</v>
      </c>
      <c r="F66" s="33">
        <v>0</v>
      </c>
      <c r="G66" s="38">
        <f t="shared" si="8"/>
        <v>0</v>
      </c>
      <c r="H66" s="33">
        <v>0</v>
      </c>
      <c r="I66" s="38">
        <f t="shared" si="9"/>
        <v>0</v>
      </c>
      <c r="J66" s="33">
        <v>0</v>
      </c>
      <c r="K66" s="38">
        <f t="shared" si="10"/>
        <v>0</v>
      </c>
      <c r="L66" s="33">
        <v>0</v>
      </c>
      <c r="M66" s="38">
        <f t="shared" si="11"/>
        <v>0</v>
      </c>
      <c r="N66" s="33">
        <f t="shared" si="12"/>
        <v>0</v>
      </c>
      <c r="O66" s="38">
        <f t="shared" si="13"/>
        <v>0</v>
      </c>
      <c r="P66" s="33">
        <v>0</v>
      </c>
      <c r="Q66" s="33">
        <v>0</v>
      </c>
      <c r="R66" s="33">
        <v>0</v>
      </c>
      <c r="S66" s="33">
        <v>0</v>
      </c>
      <c r="T66" s="38">
        <f t="shared" si="14"/>
        <v>0</v>
      </c>
      <c r="U66" s="38">
        <f t="shared" si="15"/>
        <v>0</v>
      </c>
    </row>
    <row r="67" spans="1:21" ht="13" x14ac:dyDescent="0.3">
      <c r="A67" s="18" t="s">
        <v>29</v>
      </c>
      <c r="B67" s="12" t="s">
        <v>130</v>
      </c>
      <c r="C67" s="11" t="s">
        <v>131</v>
      </c>
      <c r="D67" s="33">
        <v>0</v>
      </c>
      <c r="E67" s="33">
        <v>0</v>
      </c>
      <c r="F67" s="33">
        <v>0</v>
      </c>
      <c r="G67" s="38">
        <f t="shared" si="8"/>
        <v>0</v>
      </c>
      <c r="H67" s="33">
        <v>0</v>
      </c>
      <c r="I67" s="38">
        <f t="shared" si="9"/>
        <v>0</v>
      </c>
      <c r="J67" s="33">
        <v>0</v>
      </c>
      <c r="K67" s="38">
        <f t="shared" si="10"/>
        <v>0</v>
      </c>
      <c r="L67" s="33">
        <v>0</v>
      </c>
      <c r="M67" s="38">
        <f t="shared" si="11"/>
        <v>0</v>
      </c>
      <c r="N67" s="33">
        <f t="shared" si="12"/>
        <v>0</v>
      </c>
      <c r="O67" s="38">
        <f t="shared" si="13"/>
        <v>0</v>
      </c>
      <c r="P67" s="33">
        <v>0</v>
      </c>
      <c r="Q67" s="33">
        <v>0</v>
      </c>
      <c r="R67" s="33">
        <v>0</v>
      </c>
      <c r="S67" s="33">
        <v>0</v>
      </c>
      <c r="T67" s="38">
        <f t="shared" si="14"/>
        <v>0</v>
      </c>
      <c r="U67" s="38">
        <f t="shared" si="15"/>
        <v>0</v>
      </c>
    </row>
    <row r="68" spans="1:21" ht="13" x14ac:dyDescent="0.3">
      <c r="A68" s="18" t="s">
        <v>29</v>
      </c>
      <c r="B68" s="12" t="s">
        <v>132</v>
      </c>
      <c r="C68" s="11" t="s">
        <v>133</v>
      </c>
      <c r="D68" s="33">
        <v>6158</v>
      </c>
      <c r="E68" s="33">
        <v>6158</v>
      </c>
      <c r="F68" s="33">
        <v>3000</v>
      </c>
      <c r="G68" s="38">
        <f t="shared" si="8"/>
        <v>0.4871711594673595</v>
      </c>
      <c r="H68" s="33">
        <v>478</v>
      </c>
      <c r="I68" s="38">
        <f t="shared" si="9"/>
        <v>7.7622604741799286E-2</v>
      </c>
      <c r="J68" s="33">
        <v>2104</v>
      </c>
      <c r="K68" s="38">
        <f t="shared" si="10"/>
        <v>0.34166937317310814</v>
      </c>
      <c r="L68" s="33">
        <v>0</v>
      </c>
      <c r="M68" s="38">
        <f t="shared" si="11"/>
        <v>0</v>
      </c>
      <c r="N68" s="33">
        <f t="shared" si="12"/>
        <v>5582</v>
      </c>
      <c r="O68" s="38">
        <f t="shared" si="13"/>
        <v>0.90646313738226691</v>
      </c>
      <c r="P68" s="33">
        <v>3356</v>
      </c>
      <c r="Q68" s="33">
        <v>0</v>
      </c>
      <c r="R68" s="33">
        <v>0</v>
      </c>
      <c r="S68" s="33">
        <v>4834</v>
      </c>
      <c r="T68" s="38">
        <f t="shared" si="14"/>
        <v>0</v>
      </c>
      <c r="U68" s="38">
        <f t="shared" si="15"/>
        <v>-0.37306317044100124</v>
      </c>
    </row>
    <row r="69" spans="1:21" ht="13" x14ac:dyDescent="0.3">
      <c r="A69" s="18" t="s">
        <v>44</v>
      </c>
      <c r="B69" s="12" t="s">
        <v>134</v>
      </c>
      <c r="C69" s="11" t="s">
        <v>135</v>
      </c>
      <c r="D69" s="33">
        <v>0</v>
      </c>
      <c r="E69" s="33">
        <v>0</v>
      </c>
      <c r="F69" s="33">
        <v>0</v>
      </c>
      <c r="G69" s="38">
        <f t="shared" si="8"/>
        <v>0</v>
      </c>
      <c r="H69" s="33">
        <v>0</v>
      </c>
      <c r="I69" s="38">
        <f t="shared" si="9"/>
        <v>0</v>
      </c>
      <c r="J69" s="33">
        <v>0</v>
      </c>
      <c r="K69" s="38">
        <f t="shared" si="10"/>
        <v>0</v>
      </c>
      <c r="L69" s="33">
        <v>0</v>
      </c>
      <c r="M69" s="38">
        <f t="shared" si="11"/>
        <v>0</v>
      </c>
      <c r="N69" s="33">
        <f t="shared" si="12"/>
        <v>0</v>
      </c>
      <c r="O69" s="38">
        <f t="shared" si="13"/>
        <v>0</v>
      </c>
      <c r="P69" s="33">
        <v>0</v>
      </c>
      <c r="Q69" s="33">
        <v>0</v>
      </c>
      <c r="R69" s="33">
        <v>0</v>
      </c>
      <c r="S69" s="33">
        <v>0</v>
      </c>
      <c r="T69" s="38">
        <f t="shared" si="14"/>
        <v>0</v>
      </c>
      <c r="U69" s="38">
        <f t="shared" si="15"/>
        <v>0</v>
      </c>
    </row>
    <row r="70" spans="1:21" ht="14" x14ac:dyDescent="0.3">
      <c r="A70" s="19" t="s">
        <v>0</v>
      </c>
      <c r="B70" s="14" t="s">
        <v>136</v>
      </c>
      <c r="C70" s="13" t="s">
        <v>0</v>
      </c>
      <c r="D70" s="34">
        <f>SUM(D64:D69)</f>
        <v>6158</v>
      </c>
      <c r="E70" s="34">
        <f>SUM(E64:E69)</f>
        <v>6158</v>
      </c>
      <c r="F70" s="34">
        <f>SUM(F64:F69)</f>
        <v>3000</v>
      </c>
      <c r="G70" s="39">
        <f t="shared" si="8"/>
        <v>0.4871711594673595</v>
      </c>
      <c r="H70" s="34">
        <f>SUM(H64:H69)</f>
        <v>478</v>
      </c>
      <c r="I70" s="39">
        <f t="shared" si="9"/>
        <v>7.7622604741799286E-2</v>
      </c>
      <c r="J70" s="34">
        <f>SUM(J64:J69)</f>
        <v>2104</v>
      </c>
      <c r="K70" s="39">
        <f t="shared" si="10"/>
        <v>0.34166937317310814</v>
      </c>
      <c r="L70" s="34">
        <f>SUM(L64:L69)</f>
        <v>0</v>
      </c>
      <c r="M70" s="39">
        <f t="shared" si="11"/>
        <v>0</v>
      </c>
      <c r="N70" s="34">
        <f t="shared" si="12"/>
        <v>5582</v>
      </c>
      <c r="O70" s="39">
        <f t="shared" si="13"/>
        <v>0.90646313738226691</v>
      </c>
      <c r="P70" s="34">
        <f>SUM(P64:P69)</f>
        <v>3356</v>
      </c>
      <c r="Q70" s="34">
        <f>SUM(Q64:Q69)</f>
        <v>0</v>
      </c>
      <c r="R70" s="34">
        <f>SUM(R64:R69)</f>
        <v>0</v>
      </c>
      <c r="S70" s="34">
        <f>SUM(S64:S69)</f>
        <v>4834</v>
      </c>
      <c r="T70" s="39">
        <f t="shared" si="14"/>
        <v>0</v>
      </c>
      <c r="U70" s="39">
        <f t="shared" si="15"/>
        <v>-0.37306317044100124</v>
      </c>
    </row>
    <row r="71" spans="1:21" ht="13" x14ac:dyDescent="0.3">
      <c r="A71" s="18" t="s">
        <v>29</v>
      </c>
      <c r="B71" s="12" t="s">
        <v>137</v>
      </c>
      <c r="C71" s="11" t="s">
        <v>138</v>
      </c>
      <c r="D71" s="33">
        <v>26496</v>
      </c>
      <c r="E71" s="33">
        <v>5145</v>
      </c>
      <c r="F71" s="33">
        <v>104000</v>
      </c>
      <c r="G71" s="38">
        <f t="shared" si="8"/>
        <v>3.92512077294686</v>
      </c>
      <c r="H71" s="33">
        <v>129541</v>
      </c>
      <c r="I71" s="38">
        <f t="shared" si="9"/>
        <v>4.8890775966183577</v>
      </c>
      <c r="J71" s="33">
        <v>84820</v>
      </c>
      <c r="K71" s="38">
        <f t="shared" si="10"/>
        <v>16.485908649173954</v>
      </c>
      <c r="L71" s="33">
        <v>0</v>
      </c>
      <c r="M71" s="38">
        <f t="shared" si="11"/>
        <v>0</v>
      </c>
      <c r="N71" s="33">
        <f t="shared" si="12"/>
        <v>318361</v>
      </c>
      <c r="O71" s="38">
        <f t="shared" si="13"/>
        <v>61.877745383867833</v>
      </c>
      <c r="P71" s="33">
        <v>221278</v>
      </c>
      <c r="Q71" s="33">
        <v>388152</v>
      </c>
      <c r="R71" s="33">
        <v>25108</v>
      </c>
      <c r="S71" s="33">
        <v>499887</v>
      </c>
      <c r="T71" s="38">
        <f t="shared" si="14"/>
        <v>19.909471084913175</v>
      </c>
      <c r="U71" s="38">
        <f t="shared" si="15"/>
        <v>-0.61668127875342327</v>
      </c>
    </row>
    <row r="72" spans="1:21" ht="13" x14ac:dyDescent="0.3">
      <c r="A72" s="18" t="s">
        <v>29</v>
      </c>
      <c r="B72" s="12" t="s">
        <v>139</v>
      </c>
      <c r="C72" s="11" t="s">
        <v>140</v>
      </c>
      <c r="D72" s="33">
        <v>0</v>
      </c>
      <c r="E72" s="33">
        <v>0</v>
      </c>
      <c r="F72" s="33">
        <v>0</v>
      </c>
      <c r="G72" s="38">
        <f t="shared" si="8"/>
        <v>0</v>
      </c>
      <c r="H72" s="33">
        <v>0</v>
      </c>
      <c r="I72" s="38">
        <f t="shared" si="9"/>
        <v>0</v>
      </c>
      <c r="J72" s="33">
        <v>0</v>
      </c>
      <c r="K72" s="38">
        <f t="shared" si="10"/>
        <v>0</v>
      </c>
      <c r="L72" s="33">
        <v>0</v>
      </c>
      <c r="M72" s="38">
        <f t="shared" si="11"/>
        <v>0</v>
      </c>
      <c r="N72" s="33">
        <f t="shared" si="12"/>
        <v>0</v>
      </c>
      <c r="O72" s="38">
        <f t="shared" si="13"/>
        <v>0</v>
      </c>
      <c r="P72" s="33">
        <v>0</v>
      </c>
      <c r="Q72" s="33">
        <v>0</v>
      </c>
      <c r="R72" s="33">
        <v>0</v>
      </c>
      <c r="S72" s="33">
        <v>0</v>
      </c>
      <c r="T72" s="38">
        <f t="shared" si="14"/>
        <v>0</v>
      </c>
      <c r="U72" s="38">
        <f t="shared" si="15"/>
        <v>0</v>
      </c>
    </row>
    <row r="73" spans="1:21" ht="13" x14ac:dyDescent="0.3">
      <c r="A73" s="18" t="s">
        <v>29</v>
      </c>
      <c r="B73" s="12" t="s">
        <v>141</v>
      </c>
      <c r="C73" s="11" t="s">
        <v>142</v>
      </c>
      <c r="D73" s="33">
        <v>0</v>
      </c>
      <c r="E73" s="33">
        <v>1972363</v>
      </c>
      <c r="F73" s="33">
        <v>0</v>
      </c>
      <c r="G73" s="38">
        <f t="shared" si="8"/>
        <v>0</v>
      </c>
      <c r="H73" s="33">
        <v>2000</v>
      </c>
      <c r="I73" s="38">
        <f t="shared" si="9"/>
        <v>0</v>
      </c>
      <c r="J73" s="33">
        <v>9677</v>
      </c>
      <c r="K73" s="38">
        <f t="shared" si="10"/>
        <v>4.906297674413888E-3</v>
      </c>
      <c r="L73" s="33">
        <v>0</v>
      </c>
      <c r="M73" s="38">
        <f t="shared" si="11"/>
        <v>0</v>
      </c>
      <c r="N73" s="33">
        <f t="shared" si="12"/>
        <v>11677</v>
      </c>
      <c r="O73" s="38">
        <f t="shared" si="13"/>
        <v>5.9203098009849098E-3</v>
      </c>
      <c r="P73" s="33">
        <v>0</v>
      </c>
      <c r="Q73" s="33">
        <v>2202168</v>
      </c>
      <c r="R73" s="33">
        <v>2202168</v>
      </c>
      <c r="S73" s="33">
        <v>0</v>
      </c>
      <c r="T73" s="38">
        <f t="shared" si="14"/>
        <v>0</v>
      </c>
      <c r="U73" s="38">
        <f t="shared" si="15"/>
        <v>0</v>
      </c>
    </row>
    <row r="74" spans="1:21" ht="13" x14ac:dyDescent="0.3">
      <c r="A74" s="18" t="s">
        <v>29</v>
      </c>
      <c r="B74" s="12" t="s">
        <v>143</v>
      </c>
      <c r="C74" s="11" t="s">
        <v>144</v>
      </c>
      <c r="D74" s="33">
        <v>1800000</v>
      </c>
      <c r="E74" s="33">
        <v>1800000</v>
      </c>
      <c r="F74" s="33">
        <v>225391</v>
      </c>
      <c r="G74" s="38">
        <f t="shared" si="8"/>
        <v>0.12521722222222223</v>
      </c>
      <c r="H74" s="33">
        <v>98956</v>
      </c>
      <c r="I74" s="38">
        <f t="shared" si="9"/>
        <v>5.4975555555555555E-2</v>
      </c>
      <c r="J74" s="33">
        <v>302084</v>
      </c>
      <c r="K74" s="38">
        <f t="shared" si="10"/>
        <v>0.16782444444444444</v>
      </c>
      <c r="L74" s="33">
        <v>0</v>
      </c>
      <c r="M74" s="38">
        <f t="shared" si="11"/>
        <v>0</v>
      </c>
      <c r="N74" s="33">
        <f t="shared" si="12"/>
        <v>626431</v>
      </c>
      <c r="O74" s="38">
        <f t="shared" si="13"/>
        <v>0.3480172222222222</v>
      </c>
      <c r="P74" s="33">
        <v>147117</v>
      </c>
      <c r="Q74" s="33">
        <v>2143828</v>
      </c>
      <c r="R74" s="33">
        <v>1667422</v>
      </c>
      <c r="S74" s="33">
        <v>149726</v>
      </c>
      <c r="T74" s="38">
        <f t="shared" si="14"/>
        <v>8.9794904949077076E-2</v>
      </c>
      <c r="U74" s="38">
        <f t="shared" si="15"/>
        <v>1.0533588912226324</v>
      </c>
    </row>
    <row r="75" spans="1:21" ht="13" x14ac:dyDescent="0.3">
      <c r="A75" s="18" t="s">
        <v>29</v>
      </c>
      <c r="B75" s="12" t="s">
        <v>145</v>
      </c>
      <c r="C75" s="11" t="s">
        <v>146</v>
      </c>
      <c r="D75" s="33">
        <v>0</v>
      </c>
      <c r="E75" s="33">
        <v>0</v>
      </c>
      <c r="F75" s="33">
        <v>0</v>
      </c>
      <c r="G75" s="38">
        <f t="shared" si="8"/>
        <v>0</v>
      </c>
      <c r="H75" s="33">
        <v>0</v>
      </c>
      <c r="I75" s="38">
        <f t="shared" si="9"/>
        <v>0</v>
      </c>
      <c r="J75" s="33">
        <v>0</v>
      </c>
      <c r="K75" s="38">
        <f t="shared" si="10"/>
        <v>0</v>
      </c>
      <c r="L75" s="33">
        <v>0</v>
      </c>
      <c r="M75" s="38">
        <f t="shared" si="11"/>
        <v>0</v>
      </c>
      <c r="N75" s="33">
        <f t="shared" si="12"/>
        <v>0</v>
      </c>
      <c r="O75" s="38">
        <f t="shared" si="13"/>
        <v>0</v>
      </c>
      <c r="P75" s="33">
        <v>0</v>
      </c>
      <c r="Q75" s="33">
        <v>0</v>
      </c>
      <c r="R75" s="33">
        <v>0</v>
      </c>
      <c r="S75" s="33">
        <v>0</v>
      </c>
      <c r="T75" s="38">
        <f t="shared" si="14"/>
        <v>0</v>
      </c>
      <c r="U75" s="38">
        <f t="shared" si="15"/>
        <v>0</v>
      </c>
    </row>
    <row r="76" spans="1:21" ht="13" x14ac:dyDescent="0.3">
      <c r="A76" s="18" t="s">
        <v>29</v>
      </c>
      <c r="B76" s="12" t="s">
        <v>147</v>
      </c>
      <c r="C76" s="11" t="s">
        <v>148</v>
      </c>
      <c r="D76" s="33">
        <v>3228166</v>
      </c>
      <c r="E76" s="33">
        <v>3228166</v>
      </c>
      <c r="F76" s="33">
        <v>0</v>
      </c>
      <c r="G76" s="38">
        <f t="shared" si="8"/>
        <v>0</v>
      </c>
      <c r="H76" s="33">
        <v>0</v>
      </c>
      <c r="I76" s="38">
        <f t="shared" si="9"/>
        <v>0</v>
      </c>
      <c r="J76" s="33">
        <v>0</v>
      </c>
      <c r="K76" s="38">
        <f t="shared" si="10"/>
        <v>0</v>
      </c>
      <c r="L76" s="33">
        <v>0</v>
      </c>
      <c r="M76" s="38">
        <f t="shared" si="11"/>
        <v>0</v>
      </c>
      <c r="N76" s="33">
        <f t="shared" si="12"/>
        <v>0</v>
      </c>
      <c r="O76" s="38">
        <f t="shared" si="13"/>
        <v>0</v>
      </c>
      <c r="P76" s="33">
        <v>0</v>
      </c>
      <c r="Q76" s="33">
        <v>4604283</v>
      </c>
      <c r="R76" s="33">
        <v>4604283</v>
      </c>
      <c r="S76" s="33">
        <v>0</v>
      </c>
      <c r="T76" s="38">
        <f t="shared" si="14"/>
        <v>0</v>
      </c>
      <c r="U76" s="38">
        <f t="shared" si="15"/>
        <v>0</v>
      </c>
    </row>
    <row r="77" spans="1:21" ht="13" x14ac:dyDescent="0.3">
      <c r="A77" s="18" t="s">
        <v>44</v>
      </c>
      <c r="B77" s="12" t="s">
        <v>149</v>
      </c>
      <c r="C77" s="11" t="s">
        <v>150</v>
      </c>
      <c r="D77" s="33">
        <v>0</v>
      </c>
      <c r="E77" s="33">
        <v>0</v>
      </c>
      <c r="F77" s="33">
        <v>0</v>
      </c>
      <c r="G77" s="38">
        <f t="shared" si="8"/>
        <v>0</v>
      </c>
      <c r="H77" s="33">
        <v>0</v>
      </c>
      <c r="I77" s="38">
        <f t="shared" si="9"/>
        <v>0</v>
      </c>
      <c r="J77" s="33">
        <v>0</v>
      </c>
      <c r="K77" s="38">
        <f t="shared" si="10"/>
        <v>0</v>
      </c>
      <c r="L77" s="33">
        <v>0</v>
      </c>
      <c r="M77" s="38">
        <f t="shared" si="11"/>
        <v>0</v>
      </c>
      <c r="N77" s="33">
        <f t="shared" si="12"/>
        <v>0</v>
      </c>
      <c r="O77" s="38">
        <f t="shared" si="13"/>
        <v>0</v>
      </c>
      <c r="P77" s="33">
        <v>0</v>
      </c>
      <c r="Q77" s="33">
        <v>0</v>
      </c>
      <c r="R77" s="33">
        <v>0</v>
      </c>
      <c r="S77" s="33">
        <v>0</v>
      </c>
      <c r="T77" s="38">
        <f t="shared" si="14"/>
        <v>0</v>
      </c>
      <c r="U77" s="38">
        <f t="shared" si="15"/>
        <v>0</v>
      </c>
    </row>
    <row r="78" spans="1:21" ht="14" x14ac:dyDescent="0.3">
      <c r="A78" s="19" t="s">
        <v>0</v>
      </c>
      <c r="B78" s="14" t="s">
        <v>151</v>
      </c>
      <c r="C78" s="13" t="s">
        <v>0</v>
      </c>
      <c r="D78" s="34">
        <f>SUM(D71:D77)</f>
        <v>5054662</v>
      </c>
      <c r="E78" s="34">
        <f>SUM(E71:E77)</f>
        <v>7005674</v>
      </c>
      <c r="F78" s="34">
        <f>SUM(F71:F77)</f>
        <v>329391</v>
      </c>
      <c r="G78" s="39">
        <f t="shared" si="8"/>
        <v>6.5165781609136275E-2</v>
      </c>
      <c r="H78" s="34">
        <f>SUM(H71:H77)</f>
        <v>230497</v>
      </c>
      <c r="I78" s="39">
        <f t="shared" si="9"/>
        <v>4.5600873015841613E-2</v>
      </c>
      <c r="J78" s="34">
        <f>SUM(J71:J77)</f>
        <v>396581</v>
      </c>
      <c r="K78" s="39">
        <f t="shared" si="10"/>
        <v>5.6608543303613611E-2</v>
      </c>
      <c r="L78" s="34">
        <f>SUM(L71:L77)</f>
        <v>0</v>
      </c>
      <c r="M78" s="39">
        <f t="shared" si="11"/>
        <v>0</v>
      </c>
      <c r="N78" s="34">
        <f t="shared" si="12"/>
        <v>956469</v>
      </c>
      <c r="O78" s="39">
        <f t="shared" si="13"/>
        <v>0.1365277630674793</v>
      </c>
      <c r="P78" s="34">
        <f>SUM(P71:P77)</f>
        <v>368395</v>
      </c>
      <c r="Q78" s="34">
        <f>SUM(Q71:Q77)</f>
        <v>9338431</v>
      </c>
      <c r="R78" s="34">
        <f>SUM(R71:R77)</f>
        <v>8498981</v>
      </c>
      <c r="S78" s="34">
        <f>SUM(S71:S77)</f>
        <v>649613</v>
      </c>
      <c r="T78" s="39">
        <f t="shared" si="14"/>
        <v>7.6434221937900559E-2</v>
      </c>
      <c r="U78" s="39">
        <f t="shared" si="15"/>
        <v>7.6510267511774144E-2</v>
      </c>
    </row>
    <row r="79" spans="1:21" ht="13" x14ac:dyDescent="0.3">
      <c r="A79" s="18" t="s">
        <v>29</v>
      </c>
      <c r="B79" s="12" t="s">
        <v>152</v>
      </c>
      <c r="C79" s="11" t="s">
        <v>153</v>
      </c>
      <c r="D79" s="33">
        <v>7167582</v>
      </c>
      <c r="E79" s="33">
        <v>11305598</v>
      </c>
      <c r="F79" s="33">
        <v>4291387</v>
      </c>
      <c r="G79" s="38">
        <f t="shared" si="8"/>
        <v>0.59872171675189767</v>
      </c>
      <c r="H79" s="33">
        <v>2007218</v>
      </c>
      <c r="I79" s="38">
        <f t="shared" si="9"/>
        <v>0.28004116311470173</v>
      </c>
      <c r="J79" s="33">
        <v>721234</v>
      </c>
      <c r="K79" s="38">
        <f t="shared" si="10"/>
        <v>6.379441405930053E-2</v>
      </c>
      <c r="L79" s="33">
        <v>0</v>
      </c>
      <c r="M79" s="38">
        <f t="shared" si="11"/>
        <v>0</v>
      </c>
      <c r="N79" s="33">
        <f t="shared" si="12"/>
        <v>7019839</v>
      </c>
      <c r="O79" s="38">
        <f t="shared" si="13"/>
        <v>0.62091708903854537</v>
      </c>
      <c r="P79" s="33">
        <v>2424201</v>
      </c>
      <c r="Q79" s="33">
        <v>7151115</v>
      </c>
      <c r="R79" s="33">
        <v>2804000</v>
      </c>
      <c r="S79" s="33">
        <v>5275302</v>
      </c>
      <c r="T79" s="38">
        <f t="shared" si="14"/>
        <v>1.8813487874465049</v>
      </c>
      <c r="U79" s="38">
        <f t="shared" si="15"/>
        <v>-0.70248589122766636</v>
      </c>
    </row>
    <row r="80" spans="1:21" ht="13" x14ac:dyDescent="0.3">
      <c r="A80" s="18" t="s">
        <v>29</v>
      </c>
      <c r="B80" s="12" t="s">
        <v>154</v>
      </c>
      <c r="C80" s="11" t="s">
        <v>155</v>
      </c>
      <c r="D80" s="33">
        <v>0</v>
      </c>
      <c r="E80" s="33">
        <v>0</v>
      </c>
      <c r="F80" s="33">
        <v>0</v>
      </c>
      <c r="G80" s="38">
        <f t="shared" si="8"/>
        <v>0</v>
      </c>
      <c r="H80" s="33">
        <v>0</v>
      </c>
      <c r="I80" s="38">
        <f t="shared" si="9"/>
        <v>0</v>
      </c>
      <c r="J80" s="33">
        <v>0</v>
      </c>
      <c r="K80" s="38">
        <f t="shared" si="10"/>
        <v>0</v>
      </c>
      <c r="L80" s="33">
        <v>0</v>
      </c>
      <c r="M80" s="38">
        <f t="shared" si="11"/>
        <v>0</v>
      </c>
      <c r="N80" s="33">
        <f t="shared" si="12"/>
        <v>0</v>
      </c>
      <c r="O80" s="38">
        <f t="shared" si="13"/>
        <v>0</v>
      </c>
      <c r="P80" s="33">
        <v>0</v>
      </c>
      <c r="Q80" s="33">
        <v>0</v>
      </c>
      <c r="R80" s="33">
        <v>0</v>
      </c>
      <c r="S80" s="33">
        <v>0</v>
      </c>
      <c r="T80" s="38">
        <f t="shared" si="14"/>
        <v>0</v>
      </c>
      <c r="U80" s="38">
        <f t="shared" si="15"/>
        <v>0</v>
      </c>
    </row>
    <row r="81" spans="1:21" ht="13" x14ac:dyDescent="0.3">
      <c r="A81" s="18" t="s">
        <v>29</v>
      </c>
      <c r="B81" s="12" t="s">
        <v>156</v>
      </c>
      <c r="C81" s="11" t="s">
        <v>157</v>
      </c>
      <c r="D81" s="33">
        <v>231707160</v>
      </c>
      <c r="E81" s="33">
        <v>223810760</v>
      </c>
      <c r="F81" s="33">
        <v>60835006</v>
      </c>
      <c r="G81" s="38">
        <f t="shared" si="8"/>
        <v>0.26255125650843075</v>
      </c>
      <c r="H81" s="33">
        <v>57211114</v>
      </c>
      <c r="I81" s="38">
        <f t="shared" si="9"/>
        <v>0.24691129095881198</v>
      </c>
      <c r="J81" s="33">
        <v>57554386</v>
      </c>
      <c r="K81" s="38">
        <f t="shared" si="10"/>
        <v>0.25715647451445139</v>
      </c>
      <c r="L81" s="33">
        <v>0</v>
      </c>
      <c r="M81" s="38">
        <f t="shared" si="11"/>
        <v>0</v>
      </c>
      <c r="N81" s="33">
        <f t="shared" si="12"/>
        <v>175600506</v>
      </c>
      <c r="O81" s="38">
        <f t="shared" si="13"/>
        <v>0.78459367190388885</v>
      </c>
      <c r="P81" s="33">
        <v>57306517</v>
      </c>
      <c r="Q81" s="33">
        <v>232239060</v>
      </c>
      <c r="R81" s="33">
        <v>229950780</v>
      </c>
      <c r="S81" s="33">
        <v>175898508</v>
      </c>
      <c r="T81" s="38">
        <f t="shared" si="14"/>
        <v>0.76493981886036655</v>
      </c>
      <c r="U81" s="38">
        <f t="shared" si="15"/>
        <v>4.3253195792722909E-3</v>
      </c>
    </row>
    <row r="82" spans="1:21" ht="13" x14ac:dyDescent="0.3">
      <c r="A82" s="18" t="s">
        <v>29</v>
      </c>
      <c r="B82" s="12" t="s">
        <v>158</v>
      </c>
      <c r="C82" s="11" t="s">
        <v>159</v>
      </c>
      <c r="D82" s="33">
        <v>0</v>
      </c>
      <c r="E82" s="33">
        <v>0</v>
      </c>
      <c r="F82" s="33">
        <v>0</v>
      </c>
      <c r="G82" s="38">
        <f t="shared" si="8"/>
        <v>0</v>
      </c>
      <c r="H82" s="33">
        <v>0</v>
      </c>
      <c r="I82" s="38">
        <f t="shared" si="9"/>
        <v>0</v>
      </c>
      <c r="J82" s="33">
        <v>0</v>
      </c>
      <c r="K82" s="38">
        <f t="shared" si="10"/>
        <v>0</v>
      </c>
      <c r="L82" s="33">
        <v>0</v>
      </c>
      <c r="M82" s="38">
        <f t="shared" si="11"/>
        <v>0</v>
      </c>
      <c r="N82" s="33">
        <f t="shared" si="12"/>
        <v>0</v>
      </c>
      <c r="O82" s="38">
        <f t="shared" si="13"/>
        <v>0</v>
      </c>
      <c r="P82" s="33">
        <v>0</v>
      </c>
      <c r="Q82" s="33">
        <v>0</v>
      </c>
      <c r="R82" s="33">
        <v>0</v>
      </c>
      <c r="S82" s="33">
        <v>0</v>
      </c>
      <c r="T82" s="38">
        <f t="shared" si="14"/>
        <v>0</v>
      </c>
      <c r="U82" s="38">
        <f t="shared" si="15"/>
        <v>0</v>
      </c>
    </row>
    <row r="83" spans="1:21" ht="13" x14ac:dyDescent="0.3">
      <c r="A83" s="18" t="s">
        <v>44</v>
      </c>
      <c r="B83" s="12" t="s">
        <v>160</v>
      </c>
      <c r="C83" s="11" t="s">
        <v>161</v>
      </c>
      <c r="D83" s="33">
        <v>0</v>
      </c>
      <c r="E83" s="33">
        <v>0</v>
      </c>
      <c r="F83" s="33">
        <v>0</v>
      </c>
      <c r="G83" s="38">
        <f t="shared" si="8"/>
        <v>0</v>
      </c>
      <c r="H83" s="33">
        <v>0</v>
      </c>
      <c r="I83" s="38">
        <f t="shared" si="9"/>
        <v>0</v>
      </c>
      <c r="J83" s="33">
        <v>0</v>
      </c>
      <c r="K83" s="38">
        <f t="shared" si="10"/>
        <v>0</v>
      </c>
      <c r="L83" s="33">
        <v>0</v>
      </c>
      <c r="M83" s="38">
        <f t="shared" si="11"/>
        <v>0</v>
      </c>
      <c r="N83" s="33">
        <f t="shared" si="12"/>
        <v>0</v>
      </c>
      <c r="O83" s="38">
        <f t="shared" si="13"/>
        <v>0</v>
      </c>
      <c r="P83" s="33">
        <v>0</v>
      </c>
      <c r="Q83" s="33">
        <v>0</v>
      </c>
      <c r="R83" s="33">
        <v>0</v>
      </c>
      <c r="S83" s="33">
        <v>0</v>
      </c>
      <c r="T83" s="38">
        <f t="shared" si="14"/>
        <v>0</v>
      </c>
      <c r="U83" s="38">
        <f t="shared" si="15"/>
        <v>0</v>
      </c>
    </row>
    <row r="84" spans="1:21" ht="14" x14ac:dyDescent="0.3">
      <c r="A84" s="19" t="s">
        <v>0</v>
      </c>
      <c r="B84" s="14" t="s">
        <v>162</v>
      </c>
      <c r="C84" s="13" t="s">
        <v>0</v>
      </c>
      <c r="D84" s="34">
        <f>SUM(D79:D83)</f>
        <v>238874742</v>
      </c>
      <c r="E84" s="34">
        <f>SUM(E79:E83)</f>
        <v>235116358</v>
      </c>
      <c r="F84" s="34">
        <f>SUM(F79:F83)</f>
        <v>65126393</v>
      </c>
      <c r="G84" s="39">
        <f t="shared" si="8"/>
        <v>0.27263825574325479</v>
      </c>
      <c r="H84" s="34">
        <f>SUM(H79:H83)</f>
        <v>59218332</v>
      </c>
      <c r="I84" s="39">
        <f t="shared" si="9"/>
        <v>0.24790537293390358</v>
      </c>
      <c r="J84" s="34">
        <f>SUM(J79:J83)</f>
        <v>58275620</v>
      </c>
      <c r="K84" s="39">
        <f t="shared" si="10"/>
        <v>0.2478586368711955</v>
      </c>
      <c r="L84" s="34">
        <f>SUM(L79:L83)</f>
        <v>0</v>
      </c>
      <c r="M84" s="39">
        <f t="shared" si="11"/>
        <v>0</v>
      </c>
      <c r="N84" s="34">
        <f t="shared" si="12"/>
        <v>182620345</v>
      </c>
      <c r="O84" s="39">
        <f t="shared" si="13"/>
        <v>0.77672326397638403</v>
      </c>
      <c r="P84" s="34">
        <f>SUM(P79:P83)</f>
        <v>59730718</v>
      </c>
      <c r="Q84" s="34">
        <f>SUM(Q79:Q83)</f>
        <v>239390175</v>
      </c>
      <c r="R84" s="34">
        <f>SUM(R79:R83)</f>
        <v>232754780</v>
      </c>
      <c r="S84" s="34">
        <f>SUM(S79:S83)</f>
        <v>181173810</v>
      </c>
      <c r="T84" s="39">
        <f t="shared" si="14"/>
        <v>0.77838921288748608</v>
      </c>
      <c r="U84" s="39">
        <f t="shared" si="15"/>
        <v>-2.4360966161498299E-2</v>
      </c>
    </row>
    <row r="85" spans="1:21" ht="14" x14ac:dyDescent="0.3">
      <c r="A85" s="19" t="s">
        <v>0</v>
      </c>
      <c r="B85" s="14" t="s">
        <v>163</v>
      </c>
      <c r="C85" s="13" t="s">
        <v>0</v>
      </c>
      <c r="D85" s="34">
        <f>SUM(D57,D59:D62,D64:D69,D71:D77,D79:D83)</f>
        <v>264319285</v>
      </c>
      <c r="E85" s="34">
        <f>SUM(E57,E59:E62,E64:E69,E71:E77,E79:E83)</f>
        <v>262512915</v>
      </c>
      <c r="F85" s="34">
        <f>SUM(F57,F59:F62,F64:F69,F71:F77,F79:F83)</f>
        <v>68605058</v>
      </c>
      <c r="G85" s="39">
        <f t="shared" si="8"/>
        <v>0.25955373630796558</v>
      </c>
      <c r="H85" s="34">
        <f>SUM(H57,H59:H62,H64:H69,H71:H77,H79:H83)</f>
        <v>62564722</v>
      </c>
      <c r="I85" s="39">
        <f t="shared" si="9"/>
        <v>0.23670131371609907</v>
      </c>
      <c r="J85" s="34">
        <f>SUM(J57,J59:J62,J64:J69,J71:J77,J79:J83)</f>
        <v>61732988</v>
      </c>
      <c r="K85" s="39">
        <f t="shared" si="10"/>
        <v>0.23516171766253863</v>
      </c>
      <c r="L85" s="34">
        <f>SUM(L57,L59:L62,L64:L69,L71:L77,L79:L83)</f>
        <v>0</v>
      </c>
      <c r="M85" s="39">
        <f t="shared" si="11"/>
        <v>0</v>
      </c>
      <c r="N85" s="34">
        <f t="shared" si="12"/>
        <v>192902768</v>
      </c>
      <c r="O85" s="39">
        <f t="shared" si="13"/>
        <v>0.73483153390757938</v>
      </c>
      <c r="P85" s="34">
        <f>SUM(P57,P59:P62,P64:P69,P71:P77,P79:P83)</f>
        <v>63370257</v>
      </c>
      <c r="Q85" s="34">
        <f>SUM(Q57,Q59:Q62,Q64:Q69,Q71:Q77,Q79:Q83)</f>
        <v>274469800</v>
      </c>
      <c r="R85" s="34">
        <f>SUM(R57,R59:R62,R64:R69,R71:R77,R79:R83)</f>
        <v>265805294</v>
      </c>
      <c r="S85" s="34">
        <f>SUM(S57,S59:S62,S64:S69,S71:S77,S79:S83)</f>
        <v>191840369</v>
      </c>
      <c r="T85" s="39">
        <f t="shared" si="14"/>
        <v>0.72173268678388325</v>
      </c>
      <c r="U85" s="39">
        <f t="shared" si="15"/>
        <v>-2.5836552943126034E-2</v>
      </c>
    </row>
    <row r="86" spans="1:21" ht="14.5" customHeight="1" x14ac:dyDescent="0.3">
      <c r="A86" s="17" t="s">
        <v>0</v>
      </c>
      <c r="B86" s="15" t="s">
        <v>618</v>
      </c>
      <c r="C86" s="10"/>
      <c r="D86" s="35"/>
      <c r="E86" s="35"/>
      <c r="F86" s="35"/>
      <c r="G86" s="40"/>
      <c r="H86" s="35"/>
      <c r="I86" s="40"/>
      <c r="J86" s="35"/>
      <c r="K86" s="40"/>
      <c r="L86" s="35"/>
      <c r="M86" s="40"/>
      <c r="N86" s="35"/>
      <c r="O86" s="40"/>
      <c r="P86" s="35"/>
      <c r="Q86" s="35"/>
      <c r="R86" s="35"/>
      <c r="S86" s="35"/>
      <c r="T86" s="40"/>
      <c r="U86" s="40"/>
    </row>
    <row r="87" spans="1:21" ht="14.5" customHeight="1" x14ac:dyDescent="0.3">
      <c r="A87" s="17" t="s">
        <v>0</v>
      </c>
      <c r="B87" s="9" t="s">
        <v>164</v>
      </c>
      <c r="C87" s="10"/>
      <c r="D87" s="35"/>
      <c r="E87" s="35"/>
      <c r="F87" s="35"/>
      <c r="G87" s="40"/>
      <c r="H87" s="35"/>
      <c r="I87" s="40"/>
      <c r="J87" s="35"/>
      <c r="K87" s="40"/>
      <c r="L87" s="35"/>
      <c r="M87" s="40"/>
      <c r="N87" s="35"/>
      <c r="O87" s="40"/>
      <c r="P87" s="35"/>
      <c r="Q87" s="35"/>
      <c r="R87" s="35"/>
      <c r="S87" s="35"/>
      <c r="T87" s="40"/>
      <c r="U87" s="40"/>
    </row>
    <row r="88" spans="1:21" ht="13" x14ac:dyDescent="0.3">
      <c r="A88" s="18" t="s">
        <v>23</v>
      </c>
      <c r="B88" s="12" t="s">
        <v>165</v>
      </c>
      <c r="C88" s="11" t="s">
        <v>166</v>
      </c>
      <c r="D88" s="33">
        <v>244257895</v>
      </c>
      <c r="E88" s="33">
        <v>439171660</v>
      </c>
      <c r="F88" s="33">
        <v>36300391</v>
      </c>
      <c r="G88" s="38">
        <f t="shared" ref="G88:G99" si="16">IF(($D88      =0),0,($F88      /$D88      ))</f>
        <v>0.14861501610828179</v>
      </c>
      <c r="H88" s="33">
        <v>39526756</v>
      </c>
      <c r="I88" s="38">
        <f t="shared" ref="I88:I99" si="17">IF(($D88      =0),0,($H88      /$D88      ))</f>
        <v>0.16182386243850991</v>
      </c>
      <c r="J88" s="33">
        <v>64594965</v>
      </c>
      <c r="K88" s="38">
        <f t="shared" ref="K88:K99" si="18">IF(($E88      =0),0,($J88      /$E88      ))</f>
        <v>0.14708363695416959</v>
      </c>
      <c r="L88" s="33">
        <v>0</v>
      </c>
      <c r="M88" s="38">
        <f t="shared" ref="M88:M99" si="19">IF(($E88      =0),0,($L88      /$E88      ))</f>
        <v>0</v>
      </c>
      <c r="N88" s="33">
        <f t="shared" ref="N88:N99" si="20">$F88      +$H88      +$J88</f>
        <v>140422112</v>
      </c>
      <c r="O88" s="38">
        <f t="shared" ref="O88:O99" si="21">IF(($E88      =0),0,($N88      /$E88      ))</f>
        <v>0.31974310910681258</v>
      </c>
      <c r="P88" s="33">
        <v>78379918</v>
      </c>
      <c r="Q88" s="33">
        <v>138903519</v>
      </c>
      <c r="R88" s="33">
        <v>570044132</v>
      </c>
      <c r="S88" s="33">
        <v>190753810</v>
      </c>
      <c r="T88" s="38">
        <f t="shared" ref="T88:T99" si="22">IF(($R88      =0),0,($S88      /$R88      ))</f>
        <v>0.33462989844442431</v>
      </c>
      <c r="U88" s="38">
        <f t="shared" ref="U88:U99" si="23">IF(($P88      =0),0,(($J88      /$P88      )-1))</f>
        <v>-0.17587353178909937</v>
      </c>
    </row>
    <row r="89" spans="1:21" ht="13" x14ac:dyDescent="0.3">
      <c r="A89" s="18" t="s">
        <v>23</v>
      </c>
      <c r="B89" s="12" t="s">
        <v>167</v>
      </c>
      <c r="C89" s="11" t="s">
        <v>168</v>
      </c>
      <c r="D89" s="33">
        <v>528112000</v>
      </c>
      <c r="E89" s="33">
        <v>578177673</v>
      </c>
      <c r="F89" s="33">
        <v>97717696</v>
      </c>
      <c r="G89" s="38">
        <f t="shared" si="16"/>
        <v>0.18503214469657953</v>
      </c>
      <c r="H89" s="33">
        <v>111193886</v>
      </c>
      <c r="I89" s="38">
        <f t="shared" si="17"/>
        <v>0.2105498189777926</v>
      </c>
      <c r="J89" s="33">
        <v>88315003</v>
      </c>
      <c r="K89" s="38">
        <f t="shared" si="18"/>
        <v>0.15274716946740349</v>
      </c>
      <c r="L89" s="33">
        <v>0</v>
      </c>
      <c r="M89" s="38">
        <f t="shared" si="19"/>
        <v>0</v>
      </c>
      <c r="N89" s="33">
        <f t="shared" si="20"/>
        <v>297226585</v>
      </c>
      <c r="O89" s="38">
        <f t="shared" si="21"/>
        <v>0.51407482315561503</v>
      </c>
      <c r="P89" s="33">
        <v>83951491</v>
      </c>
      <c r="Q89" s="33">
        <v>581428996</v>
      </c>
      <c r="R89" s="33">
        <v>512681000</v>
      </c>
      <c r="S89" s="33">
        <v>252088799</v>
      </c>
      <c r="T89" s="38">
        <f t="shared" si="22"/>
        <v>0.49170692691946843</v>
      </c>
      <c r="U89" s="38">
        <f t="shared" si="23"/>
        <v>5.1976587288961928E-2</v>
      </c>
    </row>
    <row r="90" spans="1:21" ht="13" x14ac:dyDescent="0.3">
      <c r="A90" s="18" t="s">
        <v>23</v>
      </c>
      <c r="B90" s="12" t="s">
        <v>169</v>
      </c>
      <c r="C90" s="11" t="s">
        <v>170</v>
      </c>
      <c r="D90" s="33">
        <v>159647387</v>
      </c>
      <c r="E90" s="33">
        <v>157436107</v>
      </c>
      <c r="F90" s="33">
        <v>8315977</v>
      </c>
      <c r="G90" s="38">
        <f t="shared" si="16"/>
        <v>5.2089653055204715E-2</v>
      </c>
      <c r="H90" s="33">
        <v>17148239</v>
      </c>
      <c r="I90" s="38">
        <f t="shared" si="17"/>
        <v>0.10741321434844404</v>
      </c>
      <c r="J90" s="33">
        <v>-2091469</v>
      </c>
      <c r="K90" s="38">
        <f t="shared" si="18"/>
        <v>-1.3284557398259346E-2</v>
      </c>
      <c r="L90" s="33">
        <v>0</v>
      </c>
      <c r="M90" s="38">
        <f t="shared" si="19"/>
        <v>0</v>
      </c>
      <c r="N90" s="33">
        <f t="shared" si="20"/>
        <v>23372747</v>
      </c>
      <c r="O90" s="38">
        <f t="shared" si="21"/>
        <v>0.14845861883513164</v>
      </c>
      <c r="P90" s="33">
        <v>-7287090</v>
      </c>
      <c r="Q90" s="33">
        <v>109871989</v>
      </c>
      <c r="R90" s="33">
        <v>275908766</v>
      </c>
      <c r="S90" s="33">
        <v>40408355</v>
      </c>
      <c r="T90" s="38">
        <f t="shared" si="22"/>
        <v>0.14645549536472502</v>
      </c>
      <c r="U90" s="38">
        <f t="shared" si="23"/>
        <v>-0.71298982172581926</v>
      </c>
    </row>
    <row r="91" spans="1:21" ht="14" x14ac:dyDescent="0.3">
      <c r="A91" s="19" t="s">
        <v>0</v>
      </c>
      <c r="B91" s="14" t="s">
        <v>28</v>
      </c>
      <c r="C91" s="13" t="s">
        <v>0</v>
      </c>
      <c r="D91" s="34">
        <f>SUM(D88:D90)</f>
        <v>932017282</v>
      </c>
      <c r="E91" s="34">
        <f>SUM(E88:E90)</f>
        <v>1174785440</v>
      </c>
      <c r="F91" s="34">
        <f>SUM(F88:F90)</f>
        <v>142334064</v>
      </c>
      <c r="G91" s="39">
        <f t="shared" si="16"/>
        <v>0.15271612098712134</v>
      </c>
      <c r="H91" s="34">
        <f>SUM(H88:H90)</f>
        <v>167868881</v>
      </c>
      <c r="I91" s="39">
        <f t="shared" si="17"/>
        <v>0.180113485277626</v>
      </c>
      <c r="J91" s="34">
        <f>SUM(J88:J90)</f>
        <v>150818499</v>
      </c>
      <c r="K91" s="39">
        <f t="shared" si="18"/>
        <v>0.12837961202515413</v>
      </c>
      <c r="L91" s="34">
        <f>SUM(L88:L90)</f>
        <v>0</v>
      </c>
      <c r="M91" s="39">
        <f t="shared" si="19"/>
        <v>0</v>
      </c>
      <c r="N91" s="34">
        <f t="shared" si="20"/>
        <v>461021444</v>
      </c>
      <c r="O91" s="39">
        <f t="shared" si="21"/>
        <v>0.39243033519380355</v>
      </c>
      <c r="P91" s="34">
        <f>SUM(P88:P90)</f>
        <v>155044319</v>
      </c>
      <c r="Q91" s="34">
        <f>SUM(Q88:Q90)</f>
        <v>830204504</v>
      </c>
      <c r="R91" s="34">
        <f>SUM(R88:R90)</f>
        <v>1358633898</v>
      </c>
      <c r="S91" s="34">
        <f>SUM(S88:S90)</f>
        <v>483250964</v>
      </c>
      <c r="T91" s="39">
        <f t="shared" si="22"/>
        <v>0.35568887594471016</v>
      </c>
      <c r="U91" s="39">
        <f t="shared" si="23"/>
        <v>-2.7255561682334228E-2</v>
      </c>
    </row>
    <row r="92" spans="1:21" ht="13" x14ac:dyDescent="0.3">
      <c r="A92" s="18" t="s">
        <v>29</v>
      </c>
      <c r="B92" s="12" t="s">
        <v>171</v>
      </c>
      <c r="C92" s="11" t="s">
        <v>172</v>
      </c>
      <c r="D92" s="33">
        <v>13932583</v>
      </c>
      <c r="E92" s="33">
        <v>569291</v>
      </c>
      <c r="F92" s="33">
        <v>-3500767</v>
      </c>
      <c r="G92" s="38">
        <f t="shared" si="16"/>
        <v>-0.25126475112332008</v>
      </c>
      <c r="H92" s="33">
        <v>2961836</v>
      </c>
      <c r="I92" s="38">
        <f t="shared" si="17"/>
        <v>0.21258340969510103</v>
      </c>
      <c r="J92" s="33">
        <v>8540372</v>
      </c>
      <c r="K92" s="38">
        <f t="shared" si="18"/>
        <v>15.001768866888815</v>
      </c>
      <c r="L92" s="33">
        <v>0</v>
      </c>
      <c r="M92" s="38">
        <f t="shared" si="19"/>
        <v>0</v>
      </c>
      <c r="N92" s="33">
        <f t="shared" si="20"/>
        <v>8001441</v>
      </c>
      <c r="O92" s="38">
        <f t="shared" si="21"/>
        <v>14.055098359187129</v>
      </c>
      <c r="P92" s="33">
        <v>3582140</v>
      </c>
      <c r="Q92" s="33">
        <v>8433700</v>
      </c>
      <c r="R92" s="33">
        <v>8433700</v>
      </c>
      <c r="S92" s="33">
        <v>10241199</v>
      </c>
      <c r="T92" s="38">
        <f t="shared" si="22"/>
        <v>1.2143186264628811</v>
      </c>
      <c r="U92" s="38">
        <f t="shared" si="23"/>
        <v>1.384153606503375</v>
      </c>
    </row>
    <row r="93" spans="1:21" ht="13" x14ac:dyDescent="0.3">
      <c r="A93" s="18" t="s">
        <v>29</v>
      </c>
      <c r="B93" s="12" t="s">
        <v>173</v>
      </c>
      <c r="C93" s="11" t="s">
        <v>174</v>
      </c>
      <c r="D93" s="33">
        <v>0</v>
      </c>
      <c r="E93" s="33">
        <v>0</v>
      </c>
      <c r="F93" s="33">
        <v>0</v>
      </c>
      <c r="G93" s="38">
        <f t="shared" si="16"/>
        <v>0</v>
      </c>
      <c r="H93" s="33">
        <v>0</v>
      </c>
      <c r="I93" s="38">
        <f t="shared" si="17"/>
        <v>0</v>
      </c>
      <c r="J93" s="33">
        <v>0</v>
      </c>
      <c r="K93" s="38">
        <f t="shared" si="18"/>
        <v>0</v>
      </c>
      <c r="L93" s="33">
        <v>0</v>
      </c>
      <c r="M93" s="38">
        <f t="shared" si="19"/>
        <v>0</v>
      </c>
      <c r="N93" s="33">
        <f t="shared" si="20"/>
        <v>0</v>
      </c>
      <c r="O93" s="38">
        <f t="shared" si="21"/>
        <v>0</v>
      </c>
      <c r="P93" s="33">
        <v>0</v>
      </c>
      <c r="Q93" s="33">
        <v>0</v>
      </c>
      <c r="R93" s="33">
        <v>0</v>
      </c>
      <c r="S93" s="33">
        <v>0</v>
      </c>
      <c r="T93" s="38">
        <f t="shared" si="22"/>
        <v>0</v>
      </c>
      <c r="U93" s="38">
        <f t="shared" si="23"/>
        <v>0</v>
      </c>
    </row>
    <row r="94" spans="1:21" ht="13" x14ac:dyDescent="0.3">
      <c r="A94" s="18" t="s">
        <v>29</v>
      </c>
      <c r="B94" s="12" t="s">
        <v>175</v>
      </c>
      <c r="C94" s="11" t="s">
        <v>176</v>
      </c>
      <c r="D94" s="33">
        <v>5707600</v>
      </c>
      <c r="E94" s="33">
        <v>2788617</v>
      </c>
      <c r="F94" s="33">
        <v>692040</v>
      </c>
      <c r="G94" s="38">
        <f t="shared" si="16"/>
        <v>0.12124886116756606</v>
      </c>
      <c r="H94" s="33">
        <v>685064</v>
      </c>
      <c r="I94" s="38">
        <f t="shared" si="17"/>
        <v>0.1200266311584554</v>
      </c>
      <c r="J94" s="33">
        <v>765966</v>
      </c>
      <c r="K94" s="38">
        <f t="shared" si="18"/>
        <v>0.27467594151509511</v>
      </c>
      <c r="L94" s="33">
        <v>0</v>
      </c>
      <c r="M94" s="38">
        <f t="shared" si="19"/>
        <v>0</v>
      </c>
      <c r="N94" s="33">
        <f t="shared" si="20"/>
        <v>2143070</v>
      </c>
      <c r="O94" s="38">
        <f t="shared" si="21"/>
        <v>0.76850639582273217</v>
      </c>
      <c r="P94" s="33">
        <v>2187997</v>
      </c>
      <c r="Q94" s="33">
        <v>3349096</v>
      </c>
      <c r="R94" s="33">
        <v>5493340</v>
      </c>
      <c r="S94" s="33">
        <v>5218659</v>
      </c>
      <c r="T94" s="38">
        <f t="shared" si="22"/>
        <v>0.94999745145940362</v>
      </c>
      <c r="U94" s="38">
        <f t="shared" si="23"/>
        <v>-0.64992365163206345</v>
      </c>
    </row>
    <row r="95" spans="1:21" ht="13" x14ac:dyDescent="0.3">
      <c r="A95" s="18" t="s">
        <v>44</v>
      </c>
      <c r="B95" s="12" t="s">
        <v>177</v>
      </c>
      <c r="C95" s="11" t="s">
        <v>178</v>
      </c>
      <c r="D95" s="33">
        <v>0</v>
      </c>
      <c r="E95" s="33">
        <v>0</v>
      </c>
      <c r="F95" s="33">
        <v>0</v>
      </c>
      <c r="G95" s="38">
        <f t="shared" si="16"/>
        <v>0</v>
      </c>
      <c r="H95" s="33">
        <v>0</v>
      </c>
      <c r="I95" s="38">
        <f t="shared" si="17"/>
        <v>0</v>
      </c>
      <c r="J95" s="33">
        <v>0</v>
      </c>
      <c r="K95" s="38">
        <f t="shared" si="18"/>
        <v>0</v>
      </c>
      <c r="L95" s="33">
        <v>0</v>
      </c>
      <c r="M95" s="38">
        <f t="shared" si="19"/>
        <v>0</v>
      </c>
      <c r="N95" s="33">
        <f t="shared" si="20"/>
        <v>0</v>
      </c>
      <c r="O95" s="38">
        <f t="shared" si="21"/>
        <v>0</v>
      </c>
      <c r="P95" s="33">
        <v>0</v>
      </c>
      <c r="Q95" s="33">
        <v>0</v>
      </c>
      <c r="R95" s="33">
        <v>0</v>
      </c>
      <c r="S95" s="33">
        <v>0</v>
      </c>
      <c r="T95" s="38">
        <f t="shared" si="22"/>
        <v>0</v>
      </c>
      <c r="U95" s="38">
        <f t="shared" si="23"/>
        <v>0</v>
      </c>
    </row>
    <row r="96" spans="1:21" ht="14" x14ac:dyDescent="0.3">
      <c r="A96" s="19" t="s">
        <v>0</v>
      </c>
      <c r="B96" s="14" t="s">
        <v>179</v>
      </c>
      <c r="C96" s="13" t="s">
        <v>0</v>
      </c>
      <c r="D96" s="34">
        <f>SUM(D92:D95)</f>
        <v>19640183</v>
      </c>
      <c r="E96" s="34">
        <f>SUM(E92:E95)</f>
        <v>3357908</v>
      </c>
      <c r="F96" s="34">
        <f>SUM(F92:F95)</f>
        <v>-2808727</v>
      </c>
      <c r="G96" s="39">
        <f t="shared" si="16"/>
        <v>-0.14300920719526899</v>
      </c>
      <c r="H96" s="34">
        <f>SUM(H92:H95)</f>
        <v>3646900</v>
      </c>
      <c r="I96" s="39">
        <f t="shared" si="17"/>
        <v>0.18568564254212908</v>
      </c>
      <c r="J96" s="34">
        <f>SUM(J92:J95)</f>
        <v>9306338</v>
      </c>
      <c r="K96" s="39">
        <f t="shared" si="18"/>
        <v>2.7714690217838012</v>
      </c>
      <c r="L96" s="34">
        <f>SUM(L92:L95)</f>
        <v>0</v>
      </c>
      <c r="M96" s="39">
        <f t="shared" si="19"/>
        <v>0</v>
      </c>
      <c r="N96" s="34">
        <f t="shared" si="20"/>
        <v>10144511</v>
      </c>
      <c r="O96" s="39">
        <f t="shared" si="21"/>
        <v>3.0210806847596778</v>
      </c>
      <c r="P96" s="34">
        <f>SUM(P92:P95)</f>
        <v>5770137</v>
      </c>
      <c r="Q96" s="34">
        <f>SUM(Q92:Q95)</f>
        <v>11782796</v>
      </c>
      <c r="R96" s="34">
        <f>SUM(R92:R95)</f>
        <v>13927040</v>
      </c>
      <c r="S96" s="34">
        <f>SUM(S92:S95)</f>
        <v>15459858</v>
      </c>
      <c r="T96" s="39">
        <f t="shared" si="22"/>
        <v>1.1100605728137494</v>
      </c>
      <c r="U96" s="39">
        <f t="shared" si="23"/>
        <v>0.61284524093622039</v>
      </c>
    </row>
    <row r="97" spans="1:21" ht="13" x14ac:dyDescent="0.3">
      <c r="A97" s="18" t="s">
        <v>29</v>
      </c>
      <c r="B97" s="12" t="s">
        <v>180</v>
      </c>
      <c r="C97" s="11" t="s">
        <v>181</v>
      </c>
      <c r="D97" s="33">
        <v>-51003</v>
      </c>
      <c r="E97" s="33">
        <v>-51003</v>
      </c>
      <c r="F97" s="33">
        <v>0</v>
      </c>
      <c r="G97" s="38">
        <f t="shared" si="16"/>
        <v>0</v>
      </c>
      <c r="H97" s="33">
        <v>0</v>
      </c>
      <c r="I97" s="38">
        <f t="shared" si="17"/>
        <v>0</v>
      </c>
      <c r="J97" s="33">
        <v>0</v>
      </c>
      <c r="K97" s="38">
        <f t="shared" si="18"/>
        <v>0</v>
      </c>
      <c r="L97" s="33">
        <v>0</v>
      </c>
      <c r="M97" s="38">
        <f t="shared" si="19"/>
        <v>0</v>
      </c>
      <c r="N97" s="33">
        <f t="shared" si="20"/>
        <v>0</v>
      </c>
      <c r="O97" s="38">
        <f t="shared" si="21"/>
        <v>0</v>
      </c>
      <c r="P97" s="33">
        <v>0</v>
      </c>
      <c r="Q97" s="33">
        <v>0</v>
      </c>
      <c r="R97" s="33">
        <v>0</v>
      </c>
      <c r="S97" s="33">
        <v>0</v>
      </c>
      <c r="T97" s="38">
        <f t="shared" si="22"/>
        <v>0</v>
      </c>
      <c r="U97" s="38">
        <f t="shared" si="23"/>
        <v>0</v>
      </c>
    </row>
    <row r="98" spans="1:21" ht="13" x14ac:dyDescent="0.3">
      <c r="A98" s="18" t="s">
        <v>29</v>
      </c>
      <c r="B98" s="12" t="s">
        <v>182</v>
      </c>
      <c r="C98" s="11" t="s">
        <v>183</v>
      </c>
      <c r="D98" s="33">
        <v>1584050</v>
      </c>
      <c r="E98" s="33">
        <v>12010588</v>
      </c>
      <c r="F98" s="33">
        <v>430560</v>
      </c>
      <c r="G98" s="38">
        <f t="shared" si="16"/>
        <v>0.27180960196963477</v>
      </c>
      <c r="H98" s="33">
        <v>431140</v>
      </c>
      <c r="I98" s="38">
        <f t="shared" si="17"/>
        <v>0.27217575202802941</v>
      </c>
      <c r="J98" s="33">
        <v>429983</v>
      </c>
      <c r="K98" s="38">
        <f t="shared" si="18"/>
        <v>3.5800328843184029E-2</v>
      </c>
      <c r="L98" s="33">
        <v>0</v>
      </c>
      <c r="M98" s="38">
        <f t="shared" si="19"/>
        <v>0</v>
      </c>
      <c r="N98" s="33">
        <f t="shared" si="20"/>
        <v>1291683</v>
      </c>
      <c r="O98" s="38">
        <f t="shared" si="21"/>
        <v>0.10754535914478125</v>
      </c>
      <c r="P98" s="33">
        <v>365660</v>
      </c>
      <c r="Q98" s="33">
        <v>1585652</v>
      </c>
      <c r="R98" s="33">
        <v>1506966</v>
      </c>
      <c r="S98" s="33">
        <v>104943381</v>
      </c>
      <c r="T98" s="38">
        <f t="shared" si="22"/>
        <v>69.638851175142634</v>
      </c>
      <c r="U98" s="38">
        <f t="shared" si="23"/>
        <v>0.17590931466389548</v>
      </c>
    </row>
    <row r="99" spans="1:21" ht="13" x14ac:dyDescent="0.3">
      <c r="A99" s="18" t="s">
        <v>29</v>
      </c>
      <c r="B99" s="12" t="s">
        <v>184</v>
      </c>
      <c r="C99" s="11" t="s">
        <v>185</v>
      </c>
      <c r="D99" s="33">
        <v>162884</v>
      </c>
      <c r="E99" s="33">
        <v>1162884</v>
      </c>
      <c r="F99" s="33">
        <v>52682</v>
      </c>
      <c r="G99" s="38">
        <f t="shared" si="16"/>
        <v>0.32343262690012525</v>
      </c>
      <c r="H99" s="33">
        <v>158491</v>
      </c>
      <c r="I99" s="38">
        <f t="shared" si="17"/>
        <v>0.97302988629945242</v>
      </c>
      <c r="J99" s="33">
        <v>3780937</v>
      </c>
      <c r="K99" s="38">
        <f t="shared" si="18"/>
        <v>3.2513449320826497</v>
      </c>
      <c r="L99" s="33">
        <v>0</v>
      </c>
      <c r="M99" s="38">
        <f t="shared" si="19"/>
        <v>0</v>
      </c>
      <c r="N99" s="33">
        <f t="shared" si="20"/>
        <v>3992110</v>
      </c>
      <c r="O99" s="38">
        <f t="shared" si="21"/>
        <v>3.4329391409633292</v>
      </c>
      <c r="P99" s="33">
        <v>166463</v>
      </c>
      <c r="Q99" s="33">
        <v>0</v>
      </c>
      <c r="R99" s="33">
        <v>148076</v>
      </c>
      <c r="S99" s="33">
        <v>578716</v>
      </c>
      <c r="T99" s="38">
        <f t="shared" si="22"/>
        <v>3.9082363110834977</v>
      </c>
      <c r="U99" s="38">
        <f t="shared" si="23"/>
        <v>21.713377747607577</v>
      </c>
    </row>
    <row r="100" spans="1:21" ht="13" x14ac:dyDescent="0.3">
      <c r="A100" s="18" t="s">
        <v>44</v>
      </c>
      <c r="B100" s="12" t="s">
        <v>186</v>
      </c>
      <c r="C100" s="11" t="s">
        <v>187</v>
      </c>
      <c r="D100" s="33">
        <v>0</v>
      </c>
      <c r="E100" s="33">
        <v>0</v>
      </c>
      <c r="F100" s="33">
        <v>0</v>
      </c>
      <c r="G100" s="38">
        <f>IF(($D100     =0),0,($F100     /$D100     ))</f>
        <v>0</v>
      </c>
      <c r="H100" s="33">
        <v>0</v>
      </c>
      <c r="I100" s="38">
        <f>IF(($D100     =0),0,($H100     /$D100     ))</f>
        <v>0</v>
      </c>
      <c r="J100" s="33">
        <v>0</v>
      </c>
      <c r="K100" s="38">
        <f>IF(($E100     =0),0,($J100     /$E100     ))</f>
        <v>0</v>
      </c>
      <c r="L100" s="33">
        <v>0</v>
      </c>
      <c r="M100" s="38">
        <f>IF(($E100     =0),0,($L100     /$E100     ))</f>
        <v>0</v>
      </c>
      <c r="N100" s="33">
        <f>$F100     +$H100     +$J100</f>
        <v>0</v>
      </c>
      <c r="O100" s="38">
        <f>IF(($E100     =0),0,($N100     /$E100     ))</f>
        <v>0</v>
      </c>
      <c r="P100" s="33">
        <v>0</v>
      </c>
      <c r="Q100" s="33">
        <v>0</v>
      </c>
      <c r="R100" s="33">
        <v>0</v>
      </c>
      <c r="S100" s="33">
        <v>0</v>
      </c>
      <c r="T100" s="38">
        <f>IF(($R100     =0),0,($S100     /$R100     ))</f>
        <v>0</v>
      </c>
      <c r="U100" s="38">
        <f>IF(($P100     =0),0,(($J100     /$P100     )-1))</f>
        <v>0</v>
      </c>
    </row>
    <row r="101" spans="1:21" ht="14" x14ac:dyDescent="0.3">
      <c r="A101" s="19" t="s">
        <v>0</v>
      </c>
      <c r="B101" s="14" t="s">
        <v>188</v>
      </c>
      <c r="C101" s="13" t="s">
        <v>0</v>
      </c>
      <c r="D101" s="34">
        <f>SUM(D97:D100)</f>
        <v>1695931</v>
      </c>
      <c r="E101" s="34">
        <f>SUM(E97:E100)</f>
        <v>13122469</v>
      </c>
      <c r="F101" s="34">
        <f>SUM(F97:F100)</f>
        <v>483242</v>
      </c>
      <c r="G101" s="39">
        <f>IF(($D101     =0),0,($F101     /$D101     ))</f>
        <v>0.28494201709857297</v>
      </c>
      <c r="H101" s="34">
        <f>SUM(H97:H100)</f>
        <v>589631</v>
      </c>
      <c r="I101" s="39">
        <f>IF(($D101     =0),0,($H101     /$D101     ))</f>
        <v>0.34767393248899869</v>
      </c>
      <c r="J101" s="34">
        <f>SUM(J97:J100)</f>
        <v>4210920</v>
      </c>
      <c r="K101" s="39">
        <f>IF(($E101     =0),0,($J101     /$E101     ))</f>
        <v>0.32089388056470164</v>
      </c>
      <c r="L101" s="34">
        <f>SUM(L97:L100)</f>
        <v>0</v>
      </c>
      <c r="M101" s="39">
        <f>IF(($E101     =0),0,($L101     /$E101     ))</f>
        <v>0</v>
      </c>
      <c r="N101" s="34">
        <f>$F101     +$H101     +$J101</f>
        <v>5283793</v>
      </c>
      <c r="O101" s="39">
        <f>IF(($E101     =0),0,($N101     /$E101     ))</f>
        <v>0.4026523514744062</v>
      </c>
      <c r="P101" s="34">
        <f>SUM(P97:P100)</f>
        <v>532123</v>
      </c>
      <c r="Q101" s="34">
        <f>SUM(Q97:Q100)</f>
        <v>1585652</v>
      </c>
      <c r="R101" s="34">
        <f>SUM(R97:R100)</f>
        <v>1655042</v>
      </c>
      <c r="S101" s="34">
        <f>SUM(S97:S100)</f>
        <v>105522097</v>
      </c>
      <c r="T101" s="39">
        <f>IF(($R101     =0),0,($S101     /$R101     ))</f>
        <v>63.757957199877708</v>
      </c>
      <c r="U101" s="39">
        <f>IF(($P101     =0),0,(($J101     /$P101     )-1))</f>
        <v>6.9134335482585794</v>
      </c>
    </row>
    <row r="102" spans="1:21" ht="14" x14ac:dyDescent="0.3">
      <c r="A102" s="19" t="s">
        <v>0</v>
      </c>
      <c r="B102" s="14" t="s">
        <v>189</v>
      </c>
      <c r="C102" s="13" t="s">
        <v>0</v>
      </c>
      <c r="D102" s="34">
        <f>SUM(D88:D90,D92:D95,D97:D100)</f>
        <v>953353396</v>
      </c>
      <c r="E102" s="34">
        <f>SUM(E88:E90,E92:E95,E97:E100)</f>
        <v>1191265817</v>
      </c>
      <c r="F102" s="34">
        <f>SUM(F88:F90,F92:F95,F97:F100)</f>
        <v>140008579</v>
      </c>
      <c r="G102" s="39">
        <f>IF(($D102     =0),0,($F102     /$D102     ))</f>
        <v>0.14685905519132383</v>
      </c>
      <c r="H102" s="34">
        <f>SUM(H88:H90,H92:H95,H97:H100)</f>
        <v>172105412</v>
      </c>
      <c r="I102" s="39">
        <f>IF(($D102     =0),0,($H102     /$D102     ))</f>
        <v>0.18052635331463171</v>
      </c>
      <c r="J102" s="34">
        <f>SUM(J88:J90,J92:J95,J97:J100)</f>
        <v>164335757</v>
      </c>
      <c r="K102" s="39">
        <f>IF(($E102     =0),0,($J102     /$E102     ))</f>
        <v>0.13795053518269465</v>
      </c>
      <c r="L102" s="34">
        <f>SUM(L88:L90,L92:L95,L97:L100)</f>
        <v>0</v>
      </c>
      <c r="M102" s="39">
        <f>IF(($E102     =0),0,($L102     /$E102     ))</f>
        <v>0</v>
      </c>
      <c r="N102" s="34">
        <f>$F102     +$H102     +$J102</f>
        <v>476449748</v>
      </c>
      <c r="O102" s="39">
        <f>IF(($E102     =0),0,($N102     /$E102     ))</f>
        <v>0.39995250531057586</v>
      </c>
      <c r="P102" s="34">
        <f>SUM(P88:P90,P92:P95,P97:P100)</f>
        <v>161346579</v>
      </c>
      <c r="Q102" s="34">
        <f>SUM(Q88:Q90,Q92:Q95,Q97:Q100)</f>
        <v>843572952</v>
      </c>
      <c r="R102" s="34">
        <f>SUM(R88:R90,R92:R95,R97:R100)</f>
        <v>1374215980</v>
      </c>
      <c r="S102" s="34">
        <f>SUM(S88:S90,S92:S95,S97:S100)</f>
        <v>604232919</v>
      </c>
      <c r="T102" s="39">
        <f>IF(($R102     =0),0,($S102     /$R102     ))</f>
        <v>0.43969283416424831</v>
      </c>
      <c r="U102" s="39">
        <f>IF(($P102     =0),0,(($J102     /$P102     )-1))</f>
        <v>1.8526441766081758E-2</v>
      </c>
    </row>
    <row r="103" spans="1:21" ht="14.5" customHeight="1" x14ac:dyDescent="0.3">
      <c r="A103" s="17" t="s">
        <v>0</v>
      </c>
      <c r="B103" s="15" t="s">
        <v>618</v>
      </c>
      <c r="C103" s="10"/>
      <c r="D103" s="35"/>
      <c r="E103" s="35"/>
      <c r="F103" s="35"/>
      <c r="G103" s="40"/>
      <c r="H103" s="35"/>
      <c r="I103" s="40"/>
      <c r="J103" s="35"/>
      <c r="K103" s="40"/>
      <c r="L103" s="35"/>
      <c r="M103" s="40"/>
      <c r="N103" s="35"/>
      <c r="O103" s="40"/>
      <c r="P103" s="35"/>
      <c r="Q103" s="35"/>
      <c r="R103" s="35"/>
      <c r="S103" s="35"/>
      <c r="T103" s="40"/>
      <c r="U103" s="40"/>
    </row>
    <row r="104" spans="1:21" ht="28.9" customHeight="1" x14ac:dyDescent="0.3">
      <c r="A104" s="17" t="s">
        <v>0</v>
      </c>
      <c r="B104" s="9" t="s">
        <v>190</v>
      </c>
      <c r="C104" s="10"/>
      <c r="D104" s="35"/>
      <c r="E104" s="35"/>
      <c r="F104" s="35"/>
      <c r="G104" s="40"/>
      <c r="H104" s="35"/>
      <c r="I104" s="40"/>
      <c r="J104" s="35"/>
      <c r="K104" s="40"/>
      <c r="L104" s="35"/>
      <c r="M104" s="40"/>
      <c r="N104" s="35"/>
      <c r="O104" s="40"/>
      <c r="P104" s="35"/>
      <c r="Q104" s="35"/>
      <c r="R104" s="35"/>
      <c r="S104" s="35"/>
      <c r="T104" s="40"/>
      <c r="U104" s="40"/>
    </row>
    <row r="105" spans="1:21" ht="13" x14ac:dyDescent="0.3">
      <c r="A105" s="18" t="s">
        <v>23</v>
      </c>
      <c r="B105" s="12" t="s">
        <v>191</v>
      </c>
      <c r="C105" s="11" t="s">
        <v>192</v>
      </c>
      <c r="D105" s="33">
        <v>244321480</v>
      </c>
      <c r="E105" s="33">
        <v>235483980</v>
      </c>
      <c r="F105" s="33">
        <v>53437826</v>
      </c>
      <c r="G105" s="38">
        <f t="shared" ref="G105:G136" si="24">IF(($D105     =0),0,($F105     /$D105     ))</f>
        <v>0.21871931194915814</v>
      </c>
      <c r="H105" s="33">
        <v>37432787</v>
      </c>
      <c r="I105" s="38">
        <f t="shared" ref="I105:I136" si="25">IF(($D105     =0),0,($H105     /$D105     ))</f>
        <v>0.15321119944099881</v>
      </c>
      <c r="J105" s="33">
        <v>67965519</v>
      </c>
      <c r="K105" s="38">
        <f t="shared" ref="K105:K136" si="26">IF(($E105     =0),0,($J105     /$E105     ))</f>
        <v>0.28862056348801307</v>
      </c>
      <c r="L105" s="33">
        <v>0</v>
      </c>
      <c r="M105" s="38">
        <f t="shared" ref="M105:M136" si="27">IF(($E105     =0),0,($L105     /$E105     ))</f>
        <v>0</v>
      </c>
      <c r="N105" s="33">
        <f t="shared" ref="N105:N136" si="28">$F105     +$H105     +$J105</f>
        <v>158836132</v>
      </c>
      <c r="O105" s="38">
        <f t="shared" ref="O105:O136" si="29">IF(($E105     =0),0,($N105     /$E105     ))</f>
        <v>0.67450928933679477</v>
      </c>
      <c r="P105" s="33">
        <v>58543436</v>
      </c>
      <c r="Q105" s="33">
        <v>221164960</v>
      </c>
      <c r="R105" s="33">
        <v>375878263</v>
      </c>
      <c r="S105" s="33">
        <v>136854584</v>
      </c>
      <c r="T105" s="38">
        <f t="shared" ref="T105:T136" si="30">IF(($R105     =0),0,($S105     /$R105     ))</f>
        <v>0.36409283928185016</v>
      </c>
      <c r="U105" s="38">
        <f t="shared" ref="U105:U136" si="31">IF(($P105     =0),0,(($J105     /$P105     )-1))</f>
        <v>0.16094174930217631</v>
      </c>
    </row>
    <row r="106" spans="1:21" ht="14" x14ac:dyDescent="0.3">
      <c r="A106" s="19" t="s">
        <v>0</v>
      </c>
      <c r="B106" s="14" t="s">
        <v>28</v>
      </c>
      <c r="C106" s="13" t="s">
        <v>0</v>
      </c>
      <c r="D106" s="34">
        <f>D105</f>
        <v>244321480</v>
      </c>
      <c r="E106" s="34">
        <f>E105</f>
        <v>235483980</v>
      </c>
      <c r="F106" s="34">
        <f>F105</f>
        <v>53437826</v>
      </c>
      <c r="G106" s="39">
        <f t="shared" si="24"/>
        <v>0.21871931194915814</v>
      </c>
      <c r="H106" s="34">
        <f>H105</f>
        <v>37432787</v>
      </c>
      <c r="I106" s="39">
        <f t="shared" si="25"/>
        <v>0.15321119944099881</v>
      </c>
      <c r="J106" s="34">
        <f>J105</f>
        <v>67965519</v>
      </c>
      <c r="K106" s="39">
        <f t="shared" si="26"/>
        <v>0.28862056348801307</v>
      </c>
      <c r="L106" s="34">
        <f>L105</f>
        <v>0</v>
      </c>
      <c r="M106" s="39">
        <f t="shared" si="27"/>
        <v>0</v>
      </c>
      <c r="N106" s="34">
        <f t="shared" si="28"/>
        <v>158836132</v>
      </c>
      <c r="O106" s="39">
        <f t="shared" si="29"/>
        <v>0.67450928933679477</v>
      </c>
      <c r="P106" s="34">
        <f>P105</f>
        <v>58543436</v>
      </c>
      <c r="Q106" s="34">
        <f>Q105</f>
        <v>221164960</v>
      </c>
      <c r="R106" s="34">
        <f>R105</f>
        <v>375878263</v>
      </c>
      <c r="S106" s="34">
        <f>S105</f>
        <v>136854584</v>
      </c>
      <c r="T106" s="39">
        <f t="shared" si="30"/>
        <v>0.36409283928185016</v>
      </c>
      <c r="U106" s="39">
        <f t="shared" si="31"/>
        <v>0.16094174930217631</v>
      </c>
    </row>
    <row r="107" spans="1:21" ht="13" x14ac:dyDescent="0.3">
      <c r="A107" s="18" t="s">
        <v>29</v>
      </c>
      <c r="B107" s="12" t="s">
        <v>193</v>
      </c>
      <c r="C107" s="11" t="s">
        <v>194</v>
      </c>
      <c r="D107" s="33">
        <v>350261</v>
      </c>
      <c r="E107" s="33">
        <v>20344</v>
      </c>
      <c r="F107" s="33">
        <v>8943</v>
      </c>
      <c r="G107" s="38">
        <f t="shared" si="24"/>
        <v>2.5532388704423273E-2</v>
      </c>
      <c r="H107" s="33">
        <v>8943</v>
      </c>
      <c r="I107" s="38">
        <f t="shared" si="25"/>
        <v>2.5532388704423273E-2</v>
      </c>
      <c r="J107" s="33">
        <v>8696</v>
      </c>
      <c r="K107" s="38">
        <f t="shared" si="26"/>
        <v>0.42744789618560752</v>
      </c>
      <c r="L107" s="33">
        <v>0</v>
      </c>
      <c r="M107" s="38">
        <f t="shared" si="27"/>
        <v>0</v>
      </c>
      <c r="N107" s="33">
        <f t="shared" si="28"/>
        <v>26582</v>
      </c>
      <c r="O107" s="38">
        <f t="shared" si="29"/>
        <v>1.3066260322453795</v>
      </c>
      <c r="P107" s="33">
        <v>-162548</v>
      </c>
      <c r="Q107" s="33">
        <v>1927585</v>
      </c>
      <c r="R107" s="33">
        <v>837113</v>
      </c>
      <c r="S107" s="33">
        <v>27108</v>
      </c>
      <c r="T107" s="38">
        <f t="shared" si="30"/>
        <v>3.2382724912885116E-2</v>
      </c>
      <c r="U107" s="38">
        <f t="shared" si="31"/>
        <v>-1.0534980436547974</v>
      </c>
    </row>
    <row r="108" spans="1:21" ht="13" x14ac:dyDescent="0.3">
      <c r="A108" s="18" t="s">
        <v>29</v>
      </c>
      <c r="B108" s="12" t="s">
        <v>195</v>
      </c>
      <c r="C108" s="11" t="s">
        <v>196</v>
      </c>
      <c r="D108" s="33">
        <v>0</v>
      </c>
      <c r="E108" s="33">
        <v>0</v>
      </c>
      <c r="F108" s="33">
        <v>0</v>
      </c>
      <c r="G108" s="38">
        <f t="shared" si="24"/>
        <v>0</v>
      </c>
      <c r="H108" s="33">
        <v>0</v>
      </c>
      <c r="I108" s="38">
        <f t="shared" si="25"/>
        <v>0</v>
      </c>
      <c r="J108" s="33">
        <v>0</v>
      </c>
      <c r="K108" s="38">
        <f t="shared" si="26"/>
        <v>0</v>
      </c>
      <c r="L108" s="33">
        <v>0</v>
      </c>
      <c r="M108" s="38">
        <f t="shared" si="27"/>
        <v>0</v>
      </c>
      <c r="N108" s="33">
        <f t="shared" si="28"/>
        <v>0</v>
      </c>
      <c r="O108" s="38">
        <f t="shared" si="29"/>
        <v>0</v>
      </c>
      <c r="P108" s="33">
        <v>0</v>
      </c>
      <c r="Q108" s="33">
        <v>0</v>
      </c>
      <c r="R108" s="33">
        <v>0</v>
      </c>
      <c r="S108" s="33">
        <v>0</v>
      </c>
      <c r="T108" s="38">
        <f t="shared" si="30"/>
        <v>0</v>
      </c>
      <c r="U108" s="38">
        <f t="shared" si="31"/>
        <v>0</v>
      </c>
    </row>
    <row r="109" spans="1:21" ht="13" x14ac:dyDescent="0.3">
      <c r="A109" s="18" t="s">
        <v>29</v>
      </c>
      <c r="B109" s="12" t="s">
        <v>197</v>
      </c>
      <c r="C109" s="11" t="s">
        <v>198</v>
      </c>
      <c r="D109" s="33">
        <v>6274380</v>
      </c>
      <c r="E109" s="33">
        <v>6274380</v>
      </c>
      <c r="F109" s="33">
        <v>0</v>
      </c>
      <c r="G109" s="38">
        <f t="shared" si="24"/>
        <v>0</v>
      </c>
      <c r="H109" s="33">
        <v>0</v>
      </c>
      <c r="I109" s="38">
        <f t="shared" si="25"/>
        <v>0</v>
      </c>
      <c r="J109" s="33">
        <v>0</v>
      </c>
      <c r="K109" s="38">
        <f t="shared" si="26"/>
        <v>0</v>
      </c>
      <c r="L109" s="33">
        <v>0</v>
      </c>
      <c r="M109" s="38">
        <f t="shared" si="27"/>
        <v>0</v>
      </c>
      <c r="N109" s="33">
        <f t="shared" si="28"/>
        <v>0</v>
      </c>
      <c r="O109" s="38">
        <f t="shared" si="29"/>
        <v>0</v>
      </c>
      <c r="P109" s="33">
        <v>0</v>
      </c>
      <c r="Q109" s="33">
        <v>2676492</v>
      </c>
      <c r="R109" s="33">
        <v>2676492</v>
      </c>
      <c r="S109" s="33">
        <v>2676492</v>
      </c>
      <c r="T109" s="38">
        <f t="shared" si="30"/>
        <v>1</v>
      </c>
      <c r="U109" s="38">
        <f t="shared" si="31"/>
        <v>0</v>
      </c>
    </row>
    <row r="110" spans="1:21" ht="13" x14ac:dyDescent="0.3">
      <c r="A110" s="18" t="s">
        <v>29</v>
      </c>
      <c r="B110" s="12" t="s">
        <v>199</v>
      </c>
      <c r="C110" s="11" t="s">
        <v>200</v>
      </c>
      <c r="D110" s="33">
        <v>78014892</v>
      </c>
      <c r="E110" s="33">
        <v>81238028</v>
      </c>
      <c r="F110" s="33">
        <v>91014</v>
      </c>
      <c r="G110" s="38">
        <f t="shared" si="24"/>
        <v>1.1666234185134807E-3</v>
      </c>
      <c r="H110" s="33">
        <v>21713630</v>
      </c>
      <c r="I110" s="38">
        <f t="shared" si="25"/>
        <v>0.27832673279865594</v>
      </c>
      <c r="J110" s="33">
        <v>130074</v>
      </c>
      <c r="K110" s="38">
        <f t="shared" si="26"/>
        <v>1.60114669450125E-3</v>
      </c>
      <c r="L110" s="33">
        <v>0</v>
      </c>
      <c r="M110" s="38">
        <f t="shared" si="27"/>
        <v>0</v>
      </c>
      <c r="N110" s="33">
        <f t="shared" si="28"/>
        <v>21934718</v>
      </c>
      <c r="O110" s="38">
        <f t="shared" si="29"/>
        <v>0.27000554469392091</v>
      </c>
      <c r="P110" s="33">
        <v>57764</v>
      </c>
      <c r="Q110" s="33">
        <v>89003005</v>
      </c>
      <c r="R110" s="33">
        <v>83401153</v>
      </c>
      <c r="S110" s="33">
        <v>175114</v>
      </c>
      <c r="T110" s="38">
        <f t="shared" si="30"/>
        <v>2.0996592217376181E-3</v>
      </c>
      <c r="U110" s="38">
        <f t="shared" si="31"/>
        <v>1.2518177411536597</v>
      </c>
    </row>
    <row r="111" spans="1:21" ht="13" x14ac:dyDescent="0.3">
      <c r="A111" s="18" t="s">
        <v>44</v>
      </c>
      <c r="B111" s="12" t="s">
        <v>201</v>
      </c>
      <c r="C111" s="11" t="s">
        <v>202</v>
      </c>
      <c r="D111" s="33">
        <v>0</v>
      </c>
      <c r="E111" s="33">
        <v>0</v>
      </c>
      <c r="F111" s="33">
        <v>0</v>
      </c>
      <c r="G111" s="38">
        <f t="shared" si="24"/>
        <v>0</v>
      </c>
      <c r="H111" s="33">
        <v>0</v>
      </c>
      <c r="I111" s="38">
        <f t="shared" si="25"/>
        <v>0</v>
      </c>
      <c r="J111" s="33">
        <v>0</v>
      </c>
      <c r="K111" s="38">
        <f t="shared" si="26"/>
        <v>0</v>
      </c>
      <c r="L111" s="33">
        <v>0</v>
      </c>
      <c r="M111" s="38">
        <f t="shared" si="27"/>
        <v>0</v>
      </c>
      <c r="N111" s="33">
        <f t="shared" si="28"/>
        <v>0</v>
      </c>
      <c r="O111" s="38">
        <f t="shared" si="29"/>
        <v>0</v>
      </c>
      <c r="P111" s="33">
        <v>0</v>
      </c>
      <c r="Q111" s="33">
        <v>0</v>
      </c>
      <c r="R111" s="33">
        <v>0</v>
      </c>
      <c r="S111" s="33">
        <v>0</v>
      </c>
      <c r="T111" s="38">
        <f t="shared" si="30"/>
        <v>0</v>
      </c>
      <c r="U111" s="38">
        <f t="shared" si="31"/>
        <v>0</v>
      </c>
    </row>
    <row r="112" spans="1:21" ht="14" x14ac:dyDescent="0.3">
      <c r="A112" s="19" t="s">
        <v>0</v>
      </c>
      <c r="B112" s="14" t="s">
        <v>203</v>
      </c>
      <c r="C112" s="13" t="s">
        <v>0</v>
      </c>
      <c r="D112" s="34">
        <f>SUM(D107:D111)</f>
        <v>84639533</v>
      </c>
      <c r="E112" s="34">
        <f>SUM(E107:E111)</f>
        <v>87532752</v>
      </c>
      <c r="F112" s="34">
        <f>SUM(F107:F111)</f>
        <v>99957</v>
      </c>
      <c r="G112" s="39">
        <f t="shared" si="24"/>
        <v>1.1809729621263389E-3</v>
      </c>
      <c r="H112" s="34">
        <f>SUM(H107:H111)</f>
        <v>21722573</v>
      </c>
      <c r="I112" s="39">
        <f t="shared" si="25"/>
        <v>0.25664807247932242</v>
      </c>
      <c r="J112" s="34">
        <f>SUM(J107:J111)</f>
        <v>138770</v>
      </c>
      <c r="K112" s="39">
        <f t="shared" si="26"/>
        <v>1.5853494472560397E-3</v>
      </c>
      <c r="L112" s="34">
        <f>SUM(L107:L111)</f>
        <v>0</v>
      </c>
      <c r="M112" s="39">
        <f t="shared" si="27"/>
        <v>0</v>
      </c>
      <c r="N112" s="34">
        <f t="shared" si="28"/>
        <v>21961300</v>
      </c>
      <c r="O112" s="39">
        <f t="shared" si="29"/>
        <v>0.25089237454798635</v>
      </c>
      <c r="P112" s="34">
        <f>SUM(P107:P111)</f>
        <v>-104784</v>
      </c>
      <c r="Q112" s="34">
        <f>SUM(Q107:Q111)</f>
        <v>93607082</v>
      </c>
      <c r="R112" s="34">
        <f>SUM(R107:R111)</f>
        <v>86914758</v>
      </c>
      <c r="S112" s="34">
        <f>SUM(S107:S111)</f>
        <v>2878714</v>
      </c>
      <c r="T112" s="39">
        <f t="shared" si="30"/>
        <v>3.3121118510161418E-2</v>
      </c>
      <c r="U112" s="39">
        <f t="shared" si="31"/>
        <v>-2.3243434112078178</v>
      </c>
    </row>
    <row r="113" spans="1:21" ht="13" x14ac:dyDescent="0.3">
      <c r="A113" s="18" t="s">
        <v>29</v>
      </c>
      <c r="B113" s="12" t="s">
        <v>204</v>
      </c>
      <c r="C113" s="11" t="s">
        <v>205</v>
      </c>
      <c r="D113" s="33">
        <v>0</v>
      </c>
      <c r="E113" s="33">
        <v>0</v>
      </c>
      <c r="F113" s="33">
        <v>0</v>
      </c>
      <c r="G113" s="38">
        <f t="shared" si="24"/>
        <v>0</v>
      </c>
      <c r="H113" s="33">
        <v>0</v>
      </c>
      <c r="I113" s="38">
        <f t="shared" si="25"/>
        <v>0</v>
      </c>
      <c r="J113" s="33">
        <v>0</v>
      </c>
      <c r="K113" s="38">
        <f t="shared" si="26"/>
        <v>0</v>
      </c>
      <c r="L113" s="33">
        <v>0</v>
      </c>
      <c r="M113" s="38">
        <f t="shared" si="27"/>
        <v>0</v>
      </c>
      <c r="N113" s="33">
        <f t="shared" si="28"/>
        <v>0</v>
      </c>
      <c r="O113" s="38">
        <f t="shared" si="29"/>
        <v>0</v>
      </c>
      <c r="P113" s="33">
        <v>0</v>
      </c>
      <c r="Q113" s="33">
        <v>0</v>
      </c>
      <c r="R113" s="33">
        <v>0</v>
      </c>
      <c r="S113" s="33">
        <v>0</v>
      </c>
      <c r="T113" s="38">
        <f t="shared" si="30"/>
        <v>0</v>
      </c>
      <c r="U113" s="38">
        <f t="shared" si="31"/>
        <v>0</v>
      </c>
    </row>
    <row r="114" spans="1:21" ht="13" x14ac:dyDescent="0.3">
      <c r="A114" s="18" t="s">
        <v>29</v>
      </c>
      <c r="B114" s="12" t="s">
        <v>206</v>
      </c>
      <c r="C114" s="11" t="s">
        <v>207</v>
      </c>
      <c r="D114" s="33">
        <v>251438</v>
      </c>
      <c r="E114" s="33">
        <v>1191837</v>
      </c>
      <c r="F114" s="33">
        <v>0</v>
      </c>
      <c r="G114" s="38">
        <f t="shared" si="24"/>
        <v>0</v>
      </c>
      <c r="H114" s="33">
        <v>0</v>
      </c>
      <c r="I114" s="38">
        <f t="shared" si="25"/>
        <v>0</v>
      </c>
      <c r="J114" s="33">
        <v>0</v>
      </c>
      <c r="K114" s="38">
        <f t="shared" si="26"/>
        <v>0</v>
      </c>
      <c r="L114" s="33">
        <v>0</v>
      </c>
      <c r="M114" s="38">
        <f t="shared" si="27"/>
        <v>0</v>
      </c>
      <c r="N114" s="33">
        <f t="shared" si="28"/>
        <v>0</v>
      </c>
      <c r="O114" s="38">
        <f t="shared" si="29"/>
        <v>0</v>
      </c>
      <c r="P114" s="33">
        <v>0</v>
      </c>
      <c r="Q114" s="33">
        <v>590000</v>
      </c>
      <c r="R114" s="33">
        <v>851204</v>
      </c>
      <c r="S114" s="33">
        <v>0</v>
      </c>
      <c r="T114" s="38">
        <f t="shared" si="30"/>
        <v>0</v>
      </c>
      <c r="U114" s="38">
        <f t="shared" si="31"/>
        <v>0</v>
      </c>
    </row>
    <row r="115" spans="1:21" ht="13" x14ac:dyDescent="0.3">
      <c r="A115" s="18" t="s">
        <v>29</v>
      </c>
      <c r="B115" s="12" t="s">
        <v>208</v>
      </c>
      <c r="C115" s="11" t="s">
        <v>209</v>
      </c>
      <c r="D115" s="33">
        <v>0</v>
      </c>
      <c r="E115" s="33">
        <v>0</v>
      </c>
      <c r="F115" s="33">
        <v>0</v>
      </c>
      <c r="G115" s="38">
        <f t="shared" si="24"/>
        <v>0</v>
      </c>
      <c r="H115" s="33">
        <v>0</v>
      </c>
      <c r="I115" s="38">
        <f t="shared" si="25"/>
        <v>0</v>
      </c>
      <c r="J115" s="33">
        <v>0</v>
      </c>
      <c r="K115" s="38">
        <f t="shared" si="26"/>
        <v>0</v>
      </c>
      <c r="L115" s="33">
        <v>0</v>
      </c>
      <c r="M115" s="38">
        <f t="shared" si="27"/>
        <v>0</v>
      </c>
      <c r="N115" s="33">
        <f t="shared" si="28"/>
        <v>0</v>
      </c>
      <c r="O115" s="38">
        <f t="shared" si="29"/>
        <v>0</v>
      </c>
      <c r="P115" s="33">
        <v>0</v>
      </c>
      <c r="Q115" s="33">
        <v>0</v>
      </c>
      <c r="R115" s="33">
        <v>0</v>
      </c>
      <c r="S115" s="33">
        <v>0</v>
      </c>
      <c r="T115" s="38">
        <f t="shared" si="30"/>
        <v>0</v>
      </c>
      <c r="U115" s="38">
        <f t="shared" si="31"/>
        <v>0</v>
      </c>
    </row>
    <row r="116" spans="1:21" ht="13" x14ac:dyDescent="0.3">
      <c r="A116" s="18" t="s">
        <v>29</v>
      </c>
      <c r="B116" s="12" t="s">
        <v>210</v>
      </c>
      <c r="C116" s="11" t="s">
        <v>211</v>
      </c>
      <c r="D116" s="33">
        <v>0</v>
      </c>
      <c r="E116" s="33">
        <v>365629</v>
      </c>
      <c r="F116" s="33">
        <v>365629</v>
      </c>
      <c r="G116" s="38">
        <f t="shared" si="24"/>
        <v>0</v>
      </c>
      <c r="H116" s="33">
        <v>0</v>
      </c>
      <c r="I116" s="38">
        <f t="shared" si="25"/>
        <v>0</v>
      </c>
      <c r="J116" s="33">
        <v>0</v>
      </c>
      <c r="K116" s="38">
        <f t="shared" si="26"/>
        <v>0</v>
      </c>
      <c r="L116" s="33">
        <v>0</v>
      </c>
      <c r="M116" s="38">
        <f t="shared" si="27"/>
        <v>0</v>
      </c>
      <c r="N116" s="33">
        <f t="shared" si="28"/>
        <v>365629</v>
      </c>
      <c r="O116" s="38">
        <f t="shared" si="29"/>
        <v>1</v>
      </c>
      <c r="P116" s="33">
        <v>1527430</v>
      </c>
      <c r="Q116" s="33">
        <v>0</v>
      </c>
      <c r="R116" s="33">
        <v>0</v>
      </c>
      <c r="S116" s="33">
        <v>1527430</v>
      </c>
      <c r="T116" s="38">
        <f t="shared" si="30"/>
        <v>0</v>
      </c>
      <c r="U116" s="38">
        <f t="shared" si="31"/>
        <v>-1</v>
      </c>
    </row>
    <row r="117" spans="1:21" ht="13" x14ac:dyDescent="0.3">
      <c r="A117" s="18" t="s">
        <v>29</v>
      </c>
      <c r="B117" s="12" t="s">
        <v>212</v>
      </c>
      <c r="C117" s="11" t="s">
        <v>213</v>
      </c>
      <c r="D117" s="33">
        <v>14666075</v>
      </c>
      <c r="E117" s="33">
        <v>64894053</v>
      </c>
      <c r="F117" s="33">
        <v>2162828</v>
      </c>
      <c r="G117" s="38">
        <f t="shared" si="24"/>
        <v>0.14747149458870215</v>
      </c>
      <c r="H117" s="33">
        <v>7428573</v>
      </c>
      <c r="I117" s="38">
        <f t="shared" si="25"/>
        <v>0.50651404687348178</v>
      </c>
      <c r="J117" s="33">
        <v>-283536643</v>
      </c>
      <c r="K117" s="38">
        <f t="shared" si="26"/>
        <v>-4.3692238331916178</v>
      </c>
      <c r="L117" s="33">
        <v>0</v>
      </c>
      <c r="M117" s="38">
        <f t="shared" si="27"/>
        <v>0</v>
      </c>
      <c r="N117" s="33">
        <f t="shared" si="28"/>
        <v>-273945242</v>
      </c>
      <c r="O117" s="38">
        <f t="shared" si="29"/>
        <v>-4.2214229091223503</v>
      </c>
      <c r="P117" s="33">
        <v>51466005</v>
      </c>
      <c r="Q117" s="33">
        <v>62708055</v>
      </c>
      <c r="R117" s="33">
        <v>108051478</v>
      </c>
      <c r="S117" s="33">
        <v>157289436</v>
      </c>
      <c r="T117" s="38">
        <f t="shared" si="30"/>
        <v>1.4556898148121584</v>
      </c>
      <c r="U117" s="38">
        <f t="shared" si="31"/>
        <v>-6.5092024920139036</v>
      </c>
    </row>
    <row r="118" spans="1:21" ht="13" x14ac:dyDescent="0.3">
      <c r="A118" s="18" t="s">
        <v>29</v>
      </c>
      <c r="B118" s="12" t="s">
        <v>214</v>
      </c>
      <c r="C118" s="11" t="s">
        <v>215</v>
      </c>
      <c r="D118" s="33">
        <v>0</v>
      </c>
      <c r="E118" s="33">
        <v>0</v>
      </c>
      <c r="F118" s="33">
        <v>0</v>
      </c>
      <c r="G118" s="38">
        <f t="shared" si="24"/>
        <v>0</v>
      </c>
      <c r="H118" s="33">
        <v>0</v>
      </c>
      <c r="I118" s="38">
        <f t="shared" si="25"/>
        <v>0</v>
      </c>
      <c r="J118" s="33">
        <v>0</v>
      </c>
      <c r="K118" s="38">
        <f t="shared" si="26"/>
        <v>0</v>
      </c>
      <c r="L118" s="33">
        <v>0</v>
      </c>
      <c r="M118" s="38">
        <f t="shared" si="27"/>
        <v>0</v>
      </c>
      <c r="N118" s="33">
        <f t="shared" si="28"/>
        <v>0</v>
      </c>
      <c r="O118" s="38">
        <f t="shared" si="29"/>
        <v>0</v>
      </c>
      <c r="P118" s="33">
        <v>0</v>
      </c>
      <c r="Q118" s="33">
        <v>0</v>
      </c>
      <c r="R118" s="33">
        <v>0</v>
      </c>
      <c r="S118" s="33">
        <v>0</v>
      </c>
      <c r="T118" s="38">
        <f t="shared" si="30"/>
        <v>0</v>
      </c>
      <c r="U118" s="38">
        <f t="shared" si="31"/>
        <v>0</v>
      </c>
    </row>
    <row r="119" spans="1:21" ht="13" x14ac:dyDescent="0.3">
      <c r="A119" s="18" t="s">
        <v>29</v>
      </c>
      <c r="B119" s="12" t="s">
        <v>216</v>
      </c>
      <c r="C119" s="11" t="s">
        <v>217</v>
      </c>
      <c r="D119" s="33">
        <v>0</v>
      </c>
      <c r="E119" s="33">
        <v>0</v>
      </c>
      <c r="F119" s="33">
        <v>0</v>
      </c>
      <c r="G119" s="38">
        <f t="shared" si="24"/>
        <v>0</v>
      </c>
      <c r="H119" s="33">
        <v>0</v>
      </c>
      <c r="I119" s="38">
        <f t="shared" si="25"/>
        <v>0</v>
      </c>
      <c r="J119" s="33">
        <v>0</v>
      </c>
      <c r="K119" s="38">
        <f t="shared" si="26"/>
        <v>0</v>
      </c>
      <c r="L119" s="33">
        <v>0</v>
      </c>
      <c r="M119" s="38">
        <f t="shared" si="27"/>
        <v>0</v>
      </c>
      <c r="N119" s="33">
        <f t="shared" si="28"/>
        <v>0</v>
      </c>
      <c r="O119" s="38">
        <f t="shared" si="29"/>
        <v>0</v>
      </c>
      <c r="P119" s="33">
        <v>0</v>
      </c>
      <c r="Q119" s="33">
        <v>134000</v>
      </c>
      <c r="R119" s="33">
        <v>100000</v>
      </c>
      <c r="S119" s="33">
        <v>0</v>
      </c>
      <c r="T119" s="38">
        <f t="shared" si="30"/>
        <v>0</v>
      </c>
      <c r="U119" s="38">
        <f t="shared" si="31"/>
        <v>0</v>
      </c>
    </row>
    <row r="120" spans="1:21" ht="13" x14ac:dyDescent="0.3">
      <c r="A120" s="18" t="s">
        <v>44</v>
      </c>
      <c r="B120" s="12" t="s">
        <v>218</v>
      </c>
      <c r="C120" s="11" t="s">
        <v>219</v>
      </c>
      <c r="D120" s="33">
        <v>0</v>
      </c>
      <c r="E120" s="33">
        <v>0</v>
      </c>
      <c r="F120" s="33">
        <v>0</v>
      </c>
      <c r="G120" s="38">
        <f t="shared" si="24"/>
        <v>0</v>
      </c>
      <c r="H120" s="33">
        <v>0</v>
      </c>
      <c r="I120" s="38">
        <f t="shared" si="25"/>
        <v>0</v>
      </c>
      <c r="J120" s="33">
        <v>0</v>
      </c>
      <c r="K120" s="38">
        <f t="shared" si="26"/>
        <v>0</v>
      </c>
      <c r="L120" s="33">
        <v>0</v>
      </c>
      <c r="M120" s="38">
        <f t="shared" si="27"/>
        <v>0</v>
      </c>
      <c r="N120" s="33">
        <f t="shared" si="28"/>
        <v>0</v>
      </c>
      <c r="O120" s="38">
        <f t="shared" si="29"/>
        <v>0</v>
      </c>
      <c r="P120" s="33">
        <v>0</v>
      </c>
      <c r="Q120" s="33">
        <v>0</v>
      </c>
      <c r="R120" s="33">
        <v>0</v>
      </c>
      <c r="S120" s="33">
        <v>0</v>
      </c>
      <c r="T120" s="38">
        <f t="shared" si="30"/>
        <v>0</v>
      </c>
      <c r="U120" s="38">
        <f t="shared" si="31"/>
        <v>0</v>
      </c>
    </row>
    <row r="121" spans="1:21" ht="14" x14ac:dyDescent="0.3">
      <c r="A121" s="19" t="s">
        <v>0</v>
      </c>
      <c r="B121" s="14" t="s">
        <v>220</v>
      </c>
      <c r="C121" s="13" t="s">
        <v>0</v>
      </c>
      <c r="D121" s="34">
        <f>SUM(D113:D120)</f>
        <v>14917513</v>
      </c>
      <c r="E121" s="34">
        <f>SUM(E113:E120)</f>
        <v>66451519</v>
      </c>
      <c r="F121" s="34">
        <f>SUM(F113:F120)</f>
        <v>2528457</v>
      </c>
      <c r="G121" s="39">
        <f t="shared" si="24"/>
        <v>0.1694958804460234</v>
      </c>
      <c r="H121" s="34">
        <f>SUM(H113:H120)</f>
        <v>7428573</v>
      </c>
      <c r="I121" s="39">
        <f t="shared" si="25"/>
        <v>0.49797663993991492</v>
      </c>
      <c r="J121" s="34">
        <f>SUM(J113:J120)</f>
        <v>-283536643</v>
      </c>
      <c r="K121" s="39">
        <f t="shared" si="26"/>
        <v>-4.2668195891804972</v>
      </c>
      <c r="L121" s="34">
        <f>SUM(L113:L120)</f>
        <v>0</v>
      </c>
      <c r="M121" s="39">
        <f t="shared" si="27"/>
        <v>0</v>
      </c>
      <c r="N121" s="34">
        <f t="shared" si="28"/>
        <v>-273579613</v>
      </c>
      <c r="O121" s="39">
        <f t="shared" si="29"/>
        <v>-4.1169805764710965</v>
      </c>
      <c r="P121" s="34">
        <f>SUM(P113:P120)</f>
        <v>52993435</v>
      </c>
      <c r="Q121" s="34">
        <f>SUM(Q113:Q120)</f>
        <v>63432055</v>
      </c>
      <c r="R121" s="34">
        <f>SUM(R113:R120)</f>
        <v>109002682</v>
      </c>
      <c r="S121" s="34">
        <f>SUM(S113:S120)</f>
        <v>158816866</v>
      </c>
      <c r="T121" s="39">
        <f t="shared" si="30"/>
        <v>1.456999617679132</v>
      </c>
      <c r="U121" s="39">
        <f t="shared" si="31"/>
        <v>-6.3504107254040054</v>
      </c>
    </row>
    <row r="122" spans="1:21" ht="13" x14ac:dyDescent="0.3">
      <c r="A122" s="18" t="s">
        <v>29</v>
      </c>
      <c r="B122" s="12" t="s">
        <v>221</v>
      </c>
      <c r="C122" s="11" t="s">
        <v>222</v>
      </c>
      <c r="D122" s="33">
        <v>0</v>
      </c>
      <c r="E122" s="33">
        <v>0</v>
      </c>
      <c r="F122" s="33">
        <v>0</v>
      </c>
      <c r="G122" s="38">
        <f t="shared" si="24"/>
        <v>0</v>
      </c>
      <c r="H122" s="33">
        <v>0</v>
      </c>
      <c r="I122" s="38">
        <f t="shared" si="25"/>
        <v>0</v>
      </c>
      <c r="J122" s="33">
        <v>0</v>
      </c>
      <c r="K122" s="38">
        <f t="shared" si="26"/>
        <v>0</v>
      </c>
      <c r="L122" s="33">
        <v>0</v>
      </c>
      <c r="M122" s="38">
        <f t="shared" si="27"/>
        <v>0</v>
      </c>
      <c r="N122" s="33">
        <f t="shared" si="28"/>
        <v>0</v>
      </c>
      <c r="O122" s="38">
        <f t="shared" si="29"/>
        <v>0</v>
      </c>
      <c r="P122" s="33">
        <v>0</v>
      </c>
      <c r="Q122" s="33">
        <v>0</v>
      </c>
      <c r="R122" s="33">
        <v>0</v>
      </c>
      <c r="S122" s="33">
        <v>0</v>
      </c>
      <c r="T122" s="38">
        <f t="shared" si="30"/>
        <v>0</v>
      </c>
      <c r="U122" s="38">
        <f t="shared" si="31"/>
        <v>0</v>
      </c>
    </row>
    <row r="123" spans="1:21" ht="13" x14ac:dyDescent="0.3">
      <c r="A123" s="18" t="s">
        <v>29</v>
      </c>
      <c r="B123" s="12" t="s">
        <v>223</v>
      </c>
      <c r="C123" s="11" t="s">
        <v>224</v>
      </c>
      <c r="D123" s="33">
        <v>0</v>
      </c>
      <c r="E123" s="33">
        <v>0</v>
      </c>
      <c r="F123" s="33">
        <v>0</v>
      </c>
      <c r="G123" s="38">
        <f t="shared" si="24"/>
        <v>0</v>
      </c>
      <c r="H123" s="33">
        <v>0</v>
      </c>
      <c r="I123" s="38">
        <f t="shared" si="25"/>
        <v>0</v>
      </c>
      <c r="J123" s="33">
        <v>0</v>
      </c>
      <c r="K123" s="38">
        <f t="shared" si="26"/>
        <v>0</v>
      </c>
      <c r="L123" s="33">
        <v>0</v>
      </c>
      <c r="M123" s="38">
        <f t="shared" si="27"/>
        <v>0</v>
      </c>
      <c r="N123" s="33">
        <f t="shared" si="28"/>
        <v>0</v>
      </c>
      <c r="O123" s="38">
        <f t="shared" si="29"/>
        <v>0</v>
      </c>
      <c r="P123" s="33">
        <v>0</v>
      </c>
      <c r="Q123" s="33">
        <v>7219000</v>
      </c>
      <c r="R123" s="33">
        <v>350000</v>
      </c>
      <c r="S123" s="33">
        <v>0</v>
      </c>
      <c r="T123" s="38">
        <f t="shared" si="30"/>
        <v>0</v>
      </c>
      <c r="U123" s="38">
        <f t="shared" si="31"/>
        <v>0</v>
      </c>
    </row>
    <row r="124" spans="1:21" ht="13" x14ac:dyDescent="0.3">
      <c r="A124" s="18" t="s">
        <v>29</v>
      </c>
      <c r="B124" s="12" t="s">
        <v>225</v>
      </c>
      <c r="C124" s="11" t="s">
        <v>226</v>
      </c>
      <c r="D124" s="33">
        <v>2843256</v>
      </c>
      <c r="E124" s="33">
        <v>2414000</v>
      </c>
      <c r="F124" s="33">
        <v>271768</v>
      </c>
      <c r="G124" s="38">
        <f t="shared" si="24"/>
        <v>9.558337342821048E-2</v>
      </c>
      <c r="H124" s="33">
        <v>382743</v>
      </c>
      <c r="I124" s="38">
        <f t="shared" si="25"/>
        <v>0.1346143294870388</v>
      </c>
      <c r="J124" s="33">
        <v>303660</v>
      </c>
      <c r="K124" s="38">
        <f t="shared" si="26"/>
        <v>0.12579121789560896</v>
      </c>
      <c r="L124" s="33">
        <v>0</v>
      </c>
      <c r="M124" s="38">
        <f t="shared" si="27"/>
        <v>0</v>
      </c>
      <c r="N124" s="33">
        <f t="shared" si="28"/>
        <v>958171</v>
      </c>
      <c r="O124" s="38">
        <f t="shared" si="29"/>
        <v>0.39692253521126758</v>
      </c>
      <c r="P124" s="33">
        <v>560424</v>
      </c>
      <c r="Q124" s="33">
        <v>3568500</v>
      </c>
      <c r="R124" s="33">
        <v>3901884</v>
      </c>
      <c r="S124" s="33">
        <v>1294567</v>
      </c>
      <c r="T124" s="38">
        <f t="shared" si="30"/>
        <v>0.33177998115782015</v>
      </c>
      <c r="U124" s="38">
        <f t="shared" si="31"/>
        <v>-0.45816025009635564</v>
      </c>
    </row>
    <row r="125" spans="1:21" ht="13" x14ac:dyDescent="0.3">
      <c r="A125" s="18" t="s">
        <v>44</v>
      </c>
      <c r="B125" s="12" t="s">
        <v>227</v>
      </c>
      <c r="C125" s="11" t="s">
        <v>228</v>
      </c>
      <c r="D125" s="33">
        <v>0</v>
      </c>
      <c r="E125" s="33">
        <v>0</v>
      </c>
      <c r="F125" s="33">
        <v>0</v>
      </c>
      <c r="G125" s="38">
        <f t="shared" si="24"/>
        <v>0</v>
      </c>
      <c r="H125" s="33">
        <v>0</v>
      </c>
      <c r="I125" s="38">
        <f t="shared" si="25"/>
        <v>0</v>
      </c>
      <c r="J125" s="33">
        <v>0</v>
      </c>
      <c r="K125" s="38">
        <f t="shared" si="26"/>
        <v>0</v>
      </c>
      <c r="L125" s="33">
        <v>0</v>
      </c>
      <c r="M125" s="38">
        <f t="shared" si="27"/>
        <v>0</v>
      </c>
      <c r="N125" s="33">
        <f t="shared" si="28"/>
        <v>0</v>
      </c>
      <c r="O125" s="38">
        <f t="shared" si="29"/>
        <v>0</v>
      </c>
      <c r="P125" s="33">
        <v>0</v>
      </c>
      <c r="Q125" s="33">
        <v>0</v>
      </c>
      <c r="R125" s="33">
        <v>0</v>
      </c>
      <c r="S125" s="33">
        <v>0</v>
      </c>
      <c r="T125" s="38">
        <f t="shared" si="30"/>
        <v>0</v>
      </c>
      <c r="U125" s="38">
        <f t="shared" si="31"/>
        <v>0</v>
      </c>
    </row>
    <row r="126" spans="1:21" ht="14" x14ac:dyDescent="0.3">
      <c r="A126" s="19" t="s">
        <v>0</v>
      </c>
      <c r="B126" s="14" t="s">
        <v>229</v>
      </c>
      <c r="C126" s="13" t="s">
        <v>0</v>
      </c>
      <c r="D126" s="34">
        <f>SUM(D122:D125)</f>
        <v>2843256</v>
      </c>
      <c r="E126" s="34">
        <f>SUM(E122:E125)</f>
        <v>2414000</v>
      </c>
      <c r="F126" s="34">
        <f>SUM(F122:F125)</f>
        <v>271768</v>
      </c>
      <c r="G126" s="39">
        <f t="shared" si="24"/>
        <v>9.558337342821048E-2</v>
      </c>
      <c r="H126" s="34">
        <f>SUM(H122:H125)</f>
        <v>382743</v>
      </c>
      <c r="I126" s="39">
        <f t="shared" si="25"/>
        <v>0.1346143294870388</v>
      </c>
      <c r="J126" s="34">
        <f>SUM(J122:J125)</f>
        <v>303660</v>
      </c>
      <c r="K126" s="39">
        <f t="shared" si="26"/>
        <v>0.12579121789560896</v>
      </c>
      <c r="L126" s="34">
        <f>SUM(L122:L125)</f>
        <v>0</v>
      </c>
      <c r="M126" s="39">
        <f t="shared" si="27"/>
        <v>0</v>
      </c>
      <c r="N126" s="34">
        <f t="shared" si="28"/>
        <v>958171</v>
      </c>
      <c r="O126" s="39">
        <f t="shared" si="29"/>
        <v>0.39692253521126758</v>
      </c>
      <c r="P126" s="34">
        <f>SUM(P122:P125)</f>
        <v>560424</v>
      </c>
      <c r="Q126" s="34">
        <f>SUM(Q122:Q125)</f>
        <v>10787500</v>
      </c>
      <c r="R126" s="34">
        <f>SUM(R122:R125)</f>
        <v>4251884</v>
      </c>
      <c r="S126" s="34">
        <f>SUM(S122:S125)</f>
        <v>1294567</v>
      </c>
      <c r="T126" s="39">
        <f t="shared" si="30"/>
        <v>0.30446903066969844</v>
      </c>
      <c r="U126" s="39">
        <f t="shared" si="31"/>
        <v>-0.45816025009635564</v>
      </c>
    </row>
    <row r="127" spans="1:21" ht="13" x14ac:dyDescent="0.3">
      <c r="A127" s="18" t="s">
        <v>29</v>
      </c>
      <c r="B127" s="12" t="s">
        <v>230</v>
      </c>
      <c r="C127" s="11" t="s">
        <v>231</v>
      </c>
      <c r="D127" s="33">
        <v>848480</v>
      </c>
      <c r="E127" s="33">
        <v>848480</v>
      </c>
      <c r="F127" s="33">
        <v>49196</v>
      </c>
      <c r="G127" s="38">
        <f t="shared" si="24"/>
        <v>5.7981331321893266E-2</v>
      </c>
      <c r="H127" s="33">
        <v>155004</v>
      </c>
      <c r="I127" s="38">
        <f t="shared" si="25"/>
        <v>0.18268432962474071</v>
      </c>
      <c r="J127" s="33">
        <v>151987</v>
      </c>
      <c r="K127" s="38">
        <f t="shared" si="26"/>
        <v>0.17912855930605318</v>
      </c>
      <c r="L127" s="33">
        <v>0</v>
      </c>
      <c r="M127" s="38">
        <f t="shared" si="27"/>
        <v>0</v>
      </c>
      <c r="N127" s="33">
        <f t="shared" si="28"/>
        <v>356187</v>
      </c>
      <c r="O127" s="38">
        <f t="shared" si="29"/>
        <v>0.41979422025268714</v>
      </c>
      <c r="P127" s="33">
        <v>49250</v>
      </c>
      <c r="Q127" s="33">
        <v>848480</v>
      </c>
      <c r="R127" s="33">
        <v>718480</v>
      </c>
      <c r="S127" s="33">
        <v>312011</v>
      </c>
      <c r="T127" s="38">
        <f t="shared" si="30"/>
        <v>0.43426539360872957</v>
      </c>
      <c r="U127" s="38">
        <f t="shared" si="31"/>
        <v>2.0860304568527921</v>
      </c>
    </row>
    <row r="128" spans="1:21" ht="13" x14ac:dyDescent="0.3">
      <c r="A128" s="18" t="s">
        <v>29</v>
      </c>
      <c r="B128" s="12" t="s">
        <v>232</v>
      </c>
      <c r="C128" s="11" t="s">
        <v>233</v>
      </c>
      <c r="D128" s="33">
        <v>0</v>
      </c>
      <c r="E128" s="33">
        <v>0</v>
      </c>
      <c r="F128" s="33">
        <v>0</v>
      </c>
      <c r="G128" s="38">
        <f t="shared" si="24"/>
        <v>0</v>
      </c>
      <c r="H128" s="33">
        <v>0</v>
      </c>
      <c r="I128" s="38">
        <f t="shared" si="25"/>
        <v>0</v>
      </c>
      <c r="J128" s="33">
        <v>0</v>
      </c>
      <c r="K128" s="38">
        <f t="shared" si="26"/>
        <v>0</v>
      </c>
      <c r="L128" s="33">
        <v>0</v>
      </c>
      <c r="M128" s="38">
        <f t="shared" si="27"/>
        <v>0</v>
      </c>
      <c r="N128" s="33">
        <f t="shared" si="28"/>
        <v>0</v>
      </c>
      <c r="O128" s="38">
        <f t="shared" si="29"/>
        <v>0</v>
      </c>
      <c r="P128" s="33">
        <v>0</v>
      </c>
      <c r="Q128" s="33">
        <v>0</v>
      </c>
      <c r="R128" s="33">
        <v>0</v>
      </c>
      <c r="S128" s="33">
        <v>0</v>
      </c>
      <c r="T128" s="38">
        <f t="shared" si="30"/>
        <v>0</v>
      </c>
      <c r="U128" s="38">
        <f t="shared" si="31"/>
        <v>0</v>
      </c>
    </row>
    <row r="129" spans="1:21" ht="13" x14ac:dyDescent="0.3">
      <c r="A129" s="18" t="s">
        <v>29</v>
      </c>
      <c r="B129" s="12" t="s">
        <v>234</v>
      </c>
      <c r="C129" s="11" t="s">
        <v>235</v>
      </c>
      <c r="D129" s="33">
        <v>0</v>
      </c>
      <c r="E129" s="33">
        <v>0</v>
      </c>
      <c r="F129" s="33">
        <v>0</v>
      </c>
      <c r="G129" s="38">
        <f t="shared" si="24"/>
        <v>0</v>
      </c>
      <c r="H129" s="33">
        <v>0</v>
      </c>
      <c r="I129" s="38">
        <f t="shared" si="25"/>
        <v>0</v>
      </c>
      <c r="J129" s="33">
        <v>0</v>
      </c>
      <c r="K129" s="38">
        <f t="shared" si="26"/>
        <v>0</v>
      </c>
      <c r="L129" s="33">
        <v>0</v>
      </c>
      <c r="M129" s="38">
        <f t="shared" si="27"/>
        <v>0</v>
      </c>
      <c r="N129" s="33">
        <f t="shared" si="28"/>
        <v>0</v>
      </c>
      <c r="O129" s="38">
        <f t="shared" si="29"/>
        <v>0</v>
      </c>
      <c r="P129" s="33">
        <v>0</v>
      </c>
      <c r="Q129" s="33">
        <v>0</v>
      </c>
      <c r="R129" s="33">
        <v>0</v>
      </c>
      <c r="S129" s="33">
        <v>0</v>
      </c>
      <c r="T129" s="38">
        <f t="shared" si="30"/>
        <v>0</v>
      </c>
      <c r="U129" s="38">
        <f t="shared" si="31"/>
        <v>0</v>
      </c>
    </row>
    <row r="130" spans="1:21" ht="13" x14ac:dyDescent="0.3">
      <c r="A130" s="18" t="s">
        <v>29</v>
      </c>
      <c r="B130" s="12" t="s">
        <v>236</v>
      </c>
      <c r="C130" s="11" t="s">
        <v>237</v>
      </c>
      <c r="D130" s="33">
        <v>0</v>
      </c>
      <c r="E130" s="33">
        <v>0</v>
      </c>
      <c r="F130" s="33">
        <v>0</v>
      </c>
      <c r="G130" s="38">
        <f t="shared" si="24"/>
        <v>0</v>
      </c>
      <c r="H130" s="33">
        <v>0</v>
      </c>
      <c r="I130" s="38">
        <f t="shared" si="25"/>
        <v>0</v>
      </c>
      <c r="J130" s="33">
        <v>0</v>
      </c>
      <c r="K130" s="38">
        <f t="shared" si="26"/>
        <v>0</v>
      </c>
      <c r="L130" s="33">
        <v>0</v>
      </c>
      <c r="M130" s="38">
        <f t="shared" si="27"/>
        <v>0</v>
      </c>
      <c r="N130" s="33">
        <f t="shared" si="28"/>
        <v>0</v>
      </c>
      <c r="O130" s="38">
        <f t="shared" si="29"/>
        <v>0</v>
      </c>
      <c r="P130" s="33">
        <v>0</v>
      </c>
      <c r="Q130" s="33">
        <v>0</v>
      </c>
      <c r="R130" s="33">
        <v>0</v>
      </c>
      <c r="S130" s="33">
        <v>0</v>
      </c>
      <c r="T130" s="38">
        <f t="shared" si="30"/>
        <v>0</v>
      </c>
      <c r="U130" s="38">
        <f t="shared" si="31"/>
        <v>0</v>
      </c>
    </row>
    <row r="131" spans="1:21" ht="13" x14ac:dyDescent="0.3">
      <c r="A131" s="18" t="s">
        <v>44</v>
      </c>
      <c r="B131" s="12" t="s">
        <v>238</v>
      </c>
      <c r="C131" s="11" t="s">
        <v>239</v>
      </c>
      <c r="D131" s="33">
        <v>0</v>
      </c>
      <c r="E131" s="33">
        <v>0</v>
      </c>
      <c r="F131" s="33">
        <v>0</v>
      </c>
      <c r="G131" s="38">
        <f t="shared" si="24"/>
        <v>0</v>
      </c>
      <c r="H131" s="33">
        <v>0</v>
      </c>
      <c r="I131" s="38">
        <f t="shared" si="25"/>
        <v>0</v>
      </c>
      <c r="J131" s="33">
        <v>0</v>
      </c>
      <c r="K131" s="38">
        <f t="shared" si="26"/>
        <v>0</v>
      </c>
      <c r="L131" s="33">
        <v>0</v>
      </c>
      <c r="M131" s="38">
        <f t="shared" si="27"/>
        <v>0</v>
      </c>
      <c r="N131" s="33">
        <f t="shared" si="28"/>
        <v>0</v>
      </c>
      <c r="O131" s="38">
        <f t="shared" si="29"/>
        <v>0</v>
      </c>
      <c r="P131" s="33">
        <v>0</v>
      </c>
      <c r="Q131" s="33">
        <v>0</v>
      </c>
      <c r="R131" s="33">
        <v>0</v>
      </c>
      <c r="S131" s="33">
        <v>0</v>
      </c>
      <c r="T131" s="38">
        <f t="shared" si="30"/>
        <v>0</v>
      </c>
      <c r="U131" s="38">
        <f t="shared" si="31"/>
        <v>0</v>
      </c>
    </row>
    <row r="132" spans="1:21" ht="14" x14ac:dyDescent="0.3">
      <c r="A132" s="19" t="s">
        <v>0</v>
      </c>
      <c r="B132" s="14" t="s">
        <v>240</v>
      </c>
      <c r="C132" s="13" t="s">
        <v>0</v>
      </c>
      <c r="D132" s="34">
        <f>SUM(D127:D131)</f>
        <v>848480</v>
      </c>
      <c r="E132" s="34">
        <f>SUM(E127:E131)</f>
        <v>848480</v>
      </c>
      <c r="F132" s="34">
        <f>SUM(F127:F131)</f>
        <v>49196</v>
      </c>
      <c r="G132" s="39">
        <f t="shared" si="24"/>
        <v>5.7981331321893266E-2</v>
      </c>
      <c r="H132" s="34">
        <f>SUM(H127:H131)</f>
        <v>155004</v>
      </c>
      <c r="I132" s="39">
        <f t="shared" si="25"/>
        <v>0.18268432962474071</v>
      </c>
      <c r="J132" s="34">
        <f>SUM(J127:J131)</f>
        <v>151987</v>
      </c>
      <c r="K132" s="39">
        <f t="shared" si="26"/>
        <v>0.17912855930605318</v>
      </c>
      <c r="L132" s="34">
        <f>SUM(L127:L131)</f>
        <v>0</v>
      </c>
      <c r="M132" s="39">
        <f t="shared" si="27"/>
        <v>0</v>
      </c>
      <c r="N132" s="34">
        <f t="shared" si="28"/>
        <v>356187</v>
      </c>
      <c r="O132" s="39">
        <f t="shared" si="29"/>
        <v>0.41979422025268714</v>
      </c>
      <c r="P132" s="34">
        <f>SUM(P127:P131)</f>
        <v>49250</v>
      </c>
      <c r="Q132" s="34">
        <f>SUM(Q127:Q131)</f>
        <v>848480</v>
      </c>
      <c r="R132" s="34">
        <f>SUM(R127:R131)</f>
        <v>718480</v>
      </c>
      <c r="S132" s="34">
        <f>SUM(S127:S131)</f>
        <v>312011</v>
      </c>
      <c r="T132" s="39">
        <f t="shared" si="30"/>
        <v>0.43426539360872957</v>
      </c>
      <c r="U132" s="39">
        <f t="shared" si="31"/>
        <v>2.0860304568527921</v>
      </c>
    </row>
    <row r="133" spans="1:21" ht="13" x14ac:dyDescent="0.3">
      <c r="A133" s="18" t="s">
        <v>29</v>
      </c>
      <c r="B133" s="12" t="s">
        <v>241</v>
      </c>
      <c r="C133" s="11" t="s">
        <v>242</v>
      </c>
      <c r="D133" s="33">
        <v>201127745</v>
      </c>
      <c r="E133" s="33">
        <v>359966811</v>
      </c>
      <c r="F133" s="33">
        <v>28543381</v>
      </c>
      <c r="G133" s="38">
        <f t="shared" si="24"/>
        <v>0.1419166758917324</v>
      </c>
      <c r="H133" s="33">
        <v>122889116</v>
      </c>
      <c r="I133" s="38">
        <f t="shared" si="25"/>
        <v>0.6110003172361923</v>
      </c>
      <c r="J133" s="33">
        <v>83694175</v>
      </c>
      <c r="K133" s="38">
        <f t="shared" si="26"/>
        <v>0.23250525449136475</v>
      </c>
      <c r="L133" s="33">
        <v>0</v>
      </c>
      <c r="M133" s="38">
        <f t="shared" si="27"/>
        <v>0</v>
      </c>
      <c r="N133" s="33">
        <f t="shared" si="28"/>
        <v>235126672</v>
      </c>
      <c r="O133" s="38">
        <f t="shared" si="29"/>
        <v>0.65318986310657401</v>
      </c>
      <c r="P133" s="33">
        <v>5469439</v>
      </c>
      <c r="Q133" s="33">
        <v>174417667</v>
      </c>
      <c r="R133" s="33">
        <v>181305992</v>
      </c>
      <c r="S133" s="33">
        <v>51281328</v>
      </c>
      <c r="T133" s="38">
        <f t="shared" si="30"/>
        <v>0.28284408824171681</v>
      </c>
      <c r="U133" s="38">
        <f t="shared" si="31"/>
        <v>14.302149818290323</v>
      </c>
    </row>
    <row r="134" spans="1:21" ht="13" x14ac:dyDescent="0.3">
      <c r="A134" s="18" t="s">
        <v>29</v>
      </c>
      <c r="B134" s="12" t="s">
        <v>243</v>
      </c>
      <c r="C134" s="11" t="s">
        <v>244</v>
      </c>
      <c r="D134" s="33">
        <v>0</v>
      </c>
      <c r="E134" s="33">
        <v>0</v>
      </c>
      <c r="F134" s="33">
        <v>0</v>
      </c>
      <c r="G134" s="38">
        <f t="shared" si="24"/>
        <v>0</v>
      </c>
      <c r="H134" s="33">
        <v>0</v>
      </c>
      <c r="I134" s="38">
        <f t="shared" si="25"/>
        <v>0</v>
      </c>
      <c r="J134" s="33">
        <v>0</v>
      </c>
      <c r="K134" s="38">
        <f t="shared" si="26"/>
        <v>0</v>
      </c>
      <c r="L134" s="33">
        <v>0</v>
      </c>
      <c r="M134" s="38">
        <f t="shared" si="27"/>
        <v>0</v>
      </c>
      <c r="N134" s="33">
        <f t="shared" si="28"/>
        <v>0</v>
      </c>
      <c r="O134" s="38">
        <f t="shared" si="29"/>
        <v>0</v>
      </c>
      <c r="P134" s="33">
        <v>0</v>
      </c>
      <c r="Q134" s="33">
        <v>0</v>
      </c>
      <c r="R134" s="33">
        <v>0</v>
      </c>
      <c r="S134" s="33">
        <v>0</v>
      </c>
      <c r="T134" s="38">
        <f t="shared" si="30"/>
        <v>0</v>
      </c>
      <c r="U134" s="38">
        <f t="shared" si="31"/>
        <v>0</v>
      </c>
    </row>
    <row r="135" spans="1:21" ht="13" x14ac:dyDescent="0.3">
      <c r="A135" s="18" t="s">
        <v>29</v>
      </c>
      <c r="B135" s="12" t="s">
        <v>245</v>
      </c>
      <c r="C135" s="11" t="s">
        <v>246</v>
      </c>
      <c r="D135" s="33">
        <v>0</v>
      </c>
      <c r="E135" s="33">
        <v>0</v>
      </c>
      <c r="F135" s="33">
        <v>0</v>
      </c>
      <c r="G135" s="38">
        <f t="shared" si="24"/>
        <v>0</v>
      </c>
      <c r="H135" s="33">
        <v>0</v>
      </c>
      <c r="I135" s="38">
        <f t="shared" si="25"/>
        <v>0</v>
      </c>
      <c r="J135" s="33">
        <v>0</v>
      </c>
      <c r="K135" s="38">
        <f t="shared" si="26"/>
        <v>0</v>
      </c>
      <c r="L135" s="33">
        <v>0</v>
      </c>
      <c r="M135" s="38">
        <f t="shared" si="27"/>
        <v>0</v>
      </c>
      <c r="N135" s="33">
        <f t="shared" si="28"/>
        <v>0</v>
      </c>
      <c r="O135" s="38">
        <f t="shared" si="29"/>
        <v>0</v>
      </c>
      <c r="P135" s="33">
        <v>0</v>
      </c>
      <c r="Q135" s="33">
        <v>0</v>
      </c>
      <c r="R135" s="33">
        <v>0</v>
      </c>
      <c r="S135" s="33">
        <v>0</v>
      </c>
      <c r="T135" s="38">
        <f t="shared" si="30"/>
        <v>0</v>
      </c>
      <c r="U135" s="38">
        <f t="shared" si="31"/>
        <v>0</v>
      </c>
    </row>
    <row r="136" spans="1:21" ht="13" x14ac:dyDescent="0.3">
      <c r="A136" s="18" t="s">
        <v>44</v>
      </c>
      <c r="B136" s="12" t="s">
        <v>247</v>
      </c>
      <c r="C136" s="11" t="s">
        <v>248</v>
      </c>
      <c r="D136" s="33">
        <v>0</v>
      </c>
      <c r="E136" s="33">
        <v>0</v>
      </c>
      <c r="F136" s="33">
        <v>0</v>
      </c>
      <c r="G136" s="38">
        <f t="shared" si="24"/>
        <v>0</v>
      </c>
      <c r="H136" s="33">
        <v>0</v>
      </c>
      <c r="I136" s="38">
        <f t="shared" si="25"/>
        <v>0</v>
      </c>
      <c r="J136" s="33">
        <v>0</v>
      </c>
      <c r="K136" s="38">
        <f t="shared" si="26"/>
        <v>0</v>
      </c>
      <c r="L136" s="33">
        <v>0</v>
      </c>
      <c r="M136" s="38">
        <f t="shared" si="27"/>
        <v>0</v>
      </c>
      <c r="N136" s="33">
        <f t="shared" si="28"/>
        <v>0</v>
      </c>
      <c r="O136" s="38">
        <f t="shared" si="29"/>
        <v>0</v>
      </c>
      <c r="P136" s="33">
        <v>0</v>
      </c>
      <c r="Q136" s="33">
        <v>0</v>
      </c>
      <c r="R136" s="33">
        <v>0</v>
      </c>
      <c r="S136" s="33">
        <v>0</v>
      </c>
      <c r="T136" s="38">
        <f t="shared" si="30"/>
        <v>0</v>
      </c>
      <c r="U136" s="38">
        <f t="shared" si="31"/>
        <v>0</v>
      </c>
    </row>
    <row r="137" spans="1:21" ht="14" x14ac:dyDescent="0.3">
      <c r="A137" s="19" t="s">
        <v>0</v>
      </c>
      <c r="B137" s="14" t="s">
        <v>249</v>
      </c>
      <c r="C137" s="13" t="s">
        <v>0</v>
      </c>
      <c r="D137" s="34">
        <f>SUM(D133:D136)</f>
        <v>201127745</v>
      </c>
      <c r="E137" s="34">
        <f>SUM(E133:E136)</f>
        <v>359966811</v>
      </c>
      <c r="F137" s="34">
        <f>SUM(F133:F136)</f>
        <v>28543381</v>
      </c>
      <c r="G137" s="39">
        <f t="shared" ref="G137:G170" si="32">IF(($D137     =0),0,($F137     /$D137     ))</f>
        <v>0.1419166758917324</v>
      </c>
      <c r="H137" s="34">
        <f>SUM(H133:H136)</f>
        <v>122889116</v>
      </c>
      <c r="I137" s="39">
        <f t="shared" ref="I137:I170" si="33">IF(($D137     =0),0,($H137     /$D137     ))</f>
        <v>0.6110003172361923</v>
      </c>
      <c r="J137" s="34">
        <f>SUM(J133:J136)</f>
        <v>83694175</v>
      </c>
      <c r="K137" s="39">
        <f t="shared" ref="K137:K170" si="34">IF(($E137     =0),0,($J137     /$E137     ))</f>
        <v>0.23250525449136475</v>
      </c>
      <c r="L137" s="34">
        <f>SUM(L133:L136)</f>
        <v>0</v>
      </c>
      <c r="M137" s="39">
        <f t="shared" ref="M137:M170" si="35">IF(($E137     =0),0,($L137     /$E137     ))</f>
        <v>0</v>
      </c>
      <c r="N137" s="34">
        <f t="shared" ref="N137:N170" si="36">$F137     +$H137     +$J137</f>
        <v>235126672</v>
      </c>
      <c r="O137" s="39">
        <f t="shared" ref="O137:O170" si="37">IF(($E137     =0),0,($N137     /$E137     ))</f>
        <v>0.65318986310657401</v>
      </c>
      <c r="P137" s="34">
        <f>SUM(P133:P136)</f>
        <v>5469439</v>
      </c>
      <c r="Q137" s="34">
        <f>SUM(Q133:Q136)</f>
        <v>174417667</v>
      </c>
      <c r="R137" s="34">
        <f>SUM(R133:R136)</f>
        <v>181305992</v>
      </c>
      <c r="S137" s="34">
        <f>SUM(S133:S136)</f>
        <v>51281328</v>
      </c>
      <c r="T137" s="39">
        <f t="shared" ref="T137:T170" si="38">IF(($R137     =0),0,($S137     /$R137     ))</f>
        <v>0.28284408824171681</v>
      </c>
      <c r="U137" s="39">
        <f t="shared" ref="U137:U170" si="39">IF(($P137     =0),0,(($J137     /$P137     )-1))</f>
        <v>14.302149818290323</v>
      </c>
    </row>
    <row r="138" spans="1:21" ht="13" x14ac:dyDescent="0.3">
      <c r="A138" s="18" t="s">
        <v>29</v>
      </c>
      <c r="B138" s="12" t="s">
        <v>250</v>
      </c>
      <c r="C138" s="11" t="s">
        <v>251</v>
      </c>
      <c r="D138" s="33">
        <v>0</v>
      </c>
      <c r="E138" s="33">
        <v>0</v>
      </c>
      <c r="F138" s="33">
        <v>0</v>
      </c>
      <c r="G138" s="38">
        <f t="shared" si="32"/>
        <v>0</v>
      </c>
      <c r="H138" s="33">
        <v>0</v>
      </c>
      <c r="I138" s="38">
        <f t="shared" si="33"/>
        <v>0</v>
      </c>
      <c r="J138" s="33">
        <v>0</v>
      </c>
      <c r="K138" s="38">
        <f t="shared" si="34"/>
        <v>0</v>
      </c>
      <c r="L138" s="33">
        <v>0</v>
      </c>
      <c r="M138" s="38">
        <f t="shared" si="35"/>
        <v>0</v>
      </c>
      <c r="N138" s="33">
        <f t="shared" si="36"/>
        <v>0</v>
      </c>
      <c r="O138" s="38">
        <f t="shared" si="37"/>
        <v>0</v>
      </c>
      <c r="P138" s="33">
        <v>0</v>
      </c>
      <c r="Q138" s="33">
        <v>0</v>
      </c>
      <c r="R138" s="33">
        <v>0</v>
      </c>
      <c r="S138" s="33">
        <v>0</v>
      </c>
      <c r="T138" s="38">
        <f t="shared" si="38"/>
        <v>0</v>
      </c>
      <c r="U138" s="38">
        <f t="shared" si="39"/>
        <v>0</v>
      </c>
    </row>
    <row r="139" spans="1:21" ht="13" x14ac:dyDescent="0.3">
      <c r="A139" s="18" t="s">
        <v>29</v>
      </c>
      <c r="B139" s="12" t="s">
        <v>252</v>
      </c>
      <c r="C139" s="11" t="s">
        <v>253</v>
      </c>
      <c r="D139" s="33">
        <v>0</v>
      </c>
      <c r="E139" s="33">
        <v>0</v>
      </c>
      <c r="F139" s="33">
        <v>0</v>
      </c>
      <c r="G139" s="38">
        <f t="shared" si="32"/>
        <v>0</v>
      </c>
      <c r="H139" s="33">
        <v>0</v>
      </c>
      <c r="I139" s="38">
        <f t="shared" si="33"/>
        <v>0</v>
      </c>
      <c r="J139" s="33">
        <v>0</v>
      </c>
      <c r="K139" s="38">
        <f t="shared" si="34"/>
        <v>0</v>
      </c>
      <c r="L139" s="33">
        <v>0</v>
      </c>
      <c r="M139" s="38">
        <f t="shared" si="35"/>
        <v>0</v>
      </c>
      <c r="N139" s="33">
        <f t="shared" si="36"/>
        <v>0</v>
      </c>
      <c r="O139" s="38">
        <f t="shared" si="37"/>
        <v>0</v>
      </c>
      <c r="P139" s="33">
        <v>0</v>
      </c>
      <c r="Q139" s="33">
        <v>0</v>
      </c>
      <c r="R139" s="33">
        <v>0</v>
      </c>
      <c r="S139" s="33">
        <v>0</v>
      </c>
      <c r="T139" s="38">
        <f t="shared" si="38"/>
        <v>0</v>
      </c>
      <c r="U139" s="38">
        <f t="shared" si="39"/>
        <v>0</v>
      </c>
    </row>
    <row r="140" spans="1:21" ht="13" x14ac:dyDescent="0.3">
      <c r="A140" s="18" t="s">
        <v>29</v>
      </c>
      <c r="B140" s="12" t="s">
        <v>254</v>
      </c>
      <c r="C140" s="11" t="s">
        <v>255</v>
      </c>
      <c r="D140" s="33">
        <v>0</v>
      </c>
      <c r="E140" s="33">
        <v>0</v>
      </c>
      <c r="F140" s="33">
        <v>0</v>
      </c>
      <c r="G140" s="38">
        <f t="shared" si="32"/>
        <v>0</v>
      </c>
      <c r="H140" s="33">
        <v>0</v>
      </c>
      <c r="I140" s="38">
        <f t="shared" si="33"/>
        <v>0</v>
      </c>
      <c r="J140" s="33">
        <v>0</v>
      </c>
      <c r="K140" s="38">
        <f t="shared" si="34"/>
        <v>0</v>
      </c>
      <c r="L140" s="33">
        <v>0</v>
      </c>
      <c r="M140" s="38">
        <f t="shared" si="35"/>
        <v>0</v>
      </c>
      <c r="N140" s="33">
        <f t="shared" si="36"/>
        <v>0</v>
      </c>
      <c r="O140" s="38">
        <f t="shared" si="37"/>
        <v>0</v>
      </c>
      <c r="P140" s="33">
        <v>0</v>
      </c>
      <c r="Q140" s="33">
        <v>316000</v>
      </c>
      <c r="R140" s="33">
        <v>170000</v>
      </c>
      <c r="S140" s="33">
        <v>117990</v>
      </c>
      <c r="T140" s="38">
        <f t="shared" si="38"/>
        <v>0.69405882352941173</v>
      </c>
      <c r="U140" s="38">
        <f t="shared" si="39"/>
        <v>0</v>
      </c>
    </row>
    <row r="141" spans="1:21" ht="13" x14ac:dyDescent="0.3">
      <c r="A141" s="18" t="s">
        <v>29</v>
      </c>
      <c r="B141" s="12" t="s">
        <v>256</v>
      </c>
      <c r="C141" s="11" t="s">
        <v>257</v>
      </c>
      <c r="D141" s="33">
        <v>0</v>
      </c>
      <c r="E141" s="33">
        <v>0</v>
      </c>
      <c r="F141" s="33">
        <v>0</v>
      </c>
      <c r="G141" s="38">
        <f t="shared" si="32"/>
        <v>0</v>
      </c>
      <c r="H141" s="33">
        <v>0</v>
      </c>
      <c r="I141" s="38">
        <f t="shared" si="33"/>
        <v>0</v>
      </c>
      <c r="J141" s="33">
        <v>0</v>
      </c>
      <c r="K141" s="38">
        <f t="shared" si="34"/>
        <v>0</v>
      </c>
      <c r="L141" s="33">
        <v>0</v>
      </c>
      <c r="M141" s="38">
        <f t="shared" si="35"/>
        <v>0</v>
      </c>
      <c r="N141" s="33">
        <f t="shared" si="36"/>
        <v>0</v>
      </c>
      <c r="O141" s="38">
        <f t="shared" si="37"/>
        <v>0</v>
      </c>
      <c r="P141" s="33">
        <v>0</v>
      </c>
      <c r="Q141" s="33">
        <v>0</v>
      </c>
      <c r="R141" s="33">
        <v>0</v>
      </c>
      <c r="S141" s="33">
        <v>0</v>
      </c>
      <c r="T141" s="38">
        <f t="shared" si="38"/>
        <v>0</v>
      </c>
      <c r="U141" s="38">
        <f t="shared" si="39"/>
        <v>0</v>
      </c>
    </row>
    <row r="142" spans="1:21" ht="13" x14ac:dyDescent="0.3">
      <c r="A142" s="18" t="s">
        <v>29</v>
      </c>
      <c r="B142" s="12" t="s">
        <v>258</v>
      </c>
      <c r="C142" s="11" t="s">
        <v>259</v>
      </c>
      <c r="D142" s="33">
        <v>0</v>
      </c>
      <c r="E142" s="33">
        <v>0</v>
      </c>
      <c r="F142" s="33">
        <v>0</v>
      </c>
      <c r="G142" s="38">
        <f t="shared" si="32"/>
        <v>0</v>
      </c>
      <c r="H142" s="33">
        <v>0</v>
      </c>
      <c r="I142" s="38">
        <f t="shared" si="33"/>
        <v>0</v>
      </c>
      <c r="J142" s="33">
        <v>0</v>
      </c>
      <c r="K142" s="38">
        <f t="shared" si="34"/>
        <v>0</v>
      </c>
      <c r="L142" s="33">
        <v>0</v>
      </c>
      <c r="M142" s="38">
        <f t="shared" si="35"/>
        <v>0</v>
      </c>
      <c r="N142" s="33">
        <f t="shared" si="36"/>
        <v>0</v>
      </c>
      <c r="O142" s="38">
        <f t="shared" si="37"/>
        <v>0</v>
      </c>
      <c r="P142" s="33">
        <v>0</v>
      </c>
      <c r="Q142" s="33">
        <v>0</v>
      </c>
      <c r="R142" s="33">
        <v>0</v>
      </c>
      <c r="S142" s="33">
        <v>0</v>
      </c>
      <c r="T142" s="38">
        <f t="shared" si="38"/>
        <v>0</v>
      </c>
      <c r="U142" s="38">
        <f t="shared" si="39"/>
        <v>0</v>
      </c>
    </row>
    <row r="143" spans="1:21" ht="13" x14ac:dyDescent="0.3">
      <c r="A143" s="18" t="s">
        <v>44</v>
      </c>
      <c r="B143" s="12" t="s">
        <v>260</v>
      </c>
      <c r="C143" s="11" t="s">
        <v>261</v>
      </c>
      <c r="D143" s="33">
        <v>0</v>
      </c>
      <c r="E143" s="33">
        <v>0</v>
      </c>
      <c r="F143" s="33">
        <v>0</v>
      </c>
      <c r="G143" s="38">
        <f t="shared" si="32"/>
        <v>0</v>
      </c>
      <c r="H143" s="33">
        <v>0</v>
      </c>
      <c r="I143" s="38">
        <f t="shared" si="33"/>
        <v>0</v>
      </c>
      <c r="J143" s="33">
        <v>0</v>
      </c>
      <c r="K143" s="38">
        <f t="shared" si="34"/>
        <v>0</v>
      </c>
      <c r="L143" s="33">
        <v>0</v>
      </c>
      <c r="M143" s="38">
        <f t="shared" si="35"/>
        <v>0</v>
      </c>
      <c r="N143" s="33">
        <f t="shared" si="36"/>
        <v>0</v>
      </c>
      <c r="O143" s="38">
        <f t="shared" si="37"/>
        <v>0</v>
      </c>
      <c r="P143" s="33">
        <v>0</v>
      </c>
      <c r="Q143" s="33">
        <v>0</v>
      </c>
      <c r="R143" s="33">
        <v>0</v>
      </c>
      <c r="S143" s="33">
        <v>0</v>
      </c>
      <c r="T143" s="38">
        <f t="shared" si="38"/>
        <v>0</v>
      </c>
      <c r="U143" s="38">
        <f t="shared" si="39"/>
        <v>0</v>
      </c>
    </row>
    <row r="144" spans="1:21" ht="14" x14ac:dyDescent="0.3">
      <c r="A144" s="19" t="s">
        <v>0</v>
      </c>
      <c r="B144" s="14" t="s">
        <v>262</v>
      </c>
      <c r="C144" s="13" t="s">
        <v>0</v>
      </c>
      <c r="D144" s="34">
        <f>SUM(D138:D143)</f>
        <v>0</v>
      </c>
      <c r="E144" s="34">
        <f>SUM(E138:E143)</f>
        <v>0</v>
      </c>
      <c r="F144" s="34">
        <f>SUM(F138:F143)</f>
        <v>0</v>
      </c>
      <c r="G144" s="39">
        <f t="shared" si="32"/>
        <v>0</v>
      </c>
      <c r="H144" s="34">
        <f>SUM(H138:H143)</f>
        <v>0</v>
      </c>
      <c r="I144" s="39">
        <f t="shared" si="33"/>
        <v>0</v>
      </c>
      <c r="J144" s="34">
        <f>SUM(J138:J143)</f>
        <v>0</v>
      </c>
      <c r="K144" s="39">
        <f t="shared" si="34"/>
        <v>0</v>
      </c>
      <c r="L144" s="34">
        <f>SUM(L138:L143)</f>
        <v>0</v>
      </c>
      <c r="M144" s="39">
        <f t="shared" si="35"/>
        <v>0</v>
      </c>
      <c r="N144" s="34">
        <f t="shared" si="36"/>
        <v>0</v>
      </c>
      <c r="O144" s="39">
        <f t="shared" si="37"/>
        <v>0</v>
      </c>
      <c r="P144" s="34">
        <f>SUM(P138:P143)</f>
        <v>0</v>
      </c>
      <c r="Q144" s="34">
        <f>SUM(Q138:Q143)</f>
        <v>316000</v>
      </c>
      <c r="R144" s="34">
        <f>SUM(R138:R143)</f>
        <v>170000</v>
      </c>
      <c r="S144" s="34">
        <f>SUM(S138:S143)</f>
        <v>117990</v>
      </c>
      <c r="T144" s="39">
        <f t="shared" si="38"/>
        <v>0.69405882352941173</v>
      </c>
      <c r="U144" s="39">
        <f t="shared" si="39"/>
        <v>0</v>
      </c>
    </row>
    <row r="145" spans="1:21" ht="13" x14ac:dyDescent="0.3">
      <c r="A145" s="18" t="s">
        <v>29</v>
      </c>
      <c r="B145" s="12" t="s">
        <v>263</v>
      </c>
      <c r="C145" s="11" t="s">
        <v>264</v>
      </c>
      <c r="D145" s="33">
        <v>0</v>
      </c>
      <c r="E145" s="33">
        <v>0</v>
      </c>
      <c r="F145" s="33">
        <v>0</v>
      </c>
      <c r="G145" s="38">
        <f t="shared" si="32"/>
        <v>0</v>
      </c>
      <c r="H145" s="33">
        <v>0</v>
      </c>
      <c r="I145" s="38">
        <f t="shared" si="33"/>
        <v>0</v>
      </c>
      <c r="J145" s="33">
        <v>0</v>
      </c>
      <c r="K145" s="38">
        <f t="shared" si="34"/>
        <v>0</v>
      </c>
      <c r="L145" s="33">
        <v>0</v>
      </c>
      <c r="M145" s="38">
        <f t="shared" si="35"/>
        <v>0</v>
      </c>
      <c r="N145" s="33">
        <f t="shared" si="36"/>
        <v>0</v>
      </c>
      <c r="O145" s="38">
        <f t="shared" si="37"/>
        <v>0</v>
      </c>
      <c r="P145" s="33">
        <v>0</v>
      </c>
      <c r="Q145" s="33">
        <v>0</v>
      </c>
      <c r="R145" s="33">
        <v>0</v>
      </c>
      <c r="S145" s="33">
        <v>0</v>
      </c>
      <c r="T145" s="38">
        <f t="shared" si="38"/>
        <v>0</v>
      </c>
      <c r="U145" s="38">
        <f t="shared" si="39"/>
        <v>0</v>
      </c>
    </row>
    <row r="146" spans="1:21" ht="13" x14ac:dyDescent="0.3">
      <c r="A146" s="18" t="s">
        <v>29</v>
      </c>
      <c r="B146" s="12" t="s">
        <v>265</v>
      </c>
      <c r="C146" s="11" t="s">
        <v>266</v>
      </c>
      <c r="D146" s="33">
        <v>0</v>
      </c>
      <c r="E146" s="33">
        <v>0</v>
      </c>
      <c r="F146" s="33">
        <v>0</v>
      </c>
      <c r="G146" s="38">
        <f t="shared" si="32"/>
        <v>0</v>
      </c>
      <c r="H146" s="33">
        <v>0</v>
      </c>
      <c r="I146" s="38">
        <f t="shared" si="33"/>
        <v>0</v>
      </c>
      <c r="J146" s="33">
        <v>0</v>
      </c>
      <c r="K146" s="38">
        <f t="shared" si="34"/>
        <v>0</v>
      </c>
      <c r="L146" s="33">
        <v>0</v>
      </c>
      <c r="M146" s="38">
        <f t="shared" si="35"/>
        <v>0</v>
      </c>
      <c r="N146" s="33">
        <f t="shared" si="36"/>
        <v>0</v>
      </c>
      <c r="O146" s="38">
        <f t="shared" si="37"/>
        <v>0</v>
      </c>
      <c r="P146" s="33">
        <v>0</v>
      </c>
      <c r="Q146" s="33">
        <v>0</v>
      </c>
      <c r="R146" s="33">
        <v>0</v>
      </c>
      <c r="S146" s="33">
        <v>0</v>
      </c>
      <c r="T146" s="38">
        <f t="shared" si="38"/>
        <v>0</v>
      </c>
      <c r="U146" s="38">
        <f t="shared" si="39"/>
        <v>0</v>
      </c>
    </row>
    <row r="147" spans="1:21" ht="13" x14ac:dyDescent="0.3">
      <c r="A147" s="18" t="s">
        <v>29</v>
      </c>
      <c r="B147" s="12" t="s">
        <v>267</v>
      </c>
      <c r="C147" s="11" t="s">
        <v>268</v>
      </c>
      <c r="D147" s="33">
        <v>0</v>
      </c>
      <c r="E147" s="33">
        <v>0</v>
      </c>
      <c r="F147" s="33">
        <v>0</v>
      </c>
      <c r="G147" s="38">
        <f t="shared" si="32"/>
        <v>0</v>
      </c>
      <c r="H147" s="33">
        <v>0</v>
      </c>
      <c r="I147" s="38">
        <f t="shared" si="33"/>
        <v>0</v>
      </c>
      <c r="J147" s="33">
        <v>0</v>
      </c>
      <c r="K147" s="38">
        <f t="shared" si="34"/>
        <v>0</v>
      </c>
      <c r="L147" s="33">
        <v>0</v>
      </c>
      <c r="M147" s="38">
        <f t="shared" si="35"/>
        <v>0</v>
      </c>
      <c r="N147" s="33">
        <f t="shared" si="36"/>
        <v>0</v>
      </c>
      <c r="O147" s="38">
        <f t="shared" si="37"/>
        <v>0</v>
      </c>
      <c r="P147" s="33">
        <v>0</v>
      </c>
      <c r="Q147" s="33">
        <v>0</v>
      </c>
      <c r="R147" s="33">
        <v>0</v>
      </c>
      <c r="S147" s="33">
        <v>0</v>
      </c>
      <c r="T147" s="38">
        <f t="shared" si="38"/>
        <v>0</v>
      </c>
      <c r="U147" s="38">
        <f t="shared" si="39"/>
        <v>0</v>
      </c>
    </row>
    <row r="148" spans="1:21" ht="13" x14ac:dyDescent="0.3">
      <c r="A148" s="18" t="s">
        <v>29</v>
      </c>
      <c r="B148" s="12" t="s">
        <v>269</v>
      </c>
      <c r="C148" s="11" t="s">
        <v>270</v>
      </c>
      <c r="D148" s="33">
        <v>0</v>
      </c>
      <c r="E148" s="33">
        <v>0</v>
      </c>
      <c r="F148" s="33">
        <v>0</v>
      </c>
      <c r="G148" s="38">
        <f t="shared" si="32"/>
        <v>0</v>
      </c>
      <c r="H148" s="33">
        <v>0</v>
      </c>
      <c r="I148" s="38">
        <f t="shared" si="33"/>
        <v>0</v>
      </c>
      <c r="J148" s="33">
        <v>0</v>
      </c>
      <c r="K148" s="38">
        <f t="shared" si="34"/>
        <v>0</v>
      </c>
      <c r="L148" s="33">
        <v>0</v>
      </c>
      <c r="M148" s="38">
        <f t="shared" si="35"/>
        <v>0</v>
      </c>
      <c r="N148" s="33">
        <f t="shared" si="36"/>
        <v>0</v>
      </c>
      <c r="O148" s="38">
        <f t="shared" si="37"/>
        <v>0</v>
      </c>
      <c r="P148" s="33">
        <v>0</v>
      </c>
      <c r="Q148" s="33">
        <v>0</v>
      </c>
      <c r="R148" s="33">
        <v>0</v>
      </c>
      <c r="S148" s="33">
        <v>0</v>
      </c>
      <c r="T148" s="38">
        <f t="shared" si="38"/>
        <v>0</v>
      </c>
      <c r="U148" s="38">
        <f t="shared" si="39"/>
        <v>0</v>
      </c>
    </row>
    <row r="149" spans="1:21" ht="13" x14ac:dyDescent="0.3">
      <c r="A149" s="18" t="s">
        <v>44</v>
      </c>
      <c r="B149" s="12" t="s">
        <v>271</v>
      </c>
      <c r="C149" s="11" t="s">
        <v>272</v>
      </c>
      <c r="D149" s="33">
        <v>0</v>
      </c>
      <c r="E149" s="33">
        <v>0</v>
      </c>
      <c r="F149" s="33">
        <v>0</v>
      </c>
      <c r="G149" s="38">
        <f t="shared" si="32"/>
        <v>0</v>
      </c>
      <c r="H149" s="33">
        <v>0</v>
      </c>
      <c r="I149" s="38">
        <f t="shared" si="33"/>
        <v>0</v>
      </c>
      <c r="J149" s="33">
        <v>0</v>
      </c>
      <c r="K149" s="38">
        <f t="shared" si="34"/>
        <v>0</v>
      </c>
      <c r="L149" s="33">
        <v>0</v>
      </c>
      <c r="M149" s="38">
        <f t="shared" si="35"/>
        <v>0</v>
      </c>
      <c r="N149" s="33">
        <f t="shared" si="36"/>
        <v>0</v>
      </c>
      <c r="O149" s="38">
        <f t="shared" si="37"/>
        <v>0</v>
      </c>
      <c r="P149" s="33">
        <v>0</v>
      </c>
      <c r="Q149" s="33">
        <v>0</v>
      </c>
      <c r="R149" s="33">
        <v>0</v>
      </c>
      <c r="S149" s="33">
        <v>0</v>
      </c>
      <c r="T149" s="38">
        <f t="shared" si="38"/>
        <v>0</v>
      </c>
      <c r="U149" s="38">
        <f t="shared" si="39"/>
        <v>0</v>
      </c>
    </row>
    <row r="150" spans="1:21" ht="14" x14ac:dyDescent="0.3">
      <c r="A150" s="19" t="s">
        <v>0</v>
      </c>
      <c r="B150" s="14" t="s">
        <v>273</v>
      </c>
      <c r="C150" s="13" t="s">
        <v>0</v>
      </c>
      <c r="D150" s="34">
        <f>SUM(D145:D149)</f>
        <v>0</v>
      </c>
      <c r="E150" s="34">
        <f>SUM(E145:E149)</f>
        <v>0</v>
      </c>
      <c r="F150" s="34">
        <f>SUM(F145:F149)</f>
        <v>0</v>
      </c>
      <c r="G150" s="39">
        <f t="shared" si="32"/>
        <v>0</v>
      </c>
      <c r="H150" s="34">
        <f>SUM(H145:H149)</f>
        <v>0</v>
      </c>
      <c r="I150" s="39">
        <f t="shared" si="33"/>
        <v>0</v>
      </c>
      <c r="J150" s="34">
        <f>SUM(J145:J149)</f>
        <v>0</v>
      </c>
      <c r="K150" s="39">
        <f t="shared" si="34"/>
        <v>0</v>
      </c>
      <c r="L150" s="34">
        <f>SUM(L145:L149)</f>
        <v>0</v>
      </c>
      <c r="M150" s="39">
        <f t="shared" si="35"/>
        <v>0</v>
      </c>
      <c r="N150" s="34">
        <f t="shared" si="36"/>
        <v>0</v>
      </c>
      <c r="O150" s="39">
        <f t="shared" si="37"/>
        <v>0</v>
      </c>
      <c r="P150" s="34">
        <f>SUM(P145:P149)</f>
        <v>0</v>
      </c>
      <c r="Q150" s="34">
        <f>SUM(Q145:Q149)</f>
        <v>0</v>
      </c>
      <c r="R150" s="34">
        <f>SUM(R145:R149)</f>
        <v>0</v>
      </c>
      <c r="S150" s="34">
        <f>SUM(S145:S149)</f>
        <v>0</v>
      </c>
      <c r="T150" s="39">
        <f t="shared" si="38"/>
        <v>0</v>
      </c>
      <c r="U150" s="39">
        <f t="shared" si="39"/>
        <v>0</v>
      </c>
    </row>
    <row r="151" spans="1:21" ht="13" x14ac:dyDescent="0.3">
      <c r="A151" s="18" t="s">
        <v>29</v>
      </c>
      <c r="B151" s="12" t="s">
        <v>274</v>
      </c>
      <c r="C151" s="11" t="s">
        <v>275</v>
      </c>
      <c r="D151" s="33">
        <v>0</v>
      </c>
      <c r="E151" s="33">
        <v>0</v>
      </c>
      <c r="F151" s="33">
        <v>0</v>
      </c>
      <c r="G151" s="38">
        <f t="shared" si="32"/>
        <v>0</v>
      </c>
      <c r="H151" s="33">
        <v>0</v>
      </c>
      <c r="I151" s="38">
        <f t="shared" si="33"/>
        <v>0</v>
      </c>
      <c r="J151" s="33">
        <v>0</v>
      </c>
      <c r="K151" s="38">
        <f t="shared" si="34"/>
        <v>0</v>
      </c>
      <c r="L151" s="33">
        <v>0</v>
      </c>
      <c r="M151" s="38">
        <f t="shared" si="35"/>
        <v>0</v>
      </c>
      <c r="N151" s="33">
        <f t="shared" si="36"/>
        <v>0</v>
      </c>
      <c r="O151" s="38">
        <f t="shared" si="37"/>
        <v>0</v>
      </c>
      <c r="P151" s="33">
        <v>0</v>
      </c>
      <c r="Q151" s="33">
        <v>0</v>
      </c>
      <c r="R151" s="33">
        <v>0</v>
      </c>
      <c r="S151" s="33">
        <v>0</v>
      </c>
      <c r="T151" s="38">
        <f t="shared" si="38"/>
        <v>0</v>
      </c>
      <c r="U151" s="38">
        <f t="shared" si="39"/>
        <v>0</v>
      </c>
    </row>
    <row r="152" spans="1:21" ht="13" x14ac:dyDescent="0.3">
      <c r="A152" s="18" t="s">
        <v>29</v>
      </c>
      <c r="B152" s="12" t="s">
        <v>276</v>
      </c>
      <c r="C152" s="11" t="s">
        <v>277</v>
      </c>
      <c r="D152" s="33">
        <v>2993300</v>
      </c>
      <c r="E152" s="33">
        <v>4618799</v>
      </c>
      <c r="F152" s="33">
        <v>1747489</v>
      </c>
      <c r="G152" s="38">
        <f t="shared" si="32"/>
        <v>0.58380015367654425</v>
      </c>
      <c r="H152" s="33">
        <v>4495766</v>
      </c>
      <c r="I152" s="38">
        <f t="shared" si="33"/>
        <v>1.5019430060468379</v>
      </c>
      <c r="J152" s="33">
        <v>-3270048</v>
      </c>
      <c r="K152" s="38">
        <f t="shared" si="34"/>
        <v>-0.70798664328107808</v>
      </c>
      <c r="L152" s="33">
        <v>0</v>
      </c>
      <c r="M152" s="38">
        <f t="shared" si="35"/>
        <v>0</v>
      </c>
      <c r="N152" s="33">
        <f t="shared" si="36"/>
        <v>2973207</v>
      </c>
      <c r="O152" s="38">
        <f t="shared" si="37"/>
        <v>0.64371863768048798</v>
      </c>
      <c r="P152" s="33">
        <v>1375898</v>
      </c>
      <c r="Q152" s="33">
        <v>3310700</v>
      </c>
      <c r="R152" s="33">
        <v>3349603</v>
      </c>
      <c r="S152" s="33">
        <v>2246226</v>
      </c>
      <c r="T152" s="38">
        <f t="shared" si="38"/>
        <v>0.67059469435631625</v>
      </c>
      <c r="U152" s="38">
        <f t="shared" si="39"/>
        <v>-3.3766645492616458</v>
      </c>
    </row>
    <row r="153" spans="1:21" ht="13" x14ac:dyDescent="0.3">
      <c r="A153" s="18" t="s">
        <v>29</v>
      </c>
      <c r="B153" s="12" t="s">
        <v>278</v>
      </c>
      <c r="C153" s="11" t="s">
        <v>279</v>
      </c>
      <c r="D153" s="33">
        <v>33256474</v>
      </c>
      <c r="E153" s="33">
        <v>579580</v>
      </c>
      <c r="F153" s="33">
        <v>6504146</v>
      </c>
      <c r="G153" s="38">
        <f t="shared" si="32"/>
        <v>0.19557533369292246</v>
      </c>
      <c r="H153" s="33">
        <v>-6485815</v>
      </c>
      <c r="I153" s="38">
        <f t="shared" si="33"/>
        <v>-0.19502413274480029</v>
      </c>
      <c r="J153" s="33">
        <v>117939</v>
      </c>
      <c r="K153" s="38">
        <f t="shared" si="34"/>
        <v>0.20349045860795748</v>
      </c>
      <c r="L153" s="33">
        <v>0</v>
      </c>
      <c r="M153" s="38">
        <f t="shared" si="35"/>
        <v>0</v>
      </c>
      <c r="N153" s="33">
        <f t="shared" si="36"/>
        <v>136270</v>
      </c>
      <c r="O153" s="38">
        <f t="shared" si="37"/>
        <v>0.23511853411090791</v>
      </c>
      <c r="P153" s="33">
        <v>8827122</v>
      </c>
      <c r="Q153" s="33">
        <v>63473720</v>
      </c>
      <c r="R153" s="33">
        <v>64577020</v>
      </c>
      <c r="S153" s="33">
        <v>23562968</v>
      </c>
      <c r="T153" s="38">
        <f t="shared" si="38"/>
        <v>0.36488162507343946</v>
      </c>
      <c r="U153" s="38">
        <f t="shared" si="39"/>
        <v>-0.98663902005659376</v>
      </c>
    </row>
    <row r="154" spans="1:21" ht="13" x14ac:dyDescent="0.3">
      <c r="A154" s="18" t="s">
        <v>29</v>
      </c>
      <c r="B154" s="12" t="s">
        <v>280</v>
      </c>
      <c r="C154" s="11" t="s">
        <v>281</v>
      </c>
      <c r="D154" s="33">
        <v>0</v>
      </c>
      <c r="E154" s="33">
        <v>0</v>
      </c>
      <c r="F154" s="33">
        <v>0</v>
      </c>
      <c r="G154" s="38">
        <f t="shared" si="32"/>
        <v>0</v>
      </c>
      <c r="H154" s="33">
        <v>0</v>
      </c>
      <c r="I154" s="38">
        <f t="shared" si="33"/>
        <v>0</v>
      </c>
      <c r="J154" s="33">
        <v>0</v>
      </c>
      <c r="K154" s="38">
        <f t="shared" si="34"/>
        <v>0</v>
      </c>
      <c r="L154" s="33">
        <v>0</v>
      </c>
      <c r="M154" s="38">
        <f t="shared" si="35"/>
        <v>0</v>
      </c>
      <c r="N154" s="33">
        <f t="shared" si="36"/>
        <v>0</v>
      </c>
      <c r="O154" s="38">
        <f t="shared" si="37"/>
        <v>0</v>
      </c>
      <c r="P154" s="33">
        <v>0</v>
      </c>
      <c r="Q154" s="33">
        <v>0</v>
      </c>
      <c r="R154" s="33">
        <v>0</v>
      </c>
      <c r="S154" s="33">
        <v>0</v>
      </c>
      <c r="T154" s="38">
        <f t="shared" si="38"/>
        <v>0</v>
      </c>
      <c r="U154" s="38">
        <f t="shared" si="39"/>
        <v>0</v>
      </c>
    </row>
    <row r="155" spans="1:21" ht="13" x14ac:dyDescent="0.3">
      <c r="A155" s="18" t="s">
        <v>29</v>
      </c>
      <c r="B155" s="12" t="s">
        <v>282</v>
      </c>
      <c r="C155" s="11" t="s">
        <v>283</v>
      </c>
      <c r="D155" s="33">
        <v>0</v>
      </c>
      <c r="E155" s="33">
        <v>0</v>
      </c>
      <c r="F155" s="33">
        <v>0</v>
      </c>
      <c r="G155" s="38">
        <f t="shared" si="32"/>
        <v>0</v>
      </c>
      <c r="H155" s="33">
        <v>0</v>
      </c>
      <c r="I155" s="38">
        <f t="shared" si="33"/>
        <v>0</v>
      </c>
      <c r="J155" s="33">
        <v>0</v>
      </c>
      <c r="K155" s="38">
        <f t="shared" si="34"/>
        <v>0</v>
      </c>
      <c r="L155" s="33">
        <v>0</v>
      </c>
      <c r="M155" s="38">
        <f t="shared" si="35"/>
        <v>0</v>
      </c>
      <c r="N155" s="33">
        <f t="shared" si="36"/>
        <v>0</v>
      </c>
      <c r="O155" s="38">
        <f t="shared" si="37"/>
        <v>0</v>
      </c>
      <c r="P155" s="33">
        <v>0</v>
      </c>
      <c r="Q155" s="33">
        <v>0</v>
      </c>
      <c r="R155" s="33">
        <v>0</v>
      </c>
      <c r="S155" s="33">
        <v>0</v>
      </c>
      <c r="T155" s="38">
        <f t="shared" si="38"/>
        <v>0</v>
      </c>
      <c r="U155" s="38">
        <f t="shared" si="39"/>
        <v>0</v>
      </c>
    </row>
    <row r="156" spans="1:21" ht="13" x14ac:dyDescent="0.3">
      <c r="A156" s="18" t="s">
        <v>44</v>
      </c>
      <c r="B156" s="12" t="s">
        <v>284</v>
      </c>
      <c r="C156" s="11" t="s">
        <v>285</v>
      </c>
      <c r="D156" s="33">
        <v>0</v>
      </c>
      <c r="E156" s="33">
        <v>0</v>
      </c>
      <c r="F156" s="33">
        <v>0</v>
      </c>
      <c r="G156" s="38">
        <f t="shared" si="32"/>
        <v>0</v>
      </c>
      <c r="H156" s="33">
        <v>0</v>
      </c>
      <c r="I156" s="38">
        <f t="shared" si="33"/>
        <v>0</v>
      </c>
      <c r="J156" s="33">
        <v>0</v>
      </c>
      <c r="K156" s="38">
        <f t="shared" si="34"/>
        <v>0</v>
      </c>
      <c r="L156" s="33">
        <v>0</v>
      </c>
      <c r="M156" s="38">
        <f t="shared" si="35"/>
        <v>0</v>
      </c>
      <c r="N156" s="33">
        <f t="shared" si="36"/>
        <v>0</v>
      </c>
      <c r="O156" s="38">
        <f t="shared" si="37"/>
        <v>0</v>
      </c>
      <c r="P156" s="33">
        <v>0</v>
      </c>
      <c r="Q156" s="33">
        <v>0</v>
      </c>
      <c r="R156" s="33">
        <v>0</v>
      </c>
      <c r="S156" s="33">
        <v>0</v>
      </c>
      <c r="T156" s="38">
        <f t="shared" si="38"/>
        <v>0</v>
      </c>
      <c r="U156" s="38">
        <f t="shared" si="39"/>
        <v>0</v>
      </c>
    </row>
    <row r="157" spans="1:21" ht="14" x14ac:dyDescent="0.3">
      <c r="A157" s="19" t="s">
        <v>0</v>
      </c>
      <c r="B157" s="14" t="s">
        <v>286</v>
      </c>
      <c r="C157" s="13" t="s">
        <v>0</v>
      </c>
      <c r="D157" s="34">
        <f>SUM(D151:D156)</f>
        <v>36249774</v>
      </c>
      <c r="E157" s="34">
        <f>SUM(E151:E156)</f>
        <v>5198379</v>
      </c>
      <c r="F157" s="34">
        <f>SUM(F151:F156)</f>
        <v>8251635</v>
      </c>
      <c r="G157" s="39">
        <f t="shared" si="32"/>
        <v>0.22763272951715505</v>
      </c>
      <c r="H157" s="34">
        <f>SUM(H151:H156)</f>
        <v>-1990049</v>
      </c>
      <c r="I157" s="39">
        <f t="shared" si="33"/>
        <v>-5.4898245710442224E-2</v>
      </c>
      <c r="J157" s="34">
        <f>SUM(J151:J156)</f>
        <v>-3152109</v>
      </c>
      <c r="K157" s="39">
        <f t="shared" si="34"/>
        <v>-0.60636382995545346</v>
      </c>
      <c r="L157" s="34">
        <f>SUM(L151:L156)</f>
        <v>0</v>
      </c>
      <c r="M157" s="39">
        <f t="shared" si="35"/>
        <v>0</v>
      </c>
      <c r="N157" s="34">
        <f t="shared" si="36"/>
        <v>3109477</v>
      </c>
      <c r="O157" s="39">
        <f t="shared" si="37"/>
        <v>0.59816281190732723</v>
      </c>
      <c r="P157" s="34">
        <f>SUM(P151:P156)</f>
        <v>10203020</v>
      </c>
      <c r="Q157" s="34">
        <f>SUM(Q151:Q156)</f>
        <v>66784420</v>
      </c>
      <c r="R157" s="34">
        <f>SUM(R151:R156)</f>
        <v>67926623</v>
      </c>
      <c r="S157" s="34">
        <f>SUM(S151:S156)</f>
        <v>25809194</v>
      </c>
      <c r="T157" s="39">
        <f t="shared" si="38"/>
        <v>0.37995697209914292</v>
      </c>
      <c r="U157" s="39">
        <f t="shared" si="39"/>
        <v>-1.3089388239952484</v>
      </c>
    </row>
    <row r="158" spans="1:21" ht="13" x14ac:dyDescent="0.3">
      <c r="A158" s="18" t="s">
        <v>29</v>
      </c>
      <c r="B158" s="12" t="s">
        <v>287</v>
      </c>
      <c r="C158" s="11" t="s">
        <v>288</v>
      </c>
      <c r="D158" s="33">
        <v>0</v>
      </c>
      <c r="E158" s="33">
        <v>0</v>
      </c>
      <c r="F158" s="33">
        <v>0</v>
      </c>
      <c r="G158" s="38">
        <f t="shared" si="32"/>
        <v>0</v>
      </c>
      <c r="H158" s="33">
        <v>0</v>
      </c>
      <c r="I158" s="38">
        <f t="shared" si="33"/>
        <v>0</v>
      </c>
      <c r="J158" s="33">
        <v>0</v>
      </c>
      <c r="K158" s="38">
        <f t="shared" si="34"/>
        <v>0</v>
      </c>
      <c r="L158" s="33">
        <v>0</v>
      </c>
      <c r="M158" s="38">
        <f t="shared" si="35"/>
        <v>0</v>
      </c>
      <c r="N158" s="33">
        <f t="shared" si="36"/>
        <v>0</v>
      </c>
      <c r="O158" s="38">
        <f t="shared" si="37"/>
        <v>0</v>
      </c>
      <c r="P158" s="33">
        <v>0</v>
      </c>
      <c r="Q158" s="33">
        <v>0</v>
      </c>
      <c r="R158" s="33">
        <v>0</v>
      </c>
      <c r="S158" s="33">
        <v>0</v>
      </c>
      <c r="T158" s="38">
        <f t="shared" si="38"/>
        <v>0</v>
      </c>
      <c r="U158" s="38">
        <f t="shared" si="39"/>
        <v>0</v>
      </c>
    </row>
    <row r="159" spans="1:21" ht="13" x14ac:dyDescent="0.3">
      <c r="A159" s="18" t="s">
        <v>29</v>
      </c>
      <c r="B159" s="12" t="s">
        <v>289</v>
      </c>
      <c r="C159" s="11" t="s">
        <v>290</v>
      </c>
      <c r="D159" s="33">
        <v>5535277</v>
      </c>
      <c r="E159" s="33">
        <v>5535277</v>
      </c>
      <c r="F159" s="33">
        <v>940000</v>
      </c>
      <c r="G159" s="38">
        <f t="shared" si="32"/>
        <v>0.16981986628672785</v>
      </c>
      <c r="H159" s="33">
        <v>1386755</v>
      </c>
      <c r="I159" s="38">
        <f t="shared" si="33"/>
        <v>0.25053037092813962</v>
      </c>
      <c r="J159" s="33">
        <v>3070021</v>
      </c>
      <c r="K159" s="38">
        <f t="shared" si="34"/>
        <v>0.55462825076324096</v>
      </c>
      <c r="L159" s="33">
        <v>0</v>
      </c>
      <c r="M159" s="38">
        <f t="shared" si="35"/>
        <v>0</v>
      </c>
      <c r="N159" s="33">
        <f t="shared" si="36"/>
        <v>5396776</v>
      </c>
      <c r="O159" s="38">
        <f t="shared" si="37"/>
        <v>0.97497848797810838</v>
      </c>
      <c r="P159" s="33">
        <v>3868465</v>
      </c>
      <c r="Q159" s="33">
        <v>5515212</v>
      </c>
      <c r="R159" s="33">
        <v>5419378</v>
      </c>
      <c r="S159" s="33">
        <v>5653900</v>
      </c>
      <c r="T159" s="38">
        <f t="shared" si="38"/>
        <v>1.0432747079092841</v>
      </c>
      <c r="U159" s="38">
        <f t="shared" si="39"/>
        <v>-0.20639814500066567</v>
      </c>
    </row>
    <row r="160" spans="1:21" ht="13" x14ac:dyDescent="0.3">
      <c r="A160" s="18" t="s">
        <v>29</v>
      </c>
      <c r="B160" s="12" t="s">
        <v>291</v>
      </c>
      <c r="C160" s="11" t="s">
        <v>292</v>
      </c>
      <c r="D160" s="33">
        <v>0</v>
      </c>
      <c r="E160" s="33">
        <v>0</v>
      </c>
      <c r="F160" s="33">
        <v>0</v>
      </c>
      <c r="G160" s="38">
        <f t="shared" si="32"/>
        <v>0</v>
      </c>
      <c r="H160" s="33">
        <v>0</v>
      </c>
      <c r="I160" s="38">
        <f t="shared" si="33"/>
        <v>0</v>
      </c>
      <c r="J160" s="33">
        <v>0</v>
      </c>
      <c r="K160" s="38">
        <f t="shared" si="34"/>
        <v>0</v>
      </c>
      <c r="L160" s="33">
        <v>0</v>
      </c>
      <c r="M160" s="38">
        <f t="shared" si="35"/>
        <v>0</v>
      </c>
      <c r="N160" s="33">
        <f t="shared" si="36"/>
        <v>0</v>
      </c>
      <c r="O160" s="38">
        <f t="shared" si="37"/>
        <v>0</v>
      </c>
      <c r="P160" s="33">
        <v>0</v>
      </c>
      <c r="Q160" s="33">
        <v>0</v>
      </c>
      <c r="R160" s="33">
        <v>0</v>
      </c>
      <c r="S160" s="33">
        <v>0</v>
      </c>
      <c r="T160" s="38">
        <f t="shared" si="38"/>
        <v>0</v>
      </c>
      <c r="U160" s="38">
        <f t="shared" si="39"/>
        <v>0</v>
      </c>
    </row>
    <row r="161" spans="1:21" ht="13" x14ac:dyDescent="0.3">
      <c r="A161" s="18" t="s">
        <v>29</v>
      </c>
      <c r="B161" s="12" t="s">
        <v>293</v>
      </c>
      <c r="C161" s="11" t="s">
        <v>294</v>
      </c>
      <c r="D161" s="33">
        <v>0</v>
      </c>
      <c r="E161" s="33">
        <v>0</v>
      </c>
      <c r="F161" s="33">
        <v>0</v>
      </c>
      <c r="G161" s="38">
        <f t="shared" si="32"/>
        <v>0</v>
      </c>
      <c r="H161" s="33">
        <v>0</v>
      </c>
      <c r="I161" s="38">
        <f t="shared" si="33"/>
        <v>0</v>
      </c>
      <c r="J161" s="33">
        <v>0</v>
      </c>
      <c r="K161" s="38">
        <f t="shared" si="34"/>
        <v>0</v>
      </c>
      <c r="L161" s="33">
        <v>0</v>
      </c>
      <c r="M161" s="38">
        <f t="shared" si="35"/>
        <v>0</v>
      </c>
      <c r="N161" s="33">
        <f t="shared" si="36"/>
        <v>0</v>
      </c>
      <c r="O161" s="38">
        <f t="shared" si="37"/>
        <v>0</v>
      </c>
      <c r="P161" s="33">
        <v>0</v>
      </c>
      <c r="Q161" s="33">
        <v>0</v>
      </c>
      <c r="R161" s="33">
        <v>0</v>
      </c>
      <c r="S161" s="33">
        <v>0</v>
      </c>
      <c r="T161" s="38">
        <f t="shared" si="38"/>
        <v>0</v>
      </c>
      <c r="U161" s="38">
        <f t="shared" si="39"/>
        <v>0</v>
      </c>
    </row>
    <row r="162" spans="1:21" ht="13" x14ac:dyDescent="0.3">
      <c r="A162" s="18" t="s">
        <v>44</v>
      </c>
      <c r="B162" s="12" t="s">
        <v>295</v>
      </c>
      <c r="C162" s="11" t="s">
        <v>296</v>
      </c>
      <c r="D162" s="33">
        <v>0</v>
      </c>
      <c r="E162" s="33">
        <v>0</v>
      </c>
      <c r="F162" s="33">
        <v>0</v>
      </c>
      <c r="G162" s="38">
        <f t="shared" si="32"/>
        <v>0</v>
      </c>
      <c r="H162" s="33">
        <v>0</v>
      </c>
      <c r="I162" s="38">
        <f t="shared" si="33"/>
        <v>0</v>
      </c>
      <c r="J162" s="33">
        <v>0</v>
      </c>
      <c r="K162" s="38">
        <f t="shared" si="34"/>
        <v>0</v>
      </c>
      <c r="L162" s="33">
        <v>0</v>
      </c>
      <c r="M162" s="38">
        <f t="shared" si="35"/>
        <v>0</v>
      </c>
      <c r="N162" s="33">
        <f t="shared" si="36"/>
        <v>0</v>
      </c>
      <c r="O162" s="38">
        <f t="shared" si="37"/>
        <v>0</v>
      </c>
      <c r="P162" s="33">
        <v>0</v>
      </c>
      <c r="Q162" s="33">
        <v>0</v>
      </c>
      <c r="R162" s="33">
        <v>0</v>
      </c>
      <c r="S162" s="33">
        <v>0</v>
      </c>
      <c r="T162" s="38">
        <f t="shared" si="38"/>
        <v>0</v>
      </c>
      <c r="U162" s="38">
        <f t="shared" si="39"/>
        <v>0</v>
      </c>
    </row>
    <row r="163" spans="1:21" ht="14" x14ac:dyDescent="0.3">
      <c r="A163" s="19" t="s">
        <v>0</v>
      </c>
      <c r="B163" s="14" t="s">
        <v>297</v>
      </c>
      <c r="C163" s="13" t="s">
        <v>0</v>
      </c>
      <c r="D163" s="34">
        <f>SUM(D158:D162)</f>
        <v>5535277</v>
      </c>
      <c r="E163" s="34">
        <f>SUM(E158:E162)</f>
        <v>5535277</v>
      </c>
      <c r="F163" s="34">
        <f>SUM(F158:F162)</f>
        <v>940000</v>
      </c>
      <c r="G163" s="39">
        <f t="shared" si="32"/>
        <v>0.16981986628672785</v>
      </c>
      <c r="H163" s="34">
        <f>SUM(H158:H162)</f>
        <v>1386755</v>
      </c>
      <c r="I163" s="39">
        <f t="shared" si="33"/>
        <v>0.25053037092813962</v>
      </c>
      <c r="J163" s="34">
        <f>SUM(J158:J162)</f>
        <v>3070021</v>
      </c>
      <c r="K163" s="39">
        <f t="shared" si="34"/>
        <v>0.55462825076324096</v>
      </c>
      <c r="L163" s="34">
        <f>SUM(L158:L162)</f>
        <v>0</v>
      </c>
      <c r="M163" s="39">
        <f t="shared" si="35"/>
        <v>0</v>
      </c>
      <c r="N163" s="34">
        <f t="shared" si="36"/>
        <v>5396776</v>
      </c>
      <c r="O163" s="39">
        <f t="shared" si="37"/>
        <v>0.97497848797810838</v>
      </c>
      <c r="P163" s="34">
        <f>SUM(P158:P162)</f>
        <v>3868465</v>
      </c>
      <c r="Q163" s="34">
        <f>SUM(Q158:Q162)</f>
        <v>5515212</v>
      </c>
      <c r="R163" s="34">
        <f>SUM(R158:R162)</f>
        <v>5419378</v>
      </c>
      <c r="S163" s="34">
        <f>SUM(S158:S162)</f>
        <v>5653900</v>
      </c>
      <c r="T163" s="39">
        <f t="shared" si="38"/>
        <v>1.0432747079092841</v>
      </c>
      <c r="U163" s="39">
        <f t="shared" si="39"/>
        <v>-0.20639814500066567</v>
      </c>
    </row>
    <row r="164" spans="1:21" ht="13" x14ac:dyDescent="0.3">
      <c r="A164" s="18" t="s">
        <v>29</v>
      </c>
      <c r="B164" s="12" t="s">
        <v>298</v>
      </c>
      <c r="C164" s="11" t="s">
        <v>299</v>
      </c>
      <c r="D164" s="33">
        <v>0</v>
      </c>
      <c r="E164" s="33">
        <v>0</v>
      </c>
      <c r="F164" s="33">
        <v>0</v>
      </c>
      <c r="G164" s="38">
        <f t="shared" si="32"/>
        <v>0</v>
      </c>
      <c r="H164" s="33">
        <v>0</v>
      </c>
      <c r="I164" s="38">
        <f t="shared" si="33"/>
        <v>0</v>
      </c>
      <c r="J164" s="33">
        <v>0</v>
      </c>
      <c r="K164" s="38">
        <f t="shared" si="34"/>
        <v>0</v>
      </c>
      <c r="L164" s="33">
        <v>0</v>
      </c>
      <c r="M164" s="38">
        <f t="shared" si="35"/>
        <v>0</v>
      </c>
      <c r="N164" s="33">
        <f t="shared" si="36"/>
        <v>0</v>
      </c>
      <c r="O164" s="38">
        <f t="shared" si="37"/>
        <v>0</v>
      </c>
      <c r="P164" s="33">
        <v>0</v>
      </c>
      <c r="Q164" s="33">
        <v>0</v>
      </c>
      <c r="R164" s="33">
        <v>0</v>
      </c>
      <c r="S164" s="33">
        <v>0</v>
      </c>
      <c r="T164" s="38">
        <f t="shared" si="38"/>
        <v>0</v>
      </c>
      <c r="U164" s="38">
        <f t="shared" si="39"/>
        <v>0</v>
      </c>
    </row>
    <row r="165" spans="1:21" ht="13" x14ac:dyDescent="0.3">
      <c r="A165" s="18" t="s">
        <v>29</v>
      </c>
      <c r="B165" s="12" t="s">
        <v>300</v>
      </c>
      <c r="C165" s="11" t="s">
        <v>301</v>
      </c>
      <c r="D165" s="33">
        <v>0</v>
      </c>
      <c r="E165" s="33">
        <v>0</v>
      </c>
      <c r="F165" s="33">
        <v>0</v>
      </c>
      <c r="G165" s="38">
        <f t="shared" si="32"/>
        <v>0</v>
      </c>
      <c r="H165" s="33">
        <v>0</v>
      </c>
      <c r="I165" s="38">
        <f t="shared" si="33"/>
        <v>0</v>
      </c>
      <c r="J165" s="33">
        <v>0</v>
      </c>
      <c r="K165" s="38">
        <f t="shared" si="34"/>
        <v>0</v>
      </c>
      <c r="L165" s="33">
        <v>0</v>
      </c>
      <c r="M165" s="38">
        <f t="shared" si="35"/>
        <v>0</v>
      </c>
      <c r="N165" s="33">
        <f t="shared" si="36"/>
        <v>0</v>
      </c>
      <c r="O165" s="38">
        <f t="shared" si="37"/>
        <v>0</v>
      </c>
      <c r="P165" s="33">
        <v>0</v>
      </c>
      <c r="Q165" s="33">
        <v>0</v>
      </c>
      <c r="R165" s="33">
        <v>0</v>
      </c>
      <c r="S165" s="33">
        <v>0</v>
      </c>
      <c r="T165" s="38">
        <f t="shared" si="38"/>
        <v>0</v>
      </c>
      <c r="U165" s="38">
        <f t="shared" si="39"/>
        <v>0</v>
      </c>
    </row>
    <row r="166" spans="1:21" ht="13" x14ac:dyDescent="0.3">
      <c r="A166" s="18" t="s">
        <v>29</v>
      </c>
      <c r="B166" s="12" t="s">
        <v>302</v>
      </c>
      <c r="C166" s="11" t="s">
        <v>303</v>
      </c>
      <c r="D166" s="33">
        <v>0</v>
      </c>
      <c r="E166" s="33">
        <v>0</v>
      </c>
      <c r="F166" s="33">
        <v>0</v>
      </c>
      <c r="G166" s="38">
        <f t="shared" si="32"/>
        <v>0</v>
      </c>
      <c r="H166" s="33">
        <v>0</v>
      </c>
      <c r="I166" s="38">
        <f t="shared" si="33"/>
        <v>0</v>
      </c>
      <c r="J166" s="33">
        <v>0</v>
      </c>
      <c r="K166" s="38">
        <f t="shared" si="34"/>
        <v>0</v>
      </c>
      <c r="L166" s="33">
        <v>0</v>
      </c>
      <c r="M166" s="38">
        <f t="shared" si="35"/>
        <v>0</v>
      </c>
      <c r="N166" s="33">
        <f t="shared" si="36"/>
        <v>0</v>
      </c>
      <c r="O166" s="38">
        <f t="shared" si="37"/>
        <v>0</v>
      </c>
      <c r="P166" s="33">
        <v>0</v>
      </c>
      <c r="Q166" s="33">
        <v>0</v>
      </c>
      <c r="R166" s="33">
        <v>0</v>
      </c>
      <c r="S166" s="33">
        <v>0</v>
      </c>
      <c r="T166" s="38">
        <f t="shared" si="38"/>
        <v>0</v>
      </c>
      <c r="U166" s="38">
        <f t="shared" si="39"/>
        <v>0</v>
      </c>
    </row>
    <row r="167" spans="1:21" ht="13" x14ac:dyDescent="0.3">
      <c r="A167" s="18" t="s">
        <v>29</v>
      </c>
      <c r="B167" s="12" t="s">
        <v>304</v>
      </c>
      <c r="C167" s="11" t="s">
        <v>305</v>
      </c>
      <c r="D167" s="33">
        <v>0</v>
      </c>
      <c r="E167" s="33">
        <v>0</v>
      </c>
      <c r="F167" s="33">
        <v>0</v>
      </c>
      <c r="G167" s="38">
        <f t="shared" si="32"/>
        <v>0</v>
      </c>
      <c r="H167" s="33">
        <v>0</v>
      </c>
      <c r="I167" s="38">
        <f t="shared" si="33"/>
        <v>0</v>
      </c>
      <c r="J167" s="33">
        <v>0</v>
      </c>
      <c r="K167" s="38">
        <f t="shared" si="34"/>
        <v>0</v>
      </c>
      <c r="L167" s="33">
        <v>0</v>
      </c>
      <c r="M167" s="38">
        <f t="shared" si="35"/>
        <v>0</v>
      </c>
      <c r="N167" s="33">
        <f t="shared" si="36"/>
        <v>0</v>
      </c>
      <c r="O167" s="38">
        <f t="shared" si="37"/>
        <v>0</v>
      </c>
      <c r="P167" s="33">
        <v>0</v>
      </c>
      <c r="Q167" s="33">
        <v>439000</v>
      </c>
      <c r="R167" s="33">
        <v>200000</v>
      </c>
      <c r="S167" s="33">
        <v>0</v>
      </c>
      <c r="T167" s="38">
        <f t="shared" si="38"/>
        <v>0</v>
      </c>
      <c r="U167" s="38">
        <f t="shared" si="39"/>
        <v>0</v>
      </c>
    </row>
    <row r="168" spans="1:21" ht="13" x14ac:dyDescent="0.3">
      <c r="A168" s="18" t="s">
        <v>44</v>
      </c>
      <c r="B168" s="12" t="s">
        <v>306</v>
      </c>
      <c r="C168" s="11" t="s">
        <v>307</v>
      </c>
      <c r="D168" s="33">
        <v>0</v>
      </c>
      <c r="E168" s="33">
        <v>0</v>
      </c>
      <c r="F168" s="33">
        <v>0</v>
      </c>
      <c r="G168" s="38">
        <f t="shared" si="32"/>
        <v>0</v>
      </c>
      <c r="H168" s="33">
        <v>0</v>
      </c>
      <c r="I168" s="38">
        <f t="shared" si="33"/>
        <v>0</v>
      </c>
      <c r="J168" s="33">
        <v>0</v>
      </c>
      <c r="K168" s="38">
        <f t="shared" si="34"/>
        <v>0</v>
      </c>
      <c r="L168" s="33">
        <v>0</v>
      </c>
      <c r="M168" s="38">
        <f t="shared" si="35"/>
        <v>0</v>
      </c>
      <c r="N168" s="33">
        <f t="shared" si="36"/>
        <v>0</v>
      </c>
      <c r="O168" s="38">
        <f t="shared" si="37"/>
        <v>0</v>
      </c>
      <c r="P168" s="33">
        <v>0</v>
      </c>
      <c r="Q168" s="33">
        <v>0</v>
      </c>
      <c r="R168" s="33">
        <v>0</v>
      </c>
      <c r="S168" s="33">
        <v>0</v>
      </c>
      <c r="T168" s="38">
        <f t="shared" si="38"/>
        <v>0</v>
      </c>
      <c r="U168" s="38">
        <f t="shared" si="39"/>
        <v>0</v>
      </c>
    </row>
    <row r="169" spans="1:21" ht="14" x14ac:dyDescent="0.3">
      <c r="A169" s="19" t="s">
        <v>0</v>
      </c>
      <c r="B169" s="14" t="s">
        <v>308</v>
      </c>
      <c r="C169" s="13" t="s">
        <v>0</v>
      </c>
      <c r="D169" s="34">
        <f>SUM(D164:D168)</f>
        <v>0</v>
      </c>
      <c r="E169" s="34">
        <f>SUM(E164:E168)</f>
        <v>0</v>
      </c>
      <c r="F169" s="34">
        <f>SUM(F164:F168)</f>
        <v>0</v>
      </c>
      <c r="G169" s="39">
        <f t="shared" si="32"/>
        <v>0</v>
      </c>
      <c r="H169" s="34">
        <f>SUM(H164:H168)</f>
        <v>0</v>
      </c>
      <c r="I169" s="39">
        <f t="shared" si="33"/>
        <v>0</v>
      </c>
      <c r="J169" s="34">
        <f>SUM(J164:J168)</f>
        <v>0</v>
      </c>
      <c r="K169" s="39">
        <f t="shared" si="34"/>
        <v>0</v>
      </c>
      <c r="L169" s="34">
        <f>SUM(L164:L168)</f>
        <v>0</v>
      </c>
      <c r="M169" s="39">
        <f t="shared" si="35"/>
        <v>0</v>
      </c>
      <c r="N169" s="34">
        <f t="shared" si="36"/>
        <v>0</v>
      </c>
      <c r="O169" s="39">
        <f t="shared" si="37"/>
        <v>0</v>
      </c>
      <c r="P169" s="34">
        <f>SUM(P164:P168)</f>
        <v>0</v>
      </c>
      <c r="Q169" s="34">
        <f>SUM(Q164:Q168)</f>
        <v>439000</v>
      </c>
      <c r="R169" s="34">
        <f>SUM(R164:R168)</f>
        <v>200000</v>
      </c>
      <c r="S169" s="34">
        <f>SUM(S164:S168)</f>
        <v>0</v>
      </c>
      <c r="T169" s="39">
        <f t="shared" si="38"/>
        <v>0</v>
      </c>
      <c r="U169" s="39">
        <f t="shared" si="39"/>
        <v>0</v>
      </c>
    </row>
    <row r="170" spans="1:21" ht="14" x14ac:dyDescent="0.3">
      <c r="A170" s="19" t="s">
        <v>0</v>
      </c>
      <c r="B170" s="14" t="s">
        <v>309</v>
      </c>
      <c r="C170" s="13" t="s">
        <v>0</v>
      </c>
      <c r="D170" s="34">
        <f>SUM(D105,D107:D111,D113:D120,D122:D125,D127:D131,D133:D136,D138:D143,D145:D149,D151:D156,D158:D162,D164:D168)</f>
        <v>590483058</v>
      </c>
      <c r="E170" s="34">
        <f>SUM(E105,E107:E111,E113:E120,E122:E125,E127:E131,E133:E136,E138:E143,E145:E149,E151:E156,E158:E162,E164:E168)</f>
        <v>763431198</v>
      </c>
      <c r="F170" s="34">
        <f>SUM(F105,F107:F111,F113:F120,F122:F125,F127:F131,F133:F136,F138:F143,F145:F149,F151:F156,F158:F162,F164:F168)</f>
        <v>94122220</v>
      </c>
      <c r="G170" s="39">
        <f t="shared" si="32"/>
        <v>0.15939867998719109</v>
      </c>
      <c r="H170" s="34">
        <f>SUM(H105,H107:H111,H113:H120,H122:H125,H127:H131,H133:H136,H138:H143,H145:H149,H151:H156,H158:H162,H164:H168)</f>
        <v>189407502</v>
      </c>
      <c r="I170" s="39">
        <f t="shared" si="33"/>
        <v>0.32076703884025748</v>
      </c>
      <c r="J170" s="34">
        <f>SUM(J105,J107:J111,J113:J120,J122:J125,J127:J131,J133:J136,J138:J143,J145:J149,J151:J156,J158:J162,J164:J168)</f>
        <v>-131364620</v>
      </c>
      <c r="K170" s="39">
        <f t="shared" si="34"/>
        <v>-0.17207132789980636</v>
      </c>
      <c r="L170" s="34">
        <f>SUM(L105,L107:L111,L113:L120,L122:L125,L127:L131,L133:L136,L138:L143,L145:L149,L151:L156,L158:L162,L164:L168)</f>
        <v>0</v>
      </c>
      <c r="M170" s="39">
        <f t="shared" si="35"/>
        <v>0</v>
      </c>
      <c r="N170" s="34">
        <f t="shared" si="36"/>
        <v>152165102</v>
      </c>
      <c r="O170" s="39">
        <f t="shared" si="37"/>
        <v>0.19931737450425754</v>
      </c>
      <c r="P170" s="34">
        <f>SUM(P105,P107:P111,P113:P120,P122:P125,P127:P131,P133:P136,P138:P143,P145:P149,P151:P156,P158:P162,P164:P168)</f>
        <v>131582685</v>
      </c>
      <c r="Q170" s="34">
        <f>SUM(Q105,Q107:Q111,Q113:Q120,Q122:Q125,Q127:Q131,Q133:Q136,Q138:Q143,Q145:Q149,Q151:Q156,Q158:Q162,Q164:Q168)</f>
        <v>637312376</v>
      </c>
      <c r="R170" s="34">
        <f>SUM(R105,R107:R111,R113:R120,R122:R125,R127:R131,R133:R136,R138:R143,R145:R149,R151:R156,R158:R162,R164:R168)</f>
        <v>831788060</v>
      </c>
      <c r="S170" s="34">
        <f>SUM(S105,S107:S111,S113:S120,S122:S125,S127:S131,S133:S136,S138:S143,S145:S149,S151:S156,S158:S162,S164:S168)</f>
        <v>383019154</v>
      </c>
      <c r="T170" s="39">
        <f t="shared" si="38"/>
        <v>0.46047685993472903</v>
      </c>
      <c r="U170" s="39">
        <f t="shared" si="39"/>
        <v>-1.998342753075756</v>
      </c>
    </row>
    <row r="171" spans="1:21" ht="14.5" customHeight="1" x14ac:dyDescent="0.3">
      <c r="A171" s="17" t="s">
        <v>0</v>
      </c>
      <c r="B171" s="15" t="s">
        <v>618</v>
      </c>
      <c r="C171" s="10"/>
      <c r="D171" s="35"/>
      <c r="E171" s="35"/>
      <c r="F171" s="35"/>
      <c r="G171" s="40"/>
      <c r="H171" s="35"/>
      <c r="I171" s="40"/>
      <c r="J171" s="35"/>
      <c r="K171" s="40"/>
      <c r="L171" s="35"/>
      <c r="M171" s="40"/>
      <c r="N171" s="35"/>
      <c r="O171" s="40"/>
      <c r="P171" s="35"/>
      <c r="Q171" s="35"/>
      <c r="R171" s="35"/>
      <c r="S171" s="35"/>
      <c r="T171" s="40"/>
      <c r="U171" s="40"/>
    </row>
    <row r="172" spans="1:21" ht="14.5" customHeight="1" x14ac:dyDescent="0.3">
      <c r="A172" s="17" t="s">
        <v>0</v>
      </c>
      <c r="B172" s="9" t="s">
        <v>310</v>
      </c>
      <c r="C172" s="10"/>
      <c r="D172" s="35"/>
      <c r="E172" s="35"/>
      <c r="F172" s="35"/>
      <c r="G172" s="40"/>
      <c r="H172" s="35"/>
      <c r="I172" s="40"/>
      <c r="J172" s="35"/>
      <c r="K172" s="40"/>
      <c r="L172" s="35"/>
      <c r="M172" s="40"/>
      <c r="N172" s="35"/>
      <c r="O172" s="40"/>
      <c r="P172" s="35"/>
      <c r="Q172" s="35"/>
      <c r="R172" s="35"/>
      <c r="S172" s="35"/>
      <c r="T172" s="40"/>
      <c r="U172" s="40"/>
    </row>
    <row r="173" spans="1:21" ht="13" x14ac:dyDescent="0.3">
      <c r="A173" s="18" t="s">
        <v>29</v>
      </c>
      <c r="B173" s="12" t="s">
        <v>311</v>
      </c>
      <c r="C173" s="11" t="s">
        <v>312</v>
      </c>
      <c r="D173" s="33">
        <v>684836</v>
      </c>
      <c r="E173" s="33">
        <v>703092</v>
      </c>
      <c r="F173" s="33">
        <v>182239</v>
      </c>
      <c r="G173" s="38">
        <f t="shared" ref="G173:G205" si="40">IF(($D173     =0),0,($F173     /$D173     ))</f>
        <v>0.26610604582703012</v>
      </c>
      <c r="H173" s="33">
        <v>172191</v>
      </c>
      <c r="I173" s="38">
        <f t="shared" ref="I173:I205" si="41">IF(($D173     =0),0,($H173     /$D173     ))</f>
        <v>0.25143391994579722</v>
      </c>
      <c r="J173" s="33">
        <v>172191</v>
      </c>
      <c r="K173" s="38">
        <f t="shared" ref="K173:K205" si="42">IF(($E173     =0),0,($J173     /$E173     ))</f>
        <v>0.2449053608916045</v>
      </c>
      <c r="L173" s="33">
        <v>0</v>
      </c>
      <c r="M173" s="38">
        <f t="shared" ref="M173:M205" si="43">IF(($E173     =0),0,($L173     /$E173     ))</f>
        <v>0</v>
      </c>
      <c r="N173" s="33">
        <f t="shared" ref="N173:N205" si="44">$F173     +$H173     +$J173</f>
        <v>526621</v>
      </c>
      <c r="O173" s="38">
        <f t="shared" ref="O173:O205" si="45">IF(($E173     =0),0,($N173     /$E173     ))</f>
        <v>0.74900724229546067</v>
      </c>
      <c r="P173" s="33">
        <v>165770</v>
      </c>
      <c r="Q173" s="33">
        <v>754651</v>
      </c>
      <c r="R173" s="33">
        <v>657864</v>
      </c>
      <c r="S173" s="33">
        <v>507856</v>
      </c>
      <c r="T173" s="38">
        <f t="shared" ref="T173:T205" si="46">IF(($R173     =0),0,($S173     /$R173     ))</f>
        <v>0.77197718677416605</v>
      </c>
      <c r="U173" s="38">
        <f t="shared" ref="U173:U205" si="47">IF(($P173     =0),0,(($J173     /$P173     )-1))</f>
        <v>3.873439102370746E-2</v>
      </c>
    </row>
    <row r="174" spans="1:21" ht="13" x14ac:dyDescent="0.3">
      <c r="A174" s="18" t="s">
        <v>29</v>
      </c>
      <c r="B174" s="12" t="s">
        <v>313</v>
      </c>
      <c r="C174" s="11" t="s">
        <v>314</v>
      </c>
      <c r="D174" s="33">
        <v>0</v>
      </c>
      <c r="E174" s="33">
        <v>0</v>
      </c>
      <c r="F174" s="33">
        <v>0</v>
      </c>
      <c r="G174" s="38">
        <f t="shared" si="40"/>
        <v>0</v>
      </c>
      <c r="H174" s="33">
        <v>0</v>
      </c>
      <c r="I174" s="38">
        <f t="shared" si="41"/>
        <v>0</v>
      </c>
      <c r="J174" s="33">
        <v>0</v>
      </c>
      <c r="K174" s="38">
        <f t="shared" si="42"/>
        <v>0</v>
      </c>
      <c r="L174" s="33">
        <v>0</v>
      </c>
      <c r="M174" s="38">
        <f t="shared" si="43"/>
        <v>0</v>
      </c>
      <c r="N174" s="33">
        <f t="shared" si="44"/>
        <v>0</v>
      </c>
      <c r="O174" s="38">
        <f t="shared" si="45"/>
        <v>0</v>
      </c>
      <c r="P174" s="33">
        <v>0</v>
      </c>
      <c r="Q174" s="33">
        <v>0</v>
      </c>
      <c r="R174" s="33">
        <v>0</v>
      </c>
      <c r="S174" s="33">
        <v>0</v>
      </c>
      <c r="T174" s="38">
        <f t="shared" si="46"/>
        <v>0</v>
      </c>
      <c r="U174" s="38">
        <f t="shared" si="47"/>
        <v>0</v>
      </c>
    </row>
    <row r="175" spans="1:21" ht="13" x14ac:dyDescent="0.3">
      <c r="A175" s="18" t="s">
        <v>29</v>
      </c>
      <c r="B175" s="12" t="s">
        <v>315</v>
      </c>
      <c r="C175" s="11" t="s">
        <v>316</v>
      </c>
      <c r="D175" s="33">
        <v>1659225</v>
      </c>
      <c r="E175" s="33">
        <v>1659225</v>
      </c>
      <c r="F175" s="33">
        <v>247599</v>
      </c>
      <c r="G175" s="38">
        <f t="shared" si="40"/>
        <v>0.1492256927179858</v>
      </c>
      <c r="H175" s="33">
        <v>373688</v>
      </c>
      <c r="I175" s="38">
        <f t="shared" si="41"/>
        <v>0.22521840015669967</v>
      </c>
      <c r="J175" s="33">
        <v>661020</v>
      </c>
      <c r="K175" s="38">
        <f t="shared" si="42"/>
        <v>0.39839081498892553</v>
      </c>
      <c r="L175" s="33">
        <v>0</v>
      </c>
      <c r="M175" s="38">
        <f t="shared" si="43"/>
        <v>0</v>
      </c>
      <c r="N175" s="33">
        <f t="shared" si="44"/>
        <v>1282307</v>
      </c>
      <c r="O175" s="38">
        <f t="shared" si="45"/>
        <v>0.77283490786361098</v>
      </c>
      <c r="P175" s="33">
        <v>449948</v>
      </c>
      <c r="Q175" s="33">
        <v>1659225</v>
      </c>
      <c r="R175" s="33">
        <v>1659225</v>
      </c>
      <c r="S175" s="33">
        <v>248937</v>
      </c>
      <c r="T175" s="38">
        <f t="shared" si="46"/>
        <v>0.15003209329656919</v>
      </c>
      <c r="U175" s="38">
        <f t="shared" si="47"/>
        <v>0.46910309635780134</v>
      </c>
    </row>
    <row r="176" spans="1:21" ht="13" x14ac:dyDescent="0.3">
      <c r="A176" s="18" t="s">
        <v>29</v>
      </c>
      <c r="B176" s="12" t="s">
        <v>317</v>
      </c>
      <c r="C176" s="11" t="s">
        <v>318</v>
      </c>
      <c r="D176" s="33">
        <v>0</v>
      </c>
      <c r="E176" s="33">
        <v>0</v>
      </c>
      <c r="F176" s="33">
        <v>0</v>
      </c>
      <c r="G176" s="38">
        <f t="shared" si="40"/>
        <v>0</v>
      </c>
      <c r="H176" s="33">
        <v>0</v>
      </c>
      <c r="I176" s="38">
        <f t="shared" si="41"/>
        <v>0</v>
      </c>
      <c r="J176" s="33">
        <v>0</v>
      </c>
      <c r="K176" s="38">
        <f t="shared" si="42"/>
        <v>0</v>
      </c>
      <c r="L176" s="33">
        <v>0</v>
      </c>
      <c r="M176" s="38">
        <f t="shared" si="43"/>
        <v>0</v>
      </c>
      <c r="N176" s="33">
        <f t="shared" si="44"/>
        <v>0</v>
      </c>
      <c r="O176" s="38">
        <f t="shared" si="45"/>
        <v>0</v>
      </c>
      <c r="P176" s="33">
        <v>0</v>
      </c>
      <c r="Q176" s="33">
        <v>0</v>
      </c>
      <c r="R176" s="33">
        <v>0</v>
      </c>
      <c r="S176" s="33">
        <v>0</v>
      </c>
      <c r="T176" s="38">
        <f t="shared" si="46"/>
        <v>0</v>
      </c>
      <c r="U176" s="38">
        <f t="shared" si="47"/>
        <v>0</v>
      </c>
    </row>
    <row r="177" spans="1:21" ht="13" x14ac:dyDescent="0.3">
      <c r="A177" s="18" t="s">
        <v>29</v>
      </c>
      <c r="B177" s="12" t="s">
        <v>319</v>
      </c>
      <c r="C177" s="11" t="s">
        <v>320</v>
      </c>
      <c r="D177" s="33">
        <v>0</v>
      </c>
      <c r="E177" s="33">
        <v>0</v>
      </c>
      <c r="F177" s="33">
        <v>0</v>
      </c>
      <c r="G177" s="38">
        <f t="shared" si="40"/>
        <v>0</v>
      </c>
      <c r="H177" s="33">
        <v>0</v>
      </c>
      <c r="I177" s="38">
        <f t="shared" si="41"/>
        <v>0</v>
      </c>
      <c r="J177" s="33">
        <v>0</v>
      </c>
      <c r="K177" s="38">
        <f t="shared" si="42"/>
        <v>0</v>
      </c>
      <c r="L177" s="33">
        <v>0</v>
      </c>
      <c r="M177" s="38">
        <f t="shared" si="43"/>
        <v>0</v>
      </c>
      <c r="N177" s="33">
        <f t="shared" si="44"/>
        <v>0</v>
      </c>
      <c r="O177" s="38">
        <f t="shared" si="45"/>
        <v>0</v>
      </c>
      <c r="P177" s="33">
        <v>0</v>
      </c>
      <c r="Q177" s="33">
        <v>0</v>
      </c>
      <c r="R177" s="33">
        <v>0</v>
      </c>
      <c r="S177" s="33">
        <v>0</v>
      </c>
      <c r="T177" s="38">
        <f t="shared" si="46"/>
        <v>0</v>
      </c>
      <c r="U177" s="38">
        <f t="shared" si="47"/>
        <v>0</v>
      </c>
    </row>
    <row r="178" spans="1:21" ht="13" x14ac:dyDescent="0.3">
      <c r="A178" s="18" t="s">
        <v>44</v>
      </c>
      <c r="B178" s="12" t="s">
        <v>321</v>
      </c>
      <c r="C178" s="11" t="s">
        <v>322</v>
      </c>
      <c r="D178" s="33">
        <v>0</v>
      </c>
      <c r="E178" s="33">
        <v>0</v>
      </c>
      <c r="F178" s="33">
        <v>0</v>
      </c>
      <c r="G178" s="38">
        <f t="shared" si="40"/>
        <v>0</v>
      </c>
      <c r="H178" s="33">
        <v>0</v>
      </c>
      <c r="I178" s="38">
        <f t="shared" si="41"/>
        <v>0</v>
      </c>
      <c r="J178" s="33">
        <v>0</v>
      </c>
      <c r="K178" s="38">
        <f t="shared" si="42"/>
        <v>0</v>
      </c>
      <c r="L178" s="33">
        <v>0</v>
      </c>
      <c r="M178" s="38">
        <f t="shared" si="43"/>
        <v>0</v>
      </c>
      <c r="N178" s="33">
        <f t="shared" si="44"/>
        <v>0</v>
      </c>
      <c r="O178" s="38">
        <f t="shared" si="45"/>
        <v>0</v>
      </c>
      <c r="P178" s="33">
        <v>0</v>
      </c>
      <c r="Q178" s="33">
        <v>0</v>
      </c>
      <c r="R178" s="33">
        <v>0</v>
      </c>
      <c r="S178" s="33">
        <v>0</v>
      </c>
      <c r="T178" s="38">
        <f t="shared" si="46"/>
        <v>0</v>
      </c>
      <c r="U178" s="38">
        <f t="shared" si="47"/>
        <v>0</v>
      </c>
    </row>
    <row r="179" spans="1:21" ht="14" x14ac:dyDescent="0.3">
      <c r="A179" s="19" t="s">
        <v>0</v>
      </c>
      <c r="B179" s="14" t="s">
        <v>323</v>
      </c>
      <c r="C179" s="13" t="s">
        <v>0</v>
      </c>
      <c r="D179" s="34">
        <f>SUM(D173:D178)</f>
        <v>2344061</v>
      </c>
      <c r="E179" s="34">
        <f>SUM(E173:E178)</f>
        <v>2362317</v>
      </c>
      <c r="F179" s="34">
        <f>SUM(F173:F178)</f>
        <v>429838</v>
      </c>
      <c r="G179" s="39">
        <f t="shared" si="40"/>
        <v>0.18337321426362199</v>
      </c>
      <c r="H179" s="34">
        <f>SUM(H173:H178)</f>
        <v>545879</v>
      </c>
      <c r="I179" s="39">
        <f t="shared" si="41"/>
        <v>0.2328774720453094</v>
      </c>
      <c r="J179" s="34">
        <f>SUM(J173:J178)</f>
        <v>833211</v>
      </c>
      <c r="K179" s="39">
        <f t="shared" si="42"/>
        <v>0.35270922573050101</v>
      </c>
      <c r="L179" s="34">
        <f>SUM(L173:L178)</f>
        <v>0</v>
      </c>
      <c r="M179" s="39">
        <f t="shared" si="43"/>
        <v>0</v>
      </c>
      <c r="N179" s="34">
        <f t="shared" si="44"/>
        <v>1808928</v>
      </c>
      <c r="O179" s="39">
        <f t="shared" si="45"/>
        <v>0.76574312422930535</v>
      </c>
      <c r="P179" s="34">
        <f>SUM(P173:P178)</f>
        <v>615718</v>
      </c>
      <c r="Q179" s="34">
        <f>SUM(Q173:Q178)</f>
        <v>2413876</v>
      </c>
      <c r="R179" s="34">
        <f>SUM(R173:R178)</f>
        <v>2317089</v>
      </c>
      <c r="S179" s="34">
        <f>SUM(S173:S178)</f>
        <v>756793</v>
      </c>
      <c r="T179" s="39">
        <f t="shared" si="46"/>
        <v>0.32661369502854659</v>
      </c>
      <c r="U179" s="39">
        <f t="shared" si="47"/>
        <v>0.35323476006873267</v>
      </c>
    </row>
    <row r="180" spans="1:21" ht="13" x14ac:dyDescent="0.3">
      <c r="A180" s="18" t="s">
        <v>29</v>
      </c>
      <c r="B180" s="12" t="s">
        <v>324</v>
      </c>
      <c r="C180" s="11" t="s">
        <v>325</v>
      </c>
      <c r="D180" s="33">
        <v>0</v>
      </c>
      <c r="E180" s="33">
        <v>0</v>
      </c>
      <c r="F180" s="33">
        <v>0</v>
      </c>
      <c r="G180" s="38">
        <f t="shared" si="40"/>
        <v>0</v>
      </c>
      <c r="H180" s="33">
        <v>0</v>
      </c>
      <c r="I180" s="38">
        <f t="shared" si="41"/>
        <v>0</v>
      </c>
      <c r="J180" s="33">
        <v>0</v>
      </c>
      <c r="K180" s="38">
        <f t="shared" si="42"/>
        <v>0</v>
      </c>
      <c r="L180" s="33">
        <v>0</v>
      </c>
      <c r="M180" s="38">
        <f t="shared" si="43"/>
        <v>0</v>
      </c>
      <c r="N180" s="33">
        <f t="shared" si="44"/>
        <v>0</v>
      </c>
      <c r="O180" s="38">
        <f t="shared" si="45"/>
        <v>0</v>
      </c>
      <c r="P180" s="33">
        <v>0</v>
      </c>
      <c r="Q180" s="33">
        <v>0</v>
      </c>
      <c r="R180" s="33">
        <v>0</v>
      </c>
      <c r="S180" s="33">
        <v>0</v>
      </c>
      <c r="T180" s="38">
        <f t="shared" si="46"/>
        <v>0</v>
      </c>
      <c r="U180" s="38">
        <f t="shared" si="47"/>
        <v>0</v>
      </c>
    </row>
    <row r="181" spans="1:21" ht="13" x14ac:dyDescent="0.3">
      <c r="A181" s="18" t="s">
        <v>29</v>
      </c>
      <c r="B181" s="12" t="s">
        <v>326</v>
      </c>
      <c r="C181" s="11" t="s">
        <v>327</v>
      </c>
      <c r="D181" s="33">
        <v>0</v>
      </c>
      <c r="E181" s="33">
        <v>8700</v>
      </c>
      <c r="F181" s="33">
        <v>8696</v>
      </c>
      <c r="G181" s="38">
        <f t="shared" si="40"/>
        <v>0</v>
      </c>
      <c r="H181" s="33">
        <v>0</v>
      </c>
      <c r="I181" s="38">
        <f t="shared" si="41"/>
        <v>0</v>
      </c>
      <c r="J181" s="33">
        <v>0</v>
      </c>
      <c r="K181" s="38">
        <f t="shared" si="42"/>
        <v>0</v>
      </c>
      <c r="L181" s="33">
        <v>0</v>
      </c>
      <c r="M181" s="38">
        <f t="shared" si="43"/>
        <v>0</v>
      </c>
      <c r="N181" s="33">
        <f t="shared" si="44"/>
        <v>8696</v>
      </c>
      <c r="O181" s="38">
        <f t="shared" si="45"/>
        <v>0.99954022988505742</v>
      </c>
      <c r="P181" s="33">
        <v>26087</v>
      </c>
      <c r="Q181" s="33">
        <v>800000</v>
      </c>
      <c r="R181" s="33">
        <v>0</v>
      </c>
      <c r="S181" s="33">
        <v>52174</v>
      </c>
      <c r="T181" s="38">
        <f t="shared" si="46"/>
        <v>0</v>
      </c>
      <c r="U181" s="38">
        <f t="shared" si="47"/>
        <v>-1</v>
      </c>
    </row>
    <row r="182" spans="1:21" ht="13" x14ac:dyDescent="0.3">
      <c r="A182" s="18" t="s">
        <v>29</v>
      </c>
      <c r="B182" s="12" t="s">
        <v>328</v>
      </c>
      <c r="C182" s="11" t="s">
        <v>329</v>
      </c>
      <c r="D182" s="33">
        <v>0</v>
      </c>
      <c r="E182" s="33">
        <v>0</v>
      </c>
      <c r="F182" s="33">
        <v>0</v>
      </c>
      <c r="G182" s="38">
        <f t="shared" si="40"/>
        <v>0</v>
      </c>
      <c r="H182" s="33">
        <v>0</v>
      </c>
      <c r="I182" s="38">
        <f t="shared" si="41"/>
        <v>0</v>
      </c>
      <c r="J182" s="33">
        <v>0</v>
      </c>
      <c r="K182" s="38">
        <f t="shared" si="42"/>
        <v>0</v>
      </c>
      <c r="L182" s="33">
        <v>0</v>
      </c>
      <c r="M182" s="38">
        <f t="shared" si="43"/>
        <v>0</v>
      </c>
      <c r="N182" s="33">
        <f t="shared" si="44"/>
        <v>0</v>
      </c>
      <c r="O182" s="38">
        <f t="shared" si="45"/>
        <v>0</v>
      </c>
      <c r="P182" s="33">
        <v>0</v>
      </c>
      <c r="Q182" s="33">
        <v>0</v>
      </c>
      <c r="R182" s="33">
        <v>0</v>
      </c>
      <c r="S182" s="33">
        <v>0</v>
      </c>
      <c r="T182" s="38">
        <f t="shared" si="46"/>
        <v>0</v>
      </c>
      <c r="U182" s="38">
        <f t="shared" si="47"/>
        <v>0</v>
      </c>
    </row>
    <row r="183" spans="1:21" ht="13" x14ac:dyDescent="0.3">
      <c r="A183" s="18" t="s">
        <v>29</v>
      </c>
      <c r="B183" s="12" t="s">
        <v>330</v>
      </c>
      <c r="C183" s="11" t="s">
        <v>331</v>
      </c>
      <c r="D183" s="33">
        <v>0</v>
      </c>
      <c r="E183" s="33">
        <v>0</v>
      </c>
      <c r="F183" s="33">
        <v>0</v>
      </c>
      <c r="G183" s="38">
        <f t="shared" si="40"/>
        <v>0</v>
      </c>
      <c r="H183" s="33">
        <v>0</v>
      </c>
      <c r="I183" s="38">
        <f t="shared" si="41"/>
        <v>0</v>
      </c>
      <c r="J183" s="33">
        <v>0</v>
      </c>
      <c r="K183" s="38">
        <f t="shared" si="42"/>
        <v>0</v>
      </c>
      <c r="L183" s="33">
        <v>0</v>
      </c>
      <c r="M183" s="38">
        <f t="shared" si="43"/>
        <v>0</v>
      </c>
      <c r="N183" s="33">
        <f t="shared" si="44"/>
        <v>0</v>
      </c>
      <c r="O183" s="38">
        <f t="shared" si="45"/>
        <v>0</v>
      </c>
      <c r="P183" s="33">
        <v>0</v>
      </c>
      <c r="Q183" s="33">
        <v>0</v>
      </c>
      <c r="R183" s="33">
        <v>0</v>
      </c>
      <c r="S183" s="33">
        <v>0</v>
      </c>
      <c r="T183" s="38">
        <f t="shared" si="46"/>
        <v>0</v>
      </c>
      <c r="U183" s="38">
        <f t="shared" si="47"/>
        <v>0</v>
      </c>
    </row>
    <row r="184" spans="1:21" ht="13" x14ac:dyDescent="0.3">
      <c r="A184" s="18" t="s">
        <v>44</v>
      </c>
      <c r="B184" s="12" t="s">
        <v>332</v>
      </c>
      <c r="C184" s="11" t="s">
        <v>333</v>
      </c>
      <c r="D184" s="33">
        <v>0</v>
      </c>
      <c r="E184" s="33">
        <v>0</v>
      </c>
      <c r="F184" s="33">
        <v>0</v>
      </c>
      <c r="G184" s="38">
        <f t="shared" si="40"/>
        <v>0</v>
      </c>
      <c r="H184" s="33">
        <v>0</v>
      </c>
      <c r="I184" s="38">
        <f t="shared" si="41"/>
        <v>0</v>
      </c>
      <c r="J184" s="33">
        <v>0</v>
      </c>
      <c r="K184" s="38">
        <f t="shared" si="42"/>
        <v>0</v>
      </c>
      <c r="L184" s="33">
        <v>0</v>
      </c>
      <c r="M184" s="38">
        <f t="shared" si="43"/>
        <v>0</v>
      </c>
      <c r="N184" s="33">
        <f t="shared" si="44"/>
        <v>0</v>
      </c>
      <c r="O184" s="38">
        <f t="shared" si="45"/>
        <v>0</v>
      </c>
      <c r="P184" s="33">
        <v>0</v>
      </c>
      <c r="Q184" s="33">
        <v>0</v>
      </c>
      <c r="R184" s="33">
        <v>0</v>
      </c>
      <c r="S184" s="33">
        <v>0</v>
      </c>
      <c r="T184" s="38">
        <f t="shared" si="46"/>
        <v>0</v>
      </c>
      <c r="U184" s="38">
        <f t="shared" si="47"/>
        <v>0</v>
      </c>
    </row>
    <row r="185" spans="1:21" ht="14" x14ac:dyDescent="0.3">
      <c r="A185" s="19" t="s">
        <v>0</v>
      </c>
      <c r="B185" s="14" t="s">
        <v>334</v>
      </c>
      <c r="C185" s="13" t="s">
        <v>0</v>
      </c>
      <c r="D185" s="34">
        <f>SUM(D180:D184)</f>
        <v>0</v>
      </c>
      <c r="E185" s="34">
        <f>SUM(E180:E184)</f>
        <v>8700</v>
      </c>
      <c r="F185" s="34">
        <f>SUM(F180:F184)</f>
        <v>8696</v>
      </c>
      <c r="G185" s="39">
        <f t="shared" si="40"/>
        <v>0</v>
      </c>
      <c r="H185" s="34">
        <f>SUM(H180:H184)</f>
        <v>0</v>
      </c>
      <c r="I185" s="39">
        <f t="shared" si="41"/>
        <v>0</v>
      </c>
      <c r="J185" s="34">
        <f>SUM(J180:J184)</f>
        <v>0</v>
      </c>
      <c r="K185" s="39">
        <f t="shared" si="42"/>
        <v>0</v>
      </c>
      <c r="L185" s="34">
        <f>SUM(L180:L184)</f>
        <v>0</v>
      </c>
      <c r="M185" s="39">
        <f t="shared" si="43"/>
        <v>0</v>
      </c>
      <c r="N185" s="34">
        <f t="shared" si="44"/>
        <v>8696</v>
      </c>
      <c r="O185" s="39">
        <f t="shared" si="45"/>
        <v>0.99954022988505742</v>
      </c>
      <c r="P185" s="34">
        <f>SUM(P180:P184)</f>
        <v>26087</v>
      </c>
      <c r="Q185" s="34">
        <f>SUM(Q180:Q184)</f>
        <v>800000</v>
      </c>
      <c r="R185" s="34">
        <f>SUM(R180:R184)</f>
        <v>0</v>
      </c>
      <c r="S185" s="34">
        <f>SUM(S180:S184)</f>
        <v>52174</v>
      </c>
      <c r="T185" s="39">
        <f t="shared" si="46"/>
        <v>0</v>
      </c>
      <c r="U185" s="39">
        <f t="shared" si="47"/>
        <v>-1</v>
      </c>
    </row>
    <row r="186" spans="1:21" ht="13" x14ac:dyDescent="0.3">
      <c r="A186" s="18" t="s">
        <v>29</v>
      </c>
      <c r="B186" s="12" t="s">
        <v>335</v>
      </c>
      <c r="C186" s="11" t="s">
        <v>336</v>
      </c>
      <c r="D186" s="33">
        <v>0</v>
      </c>
      <c r="E186" s="33">
        <v>0</v>
      </c>
      <c r="F186" s="33">
        <v>0</v>
      </c>
      <c r="G186" s="38">
        <f t="shared" si="40"/>
        <v>0</v>
      </c>
      <c r="H186" s="33">
        <v>0</v>
      </c>
      <c r="I186" s="38">
        <f t="shared" si="41"/>
        <v>0</v>
      </c>
      <c r="J186" s="33">
        <v>0</v>
      </c>
      <c r="K186" s="38">
        <f t="shared" si="42"/>
        <v>0</v>
      </c>
      <c r="L186" s="33">
        <v>0</v>
      </c>
      <c r="M186" s="38">
        <f t="shared" si="43"/>
        <v>0</v>
      </c>
      <c r="N186" s="33">
        <f t="shared" si="44"/>
        <v>0</v>
      </c>
      <c r="O186" s="38">
        <f t="shared" si="45"/>
        <v>0</v>
      </c>
      <c r="P186" s="33">
        <v>0</v>
      </c>
      <c r="Q186" s="33">
        <v>0</v>
      </c>
      <c r="R186" s="33">
        <v>0</v>
      </c>
      <c r="S186" s="33">
        <v>0</v>
      </c>
      <c r="T186" s="38">
        <f t="shared" si="46"/>
        <v>0</v>
      </c>
      <c r="U186" s="38">
        <f t="shared" si="47"/>
        <v>0</v>
      </c>
    </row>
    <row r="187" spans="1:21" ht="13" x14ac:dyDescent="0.3">
      <c r="A187" s="18" t="s">
        <v>29</v>
      </c>
      <c r="B187" s="12" t="s">
        <v>337</v>
      </c>
      <c r="C187" s="11" t="s">
        <v>338</v>
      </c>
      <c r="D187" s="33">
        <v>0</v>
      </c>
      <c r="E187" s="33">
        <v>0</v>
      </c>
      <c r="F187" s="33">
        <v>0</v>
      </c>
      <c r="G187" s="38">
        <f t="shared" si="40"/>
        <v>0</v>
      </c>
      <c r="H187" s="33">
        <v>0</v>
      </c>
      <c r="I187" s="38">
        <f t="shared" si="41"/>
        <v>0</v>
      </c>
      <c r="J187" s="33">
        <v>0</v>
      </c>
      <c r="K187" s="38">
        <f t="shared" si="42"/>
        <v>0</v>
      </c>
      <c r="L187" s="33">
        <v>0</v>
      </c>
      <c r="M187" s="38">
        <f t="shared" si="43"/>
        <v>0</v>
      </c>
      <c r="N187" s="33">
        <f t="shared" si="44"/>
        <v>0</v>
      </c>
      <c r="O187" s="38">
        <f t="shared" si="45"/>
        <v>0</v>
      </c>
      <c r="P187" s="33">
        <v>0</v>
      </c>
      <c r="Q187" s="33">
        <v>0</v>
      </c>
      <c r="R187" s="33">
        <v>0</v>
      </c>
      <c r="S187" s="33">
        <v>0</v>
      </c>
      <c r="T187" s="38">
        <f t="shared" si="46"/>
        <v>0</v>
      </c>
      <c r="U187" s="38">
        <f t="shared" si="47"/>
        <v>0</v>
      </c>
    </row>
    <row r="188" spans="1:21" ht="13" x14ac:dyDescent="0.3">
      <c r="A188" s="18" t="s">
        <v>29</v>
      </c>
      <c r="B188" s="12" t="s">
        <v>339</v>
      </c>
      <c r="C188" s="11" t="s">
        <v>340</v>
      </c>
      <c r="D188" s="33">
        <v>540900</v>
      </c>
      <c r="E188" s="33">
        <v>540900</v>
      </c>
      <c r="F188" s="33">
        <v>262215</v>
      </c>
      <c r="G188" s="38">
        <f t="shared" si="40"/>
        <v>0.48477537437603996</v>
      </c>
      <c r="H188" s="33">
        <v>262215</v>
      </c>
      <c r="I188" s="38">
        <f t="shared" si="41"/>
        <v>0.48477537437603996</v>
      </c>
      <c r="J188" s="33">
        <v>282062</v>
      </c>
      <c r="K188" s="38">
        <f t="shared" si="42"/>
        <v>0.52146792383065266</v>
      </c>
      <c r="L188" s="33">
        <v>0</v>
      </c>
      <c r="M188" s="38">
        <f t="shared" si="43"/>
        <v>0</v>
      </c>
      <c r="N188" s="33">
        <f t="shared" si="44"/>
        <v>806492</v>
      </c>
      <c r="O188" s="38">
        <f t="shared" si="45"/>
        <v>1.4910186725827326</v>
      </c>
      <c r="P188" s="33">
        <v>289950</v>
      </c>
      <c r="Q188" s="33">
        <v>519915</v>
      </c>
      <c r="R188" s="33">
        <v>519915</v>
      </c>
      <c r="S188" s="33">
        <v>857860</v>
      </c>
      <c r="T188" s="38">
        <f t="shared" si="46"/>
        <v>1.6500004808478308</v>
      </c>
      <c r="U188" s="38">
        <f t="shared" si="47"/>
        <v>-2.7204690463873082E-2</v>
      </c>
    </row>
    <row r="189" spans="1:21" ht="13" x14ac:dyDescent="0.3">
      <c r="A189" s="18" t="s">
        <v>29</v>
      </c>
      <c r="B189" s="12" t="s">
        <v>341</v>
      </c>
      <c r="C189" s="11" t="s">
        <v>342</v>
      </c>
      <c r="D189" s="33">
        <v>0</v>
      </c>
      <c r="E189" s="33">
        <v>0</v>
      </c>
      <c r="F189" s="33">
        <v>0</v>
      </c>
      <c r="G189" s="38">
        <f t="shared" si="40"/>
        <v>0</v>
      </c>
      <c r="H189" s="33">
        <v>0</v>
      </c>
      <c r="I189" s="38">
        <f t="shared" si="41"/>
        <v>0</v>
      </c>
      <c r="J189" s="33">
        <v>0</v>
      </c>
      <c r="K189" s="38">
        <f t="shared" si="42"/>
        <v>0</v>
      </c>
      <c r="L189" s="33">
        <v>0</v>
      </c>
      <c r="M189" s="38">
        <f t="shared" si="43"/>
        <v>0</v>
      </c>
      <c r="N189" s="33">
        <f t="shared" si="44"/>
        <v>0</v>
      </c>
      <c r="O189" s="38">
        <f t="shared" si="45"/>
        <v>0</v>
      </c>
      <c r="P189" s="33">
        <v>0</v>
      </c>
      <c r="Q189" s="33">
        <v>0</v>
      </c>
      <c r="R189" s="33">
        <v>0</v>
      </c>
      <c r="S189" s="33">
        <v>0</v>
      </c>
      <c r="T189" s="38">
        <f t="shared" si="46"/>
        <v>0</v>
      </c>
      <c r="U189" s="38">
        <f t="shared" si="47"/>
        <v>0</v>
      </c>
    </row>
    <row r="190" spans="1:21" ht="13" x14ac:dyDescent="0.3">
      <c r="A190" s="18" t="s">
        <v>44</v>
      </c>
      <c r="B190" s="12" t="s">
        <v>343</v>
      </c>
      <c r="C190" s="11" t="s">
        <v>344</v>
      </c>
      <c r="D190" s="33">
        <v>0</v>
      </c>
      <c r="E190" s="33">
        <v>0</v>
      </c>
      <c r="F190" s="33">
        <v>0</v>
      </c>
      <c r="G190" s="38">
        <f t="shared" si="40"/>
        <v>0</v>
      </c>
      <c r="H190" s="33">
        <v>0</v>
      </c>
      <c r="I190" s="38">
        <f t="shared" si="41"/>
        <v>0</v>
      </c>
      <c r="J190" s="33">
        <v>0</v>
      </c>
      <c r="K190" s="38">
        <f t="shared" si="42"/>
        <v>0</v>
      </c>
      <c r="L190" s="33">
        <v>0</v>
      </c>
      <c r="M190" s="38">
        <f t="shared" si="43"/>
        <v>0</v>
      </c>
      <c r="N190" s="33">
        <f t="shared" si="44"/>
        <v>0</v>
      </c>
      <c r="O190" s="38">
        <f t="shared" si="45"/>
        <v>0</v>
      </c>
      <c r="P190" s="33">
        <v>0</v>
      </c>
      <c r="Q190" s="33">
        <v>0</v>
      </c>
      <c r="R190" s="33">
        <v>0</v>
      </c>
      <c r="S190" s="33">
        <v>0</v>
      </c>
      <c r="T190" s="38">
        <f t="shared" si="46"/>
        <v>0</v>
      </c>
      <c r="U190" s="38">
        <f t="shared" si="47"/>
        <v>0</v>
      </c>
    </row>
    <row r="191" spans="1:21" ht="14" x14ac:dyDescent="0.3">
      <c r="A191" s="19" t="s">
        <v>0</v>
      </c>
      <c r="B191" s="14" t="s">
        <v>345</v>
      </c>
      <c r="C191" s="13" t="s">
        <v>0</v>
      </c>
      <c r="D191" s="34">
        <f>SUM(D186:D190)</f>
        <v>540900</v>
      </c>
      <c r="E191" s="34">
        <f>SUM(E186:E190)</f>
        <v>540900</v>
      </c>
      <c r="F191" s="34">
        <f>SUM(F186:F190)</f>
        <v>262215</v>
      </c>
      <c r="G191" s="39">
        <f t="shared" si="40"/>
        <v>0.48477537437603996</v>
      </c>
      <c r="H191" s="34">
        <f>SUM(H186:H190)</f>
        <v>262215</v>
      </c>
      <c r="I191" s="39">
        <f t="shared" si="41"/>
        <v>0.48477537437603996</v>
      </c>
      <c r="J191" s="34">
        <f>SUM(J186:J190)</f>
        <v>282062</v>
      </c>
      <c r="K191" s="39">
        <f t="shared" si="42"/>
        <v>0.52146792383065266</v>
      </c>
      <c r="L191" s="34">
        <f>SUM(L186:L190)</f>
        <v>0</v>
      </c>
      <c r="M191" s="39">
        <f t="shared" si="43"/>
        <v>0</v>
      </c>
      <c r="N191" s="34">
        <f t="shared" si="44"/>
        <v>806492</v>
      </c>
      <c r="O191" s="39">
        <f t="shared" si="45"/>
        <v>1.4910186725827326</v>
      </c>
      <c r="P191" s="34">
        <f>SUM(P186:P190)</f>
        <v>289950</v>
      </c>
      <c r="Q191" s="34">
        <f>SUM(Q186:Q190)</f>
        <v>519915</v>
      </c>
      <c r="R191" s="34">
        <f>SUM(R186:R190)</f>
        <v>519915</v>
      </c>
      <c r="S191" s="34">
        <f>SUM(S186:S190)</f>
        <v>857860</v>
      </c>
      <c r="T191" s="39">
        <f t="shared" si="46"/>
        <v>1.6500004808478308</v>
      </c>
      <c r="U191" s="39">
        <f t="shared" si="47"/>
        <v>-2.7204690463873082E-2</v>
      </c>
    </row>
    <row r="192" spans="1:21" ht="13" x14ac:dyDescent="0.3">
      <c r="A192" s="18" t="s">
        <v>29</v>
      </c>
      <c r="B192" s="12" t="s">
        <v>346</v>
      </c>
      <c r="C192" s="11" t="s">
        <v>347</v>
      </c>
      <c r="D192" s="33">
        <v>0</v>
      </c>
      <c r="E192" s="33">
        <v>0</v>
      </c>
      <c r="F192" s="33">
        <v>0</v>
      </c>
      <c r="G192" s="38">
        <f t="shared" si="40"/>
        <v>0</v>
      </c>
      <c r="H192" s="33">
        <v>0</v>
      </c>
      <c r="I192" s="38">
        <f t="shared" si="41"/>
        <v>0</v>
      </c>
      <c r="J192" s="33">
        <v>0</v>
      </c>
      <c r="K192" s="38">
        <f t="shared" si="42"/>
        <v>0</v>
      </c>
      <c r="L192" s="33">
        <v>0</v>
      </c>
      <c r="M192" s="38">
        <f t="shared" si="43"/>
        <v>0</v>
      </c>
      <c r="N192" s="33">
        <f t="shared" si="44"/>
        <v>0</v>
      </c>
      <c r="O192" s="38">
        <f t="shared" si="45"/>
        <v>0</v>
      </c>
      <c r="P192" s="33">
        <v>0</v>
      </c>
      <c r="Q192" s="33">
        <v>0</v>
      </c>
      <c r="R192" s="33">
        <v>0</v>
      </c>
      <c r="S192" s="33">
        <v>0</v>
      </c>
      <c r="T192" s="38">
        <f t="shared" si="46"/>
        <v>0</v>
      </c>
      <c r="U192" s="38">
        <f t="shared" si="47"/>
        <v>0</v>
      </c>
    </row>
    <row r="193" spans="1:21" ht="13" x14ac:dyDescent="0.3">
      <c r="A193" s="18" t="s">
        <v>29</v>
      </c>
      <c r="B193" s="12" t="s">
        <v>348</v>
      </c>
      <c r="C193" s="11" t="s">
        <v>349</v>
      </c>
      <c r="D193" s="33">
        <v>0</v>
      </c>
      <c r="E193" s="33">
        <v>12</v>
      </c>
      <c r="F193" s="33">
        <v>0</v>
      </c>
      <c r="G193" s="38">
        <f t="shared" si="40"/>
        <v>0</v>
      </c>
      <c r="H193" s="33">
        <v>0</v>
      </c>
      <c r="I193" s="38">
        <f t="shared" si="41"/>
        <v>0</v>
      </c>
      <c r="J193" s="33">
        <v>0</v>
      </c>
      <c r="K193" s="38">
        <f t="shared" si="42"/>
        <v>0</v>
      </c>
      <c r="L193" s="33">
        <v>0</v>
      </c>
      <c r="M193" s="38">
        <f t="shared" si="43"/>
        <v>0</v>
      </c>
      <c r="N193" s="33">
        <f t="shared" si="44"/>
        <v>0</v>
      </c>
      <c r="O193" s="38">
        <f t="shared" si="45"/>
        <v>0</v>
      </c>
      <c r="P193" s="33">
        <v>0</v>
      </c>
      <c r="Q193" s="33">
        <v>0</v>
      </c>
      <c r="R193" s="33">
        <v>0</v>
      </c>
      <c r="S193" s="33">
        <v>0</v>
      </c>
      <c r="T193" s="38">
        <f t="shared" si="46"/>
        <v>0</v>
      </c>
      <c r="U193" s="38">
        <f t="shared" si="47"/>
        <v>0</v>
      </c>
    </row>
    <row r="194" spans="1:21" ht="13" x14ac:dyDescent="0.3">
      <c r="A194" s="18" t="s">
        <v>29</v>
      </c>
      <c r="B194" s="12" t="s">
        <v>350</v>
      </c>
      <c r="C194" s="11" t="s">
        <v>351</v>
      </c>
      <c r="D194" s="33">
        <v>0</v>
      </c>
      <c r="E194" s="33">
        <v>0</v>
      </c>
      <c r="F194" s="33">
        <v>0</v>
      </c>
      <c r="G194" s="38">
        <f t="shared" si="40"/>
        <v>0</v>
      </c>
      <c r="H194" s="33">
        <v>0</v>
      </c>
      <c r="I194" s="38">
        <f t="shared" si="41"/>
        <v>0</v>
      </c>
      <c r="J194" s="33">
        <v>0</v>
      </c>
      <c r="K194" s="38">
        <f t="shared" si="42"/>
        <v>0</v>
      </c>
      <c r="L194" s="33">
        <v>0</v>
      </c>
      <c r="M194" s="38">
        <f t="shared" si="43"/>
        <v>0</v>
      </c>
      <c r="N194" s="33">
        <f t="shared" si="44"/>
        <v>0</v>
      </c>
      <c r="O194" s="38">
        <f t="shared" si="45"/>
        <v>0</v>
      </c>
      <c r="P194" s="33">
        <v>0</v>
      </c>
      <c r="Q194" s="33">
        <v>0</v>
      </c>
      <c r="R194" s="33">
        <v>0</v>
      </c>
      <c r="S194" s="33">
        <v>0</v>
      </c>
      <c r="T194" s="38">
        <f t="shared" si="46"/>
        <v>0</v>
      </c>
      <c r="U194" s="38">
        <f t="shared" si="47"/>
        <v>0</v>
      </c>
    </row>
    <row r="195" spans="1:21" ht="13" x14ac:dyDescent="0.3">
      <c r="A195" s="18" t="s">
        <v>29</v>
      </c>
      <c r="B195" s="12" t="s">
        <v>352</v>
      </c>
      <c r="C195" s="11" t="s">
        <v>353</v>
      </c>
      <c r="D195" s="33">
        <v>160600</v>
      </c>
      <c r="E195" s="33">
        <v>160600</v>
      </c>
      <c r="F195" s="33">
        <v>40422</v>
      </c>
      <c r="G195" s="38">
        <f t="shared" si="40"/>
        <v>0.25169364881693651</v>
      </c>
      <c r="H195" s="33">
        <v>39817</v>
      </c>
      <c r="I195" s="38">
        <f t="shared" si="41"/>
        <v>0.24792652552926525</v>
      </c>
      <c r="J195" s="33">
        <v>40972</v>
      </c>
      <c r="K195" s="38">
        <f t="shared" si="42"/>
        <v>0.25511830635118304</v>
      </c>
      <c r="L195" s="33">
        <v>0</v>
      </c>
      <c r="M195" s="38">
        <f t="shared" si="43"/>
        <v>0</v>
      </c>
      <c r="N195" s="33">
        <f t="shared" si="44"/>
        <v>121211</v>
      </c>
      <c r="O195" s="38">
        <f t="shared" si="45"/>
        <v>0.75473848069738481</v>
      </c>
      <c r="P195" s="33">
        <v>41811</v>
      </c>
      <c r="Q195" s="33">
        <v>199584</v>
      </c>
      <c r="R195" s="33">
        <v>294584</v>
      </c>
      <c r="S195" s="33">
        <v>120783</v>
      </c>
      <c r="T195" s="38">
        <f t="shared" si="46"/>
        <v>0.41001208483828044</v>
      </c>
      <c r="U195" s="38">
        <f t="shared" si="47"/>
        <v>-2.0066489679749333E-2</v>
      </c>
    </row>
    <row r="196" spans="1:21" ht="13" x14ac:dyDescent="0.3">
      <c r="A196" s="18" t="s">
        <v>29</v>
      </c>
      <c r="B196" s="12" t="s">
        <v>354</v>
      </c>
      <c r="C196" s="11" t="s">
        <v>355</v>
      </c>
      <c r="D196" s="33">
        <v>0</v>
      </c>
      <c r="E196" s="33">
        <v>0</v>
      </c>
      <c r="F196" s="33">
        <v>0</v>
      </c>
      <c r="G196" s="38">
        <f t="shared" si="40"/>
        <v>0</v>
      </c>
      <c r="H196" s="33">
        <v>0</v>
      </c>
      <c r="I196" s="38">
        <f t="shared" si="41"/>
        <v>0</v>
      </c>
      <c r="J196" s="33">
        <v>0</v>
      </c>
      <c r="K196" s="38">
        <f t="shared" si="42"/>
        <v>0</v>
      </c>
      <c r="L196" s="33">
        <v>0</v>
      </c>
      <c r="M196" s="38">
        <f t="shared" si="43"/>
        <v>0</v>
      </c>
      <c r="N196" s="33">
        <f t="shared" si="44"/>
        <v>0</v>
      </c>
      <c r="O196" s="38">
        <f t="shared" si="45"/>
        <v>0</v>
      </c>
      <c r="P196" s="33">
        <v>0</v>
      </c>
      <c r="Q196" s="33">
        <v>0</v>
      </c>
      <c r="R196" s="33">
        <v>0</v>
      </c>
      <c r="S196" s="33">
        <v>0</v>
      </c>
      <c r="T196" s="38">
        <f t="shared" si="46"/>
        <v>0</v>
      </c>
      <c r="U196" s="38">
        <f t="shared" si="47"/>
        <v>0</v>
      </c>
    </row>
    <row r="197" spans="1:21" ht="13" x14ac:dyDescent="0.3">
      <c r="A197" s="18" t="s">
        <v>44</v>
      </c>
      <c r="B197" s="12" t="s">
        <v>356</v>
      </c>
      <c r="C197" s="11" t="s">
        <v>357</v>
      </c>
      <c r="D197" s="33">
        <v>0</v>
      </c>
      <c r="E197" s="33">
        <v>0</v>
      </c>
      <c r="F197" s="33">
        <v>0</v>
      </c>
      <c r="G197" s="38">
        <f t="shared" si="40"/>
        <v>0</v>
      </c>
      <c r="H197" s="33">
        <v>0</v>
      </c>
      <c r="I197" s="38">
        <f t="shared" si="41"/>
        <v>0</v>
      </c>
      <c r="J197" s="33">
        <v>0</v>
      </c>
      <c r="K197" s="38">
        <f t="shared" si="42"/>
        <v>0</v>
      </c>
      <c r="L197" s="33">
        <v>0</v>
      </c>
      <c r="M197" s="38">
        <f t="shared" si="43"/>
        <v>0</v>
      </c>
      <c r="N197" s="33">
        <f t="shared" si="44"/>
        <v>0</v>
      </c>
      <c r="O197" s="38">
        <f t="shared" si="45"/>
        <v>0</v>
      </c>
      <c r="P197" s="33">
        <v>0</v>
      </c>
      <c r="Q197" s="33">
        <v>0</v>
      </c>
      <c r="R197" s="33">
        <v>0</v>
      </c>
      <c r="S197" s="33">
        <v>0</v>
      </c>
      <c r="T197" s="38">
        <f t="shared" si="46"/>
        <v>0</v>
      </c>
      <c r="U197" s="38">
        <f t="shared" si="47"/>
        <v>0</v>
      </c>
    </row>
    <row r="198" spans="1:21" ht="14" x14ac:dyDescent="0.3">
      <c r="A198" s="19" t="s">
        <v>0</v>
      </c>
      <c r="B198" s="14" t="s">
        <v>358</v>
      </c>
      <c r="C198" s="13" t="s">
        <v>0</v>
      </c>
      <c r="D198" s="34">
        <f>SUM(D192:D197)</f>
        <v>160600</v>
      </c>
      <c r="E198" s="34">
        <f>SUM(E192:E197)</f>
        <v>160612</v>
      </c>
      <c r="F198" s="34">
        <f>SUM(F192:F197)</f>
        <v>40422</v>
      </c>
      <c r="G198" s="39">
        <f t="shared" si="40"/>
        <v>0.25169364881693651</v>
      </c>
      <c r="H198" s="34">
        <f>SUM(H192:H197)</f>
        <v>39817</v>
      </c>
      <c r="I198" s="39">
        <f t="shared" si="41"/>
        <v>0.24792652552926525</v>
      </c>
      <c r="J198" s="34">
        <f>SUM(J192:J197)</f>
        <v>40972</v>
      </c>
      <c r="K198" s="39">
        <f t="shared" si="42"/>
        <v>0.25509924538639706</v>
      </c>
      <c r="L198" s="34">
        <f>SUM(L192:L197)</f>
        <v>0</v>
      </c>
      <c r="M198" s="39">
        <f t="shared" si="43"/>
        <v>0</v>
      </c>
      <c r="N198" s="34">
        <f t="shared" si="44"/>
        <v>121211</v>
      </c>
      <c r="O198" s="39">
        <f t="shared" si="45"/>
        <v>0.75468209100191763</v>
      </c>
      <c r="P198" s="34">
        <f>SUM(P192:P197)</f>
        <v>41811</v>
      </c>
      <c r="Q198" s="34">
        <f>SUM(Q192:Q197)</f>
        <v>199584</v>
      </c>
      <c r="R198" s="34">
        <f>SUM(R192:R197)</f>
        <v>294584</v>
      </c>
      <c r="S198" s="34">
        <f>SUM(S192:S197)</f>
        <v>120783</v>
      </c>
      <c r="T198" s="39">
        <f t="shared" si="46"/>
        <v>0.41001208483828044</v>
      </c>
      <c r="U198" s="39">
        <f t="shared" si="47"/>
        <v>-2.0066489679749333E-2</v>
      </c>
    </row>
    <row r="199" spans="1:21" ht="13" x14ac:dyDescent="0.3">
      <c r="A199" s="18" t="s">
        <v>29</v>
      </c>
      <c r="B199" s="12" t="s">
        <v>359</v>
      </c>
      <c r="C199" s="11" t="s">
        <v>360</v>
      </c>
      <c r="D199" s="33">
        <v>184035</v>
      </c>
      <c r="E199" s="33">
        <v>175035</v>
      </c>
      <c r="F199" s="33">
        <v>37211</v>
      </c>
      <c r="G199" s="38">
        <f t="shared" si="40"/>
        <v>0.20219523460211372</v>
      </c>
      <c r="H199" s="33">
        <v>39147</v>
      </c>
      <c r="I199" s="38">
        <f t="shared" si="41"/>
        <v>0.2127149726954112</v>
      </c>
      <c r="J199" s="33">
        <v>36569</v>
      </c>
      <c r="K199" s="38">
        <f t="shared" si="42"/>
        <v>0.20892392949981431</v>
      </c>
      <c r="L199" s="33">
        <v>0</v>
      </c>
      <c r="M199" s="38">
        <f t="shared" si="43"/>
        <v>0</v>
      </c>
      <c r="N199" s="33">
        <f t="shared" si="44"/>
        <v>112927</v>
      </c>
      <c r="O199" s="38">
        <f t="shared" si="45"/>
        <v>0.64516810923529577</v>
      </c>
      <c r="P199" s="33">
        <v>42360</v>
      </c>
      <c r="Q199" s="33">
        <v>208154</v>
      </c>
      <c r="R199" s="33">
        <v>176787</v>
      </c>
      <c r="S199" s="33">
        <v>135448</v>
      </c>
      <c r="T199" s="38">
        <f t="shared" si="46"/>
        <v>0.7661649329419018</v>
      </c>
      <c r="U199" s="38">
        <f t="shared" si="47"/>
        <v>-0.13670915958451368</v>
      </c>
    </row>
    <row r="200" spans="1:21" ht="13" x14ac:dyDescent="0.3">
      <c r="A200" s="18" t="s">
        <v>29</v>
      </c>
      <c r="B200" s="12" t="s">
        <v>361</v>
      </c>
      <c r="C200" s="11" t="s">
        <v>362</v>
      </c>
      <c r="D200" s="33">
        <v>0</v>
      </c>
      <c r="E200" s="33">
        <v>0</v>
      </c>
      <c r="F200" s="33">
        <v>0</v>
      </c>
      <c r="G200" s="38">
        <f t="shared" si="40"/>
        <v>0</v>
      </c>
      <c r="H200" s="33">
        <v>0</v>
      </c>
      <c r="I200" s="38">
        <f t="shared" si="41"/>
        <v>0</v>
      </c>
      <c r="J200" s="33">
        <v>0</v>
      </c>
      <c r="K200" s="38">
        <f t="shared" si="42"/>
        <v>0</v>
      </c>
      <c r="L200" s="33">
        <v>0</v>
      </c>
      <c r="M200" s="38">
        <f t="shared" si="43"/>
        <v>0</v>
      </c>
      <c r="N200" s="33">
        <f t="shared" si="44"/>
        <v>0</v>
      </c>
      <c r="O200" s="38">
        <f t="shared" si="45"/>
        <v>0</v>
      </c>
      <c r="P200" s="33">
        <v>0</v>
      </c>
      <c r="Q200" s="33">
        <v>0</v>
      </c>
      <c r="R200" s="33">
        <v>0</v>
      </c>
      <c r="S200" s="33">
        <v>0</v>
      </c>
      <c r="T200" s="38">
        <f t="shared" si="46"/>
        <v>0</v>
      </c>
      <c r="U200" s="38">
        <f t="shared" si="47"/>
        <v>0</v>
      </c>
    </row>
    <row r="201" spans="1:21" ht="13" x14ac:dyDescent="0.3">
      <c r="A201" s="18" t="s">
        <v>29</v>
      </c>
      <c r="B201" s="12" t="s">
        <v>363</v>
      </c>
      <c r="C201" s="11" t="s">
        <v>364</v>
      </c>
      <c r="D201" s="33">
        <v>0</v>
      </c>
      <c r="E201" s="33">
        <v>0</v>
      </c>
      <c r="F201" s="33">
        <v>0</v>
      </c>
      <c r="G201" s="38">
        <f t="shared" si="40"/>
        <v>0</v>
      </c>
      <c r="H201" s="33">
        <v>0</v>
      </c>
      <c r="I201" s="38">
        <f t="shared" si="41"/>
        <v>0</v>
      </c>
      <c r="J201" s="33">
        <v>0</v>
      </c>
      <c r="K201" s="38">
        <f t="shared" si="42"/>
        <v>0</v>
      </c>
      <c r="L201" s="33">
        <v>0</v>
      </c>
      <c r="M201" s="38">
        <f t="shared" si="43"/>
        <v>0</v>
      </c>
      <c r="N201" s="33">
        <f t="shared" si="44"/>
        <v>0</v>
      </c>
      <c r="O201" s="38">
        <f t="shared" si="45"/>
        <v>0</v>
      </c>
      <c r="P201" s="33">
        <v>0</v>
      </c>
      <c r="Q201" s="33">
        <v>0</v>
      </c>
      <c r="R201" s="33">
        <v>0</v>
      </c>
      <c r="S201" s="33">
        <v>0</v>
      </c>
      <c r="T201" s="38">
        <f t="shared" si="46"/>
        <v>0</v>
      </c>
      <c r="U201" s="38">
        <f t="shared" si="47"/>
        <v>0</v>
      </c>
    </row>
    <row r="202" spans="1:21" ht="13" x14ac:dyDescent="0.3">
      <c r="A202" s="18" t="s">
        <v>29</v>
      </c>
      <c r="B202" s="12" t="s">
        <v>365</v>
      </c>
      <c r="C202" s="11" t="s">
        <v>366</v>
      </c>
      <c r="D202" s="33">
        <v>0</v>
      </c>
      <c r="E202" s="33">
        <v>0</v>
      </c>
      <c r="F202" s="33">
        <v>0</v>
      </c>
      <c r="G202" s="38">
        <f t="shared" si="40"/>
        <v>0</v>
      </c>
      <c r="H202" s="33">
        <v>0</v>
      </c>
      <c r="I202" s="38">
        <f t="shared" si="41"/>
        <v>0</v>
      </c>
      <c r="J202" s="33">
        <v>0</v>
      </c>
      <c r="K202" s="38">
        <f t="shared" si="42"/>
        <v>0</v>
      </c>
      <c r="L202" s="33">
        <v>0</v>
      </c>
      <c r="M202" s="38">
        <f t="shared" si="43"/>
        <v>0</v>
      </c>
      <c r="N202" s="33">
        <f t="shared" si="44"/>
        <v>0</v>
      </c>
      <c r="O202" s="38">
        <f t="shared" si="45"/>
        <v>0</v>
      </c>
      <c r="P202" s="33">
        <v>0</v>
      </c>
      <c r="Q202" s="33">
        <v>0</v>
      </c>
      <c r="R202" s="33">
        <v>0</v>
      </c>
      <c r="S202" s="33">
        <v>0</v>
      </c>
      <c r="T202" s="38">
        <f t="shared" si="46"/>
        <v>0</v>
      </c>
      <c r="U202" s="38">
        <f t="shared" si="47"/>
        <v>0</v>
      </c>
    </row>
    <row r="203" spans="1:21" ht="13" x14ac:dyDescent="0.3">
      <c r="A203" s="18" t="s">
        <v>44</v>
      </c>
      <c r="B203" s="12" t="s">
        <v>367</v>
      </c>
      <c r="C203" s="11" t="s">
        <v>368</v>
      </c>
      <c r="D203" s="33">
        <v>0</v>
      </c>
      <c r="E203" s="33">
        <v>0</v>
      </c>
      <c r="F203" s="33">
        <v>0</v>
      </c>
      <c r="G203" s="38">
        <f t="shared" si="40"/>
        <v>0</v>
      </c>
      <c r="H203" s="33">
        <v>0</v>
      </c>
      <c r="I203" s="38">
        <f t="shared" si="41"/>
        <v>0</v>
      </c>
      <c r="J203" s="33">
        <v>0</v>
      </c>
      <c r="K203" s="38">
        <f t="shared" si="42"/>
        <v>0</v>
      </c>
      <c r="L203" s="33">
        <v>0</v>
      </c>
      <c r="M203" s="38">
        <f t="shared" si="43"/>
        <v>0</v>
      </c>
      <c r="N203" s="33">
        <f t="shared" si="44"/>
        <v>0</v>
      </c>
      <c r="O203" s="38">
        <f t="shared" si="45"/>
        <v>0</v>
      </c>
      <c r="P203" s="33">
        <v>0</v>
      </c>
      <c r="Q203" s="33">
        <v>0</v>
      </c>
      <c r="R203" s="33">
        <v>0</v>
      </c>
      <c r="S203" s="33">
        <v>0</v>
      </c>
      <c r="T203" s="38">
        <f t="shared" si="46"/>
        <v>0</v>
      </c>
      <c r="U203" s="38">
        <f t="shared" si="47"/>
        <v>0</v>
      </c>
    </row>
    <row r="204" spans="1:21" ht="14" x14ac:dyDescent="0.3">
      <c r="A204" s="19" t="s">
        <v>0</v>
      </c>
      <c r="B204" s="14" t="s">
        <v>369</v>
      </c>
      <c r="C204" s="13" t="s">
        <v>0</v>
      </c>
      <c r="D204" s="34">
        <f>SUM(D199:D203)</f>
        <v>184035</v>
      </c>
      <c r="E204" s="34">
        <f>SUM(E199:E203)</f>
        <v>175035</v>
      </c>
      <c r="F204" s="34">
        <f>SUM(F199:F203)</f>
        <v>37211</v>
      </c>
      <c r="G204" s="39">
        <f t="shared" si="40"/>
        <v>0.20219523460211372</v>
      </c>
      <c r="H204" s="34">
        <f>SUM(H199:H203)</f>
        <v>39147</v>
      </c>
      <c r="I204" s="39">
        <f t="shared" si="41"/>
        <v>0.2127149726954112</v>
      </c>
      <c r="J204" s="34">
        <f>SUM(J199:J203)</f>
        <v>36569</v>
      </c>
      <c r="K204" s="39">
        <f t="shared" si="42"/>
        <v>0.20892392949981431</v>
      </c>
      <c r="L204" s="34">
        <f>SUM(L199:L203)</f>
        <v>0</v>
      </c>
      <c r="M204" s="39">
        <f t="shared" si="43"/>
        <v>0</v>
      </c>
      <c r="N204" s="34">
        <f t="shared" si="44"/>
        <v>112927</v>
      </c>
      <c r="O204" s="39">
        <f t="shared" si="45"/>
        <v>0.64516810923529577</v>
      </c>
      <c r="P204" s="34">
        <f>SUM(P199:P203)</f>
        <v>42360</v>
      </c>
      <c r="Q204" s="34">
        <f>SUM(Q199:Q203)</f>
        <v>208154</v>
      </c>
      <c r="R204" s="34">
        <f>SUM(R199:R203)</f>
        <v>176787</v>
      </c>
      <c r="S204" s="34">
        <f>SUM(S199:S203)</f>
        <v>135448</v>
      </c>
      <c r="T204" s="39">
        <f t="shared" si="46"/>
        <v>0.7661649329419018</v>
      </c>
      <c r="U204" s="39">
        <f t="shared" si="47"/>
        <v>-0.13670915958451368</v>
      </c>
    </row>
    <row r="205" spans="1:21" ht="14" x14ac:dyDescent="0.3">
      <c r="A205" s="19" t="s">
        <v>0</v>
      </c>
      <c r="B205" s="14" t="s">
        <v>370</v>
      </c>
      <c r="C205" s="13" t="s">
        <v>0</v>
      </c>
      <c r="D205" s="34">
        <f>SUM(D173:D178,D180:D184,D186:D190,D192:D197,D199:D203)</f>
        <v>3229596</v>
      </c>
      <c r="E205" s="34">
        <f>SUM(E173:E178,E180:E184,E186:E190,E192:E197,E199:E203)</f>
        <v>3247564</v>
      </c>
      <c r="F205" s="34">
        <f>SUM(F173:F178,F180:F184,F186:F190,F192:F197,F199:F203)</f>
        <v>778382</v>
      </c>
      <c r="G205" s="39">
        <f t="shared" si="40"/>
        <v>0.24101528488392976</v>
      </c>
      <c r="H205" s="34">
        <f>SUM(H173:H178,H180:H184,H186:H190,H192:H197,H199:H203)</f>
        <v>887058</v>
      </c>
      <c r="I205" s="39">
        <f t="shared" si="41"/>
        <v>0.27466531417551915</v>
      </c>
      <c r="J205" s="34">
        <f>SUM(J173:J178,J180:J184,J186:J190,J192:J197,J199:J203)</f>
        <v>1192814</v>
      </c>
      <c r="K205" s="39">
        <f t="shared" si="42"/>
        <v>0.36729499403245019</v>
      </c>
      <c r="L205" s="34">
        <f>SUM(L173:L178,L180:L184,L186:L190,L192:L197,L199:L203)</f>
        <v>0</v>
      </c>
      <c r="M205" s="39">
        <f t="shared" si="43"/>
        <v>0</v>
      </c>
      <c r="N205" s="34">
        <f t="shared" si="44"/>
        <v>2858254</v>
      </c>
      <c r="O205" s="39">
        <f t="shared" si="45"/>
        <v>0.88012245486155161</v>
      </c>
      <c r="P205" s="34">
        <f>SUM(P173:P178,P180:P184,P186:P190,P192:P197,P199:P203)</f>
        <v>1015926</v>
      </c>
      <c r="Q205" s="34">
        <f>SUM(Q173:Q178,Q180:Q184,Q186:Q190,Q192:Q197,Q199:Q203)</f>
        <v>4141529</v>
      </c>
      <c r="R205" s="34">
        <f>SUM(R173:R178,R180:R184,R186:R190,R192:R197,R199:R203)</f>
        <v>3308375</v>
      </c>
      <c r="S205" s="34">
        <f>SUM(S173:S178,S180:S184,S186:S190,S192:S197,S199:S203)</f>
        <v>1923058</v>
      </c>
      <c r="T205" s="39">
        <f t="shared" si="46"/>
        <v>0.58126965655344387</v>
      </c>
      <c r="U205" s="39">
        <f t="shared" si="47"/>
        <v>0.17411504381224607</v>
      </c>
    </row>
    <row r="206" spans="1:21" ht="14.5" customHeight="1" x14ac:dyDescent="0.3">
      <c r="A206" s="17" t="s">
        <v>0</v>
      </c>
      <c r="B206" s="15" t="s">
        <v>618</v>
      </c>
      <c r="C206" s="10"/>
      <c r="D206" s="35"/>
      <c r="E206" s="35"/>
      <c r="F206" s="35"/>
      <c r="G206" s="40"/>
      <c r="H206" s="35"/>
      <c r="I206" s="40"/>
      <c r="J206" s="35"/>
      <c r="K206" s="40"/>
      <c r="L206" s="35"/>
      <c r="M206" s="40"/>
      <c r="N206" s="35"/>
      <c r="O206" s="40"/>
      <c r="P206" s="35"/>
      <c r="Q206" s="35"/>
      <c r="R206" s="35"/>
      <c r="S206" s="35"/>
      <c r="T206" s="40"/>
      <c r="U206" s="40"/>
    </row>
    <row r="207" spans="1:21" ht="14.5" customHeight="1" x14ac:dyDescent="0.3">
      <c r="A207" s="17" t="s">
        <v>0</v>
      </c>
      <c r="B207" s="9" t="s">
        <v>371</v>
      </c>
      <c r="C207" s="10"/>
      <c r="D207" s="35"/>
      <c r="E207" s="35"/>
      <c r="F207" s="35"/>
      <c r="G207" s="40"/>
      <c r="H207" s="35"/>
      <c r="I207" s="40"/>
      <c r="J207" s="35"/>
      <c r="K207" s="40"/>
      <c r="L207" s="35"/>
      <c r="M207" s="40"/>
      <c r="N207" s="35"/>
      <c r="O207" s="40"/>
      <c r="P207" s="35"/>
      <c r="Q207" s="35"/>
      <c r="R207" s="35"/>
      <c r="S207" s="35"/>
      <c r="T207" s="40"/>
      <c r="U207" s="40"/>
    </row>
    <row r="208" spans="1:21" ht="13" x14ac:dyDescent="0.3">
      <c r="A208" s="18" t="s">
        <v>29</v>
      </c>
      <c r="B208" s="12" t="s">
        <v>372</v>
      </c>
      <c r="C208" s="11" t="s">
        <v>373</v>
      </c>
      <c r="D208" s="33">
        <v>0</v>
      </c>
      <c r="E208" s="33">
        <v>0</v>
      </c>
      <c r="F208" s="33">
        <v>0</v>
      </c>
      <c r="G208" s="38">
        <f t="shared" ref="G208:G231" si="48">IF(($D208     =0),0,($F208     /$D208     ))</f>
        <v>0</v>
      </c>
      <c r="H208" s="33">
        <v>0</v>
      </c>
      <c r="I208" s="38">
        <f t="shared" ref="I208:I231" si="49">IF(($D208     =0),0,($H208     /$D208     ))</f>
        <v>0</v>
      </c>
      <c r="J208" s="33">
        <v>0</v>
      </c>
      <c r="K208" s="38">
        <f t="shared" ref="K208:K231" si="50">IF(($E208     =0),0,($J208     /$E208     ))</f>
        <v>0</v>
      </c>
      <c r="L208" s="33">
        <v>0</v>
      </c>
      <c r="M208" s="38">
        <f t="shared" ref="M208:M231" si="51">IF(($E208     =0),0,($L208     /$E208     ))</f>
        <v>0</v>
      </c>
      <c r="N208" s="33">
        <f t="shared" ref="N208:N231" si="52">$F208     +$H208     +$J208</f>
        <v>0</v>
      </c>
      <c r="O208" s="38">
        <f t="shared" ref="O208:O231" si="53">IF(($E208     =0),0,($N208     /$E208     ))</f>
        <v>0</v>
      </c>
      <c r="P208" s="33">
        <v>0</v>
      </c>
      <c r="Q208" s="33">
        <v>0</v>
      </c>
      <c r="R208" s="33">
        <v>0</v>
      </c>
      <c r="S208" s="33">
        <v>0</v>
      </c>
      <c r="T208" s="38">
        <f t="shared" ref="T208:T231" si="54">IF(($R208     =0),0,($S208     /$R208     ))</f>
        <v>0</v>
      </c>
      <c r="U208" s="38">
        <f t="shared" ref="U208:U231" si="55">IF(($P208     =0),0,(($J208     /$P208     )-1))</f>
        <v>0</v>
      </c>
    </row>
    <row r="209" spans="1:21" ht="13" x14ac:dyDescent="0.3">
      <c r="A209" s="18" t="s">
        <v>29</v>
      </c>
      <c r="B209" s="12" t="s">
        <v>374</v>
      </c>
      <c r="C209" s="11" t="s">
        <v>375</v>
      </c>
      <c r="D209" s="33">
        <v>2653659</v>
      </c>
      <c r="E209" s="33">
        <v>3598085</v>
      </c>
      <c r="F209" s="33">
        <v>1256098</v>
      </c>
      <c r="G209" s="38">
        <f t="shared" si="48"/>
        <v>0.4733456710150023</v>
      </c>
      <c r="H209" s="33">
        <v>970631</v>
      </c>
      <c r="I209" s="38">
        <f t="shared" si="49"/>
        <v>0.36577080928634764</v>
      </c>
      <c r="J209" s="33">
        <v>680458</v>
      </c>
      <c r="K209" s="38">
        <f t="shared" si="50"/>
        <v>0.18911671069471678</v>
      </c>
      <c r="L209" s="33">
        <v>0</v>
      </c>
      <c r="M209" s="38">
        <f t="shared" si="51"/>
        <v>0</v>
      </c>
      <c r="N209" s="33">
        <f t="shared" si="52"/>
        <v>2907187</v>
      </c>
      <c r="O209" s="38">
        <f t="shared" si="53"/>
        <v>0.80798174584535942</v>
      </c>
      <c r="P209" s="33">
        <v>601608</v>
      </c>
      <c r="Q209" s="33">
        <v>3163232</v>
      </c>
      <c r="R209" s="33">
        <v>2503452</v>
      </c>
      <c r="S209" s="33">
        <v>2193806</v>
      </c>
      <c r="T209" s="38">
        <f t="shared" si="54"/>
        <v>0.87631238785484999</v>
      </c>
      <c r="U209" s="38">
        <f t="shared" si="55"/>
        <v>0.13106541136421068</v>
      </c>
    </row>
    <row r="210" spans="1:21" ht="13" x14ac:dyDescent="0.3">
      <c r="A210" s="18" t="s">
        <v>29</v>
      </c>
      <c r="B210" s="12" t="s">
        <v>376</v>
      </c>
      <c r="C210" s="11" t="s">
        <v>377</v>
      </c>
      <c r="D210" s="33">
        <v>813811</v>
      </c>
      <c r="E210" s="33">
        <v>747190</v>
      </c>
      <c r="F210" s="33">
        <v>198653</v>
      </c>
      <c r="G210" s="38">
        <f t="shared" si="48"/>
        <v>0.24410213182176205</v>
      </c>
      <c r="H210" s="33">
        <v>173363</v>
      </c>
      <c r="I210" s="38">
        <f t="shared" si="49"/>
        <v>0.21302612031540494</v>
      </c>
      <c r="J210" s="33">
        <v>309613</v>
      </c>
      <c r="K210" s="38">
        <f t="shared" si="50"/>
        <v>0.4143698389967746</v>
      </c>
      <c r="L210" s="33">
        <v>0</v>
      </c>
      <c r="M210" s="38">
        <f t="shared" si="51"/>
        <v>0</v>
      </c>
      <c r="N210" s="33">
        <f t="shared" si="52"/>
        <v>681629</v>
      </c>
      <c r="O210" s="38">
        <f t="shared" si="53"/>
        <v>0.91225658801643494</v>
      </c>
      <c r="P210" s="33">
        <v>204097</v>
      </c>
      <c r="Q210" s="33">
        <v>3856140</v>
      </c>
      <c r="R210" s="33">
        <v>783263</v>
      </c>
      <c r="S210" s="33">
        <v>533020</v>
      </c>
      <c r="T210" s="38">
        <f t="shared" si="54"/>
        <v>0.68051216513482704</v>
      </c>
      <c r="U210" s="38">
        <f t="shared" si="55"/>
        <v>0.51698947069285683</v>
      </c>
    </row>
    <row r="211" spans="1:21" ht="13" x14ac:dyDescent="0.3">
      <c r="A211" s="18" t="s">
        <v>29</v>
      </c>
      <c r="B211" s="12" t="s">
        <v>378</v>
      </c>
      <c r="C211" s="11" t="s">
        <v>379</v>
      </c>
      <c r="D211" s="33">
        <v>0</v>
      </c>
      <c r="E211" s="33">
        <v>0</v>
      </c>
      <c r="F211" s="33">
        <v>0</v>
      </c>
      <c r="G211" s="38">
        <f t="shared" si="48"/>
        <v>0</v>
      </c>
      <c r="H211" s="33">
        <v>0</v>
      </c>
      <c r="I211" s="38">
        <f t="shared" si="49"/>
        <v>0</v>
      </c>
      <c r="J211" s="33">
        <v>0</v>
      </c>
      <c r="K211" s="38">
        <f t="shared" si="50"/>
        <v>0</v>
      </c>
      <c r="L211" s="33">
        <v>0</v>
      </c>
      <c r="M211" s="38">
        <f t="shared" si="51"/>
        <v>0</v>
      </c>
      <c r="N211" s="33">
        <f t="shared" si="52"/>
        <v>0</v>
      </c>
      <c r="O211" s="38">
        <f t="shared" si="53"/>
        <v>0</v>
      </c>
      <c r="P211" s="33">
        <v>0</v>
      </c>
      <c r="Q211" s="33">
        <v>0</v>
      </c>
      <c r="R211" s="33">
        <v>0</v>
      </c>
      <c r="S211" s="33">
        <v>0</v>
      </c>
      <c r="T211" s="38">
        <f t="shared" si="54"/>
        <v>0</v>
      </c>
      <c r="U211" s="38">
        <f t="shared" si="55"/>
        <v>0</v>
      </c>
    </row>
    <row r="212" spans="1:21" ht="13" x14ac:dyDescent="0.3">
      <c r="A212" s="18" t="s">
        <v>29</v>
      </c>
      <c r="B212" s="12" t="s">
        <v>380</v>
      </c>
      <c r="C212" s="11" t="s">
        <v>381</v>
      </c>
      <c r="D212" s="33">
        <v>0</v>
      </c>
      <c r="E212" s="33">
        <v>0</v>
      </c>
      <c r="F212" s="33">
        <v>0</v>
      </c>
      <c r="G212" s="38">
        <f t="shared" si="48"/>
        <v>0</v>
      </c>
      <c r="H212" s="33">
        <v>0</v>
      </c>
      <c r="I212" s="38">
        <f t="shared" si="49"/>
        <v>0</v>
      </c>
      <c r="J212" s="33">
        <v>0</v>
      </c>
      <c r="K212" s="38">
        <f t="shared" si="50"/>
        <v>0</v>
      </c>
      <c r="L212" s="33">
        <v>0</v>
      </c>
      <c r="M212" s="38">
        <f t="shared" si="51"/>
        <v>0</v>
      </c>
      <c r="N212" s="33">
        <f t="shared" si="52"/>
        <v>0</v>
      </c>
      <c r="O212" s="38">
        <f t="shared" si="53"/>
        <v>0</v>
      </c>
      <c r="P212" s="33">
        <v>0</v>
      </c>
      <c r="Q212" s="33">
        <v>0</v>
      </c>
      <c r="R212" s="33">
        <v>0</v>
      </c>
      <c r="S212" s="33">
        <v>0</v>
      </c>
      <c r="T212" s="38">
        <f t="shared" si="54"/>
        <v>0</v>
      </c>
      <c r="U212" s="38">
        <f t="shared" si="55"/>
        <v>0</v>
      </c>
    </row>
    <row r="213" spans="1:21" ht="13" x14ac:dyDescent="0.3">
      <c r="A213" s="18" t="s">
        <v>29</v>
      </c>
      <c r="B213" s="12" t="s">
        <v>382</v>
      </c>
      <c r="C213" s="11" t="s">
        <v>383</v>
      </c>
      <c r="D213" s="33">
        <v>0</v>
      </c>
      <c r="E213" s="33">
        <v>0</v>
      </c>
      <c r="F213" s="33">
        <v>0</v>
      </c>
      <c r="G213" s="38">
        <f t="shared" si="48"/>
        <v>0</v>
      </c>
      <c r="H213" s="33">
        <v>0</v>
      </c>
      <c r="I213" s="38">
        <f t="shared" si="49"/>
        <v>0</v>
      </c>
      <c r="J213" s="33">
        <v>0</v>
      </c>
      <c r="K213" s="38">
        <f t="shared" si="50"/>
        <v>0</v>
      </c>
      <c r="L213" s="33">
        <v>0</v>
      </c>
      <c r="M213" s="38">
        <f t="shared" si="51"/>
        <v>0</v>
      </c>
      <c r="N213" s="33">
        <f t="shared" si="52"/>
        <v>0</v>
      </c>
      <c r="O213" s="38">
        <f t="shared" si="53"/>
        <v>0</v>
      </c>
      <c r="P213" s="33">
        <v>0</v>
      </c>
      <c r="Q213" s="33">
        <v>0</v>
      </c>
      <c r="R213" s="33">
        <v>0</v>
      </c>
      <c r="S213" s="33">
        <v>0</v>
      </c>
      <c r="T213" s="38">
        <f t="shared" si="54"/>
        <v>0</v>
      </c>
      <c r="U213" s="38">
        <f t="shared" si="55"/>
        <v>0</v>
      </c>
    </row>
    <row r="214" spans="1:21" ht="13" x14ac:dyDescent="0.3">
      <c r="A214" s="18" t="s">
        <v>29</v>
      </c>
      <c r="B214" s="12" t="s">
        <v>384</v>
      </c>
      <c r="C214" s="11" t="s">
        <v>385</v>
      </c>
      <c r="D214" s="33">
        <v>0</v>
      </c>
      <c r="E214" s="33">
        <v>0</v>
      </c>
      <c r="F214" s="33">
        <v>623</v>
      </c>
      <c r="G214" s="38">
        <f t="shared" si="48"/>
        <v>0</v>
      </c>
      <c r="H214" s="33">
        <v>0</v>
      </c>
      <c r="I214" s="38">
        <f t="shared" si="49"/>
        <v>0</v>
      </c>
      <c r="J214" s="33">
        <v>14025</v>
      </c>
      <c r="K214" s="38">
        <f t="shared" si="50"/>
        <v>0</v>
      </c>
      <c r="L214" s="33">
        <v>0</v>
      </c>
      <c r="M214" s="38">
        <f t="shared" si="51"/>
        <v>0</v>
      </c>
      <c r="N214" s="33">
        <f t="shared" si="52"/>
        <v>14648</v>
      </c>
      <c r="O214" s="38">
        <f t="shared" si="53"/>
        <v>0</v>
      </c>
      <c r="P214" s="33">
        <v>1486</v>
      </c>
      <c r="Q214" s="33">
        <v>0</v>
      </c>
      <c r="R214" s="33">
        <v>0</v>
      </c>
      <c r="S214" s="33">
        <v>5224</v>
      </c>
      <c r="T214" s="38">
        <f t="shared" si="54"/>
        <v>0</v>
      </c>
      <c r="U214" s="38">
        <f t="shared" si="55"/>
        <v>8.438088829071333</v>
      </c>
    </row>
    <row r="215" spans="1:21" ht="13" x14ac:dyDescent="0.3">
      <c r="A215" s="18" t="s">
        <v>44</v>
      </c>
      <c r="B215" s="12" t="s">
        <v>386</v>
      </c>
      <c r="C215" s="11" t="s">
        <v>387</v>
      </c>
      <c r="D215" s="33">
        <v>0</v>
      </c>
      <c r="E215" s="33">
        <v>0</v>
      </c>
      <c r="F215" s="33">
        <v>0</v>
      </c>
      <c r="G215" s="38">
        <f t="shared" si="48"/>
        <v>0</v>
      </c>
      <c r="H215" s="33">
        <v>0</v>
      </c>
      <c r="I215" s="38">
        <f t="shared" si="49"/>
        <v>0</v>
      </c>
      <c r="J215" s="33">
        <v>0</v>
      </c>
      <c r="K215" s="38">
        <f t="shared" si="50"/>
        <v>0</v>
      </c>
      <c r="L215" s="33">
        <v>0</v>
      </c>
      <c r="M215" s="38">
        <f t="shared" si="51"/>
        <v>0</v>
      </c>
      <c r="N215" s="33">
        <f t="shared" si="52"/>
        <v>0</v>
      </c>
      <c r="O215" s="38">
        <f t="shared" si="53"/>
        <v>0</v>
      </c>
      <c r="P215" s="33">
        <v>0</v>
      </c>
      <c r="Q215" s="33">
        <v>0</v>
      </c>
      <c r="R215" s="33">
        <v>0</v>
      </c>
      <c r="S215" s="33">
        <v>0</v>
      </c>
      <c r="T215" s="38">
        <f t="shared" si="54"/>
        <v>0</v>
      </c>
      <c r="U215" s="38">
        <f t="shared" si="55"/>
        <v>0</v>
      </c>
    </row>
    <row r="216" spans="1:21" ht="14" x14ac:dyDescent="0.3">
      <c r="A216" s="19" t="s">
        <v>0</v>
      </c>
      <c r="B216" s="14" t="s">
        <v>388</v>
      </c>
      <c r="C216" s="13" t="s">
        <v>0</v>
      </c>
      <c r="D216" s="34">
        <f>SUM(D208:D215)</f>
        <v>3467470</v>
      </c>
      <c r="E216" s="34">
        <f>SUM(E208:E215)</f>
        <v>4345275</v>
      </c>
      <c r="F216" s="34">
        <f>SUM(F208:F215)</f>
        <v>1455374</v>
      </c>
      <c r="G216" s="39">
        <f t="shared" si="48"/>
        <v>0.41972216053779843</v>
      </c>
      <c r="H216" s="34">
        <f>SUM(H208:H215)</f>
        <v>1143994</v>
      </c>
      <c r="I216" s="39">
        <f t="shared" si="49"/>
        <v>0.32992181619451644</v>
      </c>
      <c r="J216" s="34">
        <f>SUM(J208:J215)</f>
        <v>1004096</v>
      </c>
      <c r="K216" s="39">
        <f t="shared" si="50"/>
        <v>0.23107766481983305</v>
      </c>
      <c r="L216" s="34">
        <f>SUM(L208:L215)</f>
        <v>0</v>
      </c>
      <c r="M216" s="39">
        <f t="shared" si="51"/>
        <v>0</v>
      </c>
      <c r="N216" s="34">
        <f t="shared" si="52"/>
        <v>3603464</v>
      </c>
      <c r="O216" s="39">
        <f t="shared" si="53"/>
        <v>0.82928330197743527</v>
      </c>
      <c r="P216" s="34">
        <f>SUM(P208:P215)</f>
        <v>807191</v>
      </c>
      <c r="Q216" s="34">
        <f>SUM(Q208:Q215)</f>
        <v>7019372</v>
      </c>
      <c r="R216" s="34">
        <f>SUM(R208:R215)</f>
        <v>3286715</v>
      </c>
      <c r="S216" s="34">
        <f>SUM(S208:S215)</f>
        <v>2732050</v>
      </c>
      <c r="T216" s="39">
        <f t="shared" si="54"/>
        <v>0.83124031137473131</v>
      </c>
      <c r="U216" s="39">
        <f t="shared" si="55"/>
        <v>0.24393854738221799</v>
      </c>
    </row>
    <row r="217" spans="1:21" ht="13" x14ac:dyDescent="0.3">
      <c r="A217" s="18" t="s">
        <v>29</v>
      </c>
      <c r="B217" s="12" t="s">
        <v>389</v>
      </c>
      <c r="C217" s="11" t="s">
        <v>390</v>
      </c>
      <c r="D217" s="33">
        <v>3240228</v>
      </c>
      <c r="E217" s="33">
        <v>3240228</v>
      </c>
      <c r="F217" s="33">
        <v>811882</v>
      </c>
      <c r="G217" s="38">
        <f t="shared" si="48"/>
        <v>0.25056323197009595</v>
      </c>
      <c r="H217" s="33">
        <v>109684</v>
      </c>
      <c r="I217" s="38">
        <f t="shared" si="49"/>
        <v>3.3850704333151863E-2</v>
      </c>
      <c r="J217" s="33">
        <v>589667</v>
      </c>
      <c r="K217" s="38">
        <f t="shared" si="50"/>
        <v>0.18198318143044254</v>
      </c>
      <c r="L217" s="33">
        <v>0</v>
      </c>
      <c r="M217" s="38">
        <f t="shared" si="51"/>
        <v>0</v>
      </c>
      <c r="N217" s="33">
        <f t="shared" si="52"/>
        <v>1511233</v>
      </c>
      <c r="O217" s="38">
        <f t="shared" si="53"/>
        <v>0.46639711773369036</v>
      </c>
      <c r="P217" s="33">
        <v>754299</v>
      </c>
      <c r="Q217" s="33">
        <v>3091236</v>
      </c>
      <c r="R217" s="33">
        <v>3091236</v>
      </c>
      <c r="S217" s="33">
        <v>2147860</v>
      </c>
      <c r="T217" s="38">
        <f t="shared" si="54"/>
        <v>0.69482239466672879</v>
      </c>
      <c r="U217" s="38">
        <f t="shared" si="55"/>
        <v>-0.21825827689019872</v>
      </c>
    </row>
    <row r="218" spans="1:21" ht="13" x14ac:dyDescent="0.3">
      <c r="A218" s="18" t="s">
        <v>29</v>
      </c>
      <c r="B218" s="12" t="s">
        <v>391</v>
      </c>
      <c r="C218" s="11" t="s">
        <v>392</v>
      </c>
      <c r="D218" s="33">
        <v>9724316</v>
      </c>
      <c r="E218" s="33">
        <v>12719651</v>
      </c>
      <c r="F218" s="33">
        <v>2647787</v>
      </c>
      <c r="G218" s="38">
        <f t="shared" si="48"/>
        <v>0.27228516638085393</v>
      </c>
      <c r="H218" s="33">
        <v>2686757</v>
      </c>
      <c r="I218" s="38">
        <f t="shared" si="49"/>
        <v>0.27629264618714572</v>
      </c>
      <c r="J218" s="33">
        <v>2703039</v>
      </c>
      <c r="K218" s="38">
        <f t="shared" si="50"/>
        <v>0.21250889666705478</v>
      </c>
      <c r="L218" s="33">
        <v>0</v>
      </c>
      <c r="M218" s="38">
        <f t="shared" si="51"/>
        <v>0</v>
      </c>
      <c r="N218" s="33">
        <f t="shared" si="52"/>
        <v>8037583</v>
      </c>
      <c r="O218" s="38">
        <f t="shared" si="53"/>
        <v>0.63190279355935164</v>
      </c>
      <c r="P218" s="33">
        <v>2507950</v>
      </c>
      <c r="Q218" s="33">
        <v>9367585</v>
      </c>
      <c r="R218" s="33">
        <v>9367585</v>
      </c>
      <c r="S218" s="33">
        <v>7026973</v>
      </c>
      <c r="T218" s="38">
        <f t="shared" si="54"/>
        <v>0.75013709509975091</v>
      </c>
      <c r="U218" s="38">
        <f t="shared" si="55"/>
        <v>7.7788233417731556E-2</v>
      </c>
    </row>
    <row r="219" spans="1:21" ht="13" x14ac:dyDescent="0.3">
      <c r="A219" s="18" t="s">
        <v>29</v>
      </c>
      <c r="B219" s="12" t="s">
        <v>393</v>
      </c>
      <c r="C219" s="11" t="s">
        <v>394</v>
      </c>
      <c r="D219" s="33">
        <v>1280</v>
      </c>
      <c r="E219" s="33">
        <v>1280</v>
      </c>
      <c r="F219" s="33">
        <v>0</v>
      </c>
      <c r="G219" s="38">
        <f t="shared" si="48"/>
        <v>0</v>
      </c>
      <c r="H219" s="33">
        <v>0</v>
      </c>
      <c r="I219" s="38">
        <f t="shared" si="49"/>
        <v>0</v>
      </c>
      <c r="J219" s="33">
        <v>0</v>
      </c>
      <c r="K219" s="38">
        <f t="shared" si="50"/>
        <v>0</v>
      </c>
      <c r="L219" s="33">
        <v>0</v>
      </c>
      <c r="M219" s="38">
        <f t="shared" si="51"/>
        <v>0</v>
      </c>
      <c r="N219" s="33">
        <f t="shared" si="52"/>
        <v>0</v>
      </c>
      <c r="O219" s="38">
        <f t="shared" si="53"/>
        <v>0</v>
      </c>
      <c r="P219" s="33">
        <v>0</v>
      </c>
      <c r="Q219" s="33">
        <v>1232</v>
      </c>
      <c r="R219" s="33">
        <v>1232</v>
      </c>
      <c r="S219" s="33">
        <v>0</v>
      </c>
      <c r="T219" s="38">
        <f t="shared" si="54"/>
        <v>0</v>
      </c>
      <c r="U219" s="38">
        <f t="shared" si="55"/>
        <v>0</v>
      </c>
    </row>
    <row r="220" spans="1:21" ht="13" x14ac:dyDescent="0.3">
      <c r="A220" s="18" t="s">
        <v>29</v>
      </c>
      <c r="B220" s="12" t="s">
        <v>395</v>
      </c>
      <c r="C220" s="11" t="s">
        <v>396</v>
      </c>
      <c r="D220" s="33">
        <v>0</v>
      </c>
      <c r="E220" s="33">
        <v>0</v>
      </c>
      <c r="F220" s="33">
        <v>0</v>
      </c>
      <c r="G220" s="38">
        <f t="shared" si="48"/>
        <v>0</v>
      </c>
      <c r="H220" s="33">
        <v>0</v>
      </c>
      <c r="I220" s="38">
        <f t="shared" si="49"/>
        <v>0</v>
      </c>
      <c r="J220" s="33">
        <v>0</v>
      </c>
      <c r="K220" s="38">
        <f t="shared" si="50"/>
        <v>0</v>
      </c>
      <c r="L220" s="33">
        <v>0</v>
      </c>
      <c r="M220" s="38">
        <f t="shared" si="51"/>
        <v>0</v>
      </c>
      <c r="N220" s="33">
        <f t="shared" si="52"/>
        <v>0</v>
      </c>
      <c r="O220" s="38">
        <f t="shared" si="53"/>
        <v>0</v>
      </c>
      <c r="P220" s="33">
        <v>0</v>
      </c>
      <c r="Q220" s="33">
        <v>0</v>
      </c>
      <c r="R220" s="33">
        <v>0</v>
      </c>
      <c r="S220" s="33">
        <v>0</v>
      </c>
      <c r="T220" s="38">
        <f t="shared" si="54"/>
        <v>0</v>
      </c>
      <c r="U220" s="38">
        <f t="shared" si="55"/>
        <v>0</v>
      </c>
    </row>
    <row r="221" spans="1:21" ht="13" x14ac:dyDescent="0.3">
      <c r="A221" s="18" t="s">
        <v>29</v>
      </c>
      <c r="B221" s="12" t="s">
        <v>397</v>
      </c>
      <c r="C221" s="11" t="s">
        <v>398</v>
      </c>
      <c r="D221" s="33">
        <v>0</v>
      </c>
      <c r="E221" s="33">
        <v>0</v>
      </c>
      <c r="F221" s="33">
        <v>0</v>
      </c>
      <c r="G221" s="38">
        <f t="shared" si="48"/>
        <v>0</v>
      </c>
      <c r="H221" s="33">
        <v>0</v>
      </c>
      <c r="I221" s="38">
        <f t="shared" si="49"/>
        <v>0</v>
      </c>
      <c r="J221" s="33">
        <v>0</v>
      </c>
      <c r="K221" s="38">
        <f t="shared" si="50"/>
        <v>0</v>
      </c>
      <c r="L221" s="33">
        <v>0</v>
      </c>
      <c r="M221" s="38">
        <f t="shared" si="51"/>
        <v>0</v>
      </c>
      <c r="N221" s="33">
        <f t="shared" si="52"/>
        <v>0</v>
      </c>
      <c r="O221" s="38">
        <f t="shared" si="53"/>
        <v>0</v>
      </c>
      <c r="P221" s="33">
        <v>0</v>
      </c>
      <c r="Q221" s="33">
        <v>0</v>
      </c>
      <c r="R221" s="33">
        <v>0</v>
      </c>
      <c r="S221" s="33">
        <v>0</v>
      </c>
      <c r="T221" s="38">
        <f t="shared" si="54"/>
        <v>0</v>
      </c>
      <c r="U221" s="38">
        <f t="shared" si="55"/>
        <v>0</v>
      </c>
    </row>
    <row r="222" spans="1:21" ht="13" x14ac:dyDescent="0.3">
      <c r="A222" s="18" t="s">
        <v>29</v>
      </c>
      <c r="B222" s="12" t="s">
        <v>399</v>
      </c>
      <c r="C222" s="11" t="s">
        <v>400</v>
      </c>
      <c r="D222" s="33">
        <v>0</v>
      </c>
      <c r="E222" s="33">
        <v>0</v>
      </c>
      <c r="F222" s="33">
        <v>0</v>
      </c>
      <c r="G222" s="38">
        <f t="shared" si="48"/>
        <v>0</v>
      </c>
      <c r="H222" s="33">
        <v>0</v>
      </c>
      <c r="I222" s="38">
        <f t="shared" si="49"/>
        <v>0</v>
      </c>
      <c r="J222" s="33">
        <v>0</v>
      </c>
      <c r="K222" s="38">
        <f t="shared" si="50"/>
        <v>0</v>
      </c>
      <c r="L222" s="33">
        <v>0</v>
      </c>
      <c r="M222" s="38">
        <f t="shared" si="51"/>
        <v>0</v>
      </c>
      <c r="N222" s="33">
        <f t="shared" si="52"/>
        <v>0</v>
      </c>
      <c r="O222" s="38">
        <f t="shared" si="53"/>
        <v>0</v>
      </c>
      <c r="P222" s="33">
        <v>0</v>
      </c>
      <c r="Q222" s="33">
        <v>0</v>
      </c>
      <c r="R222" s="33">
        <v>0</v>
      </c>
      <c r="S222" s="33">
        <v>0</v>
      </c>
      <c r="T222" s="38">
        <f t="shared" si="54"/>
        <v>0</v>
      </c>
      <c r="U222" s="38">
        <f t="shared" si="55"/>
        <v>0</v>
      </c>
    </row>
    <row r="223" spans="1:21" ht="13" x14ac:dyDescent="0.3">
      <c r="A223" s="18" t="s">
        <v>44</v>
      </c>
      <c r="B223" s="12" t="s">
        <v>401</v>
      </c>
      <c r="C223" s="11" t="s">
        <v>402</v>
      </c>
      <c r="D223" s="33">
        <v>0</v>
      </c>
      <c r="E223" s="33">
        <v>0</v>
      </c>
      <c r="F223" s="33">
        <v>0</v>
      </c>
      <c r="G223" s="38">
        <f t="shared" si="48"/>
        <v>0</v>
      </c>
      <c r="H223" s="33">
        <v>0</v>
      </c>
      <c r="I223" s="38">
        <f t="shared" si="49"/>
        <v>0</v>
      </c>
      <c r="J223" s="33">
        <v>0</v>
      </c>
      <c r="K223" s="38">
        <f t="shared" si="50"/>
        <v>0</v>
      </c>
      <c r="L223" s="33">
        <v>0</v>
      </c>
      <c r="M223" s="38">
        <f t="shared" si="51"/>
        <v>0</v>
      </c>
      <c r="N223" s="33">
        <f t="shared" si="52"/>
        <v>0</v>
      </c>
      <c r="O223" s="38">
        <f t="shared" si="53"/>
        <v>0</v>
      </c>
      <c r="P223" s="33">
        <v>0</v>
      </c>
      <c r="Q223" s="33">
        <v>0</v>
      </c>
      <c r="R223" s="33">
        <v>0</v>
      </c>
      <c r="S223" s="33">
        <v>0</v>
      </c>
      <c r="T223" s="38">
        <f t="shared" si="54"/>
        <v>0</v>
      </c>
      <c r="U223" s="38">
        <f t="shared" si="55"/>
        <v>0</v>
      </c>
    </row>
    <row r="224" spans="1:21" ht="14" x14ac:dyDescent="0.3">
      <c r="A224" s="19" t="s">
        <v>0</v>
      </c>
      <c r="B224" s="14" t="s">
        <v>403</v>
      </c>
      <c r="C224" s="13" t="s">
        <v>0</v>
      </c>
      <c r="D224" s="34">
        <f>SUM(D217:D223)</f>
        <v>12965824</v>
      </c>
      <c r="E224" s="34">
        <f>SUM(E217:E223)</f>
        <v>15961159</v>
      </c>
      <c r="F224" s="34">
        <f>SUM(F217:F223)</f>
        <v>3459669</v>
      </c>
      <c r="G224" s="39">
        <f t="shared" si="48"/>
        <v>0.26682985979140239</v>
      </c>
      <c r="H224" s="34">
        <f>SUM(H217:H223)</f>
        <v>2796441</v>
      </c>
      <c r="I224" s="39">
        <f t="shared" si="49"/>
        <v>0.21567784662201184</v>
      </c>
      <c r="J224" s="34">
        <f>SUM(J217:J223)</f>
        <v>3292706</v>
      </c>
      <c r="K224" s="39">
        <f t="shared" si="50"/>
        <v>0.20629491880884088</v>
      </c>
      <c r="L224" s="34">
        <f>SUM(L217:L223)</f>
        <v>0</v>
      </c>
      <c r="M224" s="39">
        <f t="shared" si="51"/>
        <v>0</v>
      </c>
      <c r="N224" s="34">
        <f t="shared" si="52"/>
        <v>9548816</v>
      </c>
      <c r="O224" s="39">
        <f t="shared" si="53"/>
        <v>0.59825329726995391</v>
      </c>
      <c r="P224" s="34">
        <f>SUM(P217:P223)</f>
        <v>3262249</v>
      </c>
      <c r="Q224" s="34">
        <f>SUM(Q217:Q223)</f>
        <v>12460053</v>
      </c>
      <c r="R224" s="34">
        <f>SUM(R217:R223)</f>
        <v>12460053</v>
      </c>
      <c r="S224" s="34">
        <f>SUM(S217:S223)</f>
        <v>9174833</v>
      </c>
      <c r="T224" s="39">
        <f t="shared" si="54"/>
        <v>0.73633980529617327</v>
      </c>
      <c r="U224" s="39">
        <f t="shared" si="55"/>
        <v>9.3361972062830922E-3</v>
      </c>
    </row>
    <row r="225" spans="1:21" ht="13" x14ac:dyDescent="0.3">
      <c r="A225" s="18" t="s">
        <v>29</v>
      </c>
      <c r="B225" s="12" t="s">
        <v>404</v>
      </c>
      <c r="C225" s="11" t="s">
        <v>405</v>
      </c>
      <c r="D225" s="33">
        <v>5000000</v>
      </c>
      <c r="E225" s="33">
        <v>4900000</v>
      </c>
      <c r="F225" s="33">
        <v>743034</v>
      </c>
      <c r="G225" s="38">
        <f t="shared" si="48"/>
        <v>0.14860680000000001</v>
      </c>
      <c r="H225" s="33">
        <v>700433</v>
      </c>
      <c r="I225" s="38">
        <f t="shared" si="49"/>
        <v>0.14008660000000001</v>
      </c>
      <c r="J225" s="33">
        <v>761987</v>
      </c>
      <c r="K225" s="38">
        <f t="shared" si="50"/>
        <v>0.15550755102040817</v>
      </c>
      <c r="L225" s="33">
        <v>0</v>
      </c>
      <c r="M225" s="38">
        <f t="shared" si="51"/>
        <v>0</v>
      </c>
      <c r="N225" s="33">
        <f t="shared" si="52"/>
        <v>2205454</v>
      </c>
      <c r="O225" s="38">
        <f t="shared" si="53"/>
        <v>0.45009265306122448</v>
      </c>
      <c r="P225" s="33">
        <v>730903</v>
      </c>
      <c r="Q225" s="33">
        <v>438672</v>
      </c>
      <c r="R225" s="33">
        <v>3438672</v>
      </c>
      <c r="S225" s="33">
        <v>2100467</v>
      </c>
      <c r="T225" s="38">
        <f t="shared" si="54"/>
        <v>0.61083668346384878</v>
      </c>
      <c r="U225" s="38">
        <f t="shared" si="55"/>
        <v>4.2528215098309952E-2</v>
      </c>
    </row>
    <row r="226" spans="1:21" ht="13" x14ac:dyDescent="0.3">
      <c r="A226" s="18" t="s">
        <v>29</v>
      </c>
      <c r="B226" s="12" t="s">
        <v>406</v>
      </c>
      <c r="C226" s="11" t="s">
        <v>407</v>
      </c>
      <c r="D226" s="33">
        <v>0</v>
      </c>
      <c r="E226" s="33">
        <v>0</v>
      </c>
      <c r="F226" s="33">
        <v>0</v>
      </c>
      <c r="G226" s="38">
        <f t="shared" si="48"/>
        <v>0</v>
      </c>
      <c r="H226" s="33">
        <v>0</v>
      </c>
      <c r="I226" s="38">
        <f t="shared" si="49"/>
        <v>0</v>
      </c>
      <c r="J226" s="33">
        <v>0</v>
      </c>
      <c r="K226" s="38">
        <f t="shared" si="50"/>
        <v>0</v>
      </c>
      <c r="L226" s="33">
        <v>0</v>
      </c>
      <c r="M226" s="38">
        <f t="shared" si="51"/>
        <v>0</v>
      </c>
      <c r="N226" s="33">
        <f t="shared" si="52"/>
        <v>0</v>
      </c>
      <c r="O226" s="38">
        <f t="shared" si="53"/>
        <v>0</v>
      </c>
      <c r="P226" s="33">
        <v>0</v>
      </c>
      <c r="Q226" s="33">
        <v>0</v>
      </c>
      <c r="R226" s="33">
        <v>0</v>
      </c>
      <c r="S226" s="33">
        <v>0</v>
      </c>
      <c r="T226" s="38">
        <f t="shared" si="54"/>
        <v>0</v>
      </c>
      <c r="U226" s="38">
        <f t="shared" si="55"/>
        <v>0</v>
      </c>
    </row>
    <row r="227" spans="1:21" ht="13" x14ac:dyDescent="0.3">
      <c r="A227" s="18" t="s">
        <v>29</v>
      </c>
      <c r="B227" s="12" t="s">
        <v>408</v>
      </c>
      <c r="C227" s="11" t="s">
        <v>409</v>
      </c>
      <c r="D227" s="33">
        <v>0</v>
      </c>
      <c r="E227" s="33">
        <v>0</v>
      </c>
      <c r="F227" s="33">
        <v>0</v>
      </c>
      <c r="G227" s="38">
        <f t="shared" si="48"/>
        <v>0</v>
      </c>
      <c r="H227" s="33">
        <v>0</v>
      </c>
      <c r="I227" s="38">
        <f t="shared" si="49"/>
        <v>0</v>
      </c>
      <c r="J227" s="33">
        <v>0</v>
      </c>
      <c r="K227" s="38">
        <f t="shared" si="50"/>
        <v>0</v>
      </c>
      <c r="L227" s="33">
        <v>0</v>
      </c>
      <c r="M227" s="38">
        <f t="shared" si="51"/>
        <v>0</v>
      </c>
      <c r="N227" s="33">
        <f t="shared" si="52"/>
        <v>0</v>
      </c>
      <c r="O227" s="38">
        <f t="shared" si="53"/>
        <v>0</v>
      </c>
      <c r="P227" s="33">
        <v>0</v>
      </c>
      <c r="Q227" s="33">
        <v>0</v>
      </c>
      <c r="R227" s="33">
        <v>0</v>
      </c>
      <c r="S227" s="33">
        <v>0</v>
      </c>
      <c r="T227" s="38">
        <f t="shared" si="54"/>
        <v>0</v>
      </c>
      <c r="U227" s="38">
        <f t="shared" si="55"/>
        <v>0</v>
      </c>
    </row>
    <row r="228" spans="1:21" ht="13" x14ac:dyDescent="0.3">
      <c r="A228" s="18" t="s">
        <v>29</v>
      </c>
      <c r="B228" s="12" t="s">
        <v>410</v>
      </c>
      <c r="C228" s="11" t="s">
        <v>411</v>
      </c>
      <c r="D228" s="33">
        <v>0</v>
      </c>
      <c r="E228" s="33">
        <v>0</v>
      </c>
      <c r="F228" s="33">
        <v>0</v>
      </c>
      <c r="G228" s="38">
        <f t="shared" si="48"/>
        <v>0</v>
      </c>
      <c r="H228" s="33">
        <v>0</v>
      </c>
      <c r="I228" s="38">
        <f t="shared" si="49"/>
        <v>0</v>
      </c>
      <c r="J228" s="33">
        <v>0</v>
      </c>
      <c r="K228" s="38">
        <f t="shared" si="50"/>
        <v>0</v>
      </c>
      <c r="L228" s="33">
        <v>0</v>
      </c>
      <c r="M228" s="38">
        <f t="shared" si="51"/>
        <v>0</v>
      </c>
      <c r="N228" s="33">
        <f t="shared" si="52"/>
        <v>0</v>
      </c>
      <c r="O228" s="38">
        <f t="shared" si="53"/>
        <v>0</v>
      </c>
      <c r="P228" s="33">
        <v>0</v>
      </c>
      <c r="Q228" s="33">
        <v>0</v>
      </c>
      <c r="R228" s="33">
        <v>0</v>
      </c>
      <c r="S228" s="33">
        <v>0</v>
      </c>
      <c r="T228" s="38">
        <f t="shared" si="54"/>
        <v>0</v>
      </c>
      <c r="U228" s="38">
        <f t="shared" si="55"/>
        <v>0</v>
      </c>
    </row>
    <row r="229" spans="1:21" ht="13" x14ac:dyDescent="0.3">
      <c r="A229" s="18" t="s">
        <v>44</v>
      </c>
      <c r="B229" s="12" t="s">
        <v>412</v>
      </c>
      <c r="C229" s="11" t="s">
        <v>413</v>
      </c>
      <c r="D229" s="33">
        <v>0</v>
      </c>
      <c r="E229" s="33">
        <v>0</v>
      </c>
      <c r="F229" s="33">
        <v>0</v>
      </c>
      <c r="G229" s="38">
        <f t="shared" si="48"/>
        <v>0</v>
      </c>
      <c r="H229" s="33">
        <v>0</v>
      </c>
      <c r="I229" s="38">
        <f t="shared" si="49"/>
        <v>0</v>
      </c>
      <c r="J229" s="33">
        <v>0</v>
      </c>
      <c r="K229" s="38">
        <f t="shared" si="50"/>
        <v>0</v>
      </c>
      <c r="L229" s="33">
        <v>0</v>
      </c>
      <c r="M229" s="38">
        <f t="shared" si="51"/>
        <v>0</v>
      </c>
      <c r="N229" s="33">
        <f t="shared" si="52"/>
        <v>0</v>
      </c>
      <c r="O229" s="38">
        <f t="shared" si="53"/>
        <v>0</v>
      </c>
      <c r="P229" s="33">
        <v>0</v>
      </c>
      <c r="Q229" s="33">
        <v>0</v>
      </c>
      <c r="R229" s="33">
        <v>0</v>
      </c>
      <c r="S229" s="33">
        <v>0</v>
      </c>
      <c r="T229" s="38">
        <f t="shared" si="54"/>
        <v>0</v>
      </c>
      <c r="U229" s="38">
        <f t="shared" si="55"/>
        <v>0</v>
      </c>
    </row>
    <row r="230" spans="1:21" ht="14" x14ac:dyDescent="0.3">
      <c r="A230" s="19" t="s">
        <v>0</v>
      </c>
      <c r="B230" s="14" t="s">
        <v>414</v>
      </c>
      <c r="C230" s="13" t="s">
        <v>0</v>
      </c>
      <c r="D230" s="34">
        <f>SUM(D225:D229)</f>
        <v>5000000</v>
      </c>
      <c r="E230" s="34">
        <f>SUM(E225:E229)</f>
        <v>4900000</v>
      </c>
      <c r="F230" s="34">
        <f>SUM(F225:F229)</f>
        <v>743034</v>
      </c>
      <c r="G230" s="39">
        <f t="shared" si="48"/>
        <v>0.14860680000000001</v>
      </c>
      <c r="H230" s="34">
        <f>SUM(H225:H229)</f>
        <v>700433</v>
      </c>
      <c r="I230" s="39">
        <f t="shared" si="49"/>
        <v>0.14008660000000001</v>
      </c>
      <c r="J230" s="34">
        <f>SUM(J225:J229)</f>
        <v>761987</v>
      </c>
      <c r="K230" s="39">
        <f t="shared" si="50"/>
        <v>0.15550755102040817</v>
      </c>
      <c r="L230" s="34">
        <f>SUM(L225:L229)</f>
        <v>0</v>
      </c>
      <c r="M230" s="39">
        <f t="shared" si="51"/>
        <v>0</v>
      </c>
      <c r="N230" s="34">
        <f t="shared" si="52"/>
        <v>2205454</v>
      </c>
      <c r="O230" s="39">
        <f t="shared" si="53"/>
        <v>0.45009265306122448</v>
      </c>
      <c r="P230" s="34">
        <f>SUM(P225:P229)</f>
        <v>730903</v>
      </c>
      <c r="Q230" s="34">
        <f>SUM(Q225:Q229)</f>
        <v>438672</v>
      </c>
      <c r="R230" s="34">
        <f>SUM(R225:R229)</f>
        <v>3438672</v>
      </c>
      <c r="S230" s="34">
        <f>SUM(S225:S229)</f>
        <v>2100467</v>
      </c>
      <c r="T230" s="39">
        <f t="shared" si="54"/>
        <v>0.61083668346384878</v>
      </c>
      <c r="U230" s="39">
        <f t="shared" si="55"/>
        <v>4.2528215098309952E-2</v>
      </c>
    </row>
    <row r="231" spans="1:21" ht="14" x14ac:dyDescent="0.3">
      <c r="A231" s="19" t="s">
        <v>0</v>
      </c>
      <c r="B231" s="14" t="s">
        <v>415</v>
      </c>
      <c r="C231" s="13" t="s">
        <v>0</v>
      </c>
      <c r="D231" s="34">
        <f>SUM(D208:D215,D217:D223,D225:D229)</f>
        <v>21433294</v>
      </c>
      <c r="E231" s="34">
        <f>SUM(E208:E215,E217:E223,E225:E229)</f>
        <v>25206434</v>
      </c>
      <c r="F231" s="34">
        <f>SUM(F208:F215,F217:F223,F225:F229)</f>
        <v>5658077</v>
      </c>
      <c r="G231" s="39">
        <f t="shared" si="48"/>
        <v>0.26398541446779017</v>
      </c>
      <c r="H231" s="34">
        <f>SUM(H208:H215,H217:H223,H225:H229)</f>
        <v>4640868</v>
      </c>
      <c r="I231" s="39">
        <f t="shared" si="49"/>
        <v>0.2165261205300501</v>
      </c>
      <c r="J231" s="34">
        <f>SUM(J208:J215,J217:J223,J225:J229)</f>
        <v>5058789</v>
      </c>
      <c r="K231" s="39">
        <f t="shared" si="50"/>
        <v>0.20069435446521314</v>
      </c>
      <c r="L231" s="34">
        <f>SUM(L208:L215,L217:L223,L225:L229)</f>
        <v>0</v>
      </c>
      <c r="M231" s="39">
        <f t="shared" si="51"/>
        <v>0</v>
      </c>
      <c r="N231" s="34">
        <f t="shared" si="52"/>
        <v>15357734</v>
      </c>
      <c r="O231" s="39">
        <f t="shared" si="53"/>
        <v>0.60927832949317617</v>
      </c>
      <c r="P231" s="34">
        <f>SUM(P208:P215,P217:P223,P225:P229)</f>
        <v>4800343</v>
      </c>
      <c r="Q231" s="34">
        <f>SUM(Q208:Q215,Q217:Q223,Q225:Q229)</f>
        <v>19918097</v>
      </c>
      <c r="R231" s="34">
        <f>SUM(R208:R215,R217:R223,R225:R229)</f>
        <v>19185440</v>
      </c>
      <c r="S231" s="34">
        <f>SUM(S208:S215,S217:S223,S225:S229)</f>
        <v>14007350</v>
      </c>
      <c r="T231" s="39">
        <f t="shared" si="54"/>
        <v>0.73010314071504223</v>
      </c>
      <c r="U231" s="39">
        <f t="shared" si="55"/>
        <v>5.3839069416497853E-2</v>
      </c>
    </row>
    <row r="232" spans="1:21" ht="14.5" customHeight="1" x14ac:dyDescent="0.3">
      <c r="A232" s="17" t="s">
        <v>0</v>
      </c>
      <c r="B232" s="15" t="s">
        <v>618</v>
      </c>
      <c r="C232" s="10"/>
      <c r="D232" s="35"/>
      <c r="E232" s="35"/>
      <c r="F232" s="35"/>
      <c r="G232" s="40"/>
      <c r="H232" s="35"/>
      <c r="I232" s="40"/>
      <c r="J232" s="35"/>
      <c r="K232" s="40"/>
      <c r="L232" s="35"/>
      <c r="M232" s="40"/>
      <c r="N232" s="35"/>
      <c r="O232" s="40"/>
      <c r="P232" s="35"/>
      <c r="Q232" s="35"/>
      <c r="R232" s="35"/>
      <c r="S232" s="35"/>
      <c r="T232" s="40"/>
      <c r="U232" s="40"/>
    </row>
    <row r="233" spans="1:21" ht="14.5" customHeight="1" x14ac:dyDescent="0.3">
      <c r="A233" s="17" t="s">
        <v>0</v>
      </c>
      <c r="B233" s="9" t="s">
        <v>416</v>
      </c>
      <c r="C233" s="10"/>
      <c r="D233" s="35"/>
      <c r="E233" s="35"/>
      <c r="F233" s="35"/>
      <c r="G233" s="40"/>
      <c r="H233" s="35"/>
      <c r="I233" s="40"/>
      <c r="J233" s="35"/>
      <c r="K233" s="40"/>
      <c r="L233" s="35"/>
      <c r="M233" s="40"/>
      <c r="N233" s="35"/>
      <c r="O233" s="40"/>
      <c r="P233" s="35"/>
      <c r="Q233" s="35"/>
      <c r="R233" s="35"/>
      <c r="S233" s="35"/>
      <c r="T233" s="40"/>
      <c r="U233" s="40"/>
    </row>
    <row r="234" spans="1:21" ht="13" x14ac:dyDescent="0.3">
      <c r="A234" s="18" t="s">
        <v>29</v>
      </c>
      <c r="B234" s="12" t="s">
        <v>417</v>
      </c>
      <c r="C234" s="11" t="s">
        <v>418</v>
      </c>
      <c r="D234" s="33">
        <v>0</v>
      </c>
      <c r="E234" s="33">
        <v>0</v>
      </c>
      <c r="F234" s="33">
        <v>0</v>
      </c>
      <c r="G234" s="38">
        <f t="shared" ref="G234:G260" si="56">IF(($D234     =0),0,($F234     /$D234     ))</f>
        <v>0</v>
      </c>
      <c r="H234" s="33">
        <v>0</v>
      </c>
      <c r="I234" s="38">
        <f t="shared" ref="I234:I260" si="57">IF(($D234     =0),0,($H234     /$D234     ))</f>
        <v>0</v>
      </c>
      <c r="J234" s="33">
        <v>0</v>
      </c>
      <c r="K234" s="38">
        <f t="shared" ref="K234:K260" si="58">IF(($E234     =0),0,($J234     /$E234     ))</f>
        <v>0</v>
      </c>
      <c r="L234" s="33">
        <v>0</v>
      </c>
      <c r="M234" s="38">
        <f t="shared" ref="M234:M260" si="59">IF(($E234     =0),0,($L234     /$E234     ))</f>
        <v>0</v>
      </c>
      <c r="N234" s="33">
        <f t="shared" ref="N234:N260" si="60">$F234     +$H234     +$J234</f>
        <v>0</v>
      </c>
      <c r="O234" s="38">
        <f t="shared" ref="O234:O260" si="61">IF(($E234     =0),0,($N234     /$E234     ))</f>
        <v>0</v>
      </c>
      <c r="P234" s="33">
        <v>0</v>
      </c>
      <c r="Q234" s="33">
        <v>0</v>
      </c>
      <c r="R234" s="33">
        <v>0</v>
      </c>
      <c r="S234" s="33">
        <v>0</v>
      </c>
      <c r="T234" s="38">
        <f t="shared" ref="T234:T260" si="62">IF(($R234     =0),0,($S234     /$R234     ))</f>
        <v>0</v>
      </c>
      <c r="U234" s="38">
        <f t="shared" ref="U234:U260" si="63">IF(($P234     =0),0,(($J234     /$P234     )-1))</f>
        <v>0</v>
      </c>
    </row>
    <row r="235" spans="1:21" ht="13" x14ac:dyDescent="0.3">
      <c r="A235" s="18" t="s">
        <v>29</v>
      </c>
      <c r="B235" s="12" t="s">
        <v>419</v>
      </c>
      <c r="C235" s="11" t="s">
        <v>420</v>
      </c>
      <c r="D235" s="33">
        <v>0</v>
      </c>
      <c r="E235" s="33">
        <v>0</v>
      </c>
      <c r="F235" s="33">
        <v>0</v>
      </c>
      <c r="G235" s="38">
        <f t="shared" si="56"/>
        <v>0</v>
      </c>
      <c r="H235" s="33">
        <v>0</v>
      </c>
      <c r="I235" s="38">
        <f t="shared" si="57"/>
        <v>0</v>
      </c>
      <c r="J235" s="33">
        <v>0</v>
      </c>
      <c r="K235" s="38">
        <f t="shared" si="58"/>
        <v>0</v>
      </c>
      <c r="L235" s="33">
        <v>0</v>
      </c>
      <c r="M235" s="38">
        <f t="shared" si="59"/>
        <v>0</v>
      </c>
      <c r="N235" s="33">
        <f t="shared" si="60"/>
        <v>0</v>
      </c>
      <c r="O235" s="38">
        <f t="shared" si="61"/>
        <v>0</v>
      </c>
      <c r="P235" s="33">
        <v>0</v>
      </c>
      <c r="Q235" s="33">
        <v>0</v>
      </c>
      <c r="R235" s="33">
        <v>0</v>
      </c>
      <c r="S235" s="33">
        <v>0</v>
      </c>
      <c r="T235" s="38">
        <f t="shared" si="62"/>
        <v>0</v>
      </c>
      <c r="U235" s="38">
        <f t="shared" si="63"/>
        <v>0</v>
      </c>
    </row>
    <row r="236" spans="1:21" ht="13" x14ac:dyDescent="0.3">
      <c r="A236" s="18" t="s">
        <v>29</v>
      </c>
      <c r="B236" s="12" t="s">
        <v>421</v>
      </c>
      <c r="C236" s="11" t="s">
        <v>422</v>
      </c>
      <c r="D236" s="33">
        <v>3728108</v>
      </c>
      <c r="E236" s="33">
        <v>3728108</v>
      </c>
      <c r="F236" s="33">
        <v>2731255</v>
      </c>
      <c r="G236" s="38">
        <f t="shared" si="56"/>
        <v>0.73261155524464416</v>
      </c>
      <c r="H236" s="33">
        <v>2594331</v>
      </c>
      <c r="I236" s="38">
        <f t="shared" si="57"/>
        <v>0.69588407846553801</v>
      </c>
      <c r="J236" s="33">
        <v>1076004</v>
      </c>
      <c r="K236" s="38">
        <f t="shared" si="58"/>
        <v>0.28861932111408789</v>
      </c>
      <c r="L236" s="33">
        <v>0</v>
      </c>
      <c r="M236" s="38">
        <f t="shared" si="59"/>
        <v>0</v>
      </c>
      <c r="N236" s="33">
        <f t="shared" si="60"/>
        <v>6401590</v>
      </c>
      <c r="O236" s="38">
        <f t="shared" si="61"/>
        <v>1.7171149548242701</v>
      </c>
      <c r="P236" s="33">
        <v>2575763</v>
      </c>
      <c r="Q236" s="33">
        <v>3581276</v>
      </c>
      <c r="R236" s="33">
        <v>3581276</v>
      </c>
      <c r="S236" s="33">
        <v>7547015</v>
      </c>
      <c r="T236" s="38">
        <f t="shared" si="62"/>
        <v>2.1073536359666218</v>
      </c>
      <c r="U236" s="38">
        <f t="shared" si="63"/>
        <v>-0.58225815030342465</v>
      </c>
    </row>
    <row r="237" spans="1:21" ht="13" x14ac:dyDescent="0.3">
      <c r="A237" s="18" t="s">
        <v>29</v>
      </c>
      <c r="B237" s="12" t="s">
        <v>423</v>
      </c>
      <c r="C237" s="11" t="s">
        <v>424</v>
      </c>
      <c r="D237" s="33">
        <v>0</v>
      </c>
      <c r="E237" s="33">
        <v>0</v>
      </c>
      <c r="F237" s="33">
        <v>0</v>
      </c>
      <c r="G237" s="38">
        <f t="shared" si="56"/>
        <v>0</v>
      </c>
      <c r="H237" s="33">
        <v>0</v>
      </c>
      <c r="I237" s="38">
        <f t="shared" si="57"/>
        <v>0</v>
      </c>
      <c r="J237" s="33">
        <v>0</v>
      </c>
      <c r="K237" s="38">
        <f t="shared" si="58"/>
        <v>0</v>
      </c>
      <c r="L237" s="33">
        <v>0</v>
      </c>
      <c r="M237" s="38">
        <f t="shared" si="59"/>
        <v>0</v>
      </c>
      <c r="N237" s="33">
        <f t="shared" si="60"/>
        <v>0</v>
      </c>
      <c r="O237" s="38">
        <f t="shared" si="61"/>
        <v>0</v>
      </c>
      <c r="P237" s="33">
        <v>0</v>
      </c>
      <c r="Q237" s="33">
        <v>0</v>
      </c>
      <c r="R237" s="33">
        <v>0</v>
      </c>
      <c r="S237" s="33">
        <v>0</v>
      </c>
      <c r="T237" s="38">
        <f t="shared" si="62"/>
        <v>0</v>
      </c>
      <c r="U237" s="38">
        <f t="shared" si="63"/>
        <v>0</v>
      </c>
    </row>
    <row r="238" spans="1:21" ht="13" x14ac:dyDescent="0.3">
      <c r="A238" s="18" t="s">
        <v>29</v>
      </c>
      <c r="B238" s="12" t="s">
        <v>425</v>
      </c>
      <c r="C238" s="11" t="s">
        <v>426</v>
      </c>
      <c r="D238" s="33">
        <v>0</v>
      </c>
      <c r="E238" s="33">
        <v>0</v>
      </c>
      <c r="F238" s="33">
        <v>0</v>
      </c>
      <c r="G238" s="38">
        <f t="shared" si="56"/>
        <v>0</v>
      </c>
      <c r="H238" s="33">
        <v>0</v>
      </c>
      <c r="I238" s="38">
        <f t="shared" si="57"/>
        <v>0</v>
      </c>
      <c r="J238" s="33">
        <v>0</v>
      </c>
      <c r="K238" s="38">
        <f t="shared" si="58"/>
        <v>0</v>
      </c>
      <c r="L238" s="33">
        <v>0</v>
      </c>
      <c r="M238" s="38">
        <f t="shared" si="59"/>
        <v>0</v>
      </c>
      <c r="N238" s="33">
        <f t="shared" si="60"/>
        <v>0</v>
      </c>
      <c r="O238" s="38">
        <f t="shared" si="61"/>
        <v>0</v>
      </c>
      <c r="P238" s="33">
        <v>0</v>
      </c>
      <c r="Q238" s="33">
        <v>0</v>
      </c>
      <c r="R238" s="33">
        <v>0</v>
      </c>
      <c r="S238" s="33">
        <v>0</v>
      </c>
      <c r="T238" s="38">
        <f t="shared" si="62"/>
        <v>0</v>
      </c>
      <c r="U238" s="38">
        <f t="shared" si="63"/>
        <v>0</v>
      </c>
    </row>
    <row r="239" spans="1:21" ht="13" x14ac:dyDescent="0.3">
      <c r="A239" s="18" t="s">
        <v>44</v>
      </c>
      <c r="B239" s="12" t="s">
        <v>427</v>
      </c>
      <c r="C239" s="11" t="s">
        <v>428</v>
      </c>
      <c r="D239" s="33">
        <v>0</v>
      </c>
      <c r="E239" s="33">
        <v>0</v>
      </c>
      <c r="F239" s="33">
        <v>0</v>
      </c>
      <c r="G239" s="38">
        <f t="shared" si="56"/>
        <v>0</v>
      </c>
      <c r="H239" s="33">
        <v>0</v>
      </c>
      <c r="I239" s="38">
        <f t="shared" si="57"/>
        <v>0</v>
      </c>
      <c r="J239" s="33">
        <v>0</v>
      </c>
      <c r="K239" s="38">
        <f t="shared" si="58"/>
        <v>0</v>
      </c>
      <c r="L239" s="33">
        <v>0</v>
      </c>
      <c r="M239" s="38">
        <f t="shared" si="59"/>
        <v>0</v>
      </c>
      <c r="N239" s="33">
        <f t="shared" si="60"/>
        <v>0</v>
      </c>
      <c r="O239" s="38">
        <f t="shared" si="61"/>
        <v>0</v>
      </c>
      <c r="P239" s="33">
        <v>0</v>
      </c>
      <c r="Q239" s="33">
        <v>0</v>
      </c>
      <c r="R239" s="33">
        <v>0</v>
      </c>
      <c r="S239" s="33">
        <v>0</v>
      </c>
      <c r="T239" s="38">
        <f t="shared" si="62"/>
        <v>0</v>
      </c>
      <c r="U239" s="38">
        <f t="shared" si="63"/>
        <v>0</v>
      </c>
    </row>
    <row r="240" spans="1:21" ht="14" x14ac:dyDescent="0.3">
      <c r="A240" s="19" t="s">
        <v>0</v>
      </c>
      <c r="B240" s="14" t="s">
        <v>429</v>
      </c>
      <c r="C240" s="13" t="s">
        <v>0</v>
      </c>
      <c r="D240" s="34">
        <f>SUM(D234:D239)</f>
        <v>3728108</v>
      </c>
      <c r="E240" s="34">
        <f>SUM(E234:E239)</f>
        <v>3728108</v>
      </c>
      <c r="F240" s="34">
        <f>SUM(F234:F239)</f>
        <v>2731255</v>
      </c>
      <c r="G240" s="39">
        <f t="shared" si="56"/>
        <v>0.73261155524464416</v>
      </c>
      <c r="H240" s="34">
        <f>SUM(H234:H239)</f>
        <v>2594331</v>
      </c>
      <c r="I240" s="39">
        <f t="shared" si="57"/>
        <v>0.69588407846553801</v>
      </c>
      <c r="J240" s="34">
        <f>SUM(J234:J239)</f>
        <v>1076004</v>
      </c>
      <c r="K240" s="39">
        <f t="shared" si="58"/>
        <v>0.28861932111408789</v>
      </c>
      <c r="L240" s="34">
        <f>SUM(L234:L239)</f>
        <v>0</v>
      </c>
      <c r="M240" s="39">
        <f t="shared" si="59"/>
        <v>0</v>
      </c>
      <c r="N240" s="34">
        <f t="shared" si="60"/>
        <v>6401590</v>
      </c>
      <c r="O240" s="39">
        <f t="shared" si="61"/>
        <v>1.7171149548242701</v>
      </c>
      <c r="P240" s="34">
        <f>SUM(P234:P239)</f>
        <v>2575763</v>
      </c>
      <c r="Q240" s="34">
        <f>SUM(Q234:Q239)</f>
        <v>3581276</v>
      </c>
      <c r="R240" s="34">
        <f>SUM(R234:R239)</f>
        <v>3581276</v>
      </c>
      <c r="S240" s="34">
        <f>SUM(S234:S239)</f>
        <v>7547015</v>
      </c>
      <c r="T240" s="39">
        <f t="shared" si="62"/>
        <v>2.1073536359666218</v>
      </c>
      <c r="U240" s="39">
        <f t="shared" si="63"/>
        <v>-0.58225815030342465</v>
      </c>
    </row>
    <row r="241" spans="1:21" ht="13" x14ac:dyDescent="0.3">
      <c r="A241" s="18" t="s">
        <v>29</v>
      </c>
      <c r="B241" s="12" t="s">
        <v>430</v>
      </c>
      <c r="C241" s="11" t="s">
        <v>431</v>
      </c>
      <c r="D241" s="33">
        <v>0</v>
      </c>
      <c r="E241" s="33">
        <v>0</v>
      </c>
      <c r="F241" s="33">
        <v>0</v>
      </c>
      <c r="G241" s="38">
        <f t="shared" si="56"/>
        <v>0</v>
      </c>
      <c r="H241" s="33">
        <v>0</v>
      </c>
      <c r="I241" s="38">
        <f t="shared" si="57"/>
        <v>0</v>
      </c>
      <c r="J241" s="33">
        <v>0</v>
      </c>
      <c r="K241" s="38">
        <f t="shared" si="58"/>
        <v>0</v>
      </c>
      <c r="L241" s="33">
        <v>0</v>
      </c>
      <c r="M241" s="38">
        <f t="shared" si="59"/>
        <v>0</v>
      </c>
      <c r="N241" s="33">
        <f t="shared" si="60"/>
        <v>0</v>
      </c>
      <c r="O241" s="38">
        <f t="shared" si="61"/>
        <v>0</v>
      </c>
      <c r="P241" s="33">
        <v>0</v>
      </c>
      <c r="Q241" s="33">
        <v>0</v>
      </c>
      <c r="R241" s="33">
        <v>0</v>
      </c>
      <c r="S241" s="33">
        <v>0</v>
      </c>
      <c r="T241" s="38">
        <f t="shared" si="62"/>
        <v>0</v>
      </c>
      <c r="U241" s="38">
        <f t="shared" si="63"/>
        <v>0</v>
      </c>
    </row>
    <row r="242" spans="1:21" ht="13" x14ac:dyDescent="0.3">
      <c r="A242" s="18" t="s">
        <v>29</v>
      </c>
      <c r="B242" s="12" t="s">
        <v>432</v>
      </c>
      <c r="C242" s="11" t="s">
        <v>433</v>
      </c>
      <c r="D242" s="33">
        <v>39980</v>
      </c>
      <c r="E242" s="33">
        <v>51487</v>
      </c>
      <c r="F242" s="33">
        <v>2358</v>
      </c>
      <c r="G242" s="38">
        <f t="shared" si="56"/>
        <v>5.8979489744872438E-2</v>
      </c>
      <c r="H242" s="33">
        <v>12381</v>
      </c>
      <c r="I242" s="38">
        <f t="shared" si="57"/>
        <v>0.30967983991995995</v>
      </c>
      <c r="J242" s="33">
        <v>3100</v>
      </c>
      <c r="K242" s="38">
        <f t="shared" si="58"/>
        <v>6.0209373239846951E-2</v>
      </c>
      <c r="L242" s="33">
        <v>0</v>
      </c>
      <c r="M242" s="38">
        <f t="shared" si="59"/>
        <v>0</v>
      </c>
      <c r="N242" s="33">
        <f t="shared" si="60"/>
        <v>17839</v>
      </c>
      <c r="O242" s="38">
        <f t="shared" si="61"/>
        <v>0.34647580942762252</v>
      </c>
      <c r="P242" s="33">
        <v>-9574</v>
      </c>
      <c r="Q242" s="33">
        <v>0</v>
      </c>
      <c r="R242" s="33">
        <v>0</v>
      </c>
      <c r="S242" s="33">
        <v>-3892</v>
      </c>
      <c r="T242" s="38">
        <f t="shared" si="62"/>
        <v>0</v>
      </c>
      <c r="U242" s="38">
        <f t="shared" si="63"/>
        <v>-1.323793607687487</v>
      </c>
    </row>
    <row r="243" spans="1:21" ht="13" x14ac:dyDescent="0.3">
      <c r="A243" s="18" t="s">
        <v>29</v>
      </c>
      <c r="B243" s="12" t="s">
        <v>434</v>
      </c>
      <c r="C243" s="11" t="s">
        <v>435</v>
      </c>
      <c r="D243" s="33">
        <v>3621132</v>
      </c>
      <c r="E243" s="33">
        <v>3621132</v>
      </c>
      <c r="F243" s="33">
        <v>1948158</v>
      </c>
      <c r="G243" s="38">
        <f t="shared" si="56"/>
        <v>0.53799695785737722</v>
      </c>
      <c r="H243" s="33">
        <v>1948158</v>
      </c>
      <c r="I243" s="38">
        <f t="shared" si="57"/>
        <v>0.53799695785737722</v>
      </c>
      <c r="J243" s="33">
        <v>1838591</v>
      </c>
      <c r="K243" s="38">
        <f t="shared" si="58"/>
        <v>0.5077392925748081</v>
      </c>
      <c r="L243" s="33">
        <v>0</v>
      </c>
      <c r="M243" s="38">
        <f t="shared" si="59"/>
        <v>0</v>
      </c>
      <c r="N243" s="33">
        <f t="shared" si="60"/>
        <v>5734907</v>
      </c>
      <c r="O243" s="38">
        <f t="shared" si="61"/>
        <v>1.5837332082895625</v>
      </c>
      <c r="P243" s="33">
        <v>1772832</v>
      </c>
      <c r="Q243" s="33">
        <v>1050012</v>
      </c>
      <c r="R243" s="33">
        <v>1050012</v>
      </c>
      <c r="S243" s="33">
        <v>5318496</v>
      </c>
      <c r="T243" s="38">
        <f t="shared" si="62"/>
        <v>5.0651763979840227</v>
      </c>
      <c r="U243" s="38">
        <f t="shared" si="63"/>
        <v>3.7092629194418913E-2</v>
      </c>
    </row>
    <row r="244" spans="1:21" ht="13" x14ac:dyDescent="0.3">
      <c r="A244" s="18" t="s">
        <v>29</v>
      </c>
      <c r="B244" s="12" t="s">
        <v>436</v>
      </c>
      <c r="C244" s="11" t="s">
        <v>437</v>
      </c>
      <c r="D244" s="33">
        <v>0</v>
      </c>
      <c r="E244" s="33">
        <v>0</v>
      </c>
      <c r="F244" s="33">
        <v>0</v>
      </c>
      <c r="G244" s="38">
        <f t="shared" si="56"/>
        <v>0</v>
      </c>
      <c r="H244" s="33">
        <v>0</v>
      </c>
      <c r="I244" s="38">
        <f t="shared" si="57"/>
        <v>0</v>
      </c>
      <c r="J244" s="33">
        <v>0</v>
      </c>
      <c r="K244" s="38">
        <f t="shared" si="58"/>
        <v>0</v>
      </c>
      <c r="L244" s="33">
        <v>0</v>
      </c>
      <c r="M244" s="38">
        <f t="shared" si="59"/>
        <v>0</v>
      </c>
      <c r="N244" s="33">
        <f t="shared" si="60"/>
        <v>0</v>
      </c>
      <c r="O244" s="38">
        <f t="shared" si="61"/>
        <v>0</v>
      </c>
      <c r="P244" s="33">
        <v>0</v>
      </c>
      <c r="Q244" s="33">
        <v>0</v>
      </c>
      <c r="R244" s="33">
        <v>0</v>
      </c>
      <c r="S244" s="33">
        <v>0</v>
      </c>
      <c r="T244" s="38">
        <f t="shared" si="62"/>
        <v>0</v>
      </c>
      <c r="U244" s="38">
        <f t="shared" si="63"/>
        <v>0</v>
      </c>
    </row>
    <row r="245" spans="1:21" ht="13" x14ac:dyDescent="0.3">
      <c r="A245" s="18" t="s">
        <v>29</v>
      </c>
      <c r="B245" s="12" t="s">
        <v>438</v>
      </c>
      <c r="C245" s="11" t="s">
        <v>439</v>
      </c>
      <c r="D245" s="33">
        <v>1413521</v>
      </c>
      <c r="E245" s="33">
        <v>1413521</v>
      </c>
      <c r="F245" s="33">
        <v>588968</v>
      </c>
      <c r="G245" s="38">
        <f t="shared" si="56"/>
        <v>0.41666731516546268</v>
      </c>
      <c r="H245" s="33">
        <v>470478</v>
      </c>
      <c r="I245" s="38">
        <f t="shared" si="57"/>
        <v>0.33284118170158067</v>
      </c>
      <c r="J245" s="33">
        <v>353382</v>
      </c>
      <c r="K245" s="38">
        <f t="shared" si="58"/>
        <v>0.25000123804315605</v>
      </c>
      <c r="L245" s="33">
        <v>0</v>
      </c>
      <c r="M245" s="38">
        <f t="shared" si="59"/>
        <v>0</v>
      </c>
      <c r="N245" s="33">
        <f t="shared" si="60"/>
        <v>1412828</v>
      </c>
      <c r="O245" s="38">
        <f t="shared" si="61"/>
        <v>0.99950973491019945</v>
      </c>
      <c r="P245" s="33">
        <v>599235</v>
      </c>
      <c r="Q245" s="33">
        <v>1334209</v>
      </c>
      <c r="R245" s="33">
        <v>1334209</v>
      </c>
      <c r="S245" s="33">
        <v>599235</v>
      </c>
      <c r="T245" s="38">
        <f t="shared" si="62"/>
        <v>0.44913128302987015</v>
      </c>
      <c r="U245" s="38">
        <f t="shared" si="63"/>
        <v>-0.41027810458334379</v>
      </c>
    </row>
    <row r="246" spans="1:21" ht="13" x14ac:dyDescent="0.3">
      <c r="A246" s="18" t="s">
        <v>44</v>
      </c>
      <c r="B246" s="12" t="s">
        <v>440</v>
      </c>
      <c r="C246" s="11" t="s">
        <v>441</v>
      </c>
      <c r="D246" s="33">
        <v>0</v>
      </c>
      <c r="E246" s="33">
        <v>0</v>
      </c>
      <c r="F246" s="33">
        <v>0</v>
      </c>
      <c r="G246" s="38">
        <f t="shared" si="56"/>
        <v>0</v>
      </c>
      <c r="H246" s="33">
        <v>0</v>
      </c>
      <c r="I246" s="38">
        <f t="shared" si="57"/>
        <v>0</v>
      </c>
      <c r="J246" s="33">
        <v>0</v>
      </c>
      <c r="K246" s="38">
        <f t="shared" si="58"/>
        <v>0</v>
      </c>
      <c r="L246" s="33">
        <v>0</v>
      </c>
      <c r="M246" s="38">
        <f t="shared" si="59"/>
        <v>0</v>
      </c>
      <c r="N246" s="33">
        <f t="shared" si="60"/>
        <v>0</v>
      </c>
      <c r="O246" s="38">
        <f t="shared" si="61"/>
        <v>0</v>
      </c>
      <c r="P246" s="33">
        <v>0</v>
      </c>
      <c r="Q246" s="33">
        <v>0</v>
      </c>
      <c r="R246" s="33">
        <v>0</v>
      </c>
      <c r="S246" s="33">
        <v>0</v>
      </c>
      <c r="T246" s="38">
        <f t="shared" si="62"/>
        <v>0</v>
      </c>
      <c r="U246" s="38">
        <f t="shared" si="63"/>
        <v>0</v>
      </c>
    </row>
    <row r="247" spans="1:21" ht="14" x14ac:dyDescent="0.3">
      <c r="A247" s="19" t="s">
        <v>0</v>
      </c>
      <c r="B247" s="14" t="s">
        <v>442</v>
      </c>
      <c r="C247" s="13" t="s">
        <v>0</v>
      </c>
      <c r="D247" s="34">
        <f>SUM(D241:D246)</f>
        <v>5074633</v>
      </c>
      <c r="E247" s="34">
        <f>SUM(E241:E246)</f>
        <v>5086140</v>
      </c>
      <c r="F247" s="34">
        <f>SUM(F241:F246)</f>
        <v>2539484</v>
      </c>
      <c r="G247" s="39">
        <f t="shared" si="56"/>
        <v>0.50042712448368187</v>
      </c>
      <c r="H247" s="34">
        <f>SUM(H241:H246)</f>
        <v>2431017</v>
      </c>
      <c r="I247" s="39">
        <f t="shared" si="57"/>
        <v>0.47905277090973869</v>
      </c>
      <c r="J247" s="34">
        <f>SUM(J241:J246)</f>
        <v>2195073</v>
      </c>
      <c r="K247" s="39">
        <f t="shared" si="58"/>
        <v>0.4315793509419717</v>
      </c>
      <c r="L247" s="34">
        <f>SUM(L241:L246)</f>
        <v>0</v>
      </c>
      <c r="M247" s="39">
        <f t="shared" si="59"/>
        <v>0</v>
      </c>
      <c r="N247" s="34">
        <f t="shared" si="60"/>
        <v>7165574</v>
      </c>
      <c r="O247" s="39">
        <f t="shared" si="61"/>
        <v>1.4088432485145905</v>
      </c>
      <c r="P247" s="34">
        <f>SUM(P241:P246)</f>
        <v>2362493</v>
      </c>
      <c r="Q247" s="34">
        <f>SUM(Q241:Q246)</f>
        <v>2384221</v>
      </c>
      <c r="R247" s="34">
        <f>SUM(R241:R246)</f>
        <v>2384221</v>
      </c>
      <c r="S247" s="34">
        <f>SUM(S241:S246)</f>
        <v>5913839</v>
      </c>
      <c r="T247" s="39">
        <f t="shared" si="62"/>
        <v>2.480407227350149</v>
      </c>
      <c r="U247" s="39">
        <f t="shared" si="63"/>
        <v>-7.0865818438403894E-2</v>
      </c>
    </row>
    <row r="248" spans="1:21" ht="13" x14ac:dyDescent="0.3">
      <c r="A248" s="18" t="s">
        <v>29</v>
      </c>
      <c r="B248" s="12" t="s">
        <v>443</v>
      </c>
      <c r="C248" s="11" t="s">
        <v>444</v>
      </c>
      <c r="D248" s="33">
        <v>0</v>
      </c>
      <c r="E248" s="33">
        <v>0</v>
      </c>
      <c r="F248" s="33">
        <v>0</v>
      </c>
      <c r="G248" s="38">
        <f t="shared" si="56"/>
        <v>0</v>
      </c>
      <c r="H248" s="33">
        <v>0</v>
      </c>
      <c r="I248" s="38">
        <f t="shared" si="57"/>
        <v>0</v>
      </c>
      <c r="J248" s="33">
        <v>0</v>
      </c>
      <c r="K248" s="38">
        <f t="shared" si="58"/>
        <v>0</v>
      </c>
      <c r="L248" s="33">
        <v>0</v>
      </c>
      <c r="M248" s="38">
        <f t="shared" si="59"/>
        <v>0</v>
      </c>
      <c r="N248" s="33">
        <f t="shared" si="60"/>
        <v>0</v>
      </c>
      <c r="O248" s="38">
        <f t="shared" si="61"/>
        <v>0</v>
      </c>
      <c r="P248" s="33">
        <v>0</v>
      </c>
      <c r="Q248" s="33">
        <v>0</v>
      </c>
      <c r="R248" s="33">
        <v>0</v>
      </c>
      <c r="S248" s="33">
        <v>0</v>
      </c>
      <c r="T248" s="38">
        <f t="shared" si="62"/>
        <v>0</v>
      </c>
      <c r="U248" s="38">
        <f t="shared" si="63"/>
        <v>0</v>
      </c>
    </row>
    <row r="249" spans="1:21" ht="13" x14ac:dyDescent="0.3">
      <c r="A249" s="18" t="s">
        <v>29</v>
      </c>
      <c r="B249" s="12" t="s">
        <v>445</v>
      </c>
      <c r="C249" s="11" t="s">
        <v>446</v>
      </c>
      <c r="D249" s="33">
        <v>0</v>
      </c>
      <c r="E249" s="33">
        <v>0</v>
      </c>
      <c r="F249" s="33">
        <v>0</v>
      </c>
      <c r="G249" s="38">
        <f t="shared" si="56"/>
        <v>0</v>
      </c>
      <c r="H249" s="33">
        <v>0</v>
      </c>
      <c r="I249" s="38">
        <f t="shared" si="57"/>
        <v>0</v>
      </c>
      <c r="J249" s="33">
        <v>0</v>
      </c>
      <c r="K249" s="38">
        <f t="shared" si="58"/>
        <v>0</v>
      </c>
      <c r="L249" s="33">
        <v>0</v>
      </c>
      <c r="M249" s="38">
        <f t="shared" si="59"/>
        <v>0</v>
      </c>
      <c r="N249" s="33">
        <f t="shared" si="60"/>
        <v>0</v>
      </c>
      <c r="O249" s="38">
        <f t="shared" si="61"/>
        <v>0</v>
      </c>
      <c r="P249" s="33">
        <v>0</v>
      </c>
      <c r="Q249" s="33">
        <v>0</v>
      </c>
      <c r="R249" s="33">
        <v>0</v>
      </c>
      <c r="S249" s="33">
        <v>0</v>
      </c>
      <c r="T249" s="38">
        <f t="shared" si="62"/>
        <v>0</v>
      </c>
      <c r="U249" s="38">
        <f t="shared" si="63"/>
        <v>0</v>
      </c>
    </row>
    <row r="250" spans="1:21" ht="13" x14ac:dyDescent="0.3">
      <c r="A250" s="18" t="s">
        <v>29</v>
      </c>
      <c r="B250" s="12" t="s">
        <v>447</v>
      </c>
      <c r="C250" s="11" t="s">
        <v>448</v>
      </c>
      <c r="D250" s="33">
        <v>0</v>
      </c>
      <c r="E250" s="33">
        <v>0</v>
      </c>
      <c r="F250" s="33">
        <v>0</v>
      </c>
      <c r="G250" s="38">
        <f t="shared" si="56"/>
        <v>0</v>
      </c>
      <c r="H250" s="33">
        <v>0</v>
      </c>
      <c r="I250" s="38">
        <f t="shared" si="57"/>
        <v>0</v>
      </c>
      <c r="J250" s="33">
        <v>0</v>
      </c>
      <c r="K250" s="38">
        <f t="shared" si="58"/>
        <v>0</v>
      </c>
      <c r="L250" s="33">
        <v>0</v>
      </c>
      <c r="M250" s="38">
        <f t="shared" si="59"/>
        <v>0</v>
      </c>
      <c r="N250" s="33">
        <f t="shared" si="60"/>
        <v>0</v>
      </c>
      <c r="O250" s="38">
        <f t="shared" si="61"/>
        <v>0</v>
      </c>
      <c r="P250" s="33">
        <v>0</v>
      </c>
      <c r="Q250" s="33">
        <v>0</v>
      </c>
      <c r="R250" s="33">
        <v>0</v>
      </c>
      <c r="S250" s="33">
        <v>0</v>
      </c>
      <c r="T250" s="38">
        <f t="shared" si="62"/>
        <v>0</v>
      </c>
      <c r="U250" s="38">
        <f t="shared" si="63"/>
        <v>0</v>
      </c>
    </row>
    <row r="251" spans="1:21" ht="13" x14ac:dyDescent="0.3">
      <c r="A251" s="18" t="s">
        <v>29</v>
      </c>
      <c r="B251" s="12" t="s">
        <v>449</v>
      </c>
      <c r="C251" s="11" t="s">
        <v>450</v>
      </c>
      <c r="D251" s="33">
        <v>0</v>
      </c>
      <c r="E251" s="33">
        <v>0</v>
      </c>
      <c r="F251" s="33">
        <v>0</v>
      </c>
      <c r="G251" s="38">
        <f t="shared" si="56"/>
        <v>0</v>
      </c>
      <c r="H251" s="33">
        <v>0</v>
      </c>
      <c r="I251" s="38">
        <f t="shared" si="57"/>
        <v>0</v>
      </c>
      <c r="J251" s="33">
        <v>0</v>
      </c>
      <c r="K251" s="38">
        <f t="shared" si="58"/>
        <v>0</v>
      </c>
      <c r="L251" s="33">
        <v>0</v>
      </c>
      <c r="M251" s="38">
        <f t="shared" si="59"/>
        <v>0</v>
      </c>
      <c r="N251" s="33">
        <f t="shared" si="60"/>
        <v>0</v>
      </c>
      <c r="O251" s="38">
        <f t="shared" si="61"/>
        <v>0</v>
      </c>
      <c r="P251" s="33">
        <v>0</v>
      </c>
      <c r="Q251" s="33">
        <v>0</v>
      </c>
      <c r="R251" s="33">
        <v>0</v>
      </c>
      <c r="S251" s="33">
        <v>0</v>
      </c>
      <c r="T251" s="38">
        <f t="shared" si="62"/>
        <v>0</v>
      </c>
      <c r="U251" s="38">
        <f t="shared" si="63"/>
        <v>0</v>
      </c>
    </row>
    <row r="252" spans="1:21" ht="13" x14ac:dyDescent="0.3">
      <c r="A252" s="18" t="s">
        <v>29</v>
      </c>
      <c r="B252" s="12" t="s">
        <v>451</v>
      </c>
      <c r="C252" s="11" t="s">
        <v>452</v>
      </c>
      <c r="D252" s="33">
        <v>0</v>
      </c>
      <c r="E252" s="33">
        <v>0</v>
      </c>
      <c r="F252" s="33">
        <v>0</v>
      </c>
      <c r="G252" s="38">
        <f t="shared" si="56"/>
        <v>0</v>
      </c>
      <c r="H252" s="33">
        <v>0</v>
      </c>
      <c r="I252" s="38">
        <f t="shared" si="57"/>
        <v>0</v>
      </c>
      <c r="J252" s="33">
        <v>0</v>
      </c>
      <c r="K252" s="38">
        <f t="shared" si="58"/>
        <v>0</v>
      </c>
      <c r="L252" s="33">
        <v>0</v>
      </c>
      <c r="M252" s="38">
        <f t="shared" si="59"/>
        <v>0</v>
      </c>
      <c r="N252" s="33">
        <f t="shared" si="60"/>
        <v>0</v>
      </c>
      <c r="O252" s="38">
        <f t="shared" si="61"/>
        <v>0</v>
      </c>
      <c r="P252" s="33">
        <v>0</v>
      </c>
      <c r="Q252" s="33">
        <v>0</v>
      </c>
      <c r="R252" s="33">
        <v>0</v>
      </c>
      <c r="S252" s="33">
        <v>0</v>
      </c>
      <c r="T252" s="38">
        <f t="shared" si="62"/>
        <v>0</v>
      </c>
      <c r="U252" s="38">
        <f t="shared" si="63"/>
        <v>0</v>
      </c>
    </row>
    <row r="253" spans="1:21" ht="13" x14ac:dyDescent="0.3">
      <c r="A253" s="18" t="s">
        <v>44</v>
      </c>
      <c r="B253" s="12" t="s">
        <v>453</v>
      </c>
      <c r="C253" s="11" t="s">
        <v>454</v>
      </c>
      <c r="D253" s="33">
        <v>0</v>
      </c>
      <c r="E253" s="33">
        <v>0</v>
      </c>
      <c r="F253" s="33">
        <v>0</v>
      </c>
      <c r="G253" s="38">
        <f t="shared" si="56"/>
        <v>0</v>
      </c>
      <c r="H253" s="33">
        <v>0</v>
      </c>
      <c r="I253" s="38">
        <f t="shared" si="57"/>
        <v>0</v>
      </c>
      <c r="J253" s="33">
        <v>0</v>
      </c>
      <c r="K253" s="38">
        <f t="shared" si="58"/>
        <v>0</v>
      </c>
      <c r="L253" s="33">
        <v>0</v>
      </c>
      <c r="M253" s="38">
        <f t="shared" si="59"/>
        <v>0</v>
      </c>
      <c r="N253" s="33">
        <f t="shared" si="60"/>
        <v>0</v>
      </c>
      <c r="O253" s="38">
        <f t="shared" si="61"/>
        <v>0</v>
      </c>
      <c r="P253" s="33">
        <v>0</v>
      </c>
      <c r="Q253" s="33">
        <v>0</v>
      </c>
      <c r="R253" s="33">
        <v>0</v>
      </c>
      <c r="S253" s="33">
        <v>0</v>
      </c>
      <c r="T253" s="38">
        <f t="shared" si="62"/>
        <v>0</v>
      </c>
      <c r="U253" s="38">
        <f t="shared" si="63"/>
        <v>0</v>
      </c>
    </row>
    <row r="254" spans="1:21" ht="14" x14ac:dyDescent="0.3">
      <c r="A254" s="19" t="s">
        <v>0</v>
      </c>
      <c r="B254" s="14" t="s">
        <v>455</v>
      </c>
      <c r="C254" s="13" t="s">
        <v>0</v>
      </c>
      <c r="D254" s="34">
        <f>SUM(D248:D253)</f>
        <v>0</v>
      </c>
      <c r="E254" s="34">
        <f>SUM(E248:E253)</f>
        <v>0</v>
      </c>
      <c r="F254" s="34">
        <f>SUM(F248:F253)</f>
        <v>0</v>
      </c>
      <c r="G254" s="39">
        <f t="shared" si="56"/>
        <v>0</v>
      </c>
      <c r="H254" s="34">
        <f>SUM(H248:H253)</f>
        <v>0</v>
      </c>
      <c r="I254" s="39">
        <f t="shared" si="57"/>
        <v>0</v>
      </c>
      <c r="J254" s="34">
        <f>SUM(J248:J253)</f>
        <v>0</v>
      </c>
      <c r="K254" s="39">
        <f t="shared" si="58"/>
        <v>0</v>
      </c>
      <c r="L254" s="34">
        <f>SUM(L248:L253)</f>
        <v>0</v>
      </c>
      <c r="M254" s="39">
        <f t="shared" si="59"/>
        <v>0</v>
      </c>
      <c r="N254" s="34">
        <f t="shared" si="60"/>
        <v>0</v>
      </c>
      <c r="O254" s="39">
        <f t="shared" si="61"/>
        <v>0</v>
      </c>
      <c r="P254" s="34">
        <f>SUM(P248:P253)</f>
        <v>0</v>
      </c>
      <c r="Q254" s="34">
        <f>SUM(Q248:Q253)</f>
        <v>0</v>
      </c>
      <c r="R254" s="34">
        <f>SUM(R248:R253)</f>
        <v>0</v>
      </c>
      <c r="S254" s="34">
        <f>SUM(S248:S253)</f>
        <v>0</v>
      </c>
      <c r="T254" s="39">
        <f t="shared" si="62"/>
        <v>0</v>
      </c>
      <c r="U254" s="39">
        <f t="shared" si="63"/>
        <v>0</v>
      </c>
    </row>
    <row r="255" spans="1:21" ht="13" x14ac:dyDescent="0.3">
      <c r="A255" s="18" t="s">
        <v>29</v>
      </c>
      <c r="B255" s="12" t="s">
        <v>456</v>
      </c>
      <c r="C255" s="11" t="s">
        <v>457</v>
      </c>
      <c r="D255" s="33">
        <v>0</v>
      </c>
      <c r="E255" s="33">
        <v>2000000</v>
      </c>
      <c r="F255" s="33">
        <v>0</v>
      </c>
      <c r="G255" s="38">
        <f t="shared" si="56"/>
        <v>0</v>
      </c>
      <c r="H255" s="33">
        <v>31000</v>
      </c>
      <c r="I255" s="38">
        <f t="shared" si="57"/>
        <v>0</v>
      </c>
      <c r="J255" s="33">
        <v>2137750</v>
      </c>
      <c r="K255" s="38">
        <f t="shared" si="58"/>
        <v>1.068875</v>
      </c>
      <c r="L255" s="33">
        <v>0</v>
      </c>
      <c r="M255" s="38">
        <f t="shared" si="59"/>
        <v>0</v>
      </c>
      <c r="N255" s="33">
        <f t="shared" si="60"/>
        <v>2168750</v>
      </c>
      <c r="O255" s="38">
        <f t="shared" si="61"/>
        <v>1.0843750000000001</v>
      </c>
      <c r="P255" s="33">
        <v>0</v>
      </c>
      <c r="Q255" s="33">
        <v>0</v>
      </c>
      <c r="R255" s="33">
        <v>0</v>
      </c>
      <c r="S255" s="33">
        <v>0</v>
      </c>
      <c r="T255" s="38">
        <f t="shared" si="62"/>
        <v>0</v>
      </c>
      <c r="U255" s="38">
        <f t="shared" si="63"/>
        <v>0</v>
      </c>
    </row>
    <row r="256" spans="1:21" ht="13" x14ac:dyDescent="0.3">
      <c r="A256" s="18" t="s">
        <v>29</v>
      </c>
      <c r="B256" s="12" t="s">
        <v>458</v>
      </c>
      <c r="C256" s="11" t="s">
        <v>459</v>
      </c>
      <c r="D256" s="33">
        <v>0</v>
      </c>
      <c r="E256" s="33">
        <v>0</v>
      </c>
      <c r="F256" s="33">
        <v>101593</v>
      </c>
      <c r="G256" s="38">
        <f t="shared" si="56"/>
        <v>0</v>
      </c>
      <c r="H256" s="33">
        <v>63587</v>
      </c>
      <c r="I256" s="38">
        <f t="shared" si="57"/>
        <v>0</v>
      </c>
      <c r="J256" s="33">
        <v>217</v>
      </c>
      <c r="K256" s="38">
        <f t="shared" si="58"/>
        <v>0</v>
      </c>
      <c r="L256" s="33">
        <v>0</v>
      </c>
      <c r="M256" s="38">
        <f t="shared" si="59"/>
        <v>0</v>
      </c>
      <c r="N256" s="33">
        <f t="shared" si="60"/>
        <v>165397</v>
      </c>
      <c r="O256" s="38">
        <f t="shared" si="61"/>
        <v>0</v>
      </c>
      <c r="P256" s="33">
        <v>251656</v>
      </c>
      <c r="Q256" s="33">
        <v>0</v>
      </c>
      <c r="R256" s="33">
        <v>0</v>
      </c>
      <c r="S256" s="33">
        <v>466236</v>
      </c>
      <c r="T256" s="38">
        <f t="shared" si="62"/>
        <v>0</v>
      </c>
      <c r="U256" s="38">
        <f t="shared" si="63"/>
        <v>-0.99913771179705635</v>
      </c>
    </row>
    <row r="257" spans="1:21" ht="13" x14ac:dyDescent="0.3">
      <c r="A257" s="18" t="s">
        <v>29</v>
      </c>
      <c r="B257" s="12" t="s">
        <v>460</v>
      </c>
      <c r="C257" s="11" t="s">
        <v>461</v>
      </c>
      <c r="D257" s="33">
        <v>0</v>
      </c>
      <c r="E257" s="33">
        <v>0</v>
      </c>
      <c r="F257" s="33">
        <v>0</v>
      </c>
      <c r="G257" s="38">
        <f t="shared" si="56"/>
        <v>0</v>
      </c>
      <c r="H257" s="33">
        <v>0</v>
      </c>
      <c r="I257" s="38">
        <f t="shared" si="57"/>
        <v>0</v>
      </c>
      <c r="J257" s="33">
        <v>0</v>
      </c>
      <c r="K257" s="38">
        <f t="shared" si="58"/>
        <v>0</v>
      </c>
      <c r="L257" s="33">
        <v>0</v>
      </c>
      <c r="M257" s="38">
        <f t="shared" si="59"/>
        <v>0</v>
      </c>
      <c r="N257" s="33">
        <f t="shared" si="60"/>
        <v>0</v>
      </c>
      <c r="O257" s="38">
        <f t="shared" si="61"/>
        <v>0</v>
      </c>
      <c r="P257" s="33">
        <v>0</v>
      </c>
      <c r="Q257" s="33">
        <v>0</v>
      </c>
      <c r="R257" s="33">
        <v>0</v>
      </c>
      <c r="S257" s="33">
        <v>0</v>
      </c>
      <c r="T257" s="38">
        <f t="shared" si="62"/>
        <v>0</v>
      </c>
      <c r="U257" s="38">
        <f t="shared" si="63"/>
        <v>0</v>
      </c>
    </row>
    <row r="258" spans="1:21" ht="13" x14ac:dyDescent="0.3">
      <c r="A258" s="18" t="s">
        <v>44</v>
      </c>
      <c r="B258" s="12" t="s">
        <v>462</v>
      </c>
      <c r="C258" s="11" t="s">
        <v>463</v>
      </c>
      <c r="D258" s="33">
        <v>0</v>
      </c>
      <c r="E258" s="33">
        <v>0</v>
      </c>
      <c r="F258" s="33">
        <v>0</v>
      </c>
      <c r="G258" s="38">
        <f t="shared" si="56"/>
        <v>0</v>
      </c>
      <c r="H258" s="33">
        <v>0</v>
      </c>
      <c r="I258" s="38">
        <f t="shared" si="57"/>
        <v>0</v>
      </c>
      <c r="J258" s="33">
        <v>0</v>
      </c>
      <c r="K258" s="38">
        <f t="shared" si="58"/>
        <v>0</v>
      </c>
      <c r="L258" s="33">
        <v>0</v>
      </c>
      <c r="M258" s="38">
        <f t="shared" si="59"/>
        <v>0</v>
      </c>
      <c r="N258" s="33">
        <f t="shared" si="60"/>
        <v>0</v>
      </c>
      <c r="O258" s="38">
        <f t="shared" si="61"/>
        <v>0</v>
      </c>
      <c r="P258" s="33">
        <v>0</v>
      </c>
      <c r="Q258" s="33">
        <v>0</v>
      </c>
      <c r="R258" s="33">
        <v>0</v>
      </c>
      <c r="S258" s="33">
        <v>0</v>
      </c>
      <c r="T258" s="38">
        <f t="shared" si="62"/>
        <v>0</v>
      </c>
      <c r="U258" s="38">
        <f t="shared" si="63"/>
        <v>0</v>
      </c>
    </row>
    <row r="259" spans="1:21" ht="14" x14ac:dyDescent="0.3">
      <c r="A259" s="19" t="s">
        <v>0</v>
      </c>
      <c r="B259" s="14" t="s">
        <v>464</v>
      </c>
      <c r="C259" s="13" t="s">
        <v>0</v>
      </c>
      <c r="D259" s="34">
        <f>SUM(D255:D258)</f>
        <v>0</v>
      </c>
      <c r="E259" s="34">
        <f>SUM(E255:E258)</f>
        <v>2000000</v>
      </c>
      <c r="F259" s="34">
        <f>SUM(F255:F258)</f>
        <v>101593</v>
      </c>
      <c r="G259" s="39">
        <f t="shared" si="56"/>
        <v>0</v>
      </c>
      <c r="H259" s="34">
        <f>SUM(H255:H258)</f>
        <v>94587</v>
      </c>
      <c r="I259" s="39">
        <f t="shared" si="57"/>
        <v>0</v>
      </c>
      <c r="J259" s="34">
        <f>SUM(J255:J258)</f>
        <v>2137967</v>
      </c>
      <c r="K259" s="39">
        <f t="shared" si="58"/>
        <v>1.0689835000000001</v>
      </c>
      <c r="L259" s="34">
        <f>SUM(L255:L258)</f>
        <v>0</v>
      </c>
      <c r="M259" s="39">
        <f t="shared" si="59"/>
        <v>0</v>
      </c>
      <c r="N259" s="34">
        <f t="shared" si="60"/>
        <v>2334147</v>
      </c>
      <c r="O259" s="39">
        <f t="shared" si="61"/>
        <v>1.1670735000000001</v>
      </c>
      <c r="P259" s="34">
        <f>SUM(P255:P258)</f>
        <v>251656</v>
      </c>
      <c r="Q259" s="34">
        <f>SUM(Q255:Q258)</f>
        <v>0</v>
      </c>
      <c r="R259" s="34">
        <f>SUM(R255:R258)</f>
        <v>0</v>
      </c>
      <c r="S259" s="34">
        <f>SUM(S255:S258)</f>
        <v>466236</v>
      </c>
      <c r="T259" s="39">
        <f t="shared" si="62"/>
        <v>0</v>
      </c>
      <c r="U259" s="39">
        <f t="shared" si="63"/>
        <v>7.4955931907047724</v>
      </c>
    </row>
    <row r="260" spans="1:21" ht="14" x14ac:dyDescent="0.3">
      <c r="A260" s="19" t="s">
        <v>0</v>
      </c>
      <c r="B260" s="14" t="s">
        <v>465</v>
      </c>
      <c r="C260" s="13" t="s">
        <v>0</v>
      </c>
      <c r="D260" s="34">
        <f>SUM(D234:D239,D241:D246,D248:D253,D255:D258)</f>
        <v>8802741</v>
      </c>
      <c r="E260" s="34">
        <f>SUM(E234:E239,E241:E246,E248:E253,E255:E258)</f>
        <v>10814248</v>
      </c>
      <c r="F260" s="34">
        <f>SUM(F234:F239,F241:F246,F248:F253,F255:F258)</f>
        <v>5372332</v>
      </c>
      <c r="G260" s="39">
        <f t="shared" si="56"/>
        <v>0.610302177469495</v>
      </c>
      <c r="H260" s="34">
        <f>SUM(H234:H239,H241:H246,H248:H253,H255:H258)</f>
        <v>5119935</v>
      </c>
      <c r="I260" s="39">
        <f t="shared" si="57"/>
        <v>0.58162963104333065</v>
      </c>
      <c r="J260" s="34">
        <f>SUM(J234:J239,J241:J246,J248:J253,J255:J258)</f>
        <v>5409044</v>
      </c>
      <c r="K260" s="39">
        <f t="shared" si="58"/>
        <v>0.50017754355180311</v>
      </c>
      <c r="L260" s="34">
        <f>SUM(L234:L239,L241:L246,L248:L253,L255:L258)</f>
        <v>0</v>
      </c>
      <c r="M260" s="39">
        <f t="shared" si="59"/>
        <v>0</v>
      </c>
      <c r="N260" s="34">
        <f t="shared" si="60"/>
        <v>15901311</v>
      </c>
      <c r="O260" s="39">
        <f t="shared" si="61"/>
        <v>1.4704037673262162</v>
      </c>
      <c r="P260" s="34">
        <f>SUM(P234:P239,P241:P246,P248:P253,P255:P258)</f>
        <v>5189912</v>
      </c>
      <c r="Q260" s="34">
        <f>SUM(Q234:Q239,Q241:Q246,Q248:Q253,Q255:Q258)</f>
        <v>5965497</v>
      </c>
      <c r="R260" s="34">
        <f>SUM(R234:R239,R241:R246,R248:R253,R255:R258)</f>
        <v>5965497</v>
      </c>
      <c r="S260" s="34">
        <f>SUM(S234:S239,S241:S246,S248:S253,S255:S258)</f>
        <v>13927090</v>
      </c>
      <c r="T260" s="39">
        <f t="shared" si="62"/>
        <v>2.3346068232034982</v>
      </c>
      <c r="U260" s="39">
        <f t="shared" si="63"/>
        <v>4.222268123236006E-2</v>
      </c>
    </row>
    <row r="261" spans="1:21" ht="14.5" customHeight="1" x14ac:dyDescent="0.3">
      <c r="A261" s="17" t="s">
        <v>0</v>
      </c>
      <c r="B261" s="15" t="s">
        <v>618</v>
      </c>
      <c r="C261" s="10"/>
      <c r="D261" s="35"/>
      <c r="E261" s="35"/>
      <c r="F261" s="35"/>
      <c r="G261" s="40"/>
      <c r="H261" s="35"/>
      <c r="I261" s="40"/>
      <c r="J261" s="35"/>
      <c r="K261" s="40"/>
      <c r="L261" s="35"/>
      <c r="M261" s="40"/>
      <c r="N261" s="35"/>
      <c r="O261" s="40"/>
      <c r="P261" s="35"/>
      <c r="Q261" s="35"/>
      <c r="R261" s="35"/>
      <c r="S261" s="35"/>
      <c r="T261" s="40"/>
      <c r="U261" s="40"/>
    </row>
    <row r="262" spans="1:21" ht="28.9" customHeight="1" x14ac:dyDescent="0.3">
      <c r="A262" s="17" t="s">
        <v>0</v>
      </c>
      <c r="B262" s="9" t="s">
        <v>466</v>
      </c>
      <c r="C262" s="10"/>
      <c r="D262" s="35"/>
      <c r="E262" s="35"/>
      <c r="F262" s="35"/>
      <c r="G262" s="40"/>
      <c r="H262" s="35"/>
      <c r="I262" s="40"/>
      <c r="J262" s="35"/>
      <c r="K262" s="40"/>
      <c r="L262" s="35"/>
      <c r="M262" s="40"/>
      <c r="N262" s="35"/>
      <c r="O262" s="40"/>
      <c r="P262" s="35"/>
      <c r="Q262" s="35"/>
      <c r="R262" s="35"/>
      <c r="S262" s="35"/>
      <c r="T262" s="40"/>
      <c r="U262" s="40"/>
    </row>
    <row r="263" spans="1:21" ht="13" x14ac:dyDescent="0.3">
      <c r="A263" s="18" t="s">
        <v>29</v>
      </c>
      <c r="B263" s="12" t="s">
        <v>467</v>
      </c>
      <c r="C263" s="11" t="s">
        <v>468</v>
      </c>
      <c r="D263" s="33">
        <v>0</v>
      </c>
      <c r="E263" s="33">
        <v>0</v>
      </c>
      <c r="F263" s="33">
        <v>0</v>
      </c>
      <c r="G263" s="38">
        <f t="shared" ref="G263:G299" si="64">IF(($D263     =0),0,($F263     /$D263     ))</f>
        <v>0</v>
      </c>
      <c r="H263" s="33">
        <v>0</v>
      </c>
      <c r="I263" s="38">
        <f t="shared" ref="I263:I299" si="65">IF(($D263     =0),0,($H263     /$D263     ))</f>
        <v>0</v>
      </c>
      <c r="J263" s="33">
        <v>0</v>
      </c>
      <c r="K263" s="38">
        <f t="shared" ref="K263:K299" si="66">IF(($E263     =0),0,($J263     /$E263     ))</f>
        <v>0</v>
      </c>
      <c r="L263" s="33">
        <v>0</v>
      </c>
      <c r="M263" s="38">
        <f t="shared" ref="M263:M299" si="67">IF(($E263     =0),0,($L263     /$E263     ))</f>
        <v>0</v>
      </c>
      <c r="N263" s="33">
        <f t="shared" ref="N263:N299" si="68">$F263     +$H263     +$J263</f>
        <v>0</v>
      </c>
      <c r="O263" s="38">
        <f t="shared" ref="O263:O299" si="69">IF(($E263     =0),0,($N263     /$E263     ))</f>
        <v>0</v>
      </c>
      <c r="P263" s="33">
        <v>0</v>
      </c>
      <c r="Q263" s="33">
        <v>0</v>
      </c>
      <c r="R263" s="33">
        <v>0</v>
      </c>
      <c r="S263" s="33">
        <v>0</v>
      </c>
      <c r="T263" s="38">
        <f t="shared" ref="T263:T299" si="70">IF(($R263     =0),0,($S263     /$R263     ))</f>
        <v>0</v>
      </c>
      <c r="U263" s="38">
        <f t="shared" ref="U263:U299" si="71">IF(($P263     =0),0,(($J263     /$P263     )-1))</f>
        <v>0</v>
      </c>
    </row>
    <row r="264" spans="1:21" ht="13" x14ac:dyDescent="0.3">
      <c r="A264" s="18" t="s">
        <v>29</v>
      </c>
      <c r="B264" s="12" t="s">
        <v>469</v>
      </c>
      <c r="C264" s="11" t="s">
        <v>470</v>
      </c>
      <c r="D264" s="33">
        <v>0</v>
      </c>
      <c r="E264" s="33">
        <v>0</v>
      </c>
      <c r="F264" s="33">
        <v>0</v>
      </c>
      <c r="G264" s="38">
        <f t="shared" si="64"/>
        <v>0</v>
      </c>
      <c r="H264" s="33">
        <v>0</v>
      </c>
      <c r="I264" s="38">
        <f t="shared" si="65"/>
        <v>0</v>
      </c>
      <c r="J264" s="33">
        <v>0</v>
      </c>
      <c r="K264" s="38">
        <f t="shared" si="66"/>
        <v>0</v>
      </c>
      <c r="L264" s="33">
        <v>0</v>
      </c>
      <c r="M264" s="38">
        <f t="shared" si="67"/>
        <v>0</v>
      </c>
      <c r="N264" s="33">
        <f t="shared" si="68"/>
        <v>0</v>
      </c>
      <c r="O264" s="38">
        <f t="shared" si="69"/>
        <v>0</v>
      </c>
      <c r="P264" s="33">
        <v>0</v>
      </c>
      <c r="Q264" s="33">
        <v>0</v>
      </c>
      <c r="R264" s="33">
        <v>0</v>
      </c>
      <c r="S264" s="33">
        <v>0</v>
      </c>
      <c r="T264" s="38">
        <f t="shared" si="70"/>
        <v>0</v>
      </c>
      <c r="U264" s="38">
        <f t="shared" si="71"/>
        <v>0</v>
      </c>
    </row>
    <row r="265" spans="1:21" ht="13" x14ac:dyDescent="0.3">
      <c r="A265" s="18" t="s">
        <v>29</v>
      </c>
      <c r="B265" s="12" t="s">
        <v>471</v>
      </c>
      <c r="C265" s="11" t="s">
        <v>472</v>
      </c>
      <c r="D265" s="33">
        <v>0</v>
      </c>
      <c r="E265" s="33">
        <v>0</v>
      </c>
      <c r="F265" s="33">
        <v>0</v>
      </c>
      <c r="G265" s="38">
        <f t="shared" si="64"/>
        <v>0</v>
      </c>
      <c r="H265" s="33">
        <v>0</v>
      </c>
      <c r="I265" s="38">
        <f t="shared" si="65"/>
        <v>0</v>
      </c>
      <c r="J265" s="33">
        <v>0</v>
      </c>
      <c r="K265" s="38">
        <f t="shared" si="66"/>
        <v>0</v>
      </c>
      <c r="L265" s="33">
        <v>0</v>
      </c>
      <c r="M265" s="38">
        <f t="shared" si="67"/>
        <v>0</v>
      </c>
      <c r="N265" s="33">
        <f t="shared" si="68"/>
        <v>0</v>
      </c>
      <c r="O265" s="38">
        <f t="shared" si="69"/>
        <v>0</v>
      </c>
      <c r="P265" s="33">
        <v>0</v>
      </c>
      <c r="Q265" s="33">
        <v>0</v>
      </c>
      <c r="R265" s="33">
        <v>0</v>
      </c>
      <c r="S265" s="33">
        <v>0</v>
      </c>
      <c r="T265" s="38">
        <f t="shared" si="70"/>
        <v>0</v>
      </c>
      <c r="U265" s="38">
        <f t="shared" si="71"/>
        <v>0</v>
      </c>
    </row>
    <row r="266" spans="1:21" ht="13" x14ac:dyDescent="0.3">
      <c r="A266" s="18" t="s">
        <v>44</v>
      </c>
      <c r="B266" s="12" t="s">
        <v>473</v>
      </c>
      <c r="C266" s="11" t="s">
        <v>474</v>
      </c>
      <c r="D266" s="33">
        <v>5043808</v>
      </c>
      <c r="E266" s="33">
        <v>57498234</v>
      </c>
      <c r="F266" s="33">
        <v>2528185</v>
      </c>
      <c r="G266" s="38">
        <f t="shared" si="64"/>
        <v>0.50124528927350132</v>
      </c>
      <c r="H266" s="33">
        <v>1965713</v>
      </c>
      <c r="I266" s="38">
        <f t="shared" si="65"/>
        <v>0.38972795950995753</v>
      </c>
      <c r="J266" s="33">
        <v>1874559</v>
      </c>
      <c r="K266" s="38">
        <f t="shared" si="66"/>
        <v>3.2602027394441367E-2</v>
      </c>
      <c r="L266" s="33">
        <v>0</v>
      </c>
      <c r="M266" s="38">
        <f t="shared" si="67"/>
        <v>0</v>
      </c>
      <c r="N266" s="33">
        <f t="shared" si="68"/>
        <v>6368457</v>
      </c>
      <c r="O266" s="38">
        <f t="shared" si="69"/>
        <v>0.11075917566442127</v>
      </c>
      <c r="P266" s="33">
        <v>1572851</v>
      </c>
      <c r="Q266" s="33">
        <v>5897139</v>
      </c>
      <c r="R266" s="33">
        <v>5897139</v>
      </c>
      <c r="S266" s="33">
        <v>6115389</v>
      </c>
      <c r="T266" s="38">
        <f t="shared" si="70"/>
        <v>1.0370094718811953</v>
      </c>
      <c r="U266" s="38">
        <f t="shared" si="71"/>
        <v>0.19182236588208301</v>
      </c>
    </row>
    <row r="267" spans="1:21" ht="14" x14ac:dyDescent="0.3">
      <c r="A267" s="19" t="s">
        <v>0</v>
      </c>
      <c r="B267" s="14" t="s">
        <v>475</v>
      </c>
      <c r="C267" s="13" t="s">
        <v>0</v>
      </c>
      <c r="D267" s="34">
        <f>SUM(D263:D266)</f>
        <v>5043808</v>
      </c>
      <c r="E267" s="34">
        <f>SUM(E263:E266)</f>
        <v>57498234</v>
      </c>
      <c r="F267" s="34">
        <f>SUM(F263:F266)</f>
        <v>2528185</v>
      </c>
      <c r="G267" s="39">
        <f t="shared" si="64"/>
        <v>0.50124528927350132</v>
      </c>
      <c r="H267" s="34">
        <f>SUM(H263:H266)</f>
        <v>1965713</v>
      </c>
      <c r="I267" s="39">
        <f t="shared" si="65"/>
        <v>0.38972795950995753</v>
      </c>
      <c r="J267" s="34">
        <f>SUM(J263:J266)</f>
        <v>1874559</v>
      </c>
      <c r="K267" s="39">
        <f t="shared" si="66"/>
        <v>3.2602027394441367E-2</v>
      </c>
      <c r="L267" s="34">
        <f>SUM(L263:L266)</f>
        <v>0</v>
      </c>
      <c r="M267" s="39">
        <f t="shared" si="67"/>
        <v>0</v>
      </c>
      <c r="N267" s="34">
        <f t="shared" si="68"/>
        <v>6368457</v>
      </c>
      <c r="O267" s="39">
        <f t="shared" si="69"/>
        <v>0.11075917566442127</v>
      </c>
      <c r="P267" s="34">
        <f>SUM(P263:P266)</f>
        <v>1572851</v>
      </c>
      <c r="Q267" s="34">
        <f>SUM(Q263:Q266)</f>
        <v>5897139</v>
      </c>
      <c r="R267" s="34">
        <f>SUM(R263:R266)</f>
        <v>5897139</v>
      </c>
      <c r="S267" s="34">
        <f>SUM(S263:S266)</f>
        <v>6115389</v>
      </c>
      <c r="T267" s="39">
        <f t="shared" si="70"/>
        <v>1.0370094718811953</v>
      </c>
      <c r="U267" s="39">
        <f t="shared" si="71"/>
        <v>0.19182236588208301</v>
      </c>
    </row>
    <row r="268" spans="1:21" ht="13" x14ac:dyDescent="0.3">
      <c r="A268" s="18" t="s">
        <v>29</v>
      </c>
      <c r="B268" s="12" t="s">
        <v>476</v>
      </c>
      <c r="C268" s="11" t="s">
        <v>477</v>
      </c>
      <c r="D268" s="33">
        <v>0</v>
      </c>
      <c r="E268" s="33">
        <v>0</v>
      </c>
      <c r="F268" s="33">
        <v>0</v>
      </c>
      <c r="G268" s="38">
        <f t="shared" si="64"/>
        <v>0</v>
      </c>
      <c r="H268" s="33">
        <v>0</v>
      </c>
      <c r="I268" s="38">
        <f t="shared" si="65"/>
        <v>0</v>
      </c>
      <c r="J268" s="33">
        <v>0</v>
      </c>
      <c r="K268" s="38">
        <f t="shared" si="66"/>
        <v>0</v>
      </c>
      <c r="L268" s="33">
        <v>0</v>
      </c>
      <c r="M268" s="38">
        <f t="shared" si="67"/>
        <v>0</v>
      </c>
      <c r="N268" s="33">
        <f t="shared" si="68"/>
        <v>0</v>
      </c>
      <c r="O268" s="38">
        <f t="shared" si="69"/>
        <v>0</v>
      </c>
      <c r="P268" s="33">
        <v>0</v>
      </c>
      <c r="Q268" s="33">
        <v>0</v>
      </c>
      <c r="R268" s="33">
        <v>0</v>
      </c>
      <c r="S268" s="33">
        <v>0</v>
      </c>
      <c r="T268" s="38">
        <f t="shared" si="70"/>
        <v>0</v>
      </c>
      <c r="U268" s="38">
        <f t="shared" si="71"/>
        <v>0</v>
      </c>
    </row>
    <row r="269" spans="1:21" ht="13" x14ac:dyDescent="0.3">
      <c r="A269" s="18" t="s">
        <v>29</v>
      </c>
      <c r="B269" s="12" t="s">
        <v>478</v>
      </c>
      <c r="C269" s="11" t="s">
        <v>479</v>
      </c>
      <c r="D269" s="33">
        <v>0</v>
      </c>
      <c r="E269" s="33">
        <v>0</v>
      </c>
      <c r="F269" s="33">
        <v>0</v>
      </c>
      <c r="G269" s="38">
        <f t="shared" si="64"/>
        <v>0</v>
      </c>
      <c r="H269" s="33">
        <v>0</v>
      </c>
      <c r="I269" s="38">
        <f t="shared" si="65"/>
        <v>0</v>
      </c>
      <c r="J269" s="33">
        <v>0</v>
      </c>
      <c r="K269" s="38">
        <f t="shared" si="66"/>
        <v>0</v>
      </c>
      <c r="L269" s="33">
        <v>0</v>
      </c>
      <c r="M269" s="38">
        <f t="shared" si="67"/>
        <v>0</v>
      </c>
      <c r="N269" s="33">
        <f t="shared" si="68"/>
        <v>0</v>
      </c>
      <c r="O269" s="38">
        <f t="shared" si="69"/>
        <v>0</v>
      </c>
      <c r="P269" s="33">
        <v>0</v>
      </c>
      <c r="Q269" s="33">
        <v>0</v>
      </c>
      <c r="R269" s="33">
        <v>0</v>
      </c>
      <c r="S269" s="33">
        <v>0</v>
      </c>
      <c r="T269" s="38">
        <f t="shared" si="70"/>
        <v>0</v>
      </c>
      <c r="U269" s="38">
        <f t="shared" si="71"/>
        <v>0</v>
      </c>
    </row>
    <row r="270" spans="1:21" ht="13" x14ac:dyDescent="0.3">
      <c r="A270" s="18" t="s">
        <v>29</v>
      </c>
      <c r="B270" s="12" t="s">
        <v>480</v>
      </c>
      <c r="C270" s="11" t="s">
        <v>481</v>
      </c>
      <c r="D270" s="33">
        <v>0</v>
      </c>
      <c r="E270" s="33">
        <v>0</v>
      </c>
      <c r="F270" s="33">
        <v>0</v>
      </c>
      <c r="G270" s="38">
        <f t="shared" si="64"/>
        <v>0</v>
      </c>
      <c r="H270" s="33">
        <v>0</v>
      </c>
      <c r="I270" s="38">
        <f t="shared" si="65"/>
        <v>0</v>
      </c>
      <c r="J270" s="33">
        <v>0</v>
      </c>
      <c r="K270" s="38">
        <f t="shared" si="66"/>
        <v>0</v>
      </c>
      <c r="L270" s="33">
        <v>0</v>
      </c>
      <c r="M270" s="38">
        <f t="shared" si="67"/>
        <v>0</v>
      </c>
      <c r="N270" s="33">
        <f t="shared" si="68"/>
        <v>0</v>
      </c>
      <c r="O270" s="38">
        <f t="shared" si="69"/>
        <v>0</v>
      </c>
      <c r="P270" s="33">
        <v>0</v>
      </c>
      <c r="Q270" s="33">
        <v>0</v>
      </c>
      <c r="R270" s="33">
        <v>0</v>
      </c>
      <c r="S270" s="33">
        <v>0</v>
      </c>
      <c r="T270" s="38">
        <f t="shared" si="70"/>
        <v>0</v>
      </c>
      <c r="U270" s="38">
        <f t="shared" si="71"/>
        <v>0</v>
      </c>
    </row>
    <row r="271" spans="1:21" ht="13" x14ac:dyDescent="0.3">
      <c r="A271" s="18" t="s">
        <v>29</v>
      </c>
      <c r="B271" s="12" t="s">
        <v>482</v>
      </c>
      <c r="C271" s="11" t="s">
        <v>483</v>
      </c>
      <c r="D271" s="33">
        <v>0</v>
      </c>
      <c r="E271" s="33">
        <v>0</v>
      </c>
      <c r="F271" s="33">
        <v>0</v>
      </c>
      <c r="G271" s="38">
        <f t="shared" si="64"/>
        <v>0</v>
      </c>
      <c r="H271" s="33">
        <v>0</v>
      </c>
      <c r="I271" s="38">
        <f t="shared" si="65"/>
        <v>0</v>
      </c>
      <c r="J271" s="33">
        <v>0</v>
      </c>
      <c r="K271" s="38">
        <f t="shared" si="66"/>
        <v>0</v>
      </c>
      <c r="L271" s="33">
        <v>0</v>
      </c>
      <c r="M271" s="38">
        <f t="shared" si="67"/>
        <v>0</v>
      </c>
      <c r="N271" s="33">
        <f t="shared" si="68"/>
        <v>0</v>
      </c>
      <c r="O271" s="38">
        <f t="shared" si="69"/>
        <v>0</v>
      </c>
      <c r="P271" s="33">
        <v>0</v>
      </c>
      <c r="Q271" s="33">
        <v>0</v>
      </c>
      <c r="R271" s="33">
        <v>0</v>
      </c>
      <c r="S271" s="33">
        <v>0</v>
      </c>
      <c r="T271" s="38">
        <f t="shared" si="70"/>
        <v>0</v>
      </c>
      <c r="U271" s="38">
        <f t="shared" si="71"/>
        <v>0</v>
      </c>
    </row>
    <row r="272" spans="1:21" ht="13" x14ac:dyDescent="0.3">
      <c r="A272" s="18" t="s">
        <v>29</v>
      </c>
      <c r="B272" s="12" t="s">
        <v>484</v>
      </c>
      <c r="C272" s="11" t="s">
        <v>485</v>
      </c>
      <c r="D272" s="33">
        <v>0</v>
      </c>
      <c r="E272" s="33">
        <v>0</v>
      </c>
      <c r="F272" s="33">
        <v>0</v>
      </c>
      <c r="G272" s="38">
        <f t="shared" si="64"/>
        <v>0</v>
      </c>
      <c r="H272" s="33">
        <v>0</v>
      </c>
      <c r="I272" s="38">
        <f t="shared" si="65"/>
        <v>0</v>
      </c>
      <c r="J272" s="33">
        <v>0</v>
      </c>
      <c r="K272" s="38">
        <f t="shared" si="66"/>
        <v>0</v>
      </c>
      <c r="L272" s="33">
        <v>0</v>
      </c>
      <c r="M272" s="38">
        <f t="shared" si="67"/>
        <v>0</v>
      </c>
      <c r="N272" s="33">
        <f t="shared" si="68"/>
        <v>0</v>
      </c>
      <c r="O272" s="38">
        <f t="shared" si="69"/>
        <v>0</v>
      </c>
      <c r="P272" s="33">
        <v>0</v>
      </c>
      <c r="Q272" s="33">
        <v>0</v>
      </c>
      <c r="R272" s="33">
        <v>0</v>
      </c>
      <c r="S272" s="33">
        <v>0</v>
      </c>
      <c r="T272" s="38">
        <f t="shared" si="70"/>
        <v>0</v>
      </c>
      <c r="U272" s="38">
        <f t="shared" si="71"/>
        <v>0</v>
      </c>
    </row>
    <row r="273" spans="1:21" ht="13" x14ac:dyDescent="0.3">
      <c r="A273" s="18" t="s">
        <v>29</v>
      </c>
      <c r="B273" s="12" t="s">
        <v>486</v>
      </c>
      <c r="C273" s="11" t="s">
        <v>487</v>
      </c>
      <c r="D273" s="33">
        <v>0</v>
      </c>
      <c r="E273" s="33">
        <v>0</v>
      </c>
      <c r="F273" s="33">
        <v>0</v>
      </c>
      <c r="G273" s="38">
        <f t="shared" si="64"/>
        <v>0</v>
      </c>
      <c r="H273" s="33">
        <v>0</v>
      </c>
      <c r="I273" s="38">
        <f t="shared" si="65"/>
        <v>0</v>
      </c>
      <c r="J273" s="33">
        <v>0</v>
      </c>
      <c r="K273" s="38">
        <f t="shared" si="66"/>
        <v>0</v>
      </c>
      <c r="L273" s="33">
        <v>0</v>
      </c>
      <c r="M273" s="38">
        <f t="shared" si="67"/>
        <v>0</v>
      </c>
      <c r="N273" s="33">
        <f t="shared" si="68"/>
        <v>0</v>
      </c>
      <c r="O273" s="38">
        <f t="shared" si="69"/>
        <v>0</v>
      </c>
      <c r="P273" s="33">
        <v>0</v>
      </c>
      <c r="Q273" s="33">
        <v>0</v>
      </c>
      <c r="R273" s="33">
        <v>0</v>
      </c>
      <c r="S273" s="33">
        <v>0</v>
      </c>
      <c r="T273" s="38">
        <f t="shared" si="70"/>
        <v>0</v>
      </c>
      <c r="U273" s="38">
        <f t="shared" si="71"/>
        <v>0</v>
      </c>
    </row>
    <row r="274" spans="1:21" ht="13" x14ac:dyDescent="0.3">
      <c r="A274" s="18" t="s">
        <v>44</v>
      </c>
      <c r="B274" s="12" t="s">
        <v>488</v>
      </c>
      <c r="C274" s="11" t="s">
        <v>489</v>
      </c>
      <c r="D274" s="33">
        <v>500000</v>
      </c>
      <c r="E274" s="33">
        <v>250000</v>
      </c>
      <c r="F274" s="33">
        <v>0</v>
      </c>
      <c r="G274" s="38">
        <f t="shared" si="64"/>
        <v>0</v>
      </c>
      <c r="H274" s="33">
        <v>0</v>
      </c>
      <c r="I274" s="38">
        <f t="shared" si="65"/>
        <v>0</v>
      </c>
      <c r="J274" s="33">
        <v>247000</v>
      </c>
      <c r="K274" s="38">
        <f t="shared" si="66"/>
        <v>0.98799999999999999</v>
      </c>
      <c r="L274" s="33">
        <v>0</v>
      </c>
      <c r="M274" s="38">
        <f t="shared" si="67"/>
        <v>0</v>
      </c>
      <c r="N274" s="33">
        <f t="shared" si="68"/>
        <v>247000</v>
      </c>
      <c r="O274" s="38">
        <f t="shared" si="69"/>
        <v>0.98799999999999999</v>
      </c>
      <c r="P274" s="33">
        <v>0</v>
      </c>
      <c r="Q274" s="33">
        <v>0</v>
      </c>
      <c r="R274" s="33">
        <v>0</v>
      </c>
      <c r="S274" s="33">
        <v>0</v>
      </c>
      <c r="T274" s="38">
        <f t="shared" si="70"/>
        <v>0</v>
      </c>
      <c r="U274" s="38">
        <f t="shared" si="71"/>
        <v>0</v>
      </c>
    </row>
    <row r="275" spans="1:21" ht="14" x14ac:dyDescent="0.3">
      <c r="A275" s="19" t="s">
        <v>0</v>
      </c>
      <c r="B275" s="14" t="s">
        <v>490</v>
      </c>
      <c r="C275" s="13" t="s">
        <v>0</v>
      </c>
      <c r="D275" s="34">
        <f>SUM(D268:D274)</f>
        <v>500000</v>
      </c>
      <c r="E275" s="34">
        <f>SUM(E268:E274)</f>
        <v>250000</v>
      </c>
      <c r="F275" s="34">
        <f>SUM(F268:F274)</f>
        <v>0</v>
      </c>
      <c r="G275" s="39">
        <f t="shared" si="64"/>
        <v>0</v>
      </c>
      <c r="H275" s="34">
        <f>SUM(H268:H274)</f>
        <v>0</v>
      </c>
      <c r="I275" s="39">
        <f t="shared" si="65"/>
        <v>0</v>
      </c>
      <c r="J275" s="34">
        <f>SUM(J268:J274)</f>
        <v>247000</v>
      </c>
      <c r="K275" s="39">
        <f t="shared" si="66"/>
        <v>0.98799999999999999</v>
      </c>
      <c r="L275" s="34">
        <f>SUM(L268:L274)</f>
        <v>0</v>
      </c>
      <c r="M275" s="39">
        <f t="shared" si="67"/>
        <v>0</v>
      </c>
      <c r="N275" s="34">
        <f t="shared" si="68"/>
        <v>247000</v>
      </c>
      <c r="O275" s="39">
        <f t="shared" si="69"/>
        <v>0.98799999999999999</v>
      </c>
      <c r="P275" s="34">
        <f>SUM(P268:P274)</f>
        <v>0</v>
      </c>
      <c r="Q275" s="34">
        <f>SUM(Q268:Q274)</f>
        <v>0</v>
      </c>
      <c r="R275" s="34">
        <f>SUM(R268:R274)</f>
        <v>0</v>
      </c>
      <c r="S275" s="34">
        <f>SUM(S268:S274)</f>
        <v>0</v>
      </c>
      <c r="T275" s="39">
        <f t="shared" si="70"/>
        <v>0</v>
      </c>
      <c r="U275" s="39">
        <f t="shared" si="71"/>
        <v>0</v>
      </c>
    </row>
    <row r="276" spans="1:21" ht="13" x14ac:dyDescent="0.3">
      <c r="A276" s="18" t="s">
        <v>29</v>
      </c>
      <c r="B276" s="12" t="s">
        <v>491</v>
      </c>
      <c r="C276" s="11" t="s">
        <v>492</v>
      </c>
      <c r="D276" s="33">
        <v>0</v>
      </c>
      <c r="E276" s="33">
        <v>0</v>
      </c>
      <c r="F276" s="33">
        <v>0</v>
      </c>
      <c r="G276" s="38">
        <f t="shared" si="64"/>
        <v>0</v>
      </c>
      <c r="H276" s="33">
        <v>0</v>
      </c>
      <c r="I276" s="38">
        <f t="shared" si="65"/>
        <v>0</v>
      </c>
      <c r="J276" s="33">
        <v>0</v>
      </c>
      <c r="K276" s="38">
        <f t="shared" si="66"/>
        <v>0</v>
      </c>
      <c r="L276" s="33">
        <v>0</v>
      </c>
      <c r="M276" s="38">
        <f t="shared" si="67"/>
        <v>0</v>
      </c>
      <c r="N276" s="33">
        <f t="shared" si="68"/>
        <v>0</v>
      </c>
      <c r="O276" s="38">
        <f t="shared" si="69"/>
        <v>0</v>
      </c>
      <c r="P276" s="33">
        <v>0</v>
      </c>
      <c r="Q276" s="33">
        <v>0</v>
      </c>
      <c r="R276" s="33">
        <v>0</v>
      </c>
      <c r="S276" s="33">
        <v>0</v>
      </c>
      <c r="T276" s="38">
        <f t="shared" si="70"/>
        <v>0</v>
      </c>
      <c r="U276" s="38">
        <f t="shared" si="71"/>
        <v>0</v>
      </c>
    </row>
    <row r="277" spans="1:21" ht="13" x14ac:dyDescent="0.3">
      <c r="A277" s="18" t="s">
        <v>29</v>
      </c>
      <c r="B277" s="12" t="s">
        <v>493</v>
      </c>
      <c r="C277" s="11" t="s">
        <v>494</v>
      </c>
      <c r="D277" s="33">
        <v>0</v>
      </c>
      <c r="E277" s="33">
        <v>0</v>
      </c>
      <c r="F277" s="33">
        <v>0</v>
      </c>
      <c r="G277" s="38">
        <f t="shared" si="64"/>
        <v>0</v>
      </c>
      <c r="H277" s="33">
        <v>0</v>
      </c>
      <c r="I277" s="38">
        <f t="shared" si="65"/>
        <v>0</v>
      </c>
      <c r="J277" s="33">
        <v>0</v>
      </c>
      <c r="K277" s="38">
        <f t="shared" si="66"/>
        <v>0</v>
      </c>
      <c r="L277" s="33">
        <v>0</v>
      </c>
      <c r="M277" s="38">
        <f t="shared" si="67"/>
        <v>0</v>
      </c>
      <c r="N277" s="33">
        <f t="shared" si="68"/>
        <v>0</v>
      </c>
      <c r="O277" s="38">
        <f t="shared" si="69"/>
        <v>0</v>
      </c>
      <c r="P277" s="33">
        <v>0</v>
      </c>
      <c r="Q277" s="33">
        <v>0</v>
      </c>
      <c r="R277" s="33">
        <v>0</v>
      </c>
      <c r="S277" s="33">
        <v>0</v>
      </c>
      <c r="T277" s="38">
        <f t="shared" si="70"/>
        <v>0</v>
      </c>
      <c r="U277" s="38">
        <f t="shared" si="71"/>
        <v>0</v>
      </c>
    </row>
    <row r="278" spans="1:21" ht="13" x14ac:dyDescent="0.3">
      <c r="A278" s="18" t="s">
        <v>29</v>
      </c>
      <c r="B278" s="12" t="s">
        <v>495</v>
      </c>
      <c r="C278" s="11" t="s">
        <v>496</v>
      </c>
      <c r="D278" s="33">
        <v>54516</v>
      </c>
      <c r="E278" s="33">
        <v>54516</v>
      </c>
      <c r="F278" s="33">
        <v>15136</v>
      </c>
      <c r="G278" s="38">
        <f t="shared" si="64"/>
        <v>0.27764326069410816</v>
      </c>
      <c r="H278" s="33">
        <v>17920</v>
      </c>
      <c r="I278" s="38">
        <f t="shared" si="65"/>
        <v>0.32871083718541344</v>
      </c>
      <c r="J278" s="33">
        <v>2817</v>
      </c>
      <c r="K278" s="38">
        <f t="shared" si="66"/>
        <v>5.1672903367818622E-2</v>
      </c>
      <c r="L278" s="33">
        <v>0</v>
      </c>
      <c r="M278" s="38">
        <f t="shared" si="67"/>
        <v>0</v>
      </c>
      <c r="N278" s="33">
        <f t="shared" si="68"/>
        <v>35873</v>
      </c>
      <c r="O278" s="38">
        <f t="shared" si="69"/>
        <v>0.65802700124734026</v>
      </c>
      <c r="P278" s="33">
        <v>8515</v>
      </c>
      <c r="Q278" s="33">
        <v>51674</v>
      </c>
      <c r="R278" s="33">
        <v>51674</v>
      </c>
      <c r="S278" s="33">
        <v>34435</v>
      </c>
      <c r="T278" s="38">
        <f t="shared" si="70"/>
        <v>0.66638928668189035</v>
      </c>
      <c r="U278" s="38">
        <f t="shared" si="71"/>
        <v>-0.66917204932472107</v>
      </c>
    </row>
    <row r="279" spans="1:21" ht="13" x14ac:dyDescent="0.3">
      <c r="A279" s="18" t="s">
        <v>29</v>
      </c>
      <c r="B279" s="12" t="s">
        <v>497</v>
      </c>
      <c r="C279" s="11" t="s">
        <v>498</v>
      </c>
      <c r="D279" s="33">
        <v>9600</v>
      </c>
      <c r="E279" s="33">
        <v>9600</v>
      </c>
      <c r="F279" s="33">
        <v>800</v>
      </c>
      <c r="G279" s="38">
        <f t="shared" si="64"/>
        <v>8.3333333333333329E-2</v>
      </c>
      <c r="H279" s="33">
        <v>0</v>
      </c>
      <c r="I279" s="38">
        <f t="shared" si="65"/>
        <v>0</v>
      </c>
      <c r="J279" s="33">
        <v>0</v>
      </c>
      <c r="K279" s="38">
        <f t="shared" si="66"/>
        <v>0</v>
      </c>
      <c r="L279" s="33">
        <v>0</v>
      </c>
      <c r="M279" s="38">
        <f t="shared" si="67"/>
        <v>0</v>
      </c>
      <c r="N279" s="33">
        <f t="shared" si="68"/>
        <v>800</v>
      </c>
      <c r="O279" s="38">
        <f t="shared" si="69"/>
        <v>8.3333333333333329E-2</v>
      </c>
      <c r="P279" s="33">
        <v>2370</v>
      </c>
      <c r="Q279" s="33">
        <v>9480</v>
      </c>
      <c r="R279" s="33">
        <v>9480</v>
      </c>
      <c r="S279" s="33">
        <v>7110</v>
      </c>
      <c r="T279" s="38">
        <f t="shared" si="70"/>
        <v>0.75</v>
      </c>
      <c r="U279" s="38">
        <f t="shared" si="71"/>
        <v>-1</v>
      </c>
    </row>
    <row r="280" spans="1:21" ht="13" x14ac:dyDescent="0.3">
      <c r="A280" s="18" t="s">
        <v>29</v>
      </c>
      <c r="B280" s="12" t="s">
        <v>499</v>
      </c>
      <c r="C280" s="11" t="s">
        <v>500</v>
      </c>
      <c r="D280" s="33">
        <v>0</v>
      </c>
      <c r="E280" s="33">
        <v>0</v>
      </c>
      <c r="F280" s="33">
        <v>0</v>
      </c>
      <c r="G280" s="38">
        <f t="shared" si="64"/>
        <v>0</v>
      </c>
      <c r="H280" s="33">
        <v>0</v>
      </c>
      <c r="I280" s="38">
        <f t="shared" si="65"/>
        <v>0</v>
      </c>
      <c r="J280" s="33">
        <v>0</v>
      </c>
      <c r="K280" s="38">
        <f t="shared" si="66"/>
        <v>0</v>
      </c>
      <c r="L280" s="33">
        <v>0</v>
      </c>
      <c r="M280" s="38">
        <f t="shared" si="67"/>
        <v>0</v>
      </c>
      <c r="N280" s="33">
        <f t="shared" si="68"/>
        <v>0</v>
      </c>
      <c r="O280" s="38">
        <f t="shared" si="69"/>
        <v>0</v>
      </c>
      <c r="P280" s="33">
        <v>0</v>
      </c>
      <c r="Q280" s="33">
        <v>0</v>
      </c>
      <c r="R280" s="33">
        <v>0</v>
      </c>
      <c r="S280" s="33">
        <v>0</v>
      </c>
      <c r="T280" s="38">
        <f t="shared" si="70"/>
        <v>0</v>
      </c>
      <c r="U280" s="38">
        <f t="shared" si="71"/>
        <v>0</v>
      </c>
    </row>
    <row r="281" spans="1:21" ht="13" x14ac:dyDescent="0.3">
      <c r="A281" s="18" t="s">
        <v>29</v>
      </c>
      <c r="B281" s="12" t="s">
        <v>501</v>
      </c>
      <c r="C281" s="11" t="s">
        <v>502</v>
      </c>
      <c r="D281" s="33">
        <v>0</v>
      </c>
      <c r="E281" s="33">
        <v>0</v>
      </c>
      <c r="F281" s="33">
        <v>0</v>
      </c>
      <c r="G281" s="38">
        <f t="shared" si="64"/>
        <v>0</v>
      </c>
      <c r="H281" s="33">
        <v>0</v>
      </c>
      <c r="I281" s="38">
        <f t="shared" si="65"/>
        <v>0</v>
      </c>
      <c r="J281" s="33">
        <v>0</v>
      </c>
      <c r="K281" s="38">
        <f t="shared" si="66"/>
        <v>0</v>
      </c>
      <c r="L281" s="33">
        <v>0</v>
      </c>
      <c r="M281" s="38">
        <f t="shared" si="67"/>
        <v>0</v>
      </c>
      <c r="N281" s="33">
        <f t="shared" si="68"/>
        <v>0</v>
      </c>
      <c r="O281" s="38">
        <f t="shared" si="69"/>
        <v>0</v>
      </c>
      <c r="P281" s="33">
        <v>0</v>
      </c>
      <c r="Q281" s="33">
        <v>0</v>
      </c>
      <c r="R281" s="33">
        <v>0</v>
      </c>
      <c r="S281" s="33">
        <v>0</v>
      </c>
      <c r="T281" s="38">
        <f t="shared" si="70"/>
        <v>0</v>
      </c>
      <c r="U281" s="38">
        <f t="shared" si="71"/>
        <v>0</v>
      </c>
    </row>
    <row r="282" spans="1:21" ht="13" x14ac:dyDescent="0.3">
      <c r="A282" s="18" t="s">
        <v>29</v>
      </c>
      <c r="B282" s="12" t="s">
        <v>503</v>
      </c>
      <c r="C282" s="11" t="s">
        <v>504</v>
      </c>
      <c r="D282" s="33">
        <v>34700</v>
      </c>
      <c r="E282" s="33">
        <v>34700</v>
      </c>
      <c r="F282" s="33">
        <v>0</v>
      </c>
      <c r="G282" s="38">
        <f t="shared" si="64"/>
        <v>0</v>
      </c>
      <c r="H282" s="33">
        <v>0</v>
      </c>
      <c r="I282" s="38">
        <f t="shared" si="65"/>
        <v>0</v>
      </c>
      <c r="J282" s="33">
        <v>0</v>
      </c>
      <c r="K282" s="38">
        <f t="shared" si="66"/>
        <v>0</v>
      </c>
      <c r="L282" s="33">
        <v>0</v>
      </c>
      <c r="M282" s="38">
        <f t="shared" si="67"/>
        <v>0</v>
      </c>
      <c r="N282" s="33">
        <f t="shared" si="68"/>
        <v>0</v>
      </c>
      <c r="O282" s="38">
        <f t="shared" si="69"/>
        <v>0</v>
      </c>
      <c r="P282" s="33">
        <v>0</v>
      </c>
      <c r="Q282" s="33">
        <v>33200</v>
      </c>
      <c r="R282" s="33">
        <v>33200</v>
      </c>
      <c r="S282" s="33">
        <v>-1144</v>
      </c>
      <c r="T282" s="38">
        <f t="shared" si="70"/>
        <v>-3.4457831325301204E-2</v>
      </c>
      <c r="U282" s="38">
        <f t="shared" si="71"/>
        <v>0</v>
      </c>
    </row>
    <row r="283" spans="1:21" ht="13" x14ac:dyDescent="0.3">
      <c r="A283" s="18" t="s">
        <v>29</v>
      </c>
      <c r="B283" s="12" t="s">
        <v>505</v>
      </c>
      <c r="C283" s="11" t="s">
        <v>506</v>
      </c>
      <c r="D283" s="33">
        <v>2</v>
      </c>
      <c r="E283" s="33">
        <v>0</v>
      </c>
      <c r="F283" s="33">
        <v>331394</v>
      </c>
      <c r="G283" s="38">
        <f t="shared" si="64"/>
        <v>165697</v>
      </c>
      <c r="H283" s="33">
        <v>432411</v>
      </c>
      <c r="I283" s="38">
        <f t="shared" si="65"/>
        <v>216205.5</v>
      </c>
      <c r="J283" s="33">
        <v>153365</v>
      </c>
      <c r="K283" s="38">
        <f t="shared" si="66"/>
        <v>0</v>
      </c>
      <c r="L283" s="33">
        <v>0</v>
      </c>
      <c r="M283" s="38">
        <f t="shared" si="67"/>
        <v>0</v>
      </c>
      <c r="N283" s="33">
        <f t="shared" si="68"/>
        <v>917170</v>
      </c>
      <c r="O283" s="38">
        <f t="shared" si="69"/>
        <v>0</v>
      </c>
      <c r="P283" s="33">
        <v>0</v>
      </c>
      <c r="Q283" s="33">
        <v>2</v>
      </c>
      <c r="R283" s="33">
        <v>2</v>
      </c>
      <c r="S283" s="33">
        <v>0</v>
      </c>
      <c r="T283" s="38">
        <f t="shared" si="70"/>
        <v>0</v>
      </c>
      <c r="U283" s="38">
        <f t="shared" si="71"/>
        <v>0</v>
      </c>
    </row>
    <row r="284" spans="1:21" ht="13" x14ac:dyDescent="0.3">
      <c r="A284" s="18" t="s">
        <v>44</v>
      </c>
      <c r="B284" s="12" t="s">
        <v>507</v>
      </c>
      <c r="C284" s="11" t="s">
        <v>508</v>
      </c>
      <c r="D284" s="33">
        <v>0</v>
      </c>
      <c r="E284" s="33">
        <v>0</v>
      </c>
      <c r="F284" s="33">
        <v>0</v>
      </c>
      <c r="G284" s="38">
        <f t="shared" si="64"/>
        <v>0</v>
      </c>
      <c r="H284" s="33">
        <v>0</v>
      </c>
      <c r="I284" s="38">
        <f t="shared" si="65"/>
        <v>0</v>
      </c>
      <c r="J284" s="33">
        <v>0</v>
      </c>
      <c r="K284" s="38">
        <f t="shared" si="66"/>
        <v>0</v>
      </c>
      <c r="L284" s="33">
        <v>0</v>
      </c>
      <c r="M284" s="38">
        <f t="shared" si="67"/>
        <v>0</v>
      </c>
      <c r="N284" s="33">
        <f t="shared" si="68"/>
        <v>0</v>
      </c>
      <c r="O284" s="38">
        <f t="shared" si="69"/>
        <v>0</v>
      </c>
      <c r="P284" s="33">
        <v>0</v>
      </c>
      <c r="Q284" s="33">
        <v>0</v>
      </c>
      <c r="R284" s="33">
        <v>0</v>
      </c>
      <c r="S284" s="33">
        <v>0</v>
      </c>
      <c r="T284" s="38">
        <f t="shared" si="70"/>
        <v>0</v>
      </c>
      <c r="U284" s="38">
        <f t="shared" si="71"/>
        <v>0</v>
      </c>
    </row>
    <row r="285" spans="1:21" ht="14" x14ac:dyDescent="0.3">
      <c r="A285" s="19" t="s">
        <v>0</v>
      </c>
      <c r="B285" s="14" t="s">
        <v>509</v>
      </c>
      <c r="C285" s="13" t="s">
        <v>0</v>
      </c>
      <c r="D285" s="34">
        <f>SUM(D276:D284)</f>
        <v>98818</v>
      </c>
      <c r="E285" s="34">
        <f>SUM(E276:E284)</f>
        <v>98816</v>
      </c>
      <c r="F285" s="34">
        <f>SUM(F276:F284)</f>
        <v>347330</v>
      </c>
      <c r="G285" s="39">
        <f t="shared" si="64"/>
        <v>3.5148454734967314</v>
      </c>
      <c r="H285" s="34">
        <f>SUM(H276:H284)</f>
        <v>450331</v>
      </c>
      <c r="I285" s="39">
        <f t="shared" si="65"/>
        <v>4.5571758181707782</v>
      </c>
      <c r="J285" s="34">
        <f>SUM(J276:J284)</f>
        <v>156182</v>
      </c>
      <c r="K285" s="39">
        <f t="shared" si="66"/>
        <v>1.5805335168393781</v>
      </c>
      <c r="L285" s="34">
        <f>SUM(L276:L284)</f>
        <v>0</v>
      </c>
      <c r="M285" s="39">
        <f t="shared" si="67"/>
        <v>0</v>
      </c>
      <c r="N285" s="34">
        <f t="shared" si="68"/>
        <v>953843</v>
      </c>
      <c r="O285" s="39">
        <f t="shared" si="69"/>
        <v>9.6527181832901547</v>
      </c>
      <c r="P285" s="34">
        <f>SUM(P276:P284)</f>
        <v>10885</v>
      </c>
      <c r="Q285" s="34">
        <f>SUM(Q276:Q284)</f>
        <v>94356</v>
      </c>
      <c r="R285" s="34">
        <f>SUM(R276:R284)</f>
        <v>94356</v>
      </c>
      <c r="S285" s="34">
        <f>SUM(S276:S284)</f>
        <v>40401</v>
      </c>
      <c r="T285" s="39">
        <f t="shared" si="70"/>
        <v>0.42817626859977109</v>
      </c>
      <c r="U285" s="39">
        <f t="shared" si="71"/>
        <v>13.348369315571889</v>
      </c>
    </row>
    <row r="286" spans="1:21" ht="13" x14ac:dyDescent="0.3">
      <c r="A286" s="18" t="s">
        <v>29</v>
      </c>
      <c r="B286" s="12" t="s">
        <v>510</v>
      </c>
      <c r="C286" s="11" t="s">
        <v>511</v>
      </c>
      <c r="D286" s="33">
        <v>0</v>
      </c>
      <c r="E286" s="33">
        <v>0</v>
      </c>
      <c r="F286" s="33">
        <v>0</v>
      </c>
      <c r="G286" s="38">
        <f t="shared" si="64"/>
        <v>0</v>
      </c>
      <c r="H286" s="33">
        <v>-2008</v>
      </c>
      <c r="I286" s="38">
        <f t="shared" si="65"/>
        <v>0</v>
      </c>
      <c r="J286" s="33">
        <v>-22078</v>
      </c>
      <c r="K286" s="38">
        <f t="shared" si="66"/>
        <v>0</v>
      </c>
      <c r="L286" s="33">
        <v>0</v>
      </c>
      <c r="M286" s="38">
        <f t="shared" si="67"/>
        <v>0</v>
      </c>
      <c r="N286" s="33">
        <f t="shared" si="68"/>
        <v>-24086</v>
      </c>
      <c r="O286" s="38">
        <f t="shared" si="69"/>
        <v>0</v>
      </c>
      <c r="P286" s="33">
        <v>1282205</v>
      </c>
      <c r="Q286" s="33">
        <v>0</v>
      </c>
      <c r="R286" s="33">
        <v>0</v>
      </c>
      <c r="S286" s="33">
        <v>1901479</v>
      </c>
      <c r="T286" s="38">
        <f t="shared" si="70"/>
        <v>0</v>
      </c>
      <c r="U286" s="38">
        <f t="shared" si="71"/>
        <v>-1.0172187754688213</v>
      </c>
    </row>
    <row r="287" spans="1:21" ht="13" x14ac:dyDescent="0.3">
      <c r="A287" s="18" t="s">
        <v>29</v>
      </c>
      <c r="B287" s="12" t="s">
        <v>512</v>
      </c>
      <c r="C287" s="11" t="s">
        <v>513</v>
      </c>
      <c r="D287" s="33">
        <v>0</v>
      </c>
      <c r="E287" s="33">
        <v>0</v>
      </c>
      <c r="F287" s="33">
        <v>0</v>
      </c>
      <c r="G287" s="38">
        <f t="shared" si="64"/>
        <v>0</v>
      </c>
      <c r="H287" s="33">
        <v>0</v>
      </c>
      <c r="I287" s="38">
        <f t="shared" si="65"/>
        <v>0</v>
      </c>
      <c r="J287" s="33">
        <v>0</v>
      </c>
      <c r="K287" s="38">
        <f t="shared" si="66"/>
        <v>0</v>
      </c>
      <c r="L287" s="33">
        <v>0</v>
      </c>
      <c r="M287" s="38">
        <f t="shared" si="67"/>
        <v>0</v>
      </c>
      <c r="N287" s="33">
        <f t="shared" si="68"/>
        <v>0</v>
      </c>
      <c r="O287" s="38">
        <f t="shared" si="69"/>
        <v>0</v>
      </c>
      <c r="P287" s="33">
        <v>0</v>
      </c>
      <c r="Q287" s="33">
        <v>0</v>
      </c>
      <c r="R287" s="33">
        <v>0</v>
      </c>
      <c r="S287" s="33">
        <v>0</v>
      </c>
      <c r="T287" s="38">
        <f t="shared" si="70"/>
        <v>0</v>
      </c>
      <c r="U287" s="38">
        <f t="shared" si="71"/>
        <v>0</v>
      </c>
    </row>
    <row r="288" spans="1:21" ht="13" x14ac:dyDescent="0.3">
      <c r="A288" s="18" t="s">
        <v>29</v>
      </c>
      <c r="B288" s="12" t="s">
        <v>514</v>
      </c>
      <c r="C288" s="11" t="s">
        <v>515</v>
      </c>
      <c r="D288" s="33">
        <v>0</v>
      </c>
      <c r="E288" s="33">
        <v>0</v>
      </c>
      <c r="F288" s="33">
        <v>0</v>
      </c>
      <c r="G288" s="38">
        <f t="shared" si="64"/>
        <v>0</v>
      </c>
      <c r="H288" s="33">
        <v>0</v>
      </c>
      <c r="I288" s="38">
        <f t="shared" si="65"/>
        <v>0</v>
      </c>
      <c r="J288" s="33">
        <v>0</v>
      </c>
      <c r="K288" s="38">
        <f t="shared" si="66"/>
        <v>0</v>
      </c>
      <c r="L288" s="33">
        <v>0</v>
      </c>
      <c r="M288" s="38">
        <f t="shared" si="67"/>
        <v>0</v>
      </c>
      <c r="N288" s="33">
        <f t="shared" si="68"/>
        <v>0</v>
      </c>
      <c r="O288" s="38">
        <f t="shared" si="69"/>
        <v>0</v>
      </c>
      <c r="P288" s="33">
        <v>0</v>
      </c>
      <c r="Q288" s="33">
        <v>0</v>
      </c>
      <c r="R288" s="33">
        <v>0</v>
      </c>
      <c r="S288" s="33">
        <v>0</v>
      </c>
      <c r="T288" s="38">
        <f t="shared" si="70"/>
        <v>0</v>
      </c>
      <c r="U288" s="38">
        <f t="shared" si="71"/>
        <v>0</v>
      </c>
    </row>
    <row r="289" spans="1:21" ht="13" x14ac:dyDescent="0.3">
      <c r="A289" s="18" t="s">
        <v>29</v>
      </c>
      <c r="B289" s="12" t="s">
        <v>516</v>
      </c>
      <c r="C289" s="11" t="s">
        <v>517</v>
      </c>
      <c r="D289" s="33">
        <v>0</v>
      </c>
      <c r="E289" s="33">
        <v>0</v>
      </c>
      <c r="F289" s="33">
        <v>0</v>
      </c>
      <c r="G289" s="38">
        <f t="shared" si="64"/>
        <v>0</v>
      </c>
      <c r="H289" s="33">
        <v>0</v>
      </c>
      <c r="I289" s="38">
        <f t="shared" si="65"/>
        <v>0</v>
      </c>
      <c r="J289" s="33">
        <v>0</v>
      </c>
      <c r="K289" s="38">
        <f t="shared" si="66"/>
        <v>0</v>
      </c>
      <c r="L289" s="33">
        <v>0</v>
      </c>
      <c r="M289" s="38">
        <f t="shared" si="67"/>
        <v>0</v>
      </c>
      <c r="N289" s="33">
        <f t="shared" si="68"/>
        <v>0</v>
      </c>
      <c r="O289" s="38">
        <f t="shared" si="69"/>
        <v>0</v>
      </c>
      <c r="P289" s="33">
        <v>0</v>
      </c>
      <c r="Q289" s="33">
        <v>0</v>
      </c>
      <c r="R289" s="33">
        <v>0</v>
      </c>
      <c r="S289" s="33">
        <v>0</v>
      </c>
      <c r="T289" s="38">
        <f t="shared" si="70"/>
        <v>0</v>
      </c>
      <c r="U289" s="38">
        <f t="shared" si="71"/>
        <v>0</v>
      </c>
    </row>
    <row r="290" spans="1:21" ht="13" x14ac:dyDescent="0.3">
      <c r="A290" s="18" t="s">
        <v>29</v>
      </c>
      <c r="B290" s="12" t="s">
        <v>518</v>
      </c>
      <c r="C290" s="11" t="s">
        <v>519</v>
      </c>
      <c r="D290" s="33">
        <v>0</v>
      </c>
      <c r="E290" s="33">
        <v>0</v>
      </c>
      <c r="F290" s="33">
        <v>0</v>
      </c>
      <c r="G290" s="38">
        <f t="shared" si="64"/>
        <v>0</v>
      </c>
      <c r="H290" s="33">
        <v>0</v>
      </c>
      <c r="I290" s="38">
        <f t="shared" si="65"/>
        <v>0</v>
      </c>
      <c r="J290" s="33">
        <v>0</v>
      </c>
      <c r="K290" s="38">
        <f t="shared" si="66"/>
        <v>0</v>
      </c>
      <c r="L290" s="33">
        <v>0</v>
      </c>
      <c r="M290" s="38">
        <f t="shared" si="67"/>
        <v>0</v>
      </c>
      <c r="N290" s="33">
        <f t="shared" si="68"/>
        <v>0</v>
      </c>
      <c r="O290" s="38">
        <f t="shared" si="69"/>
        <v>0</v>
      </c>
      <c r="P290" s="33">
        <v>0</v>
      </c>
      <c r="Q290" s="33">
        <v>650000</v>
      </c>
      <c r="R290" s="33">
        <v>406287</v>
      </c>
      <c r="S290" s="33">
        <v>64105</v>
      </c>
      <c r="T290" s="38">
        <f t="shared" si="70"/>
        <v>0.15778255272750544</v>
      </c>
      <c r="U290" s="38">
        <f t="shared" si="71"/>
        <v>0</v>
      </c>
    </row>
    <row r="291" spans="1:21" ht="13" x14ac:dyDescent="0.3">
      <c r="A291" s="18" t="s">
        <v>44</v>
      </c>
      <c r="B291" s="12" t="s">
        <v>520</v>
      </c>
      <c r="C291" s="11" t="s">
        <v>521</v>
      </c>
      <c r="D291" s="33">
        <v>0</v>
      </c>
      <c r="E291" s="33">
        <v>0</v>
      </c>
      <c r="F291" s="33">
        <v>0</v>
      </c>
      <c r="G291" s="38">
        <f t="shared" si="64"/>
        <v>0</v>
      </c>
      <c r="H291" s="33">
        <v>0</v>
      </c>
      <c r="I291" s="38">
        <f t="shared" si="65"/>
        <v>0</v>
      </c>
      <c r="J291" s="33">
        <v>0</v>
      </c>
      <c r="K291" s="38">
        <f t="shared" si="66"/>
        <v>0</v>
      </c>
      <c r="L291" s="33">
        <v>0</v>
      </c>
      <c r="M291" s="38">
        <f t="shared" si="67"/>
        <v>0</v>
      </c>
      <c r="N291" s="33">
        <f t="shared" si="68"/>
        <v>0</v>
      </c>
      <c r="O291" s="38">
        <f t="shared" si="69"/>
        <v>0</v>
      </c>
      <c r="P291" s="33">
        <v>0</v>
      </c>
      <c r="Q291" s="33">
        <v>0</v>
      </c>
      <c r="R291" s="33">
        <v>0</v>
      </c>
      <c r="S291" s="33">
        <v>0</v>
      </c>
      <c r="T291" s="38">
        <f t="shared" si="70"/>
        <v>0</v>
      </c>
      <c r="U291" s="38">
        <f t="shared" si="71"/>
        <v>0</v>
      </c>
    </row>
    <row r="292" spans="1:21" ht="14" x14ac:dyDescent="0.3">
      <c r="A292" s="19" t="s">
        <v>0</v>
      </c>
      <c r="B292" s="14" t="s">
        <v>522</v>
      </c>
      <c r="C292" s="13" t="s">
        <v>0</v>
      </c>
      <c r="D292" s="34">
        <f>SUM(D286:D291)</f>
        <v>0</v>
      </c>
      <c r="E292" s="34">
        <f>SUM(E286:E291)</f>
        <v>0</v>
      </c>
      <c r="F292" s="34">
        <f>SUM(F286:F291)</f>
        <v>0</v>
      </c>
      <c r="G292" s="39">
        <f t="shared" si="64"/>
        <v>0</v>
      </c>
      <c r="H292" s="34">
        <f>SUM(H286:H291)</f>
        <v>-2008</v>
      </c>
      <c r="I292" s="39">
        <f t="shared" si="65"/>
        <v>0</v>
      </c>
      <c r="J292" s="34">
        <f>SUM(J286:J291)</f>
        <v>-22078</v>
      </c>
      <c r="K292" s="39">
        <f t="shared" si="66"/>
        <v>0</v>
      </c>
      <c r="L292" s="34">
        <f>SUM(L286:L291)</f>
        <v>0</v>
      </c>
      <c r="M292" s="39">
        <f t="shared" si="67"/>
        <v>0</v>
      </c>
      <c r="N292" s="34">
        <f t="shared" si="68"/>
        <v>-24086</v>
      </c>
      <c r="O292" s="39">
        <f t="shared" si="69"/>
        <v>0</v>
      </c>
      <c r="P292" s="34">
        <f>SUM(P286:P291)</f>
        <v>1282205</v>
      </c>
      <c r="Q292" s="34">
        <f>SUM(Q286:Q291)</f>
        <v>650000</v>
      </c>
      <c r="R292" s="34">
        <f>SUM(R286:R291)</f>
        <v>406287</v>
      </c>
      <c r="S292" s="34">
        <f>SUM(S286:S291)</f>
        <v>1965584</v>
      </c>
      <c r="T292" s="39">
        <f t="shared" si="70"/>
        <v>4.8379199925176044</v>
      </c>
      <c r="U292" s="39">
        <f t="shared" si="71"/>
        <v>-1.0172187754688213</v>
      </c>
    </row>
    <row r="293" spans="1:21" ht="13" x14ac:dyDescent="0.3">
      <c r="A293" s="18" t="s">
        <v>29</v>
      </c>
      <c r="B293" s="12" t="s">
        <v>523</v>
      </c>
      <c r="C293" s="11" t="s">
        <v>524</v>
      </c>
      <c r="D293" s="33">
        <v>12401000</v>
      </c>
      <c r="E293" s="33">
        <v>12401000</v>
      </c>
      <c r="F293" s="33">
        <v>3010481</v>
      </c>
      <c r="G293" s="38">
        <f t="shared" si="64"/>
        <v>0.24276114829449238</v>
      </c>
      <c r="H293" s="33">
        <v>3043128</v>
      </c>
      <c r="I293" s="38">
        <f t="shared" si="65"/>
        <v>0.24539375856785742</v>
      </c>
      <c r="J293" s="33">
        <v>3104836</v>
      </c>
      <c r="K293" s="38">
        <f t="shared" si="66"/>
        <v>0.25036980888638011</v>
      </c>
      <c r="L293" s="33">
        <v>0</v>
      </c>
      <c r="M293" s="38">
        <f t="shared" si="67"/>
        <v>0</v>
      </c>
      <c r="N293" s="33">
        <f t="shared" si="68"/>
        <v>9158445</v>
      </c>
      <c r="O293" s="38">
        <f t="shared" si="69"/>
        <v>0.73852471574872991</v>
      </c>
      <c r="P293" s="33">
        <v>2939619</v>
      </c>
      <c r="Q293" s="33">
        <v>11601000</v>
      </c>
      <c r="R293" s="33">
        <v>11601000</v>
      </c>
      <c r="S293" s="33">
        <v>9037047</v>
      </c>
      <c r="T293" s="38">
        <f t="shared" si="70"/>
        <v>0.77898862167054561</v>
      </c>
      <c r="U293" s="38">
        <f t="shared" si="71"/>
        <v>5.6203542023643305E-2</v>
      </c>
    </row>
    <row r="294" spans="1:21" ht="13" x14ac:dyDescent="0.3">
      <c r="A294" s="18" t="s">
        <v>29</v>
      </c>
      <c r="B294" s="12" t="s">
        <v>525</v>
      </c>
      <c r="C294" s="11" t="s">
        <v>526</v>
      </c>
      <c r="D294" s="33">
        <v>0</v>
      </c>
      <c r="E294" s="33">
        <v>0</v>
      </c>
      <c r="F294" s="33">
        <v>0</v>
      </c>
      <c r="G294" s="38">
        <f t="shared" si="64"/>
        <v>0</v>
      </c>
      <c r="H294" s="33">
        <v>0</v>
      </c>
      <c r="I294" s="38">
        <f t="shared" si="65"/>
        <v>0</v>
      </c>
      <c r="J294" s="33">
        <v>0</v>
      </c>
      <c r="K294" s="38">
        <f t="shared" si="66"/>
        <v>0</v>
      </c>
      <c r="L294" s="33">
        <v>0</v>
      </c>
      <c r="M294" s="38">
        <f t="shared" si="67"/>
        <v>0</v>
      </c>
      <c r="N294" s="33">
        <f t="shared" si="68"/>
        <v>0</v>
      </c>
      <c r="O294" s="38">
        <f t="shared" si="69"/>
        <v>0</v>
      </c>
      <c r="P294" s="33">
        <v>0</v>
      </c>
      <c r="Q294" s="33">
        <v>0</v>
      </c>
      <c r="R294" s="33">
        <v>0</v>
      </c>
      <c r="S294" s="33">
        <v>0</v>
      </c>
      <c r="T294" s="38">
        <f t="shared" si="70"/>
        <v>0</v>
      </c>
      <c r="U294" s="38">
        <f t="shared" si="71"/>
        <v>0</v>
      </c>
    </row>
    <row r="295" spans="1:21" ht="13" x14ac:dyDescent="0.3">
      <c r="A295" s="18" t="s">
        <v>29</v>
      </c>
      <c r="B295" s="12" t="s">
        <v>527</v>
      </c>
      <c r="C295" s="11" t="s">
        <v>528</v>
      </c>
      <c r="D295" s="33">
        <v>0</v>
      </c>
      <c r="E295" s="33">
        <v>0</v>
      </c>
      <c r="F295" s="33">
        <v>0</v>
      </c>
      <c r="G295" s="38">
        <f t="shared" si="64"/>
        <v>0</v>
      </c>
      <c r="H295" s="33">
        <v>0</v>
      </c>
      <c r="I295" s="38">
        <f t="shared" si="65"/>
        <v>0</v>
      </c>
      <c r="J295" s="33">
        <v>0</v>
      </c>
      <c r="K295" s="38">
        <f t="shared" si="66"/>
        <v>0</v>
      </c>
      <c r="L295" s="33">
        <v>0</v>
      </c>
      <c r="M295" s="38">
        <f t="shared" si="67"/>
        <v>0</v>
      </c>
      <c r="N295" s="33">
        <f t="shared" si="68"/>
        <v>0</v>
      </c>
      <c r="O295" s="38">
        <f t="shared" si="69"/>
        <v>0</v>
      </c>
      <c r="P295" s="33">
        <v>0</v>
      </c>
      <c r="Q295" s="33">
        <v>0</v>
      </c>
      <c r="R295" s="33">
        <v>0</v>
      </c>
      <c r="S295" s="33">
        <v>0</v>
      </c>
      <c r="T295" s="38">
        <f t="shared" si="70"/>
        <v>0</v>
      </c>
      <c r="U295" s="38">
        <f t="shared" si="71"/>
        <v>0</v>
      </c>
    </row>
    <row r="296" spans="1:21" ht="13" x14ac:dyDescent="0.3">
      <c r="A296" s="18" t="s">
        <v>29</v>
      </c>
      <c r="B296" s="12" t="s">
        <v>529</v>
      </c>
      <c r="C296" s="11" t="s">
        <v>530</v>
      </c>
      <c r="D296" s="33">
        <v>0</v>
      </c>
      <c r="E296" s="33">
        <v>0</v>
      </c>
      <c r="F296" s="33">
        <v>0</v>
      </c>
      <c r="G296" s="38">
        <f t="shared" si="64"/>
        <v>0</v>
      </c>
      <c r="H296" s="33">
        <v>0</v>
      </c>
      <c r="I296" s="38">
        <f t="shared" si="65"/>
        <v>0</v>
      </c>
      <c r="J296" s="33">
        <v>0</v>
      </c>
      <c r="K296" s="38">
        <f t="shared" si="66"/>
        <v>0</v>
      </c>
      <c r="L296" s="33">
        <v>0</v>
      </c>
      <c r="M296" s="38">
        <f t="shared" si="67"/>
        <v>0</v>
      </c>
      <c r="N296" s="33">
        <f t="shared" si="68"/>
        <v>0</v>
      </c>
      <c r="O296" s="38">
        <f t="shared" si="69"/>
        <v>0</v>
      </c>
      <c r="P296" s="33">
        <v>0</v>
      </c>
      <c r="Q296" s="33">
        <v>0</v>
      </c>
      <c r="R296" s="33">
        <v>0</v>
      </c>
      <c r="S296" s="33">
        <v>0</v>
      </c>
      <c r="T296" s="38">
        <f t="shared" si="70"/>
        <v>0</v>
      </c>
      <c r="U296" s="38">
        <f t="shared" si="71"/>
        <v>0</v>
      </c>
    </row>
    <row r="297" spans="1:21" ht="13" x14ac:dyDescent="0.3">
      <c r="A297" s="18" t="s">
        <v>44</v>
      </c>
      <c r="B297" s="12" t="s">
        <v>531</v>
      </c>
      <c r="C297" s="11" t="s">
        <v>532</v>
      </c>
      <c r="D297" s="33">
        <v>0</v>
      </c>
      <c r="E297" s="33">
        <v>0</v>
      </c>
      <c r="F297" s="33">
        <v>0</v>
      </c>
      <c r="G297" s="38">
        <f t="shared" si="64"/>
        <v>0</v>
      </c>
      <c r="H297" s="33">
        <v>0</v>
      </c>
      <c r="I297" s="38">
        <f t="shared" si="65"/>
        <v>0</v>
      </c>
      <c r="J297" s="33">
        <v>0</v>
      </c>
      <c r="K297" s="38">
        <f t="shared" si="66"/>
        <v>0</v>
      </c>
      <c r="L297" s="33">
        <v>0</v>
      </c>
      <c r="M297" s="38">
        <f t="shared" si="67"/>
        <v>0</v>
      </c>
      <c r="N297" s="33">
        <f t="shared" si="68"/>
        <v>0</v>
      </c>
      <c r="O297" s="38">
        <f t="shared" si="69"/>
        <v>0</v>
      </c>
      <c r="P297" s="33">
        <v>0</v>
      </c>
      <c r="Q297" s="33">
        <v>0</v>
      </c>
      <c r="R297" s="33">
        <v>0</v>
      </c>
      <c r="S297" s="33">
        <v>0</v>
      </c>
      <c r="T297" s="38">
        <f t="shared" si="70"/>
        <v>0</v>
      </c>
      <c r="U297" s="38">
        <f t="shared" si="71"/>
        <v>0</v>
      </c>
    </row>
    <row r="298" spans="1:21" ht="14" x14ac:dyDescent="0.3">
      <c r="A298" s="19" t="s">
        <v>0</v>
      </c>
      <c r="B298" s="14" t="s">
        <v>533</v>
      </c>
      <c r="C298" s="13" t="s">
        <v>0</v>
      </c>
      <c r="D298" s="34">
        <f>SUM(D293:D297)</f>
        <v>12401000</v>
      </c>
      <c r="E298" s="34">
        <f>SUM(E293:E297)</f>
        <v>12401000</v>
      </c>
      <c r="F298" s="34">
        <f>SUM(F293:F297)</f>
        <v>3010481</v>
      </c>
      <c r="G298" s="39">
        <f t="shared" si="64"/>
        <v>0.24276114829449238</v>
      </c>
      <c r="H298" s="34">
        <f>SUM(H293:H297)</f>
        <v>3043128</v>
      </c>
      <c r="I298" s="39">
        <f t="shared" si="65"/>
        <v>0.24539375856785742</v>
      </c>
      <c r="J298" s="34">
        <f>SUM(J293:J297)</f>
        <v>3104836</v>
      </c>
      <c r="K298" s="39">
        <f t="shared" si="66"/>
        <v>0.25036980888638011</v>
      </c>
      <c r="L298" s="34">
        <f>SUM(L293:L297)</f>
        <v>0</v>
      </c>
      <c r="M298" s="39">
        <f t="shared" si="67"/>
        <v>0</v>
      </c>
      <c r="N298" s="34">
        <f t="shared" si="68"/>
        <v>9158445</v>
      </c>
      <c r="O298" s="39">
        <f t="shared" si="69"/>
        <v>0.73852471574872991</v>
      </c>
      <c r="P298" s="34">
        <f>SUM(P293:P297)</f>
        <v>2939619</v>
      </c>
      <c r="Q298" s="34">
        <f>SUM(Q293:Q297)</f>
        <v>11601000</v>
      </c>
      <c r="R298" s="34">
        <f>SUM(R293:R297)</f>
        <v>11601000</v>
      </c>
      <c r="S298" s="34">
        <f>SUM(S293:S297)</f>
        <v>9037047</v>
      </c>
      <c r="T298" s="39">
        <f t="shared" si="70"/>
        <v>0.77898862167054561</v>
      </c>
      <c r="U298" s="39">
        <f t="shared" si="71"/>
        <v>5.6203542023643305E-2</v>
      </c>
    </row>
    <row r="299" spans="1:21" ht="14" x14ac:dyDescent="0.3">
      <c r="A299" s="19" t="s">
        <v>0</v>
      </c>
      <c r="B299" s="14" t="s">
        <v>534</v>
      </c>
      <c r="C299" s="13" t="s">
        <v>0</v>
      </c>
      <c r="D299" s="34">
        <f>SUM(D263:D266,D268:D274,D276:D284,D286:D291,D293:D297)</f>
        <v>18043626</v>
      </c>
      <c r="E299" s="34">
        <f>SUM(E263:E266,E268:E274,E276:E284,E286:E291,E293:E297)</f>
        <v>70248050</v>
      </c>
      <c r="F299" s="34">
        <f>SUM(F263:F266,F268:F274,F276:F284,F286:F291,F293:F297)</f>
        <v>5885996</v>
      </c>
      <c r="G299" s="39">
        <f t="shared" si="64"/>
        <v>0.32620915552117963</v>
      </c>
      <c r="H299" s="34">
        <f>SUM(H263:H266,H268:H274,H276:H284,H286:H291,H293:H297)</f>
        <v>5457164</v>
      </c>
      <c r="I299" s="39">
        <f t="shared" si="65"/>
        <v>0.30244275734821813</v>
      </c>
      <c r="J299" s="34">
        <f>SUM(J263:J266,J268:J274,J276:J284,J286:J291,J293:J297)</f>
        <v>5360499</v>
      </c>
      <c r="K299" s="39">
        <f t="shared" si="66"/>
        <v>7.6308153749463509E-2</v>
      </c>
      <c r="L299" s="34">
        <f>SUM(L263:L266,L268:L274,L276:L284,L286:L291,L293:L297)</f>
        <v>0</v>
      </c>
      <c r="M299" s="39">
        <f t="shared" si="67"/>
        <v>0</v>
      </c>
      <c r="N299" s="34">
        <f t="shared" si="68"/>
        <v>16703659</v>
      </c>
      <c r="O299" s="39">
        <f t="shared" si="69"/>
        <v>0.2377811056677018</v>
      </c>
      <c r="P299" s="34">
        <f>SUM(P263:P266,P268:P274,P276:P284,P286:P291,P293:P297)</f>
        <v>5805560</v>
      </c>
      <c r="Q299" s="34">
        <f>SUM(Q263:Q266,Q268:Q274,Q276:Q284,Q286:Q291,Q293:Q297)</f>
        <v>18242495</v>
      </c>
      <c r="R299" s="34">
        <f>SUM(R263:R266,R268:R274,R276:R284,R286:R291,R293:R297)</f>
        <v>17998782</v>
      </c>
      <c r="S299" s="34">
        <f>SUM(S263:S266,S268:S274,S276:S284,S286:S291,S293:S297)</f>
        <v>17158421</v>
      </c>
      <c r="T299" s="39">
        <f t="shared" si="70"/>
        <v>0.95331011842912483</v>
      </c>
      <c r="U299" s="39">
        <f t="shared" si="71"/>
        <v>-7.6661166192408703E-2</v>
      </c>
    </row>
    <row r="300" spans="1:21" ht="14.5" customHeight="1" x14ac:dyDescent="0.3">
      <c r="A300" s="17" t="s">
        <v>0</v>
      </c>
      <c r="B300" s="15" t="s">
        <v>618</v>
      </c>
      <c r="C300" s="10"/>
      <c r="D300" s="35"/>
      <c r="E300" s="35"/>
      <c r="F300" s="35"/>
      <c r="G300" s="40"/>
      <c r="H300" s="35"/>
      <c r="I300" s="40"/>
      <c r="J300" s="35"/>
      <c r="K300" s="40"/>
      <c r="L300" s="35"/>
      <c r="M300" s="40"/>
      <c r="N300" s="35"/>
      <c r="O300" s="40"/>
      <c r="P300" s="35"/>
      <c r="Q300" s="35"/>
      <c r="R300" s="35"/>
      <c r="S300" s="35"/>
      <c r="T300" s="40"/>
      <c r="U300" s="40"/>
    </row>
    <row r="301" spans="1:21" ht="28.9" customHeight="1" x14ac:dyDescent="0.3">
      <c r="A301" s="17" t="s">
        <v>0</v>
      </c>
      <c r="B301" s="9" t="s">
        <v>535</v>
      </c>
      <c r="C301" s="10"/>
      <c r="D301" s="35"/>
      <c r="E301" s="35"/>
      <c r="F301" s="35"/>
      <c r="G301" s="40"/>
      <c r="H301" s="35"/>
      <c r="I301" s="40"/>
      <c r="J301" s="35"/>
      <c r="K301" s="40"/>
      <c r="L301" s="35"/>
      <c r="M301" s="40"/>
      <c r="N301" s="35"/>
      <c r="O301" s="40"/>
      <c r="P301" s="35"/>
      <c r="Q301" s="35"/>
      <c r="R301" s="35"/>
      <c r="S301" s="35"/>
      <c r="T301" s="40"/>
      <c r="U301" s="40"/>
    </row>
    <row r="302" spans="1:21" ht="13" x14ac:dyDescent="0.3">
      <c r="A302" s="18" t="s">
        <v>23</v>
      </c>
      <c r="B302" s="12" t="s">
        <v>536</v>
      </c>
      <c r="C302" s="11" t="s">
        <v>537</v>
      </c>
      <c r="D302" s="33">
        <v>741893193</v>
      </c>
      <c r="E302" s="33">
        <v>851049421</v>
      </c>
      <c r="F302" s="33">
        <v>189944781</v>
      </c>
      <c r="G302" s="38">
        <f t="shared" ref="G302:G339" si="72">IF(($D302     =0),0,($F302     /$D302     ))</f>
        <v>0.2560271246483859</v>
      </c>
      <c r="H302" s="33">
        <v>183339571</v>
      </c>
      <c r="I302" s="38">
        <f t="shared" ref="I302:I339" si="73">IF(($D302     =0),0,($H302     /$D302     ))</f>
        <v>0.24712394281261454</v>
      </c>
      <c r="J302" s="33">
        <v>208140409</v>
      </c>
      <c r="K302" s="38">
        <f t="shared" ref="K302:K339" si="74">IF(($E302     =0),0,($J302     /$E302     ))</f>
        <v>0.24456912120970706</v>
      </c>
      <c r="L302" s="33">
        <v>0</v>
      </c>
      <c r="M302" s="38">
        <f t="shared" ref="M302:M339" si="75">IF(($E302     =0),0,($L302     /$E302     ))</f>
        <v>0</v>
      </c>
      <c r="N302" s="33">
        <f t="shared" ref="N302:N339" si="76">$F302     +$H302     +$J302</f>
        <v>581424761</v>
      </c>
      <c r="O302" s="38">
        <f t="shared" ref="O302:O339" si="77">IF(($E302     =0),0,($N302     /$E302     ))</f>
        <v>0.68318566073027154</v>
      </c>
      <c r="P302" s="33">
        <v>128779925</v>
      </c>
      <c r="Q302" s="33">
        <v>701251352</v>
      </c>
      <c r="R302" s="33">
        <v>772043184</v>
      </c>
      <c r="S302" s="33">
        <v>440994978</v>
      </c>
      <c r="T302" s="38">
        <f t="shared" ref="T302:T339" si="78">IF(($R302     =0),0,($S302     /$R302     ))</f>
        <v>0.57120506616635058</v>
      </c>
      <c r="U302" s="38">
        <f t="shared" ref="U302:U339" si="79">IF(($P302     =0),0,(($J302     /$P302     )-1))</f>
        <v>0.61624887574674392</v>
      </c>
    </row>
    <row r="303" spans="1:21" ht="14" x14ac:dyDescent="0.3">
      <c r="A303" s="19" t="s">
        <v>0</v>
      </c>
      <c r="B303" s="14" t="s">
        <v>28</v>
      </c>
      <c r="C303" s="13" t="s">
        <v>0</v>
      </c>
      <c r="D303" s="34">
        <f>D302</f>
        <v>741893193</v>
      </c>
      <c r="E303" s="34">
        <f>E302</f>
        <v>851049421</v>
      </c>
      <c r="F303" s="34">
        <f>F302</f>
        <v>189944781</v>
      </c>
      <c r="G303" s="39">
        <f t="shared" si="72"/>
        <v>0.2560271246483859</v>
      </c>
      <c r="H303" s="34">
        <f>H302</f>
        <v>183339571</v>
      </c>
      <c r="I303" s="39">
        <f t="shared" si="73"/>
        <v>0.24712394281261454</v>
      </c>
      <c r="J303" s="34">
        <f>J302</f>
        <v>208140409</v>
      </c>
      <c r="K303" s="39">
        <f t="shared" si="74"/>
        <v>0.24456912120970706</v>
      </c>
      <c r="L303" s="34">
        <f>L302</f>
        <v>0</v>
      </c>
      <c r="M303" s="39">
        <f t="shared" si="75"/>
        <v>0</v>
      </c>
      <c r="N303" s="34">
        <f t="shared" si="76"/>
        <v>581424761</v>
      </c>
      <c r="O303" s="39">
        <f t="shared" si="77"/>
        <v>0.68318566073027154</v>
      </c>
      <c r="P303" s="34">
        <f>P302</f>
        <v>128779925</v>
      </c>
      <c r="Q303" s="34">
        <f>Q302</f>
        <v>701251352</v>
      </c>
      <c r="R303" s="34">
        <f>R302</f>
        <v>772043184</v>
      </c>
      <c r="S303" s="34">
        <f>S302</f>
        <v>440994978</v>
      </c>
      <c r="T303" s="39">
        <f t="shared" si="78"/>
        <v>0.57120506616635058</v>
      </c>
      <c r="U303" s="39">
        <f t="shared" si="79"/>
        <v>0.61624887574674392</v>
      </c>
    </row>
    <row r="304" spans="1:21" ht="13" x14ac:dyDescent="0.3">
      <c r="A304" s="18" t="s">
        <v>29</v>
      </c>
      <c r="B304" s="12" t="s">
        <v>538</v>
      </c>
      <c r="C304" s="11" t="s">
        <v>539</v>
      </c>
      <c r="D304" s="33">
        <v>43092679</v>
      </c>
      <c r="E304" s="33">
        <v>1255246</v>
      </c>
      <c r="F304" s="33">
        <v>0</v>
      </c>
      <c r="G304" s="38">
        <f t="shared" si="72"/>
        <v>0</v>
      </c>
      <c r="H304" s="33">
        <v>0</v>
      </c>
      <c r="I304" s="38">
        <f t="shared" si="73"/>
        <v>0</v>
      </c>
      <c r="J304" s="33">
        <v>270</v>
      </c>
      <c r="K304" s="38">
        <f t="shared" si="74"/>
        <v>2.1509727973640226E-4</v>
      </c>
      <c r="L304" s="33">
        <v>0</v>
      </c>
      <c r="M304" s="38">
        <f t="shared" si="75"/>
        <v>0</v>
      </c>
      <c r="N304" s="33">
        <f t="shared" si="76"/>
        <v>270</v>
      </c>
      <c r="O304" s="38">
        <f t="shared" si="77"/>
        <v>2.1509727973640226E-4</v>
      </c>
      <c r="P304" s="33">
        <v>15073</v>
      </c>
      <c r="Q304" s="33">
        <v>14169200</v>
      </c>
      <c r="R304" s="33">
        <v>1253717</v>
      </c>
      <c r="S304" s="33">
        <v>47473</v>
      </c>
      <c r="T304" s="38">
        <f t="shared" si="78"/>
        <v>3.7865802250428127E-2</v>
      </c>
      <c r="U304" s="38">
        <f t="shared" si="79"/>
        <v>-0.98208717574470905</v>
      </c>
    </row>
    <row r="305" spans="1:21" ht="13" x14ac:dyDescent="0.3">
      <c r="A305" s="18" t="s">
        <v>29</v>
      </c>
      <c r="B305" s="12" t="s">
        <v>540</v>
      </c>
      <c r="C305" s="11" t="s">
        <v>541</v>
      </c>
      <c r="D305" s="33">
        <v>19729228</v>
      </c>
      <c r="E305" s="33">
        <v>26239228</v>
      </c>
      <c r="F305" s="33">
        <v>0</v>
      </c>
      <c r="G305" s="38">
        <f t="shared" si="72"/>
        <v>0</v>
      </c>
      <c r="H305" s="33">
        <v>11510</v>
      </c>
      <c r="I305" s="38">
        <f t="shared" si="73"/>
        <v>5.8339839754500272E-4</v>
      </c>
      <c r="J305" s="33">
        <v>12350462</v>
      </c>
      <c r="K305" s="38">
        <f t="shared" si="74"/>
        <v>0.47068694246644754</v>
      </c>
      <c r="L305" s="33">
        <v>0</v>
      </c>
      <c r="M305" s="38">
        <f t="shared" si="75"/>
        <v>0</v>
      </c>
      <c r="N305" s="33">
        <f t="shared" si="76"/>
        <v>12361972</v>
      </c>
      <c r="O305" s="38">
        <f t="shared" si="77"/>
        <v>0.47112559866471682</v>
      </c>
      <c r="P305" s="33">
        <v>0</v>
      </c>
      <c r="Q305" s="33">
        <v>13000000</v>
      </c>
      <c r="R305" s="33">
        <v>14076641</v>
      </c>
      <c r="S305" s="33">
        <v>0</v>
      </c>
      <c r="T305" s="38">
        <f t="shared" si="78"/>
        <v>0</v>
      </c>
      <c r="U305" s="38">
        <f t="shared" si="79"/>
        <v>0</v>
      </c>
    </row>
    <row r="306" spans="1:21" ht="13" x14ac:dyDescent="0.3">
      <c r="A306" s="18" t="s">
        <v>29</v>
      </c>
      <c r="B306" s="12" t="s">
        <v>542</v>
      </c>
      <c r="C306" s="11" t="s">
        <v>543</v>
      </c>
      <c r="D306" s="33">
        <v>1421000</v>
      </c>
      <c r="E306" s="33">
        <v>2460013</v>
      </c>
      <c r="F306" s="33">
        <v>0</v>
      </c>
      <c r="G306" s="38">
        <f t="shared" si="72"/>
        <v>0</v>
      </c>
      <c r="H306" s="33">
        <v>0</v>
      </c>
      <c r="I306" s="38">
        <f t="shared" si="73"/>
        <v>0</v>
      </c>
      <c r="J306" s="33">
        <v>0</v>
      </c>
      <c r="K306" s="38">
        <f t="shared" si="74"/>
        <v>0</v>
      </c>
      <c r="L306" s="33">
        <v>0</v>
      </c>
      <c r="M306" s="38">
        <f t="shared" si="75"/>
        <v>0</v>
      </c>
      <c r="N306" s="33">
        <f t="shared" si="76"/>
        <v>0</v>
      </c>
      <c r="O306" s="38">
        <f t="shared" si="77"/>
        <v>0</v>
      </c>
      <c r="P306" s="33">
        <v>0</v>
      </c>
      <c r="Q306" s="33">
        <v>5048000</v>
      </c>
      <c r="R306" s="33">
        <v>5020000</v>
      </c>
      <c r="S306" s="33">
        <v>0</v>
      </c>
      <c r="T306" s="38">
        <f t="shared" si="78"/>
        <v>0</v>
      </c>
      <c r="U306" s="38">
        <f t="shared" si="79"/>
        <v>0</v>
      </c>
    </row>
    <row r="307" spans="1:21" ht="13" x14ac:dyDescent="0.3">
      <c r="A307" s="18" t="s">
        <v>29</v>
      </c>
      <c r="B307" s="12" t="s">
        <v>544</v>
      </c>
      <c r="C307" s="11" t="s">
        <v>545</v>
      </c>
      <c r="D307" s="33">
        <v>5525784</v>
      </c>
      <c r="E307" s="33">
        <v>27054178</v>
      </c>
      <c r="F307" s="33">
        <v>696190</v>
      </c>
      <c r="G307" s="38">
        <f t="shared" si="72"/>
        <v>0.12598936187154619</v>
      </c>
      <c r="H307" s="33">
        <v>3809644</v>
      </c>
      <c r="I307" s="38">
        <f t="shared" si="73"/>
        <v>0.68943049529261369</v>
      </c>
      <c r="J307" s="33">
        <v>1519999</v>
      </c>
      <c r="K307" s="38">
        <f t="shared" si="74"/>
        <v>5.6183521820548379E-2</v>
      </c>
      <c r="L307" s="33">
        <v>0</v>
      </c>
      <c r="M307" s="38">
        <f t="shared" si="75"/>
        <v>0</v>
      </c>
      <c r="N307" s="33">
        <f t="shared" si="76"/>
        <v>6025833</v>
      </c>
      <c r="O307" s="38">
        <f t="shared" si="77"/>
        <v>0.22273206748325527</v>
      </c>
      <c r="P307" s="33">
        <v>806082</v>
      </c>
      <c r="Q307" s="33">
        <v>14176243</v>
      </c>
      <c r="R307" s="33">
        <v>32990309</v>
      </c>
      <c r="S307" s="33">
        <v>2376242</v>
      </c>
      <c r="T307" s="38">
        <f t="shared" si="78"/>
        <v>7.2028485698633501E-2</v>
      </c>
      <c r="U307" s="38">
        <f t="shared" si="79"/>
        <v>0.88566299706481466</v>
      </c>
    </row>
    <row r="308" spans="1:21" ht="13" x14ac:dyDescent="0.3">
      <c r="A308" s="18" t="s">
        <v>29</v>
      </c>
      <c r="B308" s="12" t="s">
        <v>546</v>
      </c>
      <c r="C308" s="11" t="s">
        <v>547</v>
      </c>
      <c r="D308" s="33">
        <v>27007837</v>
      </c>
      <c r="E308" s="33">
        <v>26854099</v>
      </c>
      <c r="F308" s="33">
        <v>108662</v>
      </c>
      <c r="G308" s="38">
        <f t="shared" si="72"/>
        <v>4.0233507037235154E-3</v>
      </c>
      <c r="H308" s="33">
        <v>128233</v>
      </c>
      <c r="I308" s="38">
        <f t="shared" si="73"/>
        <v>4.7479922216651415E-3</v>
      </c>
      <c r="J308" s="33">
        <v>2082787</v>
      </c>
      <c r="K308" s="38">
        <f t="shared" si="74"/>
        <v>7.7559369986682475E-2</v>
      </c>
      <c r="L308" s="33">
        <v>0</v>
      </c>
      <c r="M308" s="38">
        <f t="shared" si="75"/>
        <v>0</v>
      </c>
      <c r="N308" s="33">
        <f t="shared" si="76"/>
        <v>2319682</v>
      </c>
      <c r="O308" s="38">
        <f t="shared" si="77"/>
        <v>8.6380928289569503E-2</v>
      </c>
      <c r="P308" s="33">
        <v>43707</v>
      </c>
      <c r="Q308" s="33">
        <v>2419883</v>
      </c>
      <c r="R308" s="33">
        <v>3419883</v>
      </c>
      <c r="S308" s="33">
        <v>131121</v>
      </c>
      <c r="T308" s="38">
        <f t="shared" si="78"/>
        <v>3.8340785342656461E-2</v>
      </c>
      <c r="U308" s="38">
        <f t="shared" si="79"/>
        <v>46.653396481112864</v>
      </c>
    </row>
    <row r="309" spans="1:21" ht="13" x14ac:dyDescent="0.3">
      <c r="A309" s="18" t="s">
        <v>44</v>
      </c>
      <c r="B309" s="12" t="s">
        <v>548</v>
      </c>
      <c r="C309" s="11" t="s">
        <v>549</v>
      </c>
      <c r="D309" s="33">
        <v>0</v>
      </c>
      <c r="E309" s="33">
        <v>0</v>
      </c>
      <c r="F309" s="33">
        <v>0</v>
      </c>
      <c r="G309" s="38">
        <f t="shared" si="72"/>
        <v>0</v>
      </c>
      <c r="H309" s="33">
        <v>0</v>
      </c>
      <c r="I309" s="38">
        <f t="shared" si="73"/>
        <v>0</v>
      </c>
      <c r="J309" s="33">
        <v>0</v>
      </c>
      <c r="K309" s="38">
        <f t="shared" si="74"/>
        <v>0</v>
      </c>
      <c r="L309" s="33">
        <v>0</v>
      </c>
      <c r="M309" s="38">
        <f t="shared" si="75"/>
        <v>0</v>
      </c>
      <c r="N309" s="33">
        <f t="shared" si="76"/>
        <v>0</v>
      </c>
      <c r="O309" s="38">
        <f t="shared" si="77"/>
        <v>0</v>
      </c>
      <c r="P309" s="33">
        <v>0</v>
      </c>
      <c r="Q309" s="33">
        <v>0</v>
      </c>
      <c r="R309" s="33">
        <v>0</v>
      </c>
      <c r="S309" s="33">
        <v>0</v>
      </c>
      <c r="T309" s="38">
        <f t="shared" si="78"/>
        <v>0</v>
      </c>
      <c r="U309" s="38">
        <f t="shared" si="79"/>
        <v>0</v>
      </c>
    </row>
    <row r="310" spans="1:21" ht="14" x14ac:dyDescent="0.3">
      <c r="A310" s="19" t="s">
        <v>0</v>
      </c>
      <c r="B310" s="14" t="s">
        <v>550</v>
      </c>
      <c r="C310" s="13" t="s">
        <v>0</v>
      </c>
      <c r="D310" s="34">
        <f>SUM(D304:D309)</f>
        <v>96776528</v>
      </c>
      <c r="E310" s="34">
        <f>SUM(E304:E309)</f>
        <v>83862764</v>
      </c>
      <c r="F310" s="34">
        <f>SUM(F304:F309)</f>
        <v>804852</v>
      </c>
      <c r="G310" s="39">
        <f t="shared" si="72"/>
        <v>8.3166033813488333E-3</v>
      </c>
      <c r="H310" s="34">
        <f>SUM(H304:H309)</f>
        <v>3949387</v>
      </c>
      <c r="I310" s="39">
        <f t="shared" si="73"/>
        <v>4.0809347903036981E-2</v>
      </c>
      <c r="J310" s="34">
        <f>SUM(J304:J309)</f>
        <v>15953518</v>
      </c>
      <c r="K310" s="39">
        <f t="shared" si="74"/>
        <v>0.19023362979068995</v>
      </c>
      <c r="L310" s="34">
        <f>SUM(L304:L309)</f>
        <v>0</v>
      </c>
      <c r="M310" s="39">
        <f t="shared" si="75"/>
        <v>0</v>
      </c>
      <c r="N310" s="34">
        <f t="shared" si="76"/>
        <v>20707757</v>
      </c>
      <c r="O310" s="39">
        <f t="shared" si="77"/>
        <v>0.2469243322340294</v>
      </c>
      <c r="P310" s="34">
        <f>SUM(P304:P309)</f>
        <v>864862</v>
      </c>
      <c r="Q310" s="34">
        <f>SUM(Q304:Q309)</f>
        <v>48813326</v>
      </c>
      <c r="R310" s="34">
        <f>SUM(R304:R309)</f>
        <v>56760550</v>
      </c>
      <c r="S310" s="34">
        <f>SUM(S304:S309)</f>
        <v>2554836</v>
      </c>
      <c r="T310" s="39">
        <f t="shared" si="78"/>
        <v>4.501076892313411E-2</v>
      </c>
      <c r="U310" s="39">
        <f t="shared" si="79"/>
        <v>17.446316290922713</v>
      </c>
    </row>
    <row r="311" spans="1:21" ht="13" x14ac:dyDescent="0.3">
      <c r="A311" s="18" t="s">
        <v>29</v>
      </c>
      <c r="B311" s="12" t="s">
        <v>551</v>
      </c>
      <c r="C311" s="11" t="s">
        <v>552</v>
      </c>
      <c r="D311" s="33">
        <v>23884292</v>
      </c>
      <c r="E311" s="33">
        <v>22043384</v>
      </c>
      <c r="F311" s="33">
        <v>26089</v>
      </c>
      <c r="G311" s="38">
        <f t="shared" si="72"/>
        <v>1.0923078649348282E-3</v>
      </c>
      <c r="H311" s="33">
        <v>40637</v>
      </c>
      <c r="I311" s="38">
        <f t="shared" si="73"/>
        <v>1.7014111199109439E-3</v>
      </c>
      <c r="J311" s="33">
        <v>44200</v>
      </c>
      <c r="K311" s="38">
        <f t="shared" si="74"/>
        <v>2.005136779362007E-3</v>
      </c>
      <c r="L311" s="33">
        <v>0</v>
      </c>
      <c r="M311" s="38">
        <f t="shared" si="75"/>
        <v>0</v>
      </c>
      <c r="N311" s="33">
        <f t="shared" si="76"/>
        <v>110926</v>
      </c>
      <c r="O311" s="38">
        <f t="shared" si="77"/>
        <v>5.0321674748305435E-3</v>
      </c>
      <c r="P311" s="33">
        <v>15460</v>
      </c>
      <c r="Q311" s="33">
        <v>513735</v>
      </c>
      <c r="R311" s="33">
        <v>6323624</v>
      </c>
      <c r="S311" s="33">
        <v>15460</v>
      </c>
      <c r="T311" s="38">
        <f t="shared" si="78"/>
        <v>2.4448006396332231E-3</v>
      </c>
      <c r="U311" s="38">
        <f t="shared" si="79"/>
        <v>1.8589909443725743</v>
      </c>
    </row>
    <row r="312" spans="1:21" ht="13" x14ac:dyDescent="0.3">
      <c r="A312" s="18" t="s">
        <v>29</v>
      </c>
      <c r="B312" s="12" t="s">
        <v>553</v>
      </c>
      <c r="C312" s="11" t="s">
        <v>554</v>
      </c>
      <c r="D312" s="33">
        <v>16842089</v>
      </c>
      <c r="E312" s="33">
        <v>21929014</v>
      </c>
      <c r="F312" s="33">
        <v>3231699</v>
      </c>
      <c r="G312" s="38">
        <f t="shared" si="72"/>
        <v>0.19188231341135889</v>
      </c>
      <c r="H312" s="33">
        <v>3177013</v>
      </c>
      <c r="I312" s="38">
        <f t="shared" si="73"/>
        <v>0.18863532902598959</v>
      </c>
      <c r="J312" s="33">
        <v>3299032</v>
      </c>
      <c r="K312" s="38">
        <f t="shared" si="74"/>
        <v>0.15044141975558042</v>
      </c>
      <c r="L312" s="33">
        <v>0</v>
      </c>
      <c r="M312" s="38">
        <f t="shared" si="75"/>
        <v>0</v>
      </c>
      <c r="N312" s="33">
        <f t="shared" si="76"/>
        <v>9707744</v>
      </c>
      <c r="O312" s="38">
        <f t="shared" si="77"/>
        <v>0.44268948891181337</v>
      </c>
      <c r="P312" s="33">
        <v>425742</v>
      </c>
      <c r="Q312" s="33">
        <v>107160897</v>
      </c>
      <c r="R312" s="33">
        <v>22100838</v>
      </c>
      <c r="S312" s="33">
        <v>14497287</v>
      </c>
      <c r="T312" s="38">
        <f t="shared" si="78"/>
        <v>0.65596096401412474</v>
      </c>
      <c r="U312" s="38">
        <f t="shared" si="79"/>
        <v>6.7488995682831385</v>
      </c>
    </row>
    <row r="313" spans="1:21" ht="13" x14ac:dyDescent="0.3">
      <c r="A313" s="18" t="s">
        <v>29</v>
      </c>
      <c r="B313" s="12" t="s">
        <v>555</v>
      </c>
      <c r="C313" s="11" t="s">
        <v>556</v>
      </c>
      <c r="D313" s="33">
        <v>7954764</v>
      </c>
      <c r="E313" s="33">
        <v>9499094</v>
      </c>
      <c r="F313" s="33">
        <v>1959220</v>
      </c>
      <c r="G313" s="38">
        <f t="shared" si="72"/>
        <v>0.24629517607310539</v>
      </c>
      <c r="H313" s="33">
        <v>2017427</v>
      </c>
      <c r="I313" s="38">
        <f t="shared" si="73"/>
        <v>0.2536124264654489</v>
      </c>
      <c r="J313" s="33">
        <v>2114196</v>
      </c>
      <c r="K313" s="38">
        <f t="shared" si="74"/>
        <v>0.22256817334368942</v>
      </c>
      <c r="L313" s="33">
        <v>0</v>
      </c>
      <c r="M313" s="38">
        <f t="shared" si="75"/>
        <v>0</v>
      </c>
      <c r="N313" s="33">
        <f t="shared" si="76"/>
        <v>6090843</v>
      </c>
      <c r="O313" s="38">
        <f t="shared" si="77"/>
        <v>0.6412025188928544</v>
      </c>
      <c r="P313" s="33">
        <v>2549561</v>
      </c>
      <c r="Q313" s="33">
        <v>20669883</v>
      </c>
      <c r="R313" s="33">
        <v>9397994</v>
      </c>
      <c r="S313" s="33">
        <v>10685626</v>
      </c>
      <c r="T313" s="38">
        <f t="shared" si="78"/>
        <v>1.1370113664682058</v>
      </c>
      <c r="U313" s="38">
        <f t="shared" si="79"/>
        <v>-0.17076077018749503</v>
      </c>
    </row>
    <row r="314" spans="1:21" ht="13" x14ac:dyDescent="0.3">
      <c r="A314" s="18" t="s">
        <v>29</v>
      </c>
      <c r="B314" s="12" t="s">
        <v>557</v>
      </c>
      <c r="C314" s="11" t="s">
        <v>558</v>
      </c>
      <c r="D314" s="33">
        <v>21492800</v>
      </c>
      <c r="E314" s="33">
        <v>26131226</v>
      </c>
      <c r="F314" s="33">
        <v>7359870</v>
      </c>
      <c r="G314" s="38">
        <f t="shared" si="72"/>
        <v>0.34243421052631579</v>
      </c>
      <c r="H314" s="33">
        <v>6122945</v>
      </c>
      <c r="I314" s="38">
        <f t="shared" si="73"/>
        <v>0.28488354239559294</v>
      </c>
      <c r="J314" s="33">
        <v>4827938</v>
      </c>
      <c r="K314" s="38">
        <f t="shared" si="74"/>
        <v>0.18475742393410857</v>
      </c>
      <c r="L314" s="33">
        <v>0</v>
      </c>
      <c r="M314" s="38">
        <f t="shared" si="75"/>
        <v>0</v>
      </c>
      <c r="N314" s="33">
        <f t="shared" si="76"/>
        <v>18310753</v>
      </c>
      <c r="O314" s="38">
        <f t="shared" si="77"/>
        <v>0.70072307361315533</v>
      </c>
      <c r="P314" s="33">
        <v>2930235</v>
      </c>
      <c r="Q314" s="33">
        <v>81674948</v>
      </c>
      <c r="R314" s="33">
        <v>26501222</v>
      </c>
      <c r="S314" s="33">
        <v>20022699</v>
      </c>
      <c r="T314" s="38">
        <f t="shared" si="78"/>
        <v>0.75553870685661217</v>
      </c>
      <c r="U314" s="38">
        <f t="shared" si="79"/>
        <v>0.64762826189708345</v>
      </c>
    </row>
    <row r="315" spans="1:21" ht="13" x14ac:dyDescent="0.3">
      <c r="A315" s="18" t="s">
        <v>29</v>
      </c>
      <c r="B315" s="12" t="s">
        <v>559</v>
      </c>
      <c r="C315" s="11" t="s">
        <v>560</v>
      </c>
      <c r="D315" s="33">
        <v>2165293</v>
      </c>
      <c r="E315" s="33">
        <v>16949394</v>
      </c>
      <c r="F315" s="33">
        <v>47742</v>
      </c>
      <c r="G315" s="38">
        <f t="shared" si="72"/>
        <v>2.2048748137088146E-2</v>
      </c>
      <c r="H315" s="33">
        <v>118952</v>
      </c>
      <c r="I315" s="38">
        <f t="shared" si="73"/>
        <v>5.4935752343909114E-2</v>
      </c>
      <c r="J315" s="33">
        <v>244651</v>
      </c>
      <c r="K315" s="38">
        <f t="shared" si="74"/>
        <v>1.4434203370338785E-2</v>
      </c>
      <c r="L315" s="33">
        <v>0</v>
      </c>
      <c r="M315" s="38">
        <f t="shared" si="75"/>
        <v>0</v>
      </c>
      <c r="N315" s="33">
        <f t="shared" si="76"/>
        <v>411345</v>
      </c>
      <c r="O315" s="38">
        <f t="shared" si="77"/>
        <v>2.426900926369403E-2</v>
      </c>
      <c r="P315" s="33">
        <v>100667</v>
      </c>
      <c r="Q315" s="33">
        <v>8701175</v>
      </c>
      <c r="R315" s="33">
        <v>14930626</v>
      </c>
      <c r="S315" s="33">
        <v>2576814</v>
      </c>
      <c r="T315" s="38">
        <f t="shared" si="78"/>
        <v>0.17258579780914746</v>
      </c>
      <c r="U315" s="38">
        <f t="shared" si="79"/>
        <v>1.4302998996692065</v>
      </c>
    </row>
    <row r="316" spans="1:21" ht="13" x14ac:dyDescent="0.3">
      <c r="A316" s="18" t="s">
        <v>44</v>
      </c>
      <c r="B316" s="12" t="s">
        <v>561</v>
      </c>
      <c r="C316" s="11" t="s">
        <v>562</v>
      </c>
      <c r="D316" s="33">
        <v>0</v>
      </c>
      <c r="E316" s="33">
        <v>0</v>
      </c>
      <c r="F316" s="33">
        <v>0</v>
      </c>
      <c r="G316" s="38">
        <f t="shared" si="72"/>
        <v>0</v>
      </c>
      <c r="H316" s="33">
        <v>0</v>
      </c>
      <c r="I316" s="38">
        <f t="shared" si="73"/>
        <v>0</v>
      </c>
      <c r="J316" s="33">
        <v>0</v>
      </c>
      <c r="K316" s="38">
        <f t="shared" si="74"/>
        <v>0</v>
      </c>
      <c r="L316" s="33">
        <v>0</v>
      </c>
      <c r="M316" s="38">
        <f t="shared" si="75"/>
        <v>0</v>
      </c>
      <c r="N316" s="33">
        <f t="shared" si="76"/>
        <v>0</v>
      </c>
      <c r="O316" s="38">
        <f t="shared" si="77"/>
        <v>0</v>
      </c>
      <c r="P316" s="33">
        <v>0</v>
      </c>
      <c r="Q316" s="33">
        <v>0</v>
      </c>
      <c r="R316" s="33">
        <v>0</v>
      </c>
      <c r="S316" s="33">
        <v>0</v>
      </c>
      <c r="T316" s="38">
        <f t="shared" si="78"/>
        <v>0</v>
      </c>
      <c r="U316" s="38">
        <f t="shared" si="79"/>
        <v>0</v>
      </c>
    </row>
    <row r="317" spans="1:21" ht="14" x14ac:dyDescent="0.3">
      <c r="A317" s="19" t="s">
        <v>0</v>
      </c>
      <c r="B317" s="14" t="s">
        <v>563</v>
      </c>
      <c r="C317" s="13" t="s">
        <v>0</v>
      </c>
      <c r="D317" s="34">
        <f>SUM(D311:D316)</f>
        <v>72339238</v>
      </c>
      <c r="E317" s="34">
        <f>SUM(E311:E316)</f>
        <v>96552112</v>
      </c>
      <c r="F317" s="34">
        <f>SUM(F311:F316)</f>
        <v>12624620</v>
      </c>
      <c r="G317" s="39">
        <f t="shared" si="72"/>
        <v>0.17451967077673669</v>
      </c>
      <c r="H317" s="34">
        <f>SUM(H311:H316)</f>
        <v>11476974</v>
      </c>
      <c r="I317" s="39">
        <f t="shared" si="73"/>
        <v>0.15865489210710237</v>
      </c>
      <c r="J317" s="34">
        <f>SUM(J311:J316)</f>
        <v>10530017</v>
      </c>
      <c r="K317" s="39">
        <f t="shared" si="74"/>
        <v>0.10906045224572612</v>
      </c>
      <c r="L317" s="34">
        <f>SUM(L311:L316)</f>
        <v>0</v>
      </c>
      <c r="M317" s="39">
        <f t="shared" si="75"/>
        <v>0</v>
      </c>
      <c r="N317" s="34">
        <f t="shared" si="76"/>
        <v>34631611</v>
      </c>
      <c r="O317" s="39">
        <f t="shared" si="77"/>
        <v>0.35868310161874034</v>
      </c>
      <c r="P317" s="34">
        <f>SUM(P311:P316)</f>
        <v>6021665</v>
      </c>
      <c r="Q317" s="34">
        <f>SUM(Q311:Q316)</f>
        <v>218720638</v>
      </c>
      <c r="R317" s="34">
        <f>SUM(R311:R316)</f>
        <v>79254304</v>
      </c>
      <c r="S317" s="34">
        <f>SUM(S311:S316)</f>
        <v>47797886</v>
      </c>
      <c r="T317" s="39">
        <f t="shared" si="78"/>
        <v>0.60309514546995457</v>
      </c>
      <c r="U317" s="39">
        <f t="shared" si="79"/>
        <v>0.7486886102099668</v>
      </c>
    </row>
    <row r="318" spans="1:21" ht="13" x14ac:dyDescent="0.3">
      <c r="A318" s="18" t="s">
        <v>29</v>
      </c>
      <c r="B318" s="12" t="s">
        <v>564</v>
      </c>
      <c r="C318" s="11" t="s">
        <v>565</v>
      </c>
      <c r="D318" s="33">
        <v>15778560</v>
      </c>
      <c r="E318" s="33">
        <v>14062786</v>
      </c>
      <c r="F318" s="33">
        <v>512866</v>
      </c>
      <c r="G318" s="38">
        <f t="shared" si="72"/>
        <v>3.2503980084367647E-2</v>
      </c>
      <c r="H318" s="33">
        <v>456238</v>
      </c>
      <c r="I318" s="38">
        <f t="shared" si="73"/>
        <v>2.89150594224061E-2</v>
      </c>
      <c r="J318" s="33">
        <v>24552</v>
      </c>
      <c r="K318" s="38">
        <f t="shared" si="74"/>
        <v>1.745884492589164E-3</v>
      </c>
      <c r="L318" s="33">
        <v>0</v>
      </c>
      <c r="M318" s="38">
        <f t="shared" si="75"/>
        <v>0</v>
      </c>
      <c r="N318" s="33">
        <f t="shared" si="76"/>
        <v>993656</v>
      </c>
      <c r="O318" s="38">
        <f t="shared" si="77"/>
        <v>7.0658545184432153E-2</v>
      </c>
      <c r="P318" s="33">
        <v>591243</v>
      </c>
      <c r="Q318" s="33">
        <v>17652000</v>
      </c>
      <c r="R318" s="33">
        <v>26723368</v>
      </c>
      <c r="S318" s="33">
        <v>1139949</v>
      </c>
      <c r="T318" s="38">
        <f t="shared" si="78"/>
        <v>4.2657385102057493E-2</v>
      </c>
      <c r="U318" s="38">
        <f t="shared" si="79"/>
        <v>-0.95847392696404021</v>
      </c>
    </row>
    <row r="319" spans="1:21" ht="13" x14ac:dyDescent="0.3">
      <c r="A319" s="18" t="s">
        <v>29</v>
      </c>
      <c r="B319" s="12" t="s">
        <v>566</v>
      </c>
      <c r="C319" s="11" t="s">
        <v>567</v>
      </c>
      <c r="D319" s="33">
        <v>107845400</v>
      </c>
      <c r="E319" s="33">
        <v>120253256</v>
      </c>
      <c r="F319" s="33">
        <v>11244786</v>
      </c>
      <c r="G319" s="38">
        <f t="shared" si="72"/>
        <v>0.10426764609338925</v>
      </c>
      <c r="H319" s="33">
        <v>22248343</v>
      </c>
      <c r="I319" s="38">
        <f t="shared" si="73"/>
        <v>0.2062984883917163</v>
      </c>
      <c r="J319" s="33">
        <v>12457072</v>
      </c>
      <c r="K319" s="38">
        <f t="shared" si="74"/>
        <v>0.10359030943827417</v>
      </c>
      <c r="L319" s="33">
        <v>0</v>
      </c>
      <c r="M319" s="38">
        <f t="shared" si="75"/>
        <v>0</v>
      </c>
      <c r="N319" s="33">
        <f t="shared" si="76"/>
        <v>45950201</v>
      </c>
      <c r="O319" s="38">
        <f t="shared" si="77"/>
        <v>0.382111907223535</v>
      </c>
      <c r="P319" s="33">
        <v>11327776</v>
      </c>
      <c r="Q319" s="33">
        <v>90568400</v>
      </c>
      <c r="R319" s="33">
        <v>74082972</v>
      </c>
      <c r="S319" s="33">
        <v>54574824</v>
      </c>
      <c r="T319" s="38">
        <f t="shared" si="78"/>
        <v>0.73667163353003706</v>
      </c>
      <c r="U319" s="38">
        <f t="shared" si="79"/>
        <v>9.969264928967525E-2</v>
      </c>
    </row>
    <row r="320" spans="1:21" ht="13" x14ac:dyDescent="0.3">
      <c r="A320" s="18" t="s">
        <v>29</v>
      </c>
      <c r="B320" s="12" t="s">
        <v>568</v>
      </c>
      <c r="C320" s="11" t="s">
        <v>569</v>
      </c>
      <c r="D320" s="33">
        <v>4927000</v>
      </c>
      <c r="E320" s="33">
        <v>10851000</v>
      </c>
      <c r="F320" s="33">
        <v>3672</v>
      </c>
      <c r="G320" s="38">
        <f t="shared" si="72"/>
        <v>7.4528110412015421E-4</v>
      </c>
      <c r="H320" s="33">
        <v>147942</v>
      </c>
      <c r="I320" s="38">
        <f t="shared" si="73"/>
        <v>3.0026791150801705E-2</v>
      </c>
      <c r="J320" s="33">
        <v>40779</v>
      </c>
      <c r="K320" s="38">
        <f t="shared" si="74"/>
        <v>3.7580868122753662E-3</v>
      </c>
      <c r="L320" s="33">
        <v>0</v>
      </c>
      <c r="M320" s="38">
        <f t="shared" si="75"/>
        <v>0</v>
      </c>
      <c r="N320" s="33">
        <f t="shared" si="76"/>
        <v>192393</v>
      </c>
      <c r="O320" s="38">
        <f t="shared" si="77"/>
        <v>1.7730439590821122E-2</v>
      </c>
      <c r="P320" s="33">
        <v>12028384</v>
      </c>
      <c r="Q320" s="33">
        <v>31064000</v>
      </c>
      <c r="R320" s="33">
        <v>31064000</v>
      </c>
      <c r="S320" s="33">
        <v>12055138</v>
      </c>
      <c r="T320" s="38">
        <f t="shared" si="78"/>
        <v>0.3880742338398146</v>
      </c>
      <c r="U320" s="38">
        <f t="shared" si="79"/>
        <v>-0.99660976902632969</v>
      </c>
    </row>
    <row r="321" spans="1:21" ht="13" x14ac:dyDescent="0.3">
      <c r="A321" s="18" t="s">
        <v>29</v>
      </c>
      <c r="B321" s="12" t="s">
        <v>570</v>
      </c>
      <c r="C321" s="11" t="s">
        <v>571</v>
      </c>
      <c r="D321" s="33">
        <v>5100000</v>
      </c>
      <c r="E321" s="33">
        <v>8914043</v>
      </c>
      <c r="F321" s="33">
        <v>0</v>
      </c>
      <c r="G321" s="38">
        <f t="shared" si="72"/>
        <v>0</v>
      </c>
      <c r="H321" s="33">
        <v>0</v>
      </c>
      <c r="I321" s="38">
        <f t="shared" si="73"/>
        <v>0</v>
      </c>
      <c r="J321" s="33">
        <v>0</v>
      </c>
      <c r="K321" s="38">
        <f t="shared" si="74"/>
        <v>0</v>
      </c>
      <c r="L321" s="33">
        <v>0</v>
      </c>
      <c r="M321" s="38">
        <f t="shared" si="75"/>
        <v>0</v>
      </c>
      <c r="N321" s="33">
        <f t="shared" si="76"/>
        <v>0</v>
      </c>
      <c r="O321" s="38">
        <f t="shared" si="77"/>
        <v>0</v>
      </c>
      <c r="P321" s="33">
        <v>1507000</v>
      </c>
      <c r="Q321" s="33">
        <v>8300000</v>
      </c>
      <c r="R321" s="33">
        <v>15183865</v>
      </c>
      <c r="S321" s="33">
        <v>3369452</v>
      </c>
      <c r="T321" s="38">
        <f t="shared" si="78"/>
        <v>0.22191003410528215</v>
      </c>
      <c r="U321" s="38">
        <f t="shared" si="79"/>
        <v>-1</v>
      </c>
    </row>
    <row r="322" spans="1:21" ht="13" x14ac:dyDescent="0.3">
      <c r="A322" s="18" t="s">
        <v>44</v>
      </c>
      <c r="B322" s="12" t="s">
        <v>572</v>
      </c>
      <c r="C322" s="11" t="s">
        <v>573</v>
      </c>
      <c r="D322" s="33">
        <v>0</v>
      </c>
      <c r="E322" s="33">
        <v>0</v>
      </c>
      <c r="F322" s="33">
        <v>0</v>
      </c>
      <c r="G322" s="38">
        <f t="shared" si="72"/>
        <v>0</v>
      </c>
      <c r="H322" s="33">
        <v>0</v>
      </c>
      <c r="I322" s="38">
        <f t="shared" si="73"/>
        <v>0</v>
      </c>
      <c r="J322" s="33">
        <v>0</v>
      </c>
      <c r="K322" s="38">
        <f t="shared" si="74"/>
        <v>0</v>
      </c>
      <c r="L322" s="33">
        <v>0</v>
      </c>
      <c r="M322" s="38">
        <f t="shared" si="75"/>
        <v>0</v>
      </c>
      <c r="N322" s="33">
        <f t="shared" si="76"/>
        <v>0</v>
      </c>
      <c r="O322" s="38">
        <f t="shared" si="77"/>
        <v>0</v>
      </c>
      <c r="P322" s="33">
        <v>0</v>
      </c>
      <c r="Q322" s="33">
        <v>0</v>
      </c>
      <c r="R322" s="33">
        <v>0</v>
      </c>
      <c r="S322" s="33">
        <v>0</v>
      </c>
      <c r="T322" s="38">
        <f t="shared" si="78"/>
        <v>0</v>
      </c>
      <c r="U322" s="38">
        <f t="shared" si="79"/>
        <v>0</v>
      </c>
    </row>
    <row r="323" spans="1:21" ht="14" x14ac:dyDescent="0.3">
      <c r="A323" s="19" t="s">
        <v>0</v>
      </c>
      <c r="B323" s="14" t="s">
        <v>574</v>
      </c>
      <c r="C323" s="13" t="s">
        <v>0</v>
      </c>
      <c r="D323" s="34">
        <f>SUM(D318:D322)</f>
        <v>133650960</v>
      </c>
      <c r="E323" s="34">
        <f>SUM(E318:E322)</f>
        <v>154081085</v>
      </c>
      <c r="F323" s="34">
        <f>SUM(F318:F322)</f>
        <v>11761324</v>
      </c>
      <c r="G323" s="39">
        <f t="shared" si="72"/>
        <v>8.800029569559395E-2</v>
      </c>
      <c r="H323" s="34">
        <f>SUM(H318:H322)</f>
        <v>22852523</v>
      </c>
      <c r="I323" s="39">
        <f t="shared" si="73"/>
        <v>0.17098659822570672</v>
      </c>
      <c r="J323" s="34">
        <f>SUM(J318:J322)</f>
        <v>12522403</v>
      </c>
      <c r="K323" s="39">
        <f t="shared" si="74"/>
        <v>8.1271513631929582E-2</v>
      </c>
      <c r="L323" s="34">
        <f>SUM(L318:L322)</f>
        <v>0</v>
      </c>
      <c r="M323" s="39">
        <f t="shared" si="75"/>
        <v>0</v>
      </c>
      <c r="N323" s="34">
        <f t="shared" si="76"/>
        <v>47136250</v>
      </c>
      <c r="O323" s="39">
        <f t="shared" si="77"/>
        <v>0.30591847143340145</v>
      </c>
      <c r="P323" s="34">
        <f>SUM(P318:P322)</f>
        <v>25454403</v>
      </c>
      <c r="Q323" s="34">
        <f>SUM(Q318:Q322)</f>
        <v>147584400</v>
      </c>
      <c r="R323" s="34">
        <f>SUM(R318:R322)</f>
        <v>147054205</v>
      </c>
      <c r="S323" s="34">
        <f>SUM(S318:S322)</f>
        <v>71139363</v>
      </c>
      <c r="T323" s="39">
        <f t="shared" si="78"/>
        <v>0.48376286145642688</v>
      </c>
      <c r="U323" s="39">
        <f t="shared" si="79"/>
        <v>-0.50804570038433039</v>
      </c>
    </row>
    <row r="324" spans="1:21" ht="13" x14ac:dyDescent="0.3">
      <c r="A324" s="18" t="s">
        <v>29</v>
      </c>
      <c r="B324" s="12" t="s">
        <v>575</v>
      </c>
      <c r="C324" s="11" t="s">
        <v>576</v>
      </c>
      <c r="D324" s="33">
        <v>6100000</v>
      </c>
      <c r="E324" s="33">
        <v>1721000</v>
      </c>
      <c r="F324" s="33">
        <v>0</v>
      </c>
      <c r="G324" s="38">
        <f t="shared" si="72"/>
        <v>0</v>
      </c>
      <c r="H324" s="33">
        <v>0</v>
      </c>
      <c r="I324" s="38">
        <f t="shared" si="73"/>
        <v>0</v>
      </c>
      <c r="J324" s="33">
        <v>0</v>
      </c>
      <c r="K324" s="38">
        <f t="shared" si="74"/>
        <v>0</v>
      </c>
      <c r="L324" s="33">
        <v>0</v>
      </c>
      <c r="M324" s="38">
        <f t="shared" si="75"/>
        <v>0</v>
      </c>
      <c r="N324" s="33">
        <f t="shared" si="76"/>
        <v>0</v>
      </c>
      <c r="O324" s="38">
        <f t="shared" si="77"/>
        <v>0</v>
      </c>
      <c r="P324" s="33">
        <v>0</v>
      </c>
      <c r="Q324" s="33">
        <v>200000</v>
      </c>
      <c r="R324" s="33">
        <v>1200792</v>
      </c>
      <c r="S324" s="33">
        <v>0</v>
      </c>
      <c r="T324" s="38">
        <f t="shared" si="78"/>
        <v>0</v>
      </c>
      <c r="U324" s="38">
        <f t="shared" si="79"/>
        <v>0</v>
      </c>
    </row>
    <row r="325" spans="1:21" ht="13" x14ac:dyDescent="0.3">
      <c r="A325" s="18" t="s">
        <v>29</v>
      </c>
      <c r="B325" s="12" t="s">
        <v>577</v>
      </c>
      <c r="C325" s="11" t="s">
        <v>578</v>
      </c>
      <c r="D325" s="33">
        <v>5320887</v>
      </c>
      <c r="E325" s="33">
        <v>8886524</v>
      </c>
      <c r="F325" s="33">
        <v>35374</v>
      </c>
      <c r="G325" s="38">
        <f t="shared" si="72"/>
        <v>6.6481396804705679E-3</v>
      </c>
      <c r="H325" s="33">
        <v>44254</v>
      </c>
      <c r="I325" s="38">
        <f t="shared" si="73"/>
        <v>8.3170343591209509E-3</v>
      </c>
      <c r="J325" s="33">
        <v>38897</v>
      </c>
      <c r="K325" s="38">
        <f t="shared" si="74"/>
        <v>4.3770770213415276E-3</v>
      </c>
      <c r="L325" s="33">
        <v>0</v>
      </c>
      <c r="M325" s="38">
        <f t="shared" si="75"/>
        <v>0</v>
      </c>
      <c r="N325" s="33">
        <f t="shared" si="76"/>
        <v>118525</v>
      </c>
      <c r="O325" s="38">
        <f t="shared" si="77"/>
        <v>1.333761097139894E-2</v>
      </c>
      <c r="P325" s="33">
        <v>35008</v>
      </c>
      <c r="Q325" s="33">
        <v>12707219</v>
      </c>
      <c r="R325" s="33">
        <v>13181276</v>
      </c>
      <c r="S325" s="33">
        <v>104187</v>
      </c>
      <c r="T325" s="38">
        <f t="shared" si="78"/>
        <v>7.9041664858546315E-3</v>
      </c>
      <c r="U325" s="38">
        <f t="shared" si="79"/>
        <v>0.11108889396709332</v>
      </c>
    </row>
    <row r="326" spans="1:21" ht="13" x14ac:dyDescent="0.3">
      <c r="A326" s="18" t="s">
        <v>29</v>
      </c>
      <c r="B326" s="12" t="s">
        <v>579</v>
      </c>
      <c r="C326" s="11" t="s">
        <v>580</v>
      </c>
      <c r="D326" s="33">
        <v>17072889</v>
      </c>
      <c r="E326" s="33">
        <v>33891336</v>
      </c>
      <c r="F326" s="33">
        <v>7083853</v>
      </c>
      <c r="G326" s="38">
        <f t="shared" si="72"/>
        <v>0.41491823674364658</v>
      </c>
      <c r="H326" s="33">
        <v>5730846</v>
      </c>
      <c r="I326" s="38">
        <f t="shared" si="73"/>
        <v>0.33566937616709158</v>
      </c>
      <c r="J326" s="33">
        <v>3274221</v>
      </c>
      <c r="K326" s="38">
        <f t="shared" si="74"/>
        <v>9.6609381229468203E-2</v>
      </c>
      <c r="L326" s="33">
        <v>0</v>
      </c>
      <c r="M326" s="38">
        <f t="shared" si="75"/>
        <v>0</v>
      </c>
      <c r="N326" s="33">
        <f t="shared" si="76"/>
        <v>16088920</v>
      </c>
      <c r="O326" s="38">
        <f t="shared" si="77"/>
        <v>0.47472073688685512</v>
      </c>
      <c r="P326" s="33">
        <v>11569068</v>
      </c>
      <c r="Q326" s="33">
        <v>45740708</v>
      </c>
      <c r="R326" s="33">
        <v>67853070</v>
      </c>
      <c r="S326" s="33">
        <v>45441480</v>
      </c>
      <c r="T326" s="38">
        <f t="shared" si="78"/>
        <v>0.66970411213523573</v>
      </c>
      <c r="U326" s="38">
        <f t="shared" si="79"/>
        <v>-0.71698489454811742</v>
      </c>
    </row>
    <row r="327" spans="1:21" ht="13" x14ac:dyDescent="0.3">
      <c r="A327" s="18" t="s">
        <v>29</v>
      </c>
      <c r="B327" s="12" t="s">
        <v>581</v>
      </c>
      <c r="C327" s="11" t="s">
        <v>582</v>
      </c>
      <c r="D327" s="33">
        <v>105267428</v>
      </c>
      <c r="E327" s="33">
        <v>93321857</v>
      </c>
      <c r="F327" s="33">
        <v>296598</v>
      </c>
      <c r="G327" s="38">
        <f t="shared" si="72"/>
        <v>2.8175667025891428E-3</v>
      </c>
      <c r="H327" s="33">
        <v>3319315</v>
      </c>
      <c r="I327" s="38">
        <f t="shared" si="73"/>
        <v>3.1532213364232668E-2</v>
      </c>
      <c r="J327" s="33">
        <v>347333</v>
      </c>
      <c r="K327" s="38">
        <f t="shared" si="74"/>
        <v>3.7218826453485595E-3</v>
      </c>
      <c r="L327" s="33">
        <v>0</v>
      </c>
      <c r="M327" s="38">
        <f t="shared" si="75"/>
        <v>0</v>
      </c>
      <c r="N327" s="33">
        <f t="shared" si="76"/>
        <v>3963246</v>
      </c>
      <c r="O327" s="38">
        <f t="shared" si="77"/>
        <v>4.2468571965943627E-2</v>
      </c>
      <c r="P327" s="33">
        <v>200893</v>
      </c>
      <c r="Q327" s="33">
        <v>159264400</v>
      </c>
      <c r="R327" s="33">
        <v>153035112</v>
      </c>
      <c r="S327" s="33">
        <v>1230360</v>
      </c>
      <c r="T327" s="38">
        <f t="shared" si="78"/>
        <v>8.0397235897079616E-3</v>
      </c>
      <c r="U327" s="38">
        <f t="shared" si="79"/>
        <v>0.72894525941670452</v>
      </c>
    </row>
    <row r="328" spans="1:21" ht="13" x14ac:dyDescent="0.3">
      <c r="A328" s="18" t="s">
        <v>29</v>
      </c>
      <c r="B328" s="12" t="s">
        <v>583</v>
      </c>
      <c r="C328" s="11" t="s">
        <v>584</v>
      </c>
      <c r="D328" s="33">
        <v>0</v>
      </c>
      <c r="E328" s="33">
        <v>0</v>
      </c>
      <c r="F328" s="33">
        <v>0</v>
      </c>
      <c r="G328" s="38">
        <f t="shared" si="72"/>
        <v>0</v>
      </c>
      <c r="H328" s="33">
        <v>0</v>
      </c>
      <c r="I328" s="38">
        <f t="shared" si="73"/>
        <v>0</v>
      </c>
      <c r="J328" s="33">
        <v>0</v>
      </c>
      <c r="K328" s="38">
        <f t="shared" si="74"/>
        <v>0</v>
      </c>
      <c r="L328" s="33">
        <v>0</v>
      </c>
      <c r="M328" s="38">
        <f t="shared" si="75"/>
        <v>0</v>
      </c>
      <c r="N328" s="33">
        <f t="shared" si="76"/>
        <v>0</v>
      </c>
      <c r="O328" s="38">
        <f t="shared" si="77"/>
        <v>0</v>
      </c>
      <c r="P328" s="33">
        <v>0</v>
      </c>
      <c r="Q328" s="33">
        <v>4882160</v>
      </c>
      <c r="R328" s="33">
        <v>4882160</v>
      </c>
      <c r="S328" s="33">
        <v>977443</v>
      </c>
      <c r="T328" s="38">
        <f t="shared" si="78"/>
        <v>0.20020708047257771</v>
      </c>
      <c r="U328" s="38">
        <f t="shared" si="79"/>
        <v>0</v>
      </c>
    </row>
    <row r="329" spans="1:21" ht="13" x14ac:dyDescent="0.3">
      <c r="A329" s="18" t="s">
        <v>29</v>
      </c>
      <c r="B329" s="12" t="s">
        <v>585</v>
      </c>
      <c r="C329" s="11" t="s">
        <v>586</v>
      </c>
      <c r="D329" s="33">
        <v>11248418</v>
      </c>
      <c r="E329" s="33">
        <v>28688418</v>
      </c>
      <c r="F329" s="33">
        <v>176050</v>
      </c>
      <c r="G329" s="38">
        <f t="shared" si="72"/>
        <v>1.5651089779913939E-2</v>
      </c>
      <c r="H329" s="33">
        <v>0</v>
      </c>
      <c r="I329" s="38">
        <f t="shared" si="73"/>
        <v>0</v>
      </c>
      <c r="J329" s="33">
        <v>200</v>
      </c>
      <c r="K329" s="38">
        <f t="shared" si="74"/>
        <v>6.9714544733697066E-6</v>
      </c>
      <c r="L329" s="33">
        <v>0</v>
      </c>
      <c r="M329" s="38">
        <f t="shared" si="75"/>
        <v>0</v>
      </c>
      <c r="N329" s="33">
        <f t="shared" si="76"/>
        <v>176250</v>
      </c>
      <c r="O329" s="38">
        <f t="shared" si="77"/>
        <v>6.1435942546570537E-3</v>
      </c>
      <c r="P329" s="33">
        <v>3135034</v>
      </c>
      <c r="Q329" s="33">
        <v>22436658</v>
      </c>
      <c r="R329" s="33">
        <v>22680000</v>
      </c>
      <c r="S329" s="33">
        <v>5974576</v>
      </c>
      <c r="T329" s="38">
        <f t="shared" si="78"/>
        <v>0.26342927689594359</v>
      </c>
      <c r="U329" s="38">
        <f t="shared" si="79"/>
        <v>-0.99993620483860779</v>
      </c>
    </row>
    <row r="330" spans="1:21" ht="13" x14ac:dyDescent="0.3">
      <c r="A330" s="18" t="s">
        <v>29</v>
      </c>
      <c r="B330" s="12" t="s">
        <v>587</v>
      </c>
      <c r="C330" s="11" t="s">
        <v>588</v>
      </c>
      <c r="D330" s="33">
        <v>33844100</v>
      </c>
      <c r="E330" s="33">
        <v>42475749</v>
      </c>
      <c r="F330" s="33">
        <v>4571707</v>
      </c>
      <c r="G330" s="38">
        <f t="shared" si="72"/>
        <v>0.13508135834606327</v>
      </c>
      <c r="H330" s="33">
        <v>5977732</v>
      </c>
      <c r="I330" s="38">
        <f t="shared" si="73"/>
        <v>0.17662552704902776</v>
      </c>
      <c r="J330" s="33">
        <v>8738375</v>
      </c>
      <c r="K330" s="38">
        <f t="shared" si="74"/>
        <v>0.20572621332704458</v>
      </c>
      <c r="L330" s="33">
        <v>0</v>
      </c>
      <c r="M330" s="38">
        <f t="shared" si="75"/>
        <v>0</v>
      </c>
      <c r="N330" s="33">
        <f t="shared" si="76"/>
        <v>19287814</v>
      </c>
      <c r="O330" s="38">
        <f t="shared" si="77"/>
        <v>0.45409002675856286</v>
      </c>
      <c r="P330" s="33">
        <v>6472276</v>
      </c>
      <c r="Q330" s="33">
        <v>47976998</v>
      </c>
      <c r="R330" s="33">
        <v>57225184</v>
      </c>
      <c r="S330" s="33">
        <v>44835401</v>
      </c>
      <c r="T330" s="38">
        <f t="shared" si="78"/>
        <v>0.78349072674017095</v>
      </c>
      <c r="U330" s="38">
        <f t="shared" si="79"/>
        <v>0.3501239749355558</v>
      </c>
    </row>
    <row r="331" spans="1:21" ht="13" x14ac:dyDescent="0.3">
      <c r="A331" s="18" t="s">
        <v>44</v>
      </c>
      <c r="B331" s="12" t="s">
        <v>589</v>
      </c>
      <c r="C331" s="11" t="s">
        <v>590</v>
      </c>
      <c r="D331" s="33">
        <v>0</v>
      </c>
      <c r="E331" s="33">
        <v>0</v>
      </c>
      <c r="F331" s="33">
        <v>0</v>
      </c>
      <c r="G331" s="38">
        <f t="shared" si="72"/>
        <v>0</v>
      </c>
      <c r="H331" s="33">
        <v>0</v>
      </c>
      <c r="I331" s="38">
        <f t="shared" si="73"/>
        <v>0</v>
      </c>
      <c r="J331" s="33">
        <v>0</v>
      </c>
      <c r="K331" s="38">
        <f t="shared" si="74"/>
        <v>0</v>
      </c>
      <c r="L331" s="33">
        <v>0</v>
      </c>
      <c r="M331" s="38">
        <f t="shared" si="75"/>
        <v>0</v>
      </c>
      <c r="N331" s="33">
        <f t="shared" si="76"/>
        <v>0</v>
      </c>
      <c r="O331" s="38">
        <f t="shared" si="77"/>
        <v>0</v>
      </c>
      <c r="P331" s="33">
        <v>0</v>
      </c>
      <c r="Q331" s="33">
        <v>0</v>
      </c>
      <c r="R331" s="33">
        <v>0</v>
      </c>
      <c r="S331" s="33">
        <v>0</v>
      </c>
      <c r="T331" s="38">
        <f t="shared" si="78"/>
        <v>0</v>
      </c>
      <c r="U331" s="38">
        <f t="shared" si="79"/>
        <v>0</v>
      </c>
    </row>
    <row r="332" spans="1:21" ht="14" x14ac:dyDescent="0.3">
      <c r="A332" s="19" t="s">
        <v>0</v>
      </c>
      <c r="B332" s="14" t="s">
        <v>591</v>
      </c>
      <c r="C332" s="13" t="s">
        <v>0</v>
      </c>
      <c r="D332" s="34">
        <f>SUM(D324:D331)</f>
        <v>178853722</v>
      </c>
      <c r="E332" s="34">
        <f>SUM(E324:E331)</f>
        <v>208984884</v>
      </c>
      <c r="F332" s="34">
        <f>SUM(F324:F331)</f>
        <v>12163582</v>
      </c>
      <c r="G332" s="39">
        <f t="shared" si="72"/>
        <v>6.8008548348800921E-2</v>
      </c>
      <c r="H332" s="34">
        <f>SUM(H324:H331)</f>
        <v>15072147</v>
      </c>
      <c r="I332" s="39">
        <f t="shared" si="73"/>
        <v>8.427080427210791E-2</v>
      </c>
      <c r="J332" s="34">
        <f>SUM(J324:J331)</f>
        <v>12399026</v>
      </c>
      <c r="K332" s="39">
        <f t="shared" si="74"/>
        <v>5.932977430080541E-2</v>
      </c>
      <c r="L332" s="34">
        <f>SUM(L324:L331)</f>
        <v>0</v>
      </c>
      <c r="M332" s="39">
        <f t="shared" si="75"/>
        <v>0</v>
      </c>
      <c r="N332" s="34">
        <f t="shared" si="76"/>
        <v>39634755</v>
      </c>
      <c r="O332" s="39">
        <f t="shared" si="77"/>
        <v>0.18965369284794781</v>
      </c>
      <c r="P332" s="34">
        <f>SUM(P324:P331)</f>
        <v>21412279</v>
      </c>
      <c r="Q332" s="34">
        <f>SUM(Q324:Q331)</f>
        <v>293208143</v>
      </c>
      <c r="R332" s="34">
        <f>SUM(R324:R331)</f>
        <v>320057594</v>
      </c>
      <c r="S332" s="34">
        <f>SUM(S324:S331)</f>
        <v>98563447</v>
      </c>
      <c r="T332" s="39">
        <f t="shared" si="78"/>
        <v>0.30795534568693911</v>
      </c>
      <c r="U332" s="39">
        <f t="shared" si="79"/>
        <v>-0.42093851850146358</v>
      </c>
    </row>
    <row r="333" spans="1:21" ht="13" x14ac:dyDescent="0.3">
      <c r="A333" s="18" t="s">
        <v>29</v>
      </c>
      <c r="B333" s="12" t="s">
        <v>592</v>
      </c>
      <c r="C333" s="11" t="s">
        <v>593</v>
      </c>
      <c r="D333" s="33">
        <v>11868</v>
      </c>
      <c r="E333" s="33">
        <v>14892</v>
      </c>
      <c r="F333" s="33">
        <v>4548</v>
      </c>
      <c r="G333" s="38">
        <f t="shared" si="72"/>
        <v>0.3832153690596562</v>
      </c>
      <c r="H333" s="33">
        <v>4548</v>
      </c>
      <c r="I333" s="38">
        <f t="shared" si="73"/>
        <v>0.3832153690596562</v>
      </c>
      <c r="J333" s="33">
        <v>4048</v>
      </c>
      <c r="K333" s="38">
        <f t="shared" si="74"/>
        <v>0.27182379801235562</v>
      </c>
      <c r="L333" s="33">
        <v>0</v>
      </c>
      <c r="M333" s="38">
        <f t="shared" si="75"/>
        <v>0</v>
      </c>
      <c r="N333" s="33">
        <f t="shared" si="76"/>
        <v>13144</v>
      </c>
      <c r="O333" s="38">
        <f t="shared" si="77"/>
        <v>0.88262154176739194</v>
      </c>
      <c r="P333" s="33">
        <v>4548</v>
      </c>
      <c r="Q333" s="33">
        <v>11868</v>
      </c>
      <c r="R333" s="33">
        <v>17300</v>
      </c>
      <c r="S333" s="33">
        <v>13144</v>
      </c>
      <c r="T333" s="38">
        <f t="shared" si="78"/>
        <v>0.75976878612716758</v>
      </c>
      <c r="U333" s="38">
        <f t="shared" si="79"/>
        <v>-0.10993843447669305</v>
      </c>
    </row>
    <row r="334" spans="1:21" ht="13" x14ac:dyDescent="0.3">
      <c r="A334" s="18" t="s">
        <v>29</v>
      </c>
      <c r="B334" s="12" t="s">
        <v>594</v>
      </c>
      <c r="C334" s="11" t="s">
        <v>595</v>
      </c>
      <c r="D334" s="33">
        <v>0</v>
      </c>
      <c r="E334" s="33">
        <v>0</v>
      </c>
      <c r="F334" s="33">
        <v>0</v>
      </c>
      <c r="G334" s="38">
        <f t="shared" si="72"/>
        <v>0</v>
      </c>
      <c r="H334" s="33">
        <v>0</v>
      </c>
      <c r="I334" s="38">
        <f t="shared" si="73"/>
        <v>0</v>
      </c>
      <c r="J334" s="33">
        <v>0</v>
      </c>
      <c r="K334" s="38">
        <f t="shared" si="74"/>
        <v>0</v>
      </c>
      <c r="L334" s="33">
        <v>0</v>
      </c>
      <c r="M334" s="38">
        <f t="shared" si="75"/>
        <v>0</v>
      </c>
      <c r="N334" s="33">
        <f t="shared" si="76"/>
        <v>0</v>
      </c>
      <c r="O334" s="38">
        <f t="shared" si="77"/>
        <v>0</v>
      </c>
      <c r="P334" s="33">
        <v>0</v>
      </c>
      <c r="Q334" s="33">
        <v>0</v>
      </c>
      <c r="R334" s="33">
        <v>0</v>
      </c>
      <c r="S334" s="33">
        <v>0</v>
      </c>
      <c r="T334" s="38">
        <f t="shared" si="78"/>
        <v>0</v>
      </c>
      <c r="U334" s="38">
        <f t="shared" si="79"/>
        <v>0</v>
      </c>
    </row>
    <row r="335" spans="1:21" ht="13" x14ac:dyDescent="0.3">
      <c r="A335" s="18" t="s">
        <v>29</v>
      </c>
      <c r="B335" s="12" t="s">
        <v>596</v>
      </c>
      <c r="C335" s="11" t="s">
        <v>597</v>
      </c>
      <c r="D335" s="33">
        <v>280000</v>
      </c>
      <c r="E335" s="33">
        <v>280000</v>
      </c>
      <c r="F335" s="33">
        <v>0</v>
      </c>
      <c r="G335" s="38">
        <f t="shared" si="72"/>
        <v>0</v>
      </c>
      <c r="H335" s="33">
        <v>0</v>
      </c>
      <c r="I335" s="38">
        <f t="shared" si="73"/>
        <v>0</v>
      </c>
      <c r="J335" s="33">
        <v>0</v>
      </c>
      <c r="K335" s="38">
        <f t="shared" si="74"/>
        <v>0</v>
      </c>
      <c r="L335" s="33">
        <v>0</v>
      </c>
      <c r="M335" s="38">
        <f t="shared" si="75"/>
        <v>0</v>
      </c>
      <c r="N335" s="33">
        <f t="shared" si="76"/>
        <v>0</v>
      </c>
      <c r="O335" s="38">
        <f t="shared" si="77"/>
        <v>0</v>
      </c>
      <c r="P335" s="33">
        <v>0</v>
      </c>
      <c r="Q335" s="33">
        <v>4578000</v>
      </c>
      <c r="R335" s="33">
        <v>443889</v>
      </c>
      <c r="S335" s="33">
        <v>0</v>
      </c>
      <c r="T335" s="38">
        <f t="shared" si="78"/>
        <v>0</v>
      </c>
      <c r="U335" s="38">
        <f t="shared" si="79"/>
        <v>0</v>
      </c>
    </row>
    <row r="336" spans="1:21" ht="13" x14ac:dyDescent="0.3">
      <c r="A336" s="18" t="s">
        <v>44</v>
      </c>
      <c r="B336" s="12" t="s">
        <v>598</v>
      </c>
      <c r="C336" s="11" t="s">
        <v>599</v>
      </c>
      <c r="D336" s="33">
        <v>0</v>
      </c>
      <c r="E336" s="33">
        <v>0</v>
      </c>
      <c r="F336" s="33">
        <v>0</v>
      </c>
      <c r="G336" s="38">
        <f t="shared" si="72"/>
        <v>0</v>
      </c>
      <c r="H336" s="33">
        <v>0</v>
      </c>
      <c r="I336" s="38">
        <f t="shared" si="73"/>
        <v>0</v>
      </c>
      <c r="J336" s="33">
        <v>0</v>
      </c>
      <c r="K336" s="38">
        <f t="shared" si="74"/>
        <v>0</v>
      </c>
      <c r="L336" s="33">
        <v>0</v>
      </c>
      <c r="M336" s="38">
        <f t="shared" si="75"/>
        <v>0</v>
      </c>
      <c r="N336" s="33">
        <f t="shared" si="76"/>
        <v>0</v>
      </c>
      <c r="O336" s="38">
        <f t="shared" si="77"/>
        <v>0</v>
      </c>
      <c r="P336" s="33">
        <v>0</v>
      </c>
      <c r="Q336" s="33">
        <v>0</v>
      </c>
      <c r="R336" s="33">
        <v>0</v>
      </c>
      <c r="S336" s="33">
        <v>0</v>
      </c>
      <c r="T336" s="38">
        <f t="shared" si="78"/>
        <v>0</v>
      </c>
      <c r="U336" s="38">
        <f t="shared" si="79"/>
        <v>0</v>
      </c>
    </row>
    <row r="337" spans="1:21" ht="14" x14ac:dyDescent="0.3">
      <c r="A337" s="19" t="s">
        <v>0</v>
      </c>
      <c r="B337" s="14" t="s">
        <v>600</v>
      </c>
      <c r="C337" s="13" t="s">
        <v>0</v>
      </c>
      <c r="D337" s="34">
        <f>SUM(D333:D336)</f>
        <v>291868</v>
      </c>
      <c r="E337" s="34">
        <f>SUM(E333:E336)</f>
        <v>294892</v>
      </c>
      <c r="F337" s="34">
        <f>SUM(F333:F336)</f>
        <v>4548</v>
      </c>
      <c r="G337" s="39">
        <f t="shared" si="72"/>
        <v>1.558238655830718E-2</v>
      </c>
      <c r="H337" s="34">
        <f>SUM(H333:H336)</f>
        <v>4548</v>
      </c>
      <c r="I337" s="39">
        <f t="shared" si="73"/>
        <v>1.558238655830718E-2</v>
      </c>
      <c r="J337" s="34">
        <f>SUM(J333:J336)</f>
        <v>4048</v>
      </c>
      <c r="K337" s="39">
        <f t="shared" si="74"/>
        <v>1.37270593980169E-2</v>
      </c>
      <c r="L337" s="34">
        <f>SUM(L333:L336)</f>
        <v>0</v>
      </c>
      <c r="M337" s="39">
        <f t="shared" si="75"/>
        <v>0</v>
      </c>
      <c r="N337" s="34">
        <f t="shared" si="76"/>
        <v>13144</v>
      </c>
      <c r="O337" s="39">
        <f t="shared" si="77"/>
        <v>4.4572250179726818E-2</v>
      </c>
      <c r="P337" s="34">
        <f>SUM(P333:P336)</f>
        <v>4548</v>
      </c>
      <c r="Q337" s="34">
        <f>SUM(Q333:Q336)</f>
        <v>4589868</v>
      </c>
      <c r="R337" s="34">
        <f>SUM(R333:R336)</f>
        <v>461189</v>
      </c>
      <c r="S337" s="34">
        <f>SUM(S333:S336)</f>
        <v>13144</v>
      </c>
      <c r="T337" s="39">
        <f t="shared" si="78"/>
        <v>2.8500246103007661E-2</v>
      </c>
      <c r="U337" s="39">
        <f t="shared" si="79"/>
        <v>-0.10993843447669305</v>
      </c>
    </row>
    <row r="338" spans="1:21" ht="14" x14ac:dyDescent="0.3">
      <c r="A338" s="19" t="s">
        <v>0</v>
      </c>
      <c r="B338" s="14" t="s">
        <v>601</v>
      </c>
      <c r="C338" s="13" t="s">
        <v>0</v>
      </c>
      <c r="D338" s="34">
        <f>SUM(D302,D304:D309,D311:D316,D318:D322,D324:D331,D333:D336)</f>
        <v>1223805509</v>
      </c>
      <c r="E338" s="34">
        <f>SUM(E302,E304:E309,E311:E316,E318:E322,E324:E331,E333:E336)</f>
        <v>1394825158</v>
      </c>
      <c r="F338" s="34">
        <f>SUM(F302,F304:F309,F311:F316,F318:F322,F324:F331,F333:F336)</f>
        <v>227303707</v>
      </c>
      <c r="G338" s="39">
        <f t="shared" si="72"/>
        <v>0.18573515589559256</v>
      </c>
      <c r="H338" s="34">
        <f>SUM(H302,H304:H309,H311:H316,H318:H322,H324:H331,H333:H336)</f>
        <v>236695150</v>
      </c>
      <c r="I338" s="39">
        <f t="shared" si="73"/>
        <v>0.19340912282165582</v>
      </c>
      <c r="J338" s="34">
        <f>SUM(J302,J304:J309,J311:J316,J318:J322,J324:J331,J333:J336)</f>
        <v>259549421</v>
      </c>
      <c r="K338" s="39">
        <f t="shared" si="74"/>
        <v>0.18608025494188857</v>
      </c>
      <c r="L338" s="34">
        <f>SUM(L302,L304:L309,L311:L316,L318:L322,L324:L331,L333:L336)</f>
        <v>0</v>
      </c>
      <c r="M338" s="39">
        <f t="shared" si="75"/>
        <v>0</v>
      </c>
      <c r="N338" s="34">
        <f t="shared" si="76"/>
        <v>723548278</v>
      </c>
      <c r="O338" s="39">
        <f t="shared" si="77"/>
        <v>0.51873761657516648</v>
      </c>
      <c r="P338" s="34">
        <f>SUM(P302,P304:P309,P311:P316,P318:P322,P324:P331,P333:P336)</f>
        <v>182537682</v>
      </c>
      <c r="Q338" s="34">
        <f>SUM(Q302,Q304:Q309,Q311:Q316,Q318:Q322,Q324:Q331,Q333:Q336)</f>
        <v>1414167727</v>
      </c>
      <c r="R338" s="34">
        <f>SUM(R302,R304:R309,R311:R316,R318:R322,R324:R331,R333:R336)</f>
        <v>1375631026</v>
      </c>
      <c r="S338" s="34">
        <f>SUM(S302,S304:S309,S311:S316,S318:S322,S324:S331,S333:S336)</f>
        <v>661063654</v>
      </c>
      <c r="T338" s="39">
        <f t="shared" si="78"/>
        <v>0.48055302730573918</v>
      </c>
      <c r="U338" s="39">
        <f t="shared" si="79"/>
        <v>0.42189502001016965</v>
      </c>
    </row>
    <row r="339" spans="1:21" ht="14" x14ac:dyDescent="0.3">
      <c r="A339" s="23" t="s">
        <v>0</v>
      </c>
      <c r="B339" s="24" t="s">
        <v>602</v>
      </c>
      <c r="C339" s="25" t="s">
        <v>0</v>
      </c>
      <c r="D339" s="36">
        <f>SUM(D8:D9,D11:D18,D20:D26,D28:D34,D36:D39,D41:D46,D48:D52,D57,D59:D62,D64:D69,D71:D77,D79:D83,D88:D90,D92:D95,D97:D100,D105,D107:D111,D113:D120,D122:D125,D127:D131,D133:D136,D138:D143,D145:D149,D151:D156,D158:D162,D164:D168,D173:D178,D180:D184,D186:D190,D192:D197,D199:D203,D208:D215,D217:D223,D225:D229,D234:D239,D241:D246,D248:D253,D255:D258,D263:D266,D268:D274,D276:D284,D286:D291,D293:D297,D302,D304:D309,D311:D316,D318:D322,D324:D331,D333:D336)</f>
        <v>3358639751</v>
      </c>
      <c r="E339" s="36">
        <f>SUM(E8:E9,E11:E18,E20:E26,E28:E34,E36:E39,E41:E46,E48:E52,E57,E59:E62,E64:E69,E71:E77,E79:E83,E88:E90,E92:E95,E97:E100,E105,E107:E111,E113:E120,E122:E125,E127:E131,E133:E136,E138:E143,E145:E149,E151:E156,E158:E162,E164:E168,E173:E178,E180:E184,E186:E190,E192:E197,E199:E203,E208:E215,E217:E223,E225:E229,E234:E239,E241:E246,E248:E253,E255:E258,E263:E266,E268:E274,E276:E284,E286:E291,E293:E297,E302,E304:E309,E311:E316,E318:E322,E324:E331,E333:E336)</f>
        <v>4141779762</v>
      </c>
      <c r="F339" s="36">
        <f>SUM(F8:F9,F11:F18,F20:F26,F28:F34,F36:F39,F41:F46,F48:F52,F57,F59:F62,F64:F69,F71:F77,F79:F83,F88:F90,F92:F95,F97:F100,F105,F107:F111,F113:F120,F122:F125,F127:F131,F133:F136,F138:F143,F145:F149,F151:F156,F158:F162,F164:F168,F173:F178,F180:F184,F186:F190,F192:F197,F199:F203,F208:F215,F217:F223,F225:F229,F234:F239,F241:F246,F248:F253,F255:F258,F263:F266,F268:F274,F276:F284,F286:F291,F293:F297,F302,F304:F309,F311:F316,F318:F322,F324:F331,F333:F336)</f>
        <v>565004218</v>
      </c>
      <c r="G339" s="41">
        <f t="shared" si="72"/>
        <v>0.16822412044393148</v>
      </c>
      <c r="H339" s="36">
        <f>SUM(H8:H9,H11:H18,H20:H26,H28:H34,H36:H39,H41:H46,H48:H52,H57,H59:H62,H64:H69,H71:H77,H79:H83,H88:H90,H92:H95,H97:H100,H105,H107:H111,H113:H120,H122:H125,H127:H131,H133:H136,H138:H143,H145:H149,H151:H156,H158:H162,H164:H168,H173:H178,H180:H184,H186:H190,H192:H197,H199:H203,H208:H215,H217:H223,H225:H229,H234:H239,H241:H246,H248:H253,H255:H258,H263:H266,H268:H274,H276:H284,H286:H291,H293:H297,H302,H304:H309,H311:H316,H318:H322,H324:H331,H333:H336)</f>
        <v>638526788</v>
      </c>
      <c r="I339" s="41">
        <f t="shared" si="73"/>
        <v>0.1901146998006813</v>
      </c>
      <c r="J339" s="36">
        <f>SUM(J8:J9,J11:J18,J20:J26,J28:J34,J36:J39,J41:J46,J48:J52,J57,J59:J62,J64:J69,J71:J77,J79:J83,J88:J90,J92:J95,J97:J100,J105,J107:J111,J113:J120,J122:J125,J127:J131,J133:J136,J138:J143,J145:J149,J151:J156,J158:J162,J164:J168,J173:J178,J180:J184,J186:J190,J192:J197,J199:J203,J208:J215,J217:J223,J225:J229,J234:J239,J241:J246,J248:J253,J255:J258,J263:J266,J268:J274,J276:J284,J286:J291,J293:J297,J302,J304:J309,J311:J316,J318:J322,J324:J331,J333:J336)</f>
        <v>396564094</v>
      </c>
      <c r="K339" s="41">
        <f t="shared" si="74"/>
        <v>9.5747267307256689E-2</v>
      </c>
      <c r="L339" s="36">
        <f>SUM(L8:L9,L11:L18,L20:L26,L28:L34,L36:L39,L41:L46,L48:L52,L57,L59:L62,L64:L69,L71:L77,L79:L83,L88:L90,L92:L95,L97:L100,L105,L107:L111,L113:L120,L122:L125,L127:L131,L133:L136,L138:L143,L145:L149,L151:L156,L158:L162,L164:L168,L173:L178,L180:L184,L186:L190,L192:L197,L199:L203,L208:L215,L217:L223,L225:L229,L234:L239,L241:L246,L248:L253,L255:L258,L263:L266,L268:L274,L276:L284,L286:L291,L293:L297,L302,L304:L309,L311:L316,L318:L322,L324:L331,L333:L336)</f>
        <v>0</v>
      </c>
      <c r="M339" s="41">
        <f t="shared" si="75"/>
        <v>0</v>
      </c>
      <c r="N339" s="36">
        <f t="shared" si="76"/>
        <v>1600095100</v>
      </c>
      <c r="O339" s="41">
        <f t="shared" si="77"/>
        <v>0.38633031980129706</v>
      </c>
      <c r="P339" s="36">
        <f>SUM(P8:P9,P11:P18,P20:P26,P28:P34,P36:P39,P41:P46,P48:P52,P57,P59:P62,P64:P69,P71:P77,P79:P83,P88:P90,P92:P95,P97:P100,P105,P107:P111,P113:P120,P122:P125,P127:P131,P133:P136,P138:P143,P145:P149,P151:P156,P158:P162,P164:P168,P173:P178,P180:P184,P186:P190,P192:P197,P199:P203,P208:P215,P217:P223,P225:P229,P234:P239,P241:P246,P248:P253,P255:P258,P263:P266,P268:P274,P276:P284,P286:P291,P293:P297,P302,P304:P309,P311:P316,P318:P322,P324:P331,P333:P336)</f>
        <v>564609559</v>
      </c>
      <c r="Q339" s="36">
        <f>SUM(Q8:Q9,Q11:Q18,Q20:Q26,Q28:Q34,Q36:Q39,Q41:Q46,Q48:Q52,Q57,Q59:Q62,Q64:Q69,Q71:Q77,Q79:Q83,Q88:Q90,Q92:Q95,Q97:Q100,Q105,Q107:Q111,Q113:Q120,Q122:Q125,Q127:Q131,Q133:Q136,Q138:Q143,Q145:Q149,Q151:Q156,Q158:Q162,Q164:Q168,Q173:Q178,Q180:Q184,Q186:Q190,Q192:Q197,Q199:Q203,Q208:Q215,Q217:Q223,Q225:Q229,Q234:Q239,Q241:Q246,Q248:Q253,Q255:Q258,Q263:Q266,Q268:Q274,Q276:Q284,Q286:Q291,Q293:Q297,Q302,Q304:Q309,Q311:Q316,Q318:Q322,Q324:Q331,Q333:Q336)</f>
        <v>3338823117</v>
      </c>
      <c r="R339" s="36">
        <f>SUM(R8:R9,R11:R18,R20:R26,R28:R34,R36:R39,R41:R46,R48:R52,R57,R59:R62,R64:R69,R71:R77,R79:R83,R88:R90,R92:R95,R97:R100,R105,R107:R111,R113:R120,R122:R125,R127:R131,R133:R136,R138:R143,R145:R149,R151:R156,R158:R162,R164:R168,R173:R178,R180:R184,R186:R190,R192:R197,R199:R203,R208:R215,R217:R223,R225:R229,R234:R239,R241:R246,R248:R253,R255:R258,R263:R266,R268:R274,R276:R284,R286:R291,R293:R297,R302,R304:R309,R311:R316,R318:R322,R324:R331,R333:R336)</f>
        <v>4070384706</v>
      </c>
      <c r="S339" s="36">
        <f>SUM(S8:S9,S11:S18,S20:S26,S28:S34,S36:S39,S41:S46,S48:S52,S57,S59:S62,S64:S69,S71:S77,S79:S83,S88:S90,S92:S95,S97:S100,S105,S107:S111,S113:S120,S122:S125,S127:S131,S133:S136,S138:S143,S145:S149,S151:S156,S158:S162,S164:S168,S173:S178,S180:S184,S186:S190,S192:S197,S199:S203,S208:S215,S217:S223,S225:S229,S234:S239,S241:S246,S248:S253,S255:S258,S263:S266,S268:S274,S276:S284,S286:S291,S293:S297,S302,S304:S309,S311:S316,S318:S322,S324:S331,S333:S336)</f>
        <v>1935873613</v>
      </c>
      <c r="T339" s="41">
        <f t="shared" si="78"/>
        <v>0.47559966755633737</v>
      </c>
      <c r="U339" s="41">
        <f t="shared" si="79"/>
        <v>-0.29763127867978589</v>
      </c>
    </row>
    <row r="340" spans="1:21" x14ac:dyDescent="0.25">
      <c r="B340" s="1"/>
      <c r="D340" s="37"/>
      <c r="E340" s="37"/>
      <c r="F340" s="37"/>
      <c r="G340" s="42"/>
      <c r="H340" s="37"/>
      <c r="I340" s="42"/>
      <c r="J340" s="37"/>
      <c r="K340" s="42"/>
      <c r="L340" s="37"/>
      <c r="M340" s="42"/>
      <c r="N340" s="37"/>
      <c r="O340" s="42"/>
      <c r="P340" s="37"/>
      <c r="Q340" s="37"/>
      <c r="R340" s="37"/>
      <c r="S340" s="37"/>
      <c r="T340" s="42"/>
      <c r="U340" s="42"/>
    </row>
    <row r="341" spans="1:21" x14ac:dyDescent="0.25">
      <c r="B341" s="1"/>
      <c r="D341" s="37"/>
      <c r="E341" s="37"/>
      <c r="F341" s="37"/>
      <c r="G341" s="42"/>
      <c r="H341" s="37"/>
      <c r="I341" s="42"/>
      <c r="J341" s="37"/>
      <c r="K341" s="42"/>
      <c r="L341" s="37"/>
      <c r="M341" s="42"/>
      <c r="N341" s="37"/>
      <c r="O341" s="42"/>
      <c r="P341" s="37"/>
      <c r="Q341" s="37"/>
      <c r="R341" s="37"/>
      <c r="S341" s="37"/>
      <c r="T341" s="42"/>
      <c r="U341" s="42"/>
    </row>
    <row r="342" spans="1:21" x14ac:dyDescent="0.25">
      <c r="B342" s="1"/>
      <c r="D342" s="37"/>
      <c r="E342" s="37"/>
      <c r="F342" s="37"/>
      <c r="G342" s="42"/>
      <c r="H342" s="37"/>
      <c r="I342" s="42"/>
      <c r="J342" s="37"/>
      <c r="K342" s="42"/>
      <c r="L342" s="37"/>
      <c r="M342" s="42"/>
      <c r="N342" s="37"/>
      <c r="O342" s="42"/>
      <c r="P342" s="37"/>
      <c r="Q342" s="37"/>
      <c r="R342" s="37"/>
      <c r="S342" s="37"/>
      <c r="T342" s="42"/>
      <c r="U342" s="42"/>
    </row>
    <row r="343" spans="1:21" x14ac:dyDescent="0.25">
      <c r="B343" s="1"/>
      <c r="D343" s="37"/>
      <c r="E343" s="37"/>
      <c r="F343" s="37"/>
      <c r="G343" s="42"/>
      <c r="H343" s="37"/>
      <c r="I343" s="42"/>
      <c r="J343" s="37"/>
      <c r="K343" s="42"/>
      <c r="L343" s="37"/>
      <c r="M343" s="42"/>
      <c r="N343" s="37"/>
      <c r="O343" s="42"/>
      <c r="P343" s="37"/>
      <c r="Q343" s="37"/>
      <c r="R343" s="37"/>
      <c r="S343" s="37"/>
      <c r="T343" s="42"/>
      <c r="U343" s="42"/>
    </row>
    <row r="344" spans="1:21" x14ac:dyDescent="0.25">
      <c r="B344" s="1"/>
      <c r="D344" s="37"/>
      <c r="E344" s="37"/>
      <c r="F344" s="37"/>
      <c r="G344" s="42"/>
      <c r="H344" s="37"/>
      <c r="I344" s="42"/>
      <c r="J344" s="37"/>
      <c r="K344" s="42"/>
      <c r="L344" s="37"/>
      <c r="M344" s="42"/>
      <c r="N344" s="37"/>
      <c r="O344" s="42"/>
      <c r="P344" s="37"/>
      <c r="Q344" s="37"/>
      <c r="R344" s="37"/>
      <c r="S344" s="37"/>
      <c r="T344" s="42"/>
      <c r="U344" s="42"/>
    </row>
    <row r="345" spans="1:21" x14ac:dyDescent="0.25">
      <c r="B345" s="1"/>
      <c r="D345" s="37"/>
      <c r="E345" s="37"/>
      <c r="F345" s="37"/>
      <c r="G345" s="42"/>
      <c r="H345" s="37"/>
      <c r="I345" s="42"/>
      <c r="J345" s="37"/>
      <c r="K345" s="42"/>
      <c r="L345" s="37"/>
      <c r="M345" s="42"/>
      <c r="N345" s="37"/>
      <c r="O345" s="42"/>
      <c r="P345" s="37"/>
      <c r="Q345" s="37"/>
      <c r="R345" s="37"/>
      <c r="S345" s="37"/>
      <c r="T345" s="42"/>
      <c r="U345" s="42"/>
    </row>
    <row r="346" spans="1:21" x14ac:dyDescent="0.25">
      <c r="B346" s="1"/>
      <c r="D346" s="37"/>
      <c r="E346" s="37"/>
      <c r="F346" s="37"/>
      <c r="G346" s="42"/>
      <c r="H346" s="37"/>
      <c r="I346" s="42"/>
      <c r="J346" s="37"/>
      <c r="K346" s="42"/>
      <c r="L346" s="37"/>
      <c r="M346" s="42"/>
      <c r="N346" s="37"/>
      <c r="O346" s="42"/>
      <c r="P346" s="37"/>
      <c r="Q346" s="37"/>
      <c r="R346" s="37"/>
      <c r="S346" s="37"/>
      <c r="T346" s="42"/>
      <c r="U346" s="42"/>
    </row>
    <row r="347" spans="1:21" x14ac:dyDescent="0.25">
      <c r="B347" s="1"/>
      <c r="D347" s="37"/>
      <c r="E347" s="37"/>
      <c r="F347" s="37"/>
      <c r="G347" s="42"/>
      <c r="H347" s="37"/>
      <c r="I347" s="42"/>
      <c r="J347" s="37"/>
      <c r="K347" s="42"/>
      <c r="L347" s="37"/>
      <c r="M347" s="42"/>
      <c r="N347" s="37"/>
      <c r="O347" s="42"/>
      <c r="P347" s="37"/>
      <c r="Q347" s="37"/>
      <c r="R347" s="37"/>
      <c r="S347" s="37"/>
      <c r="T347" s="42"/>
      <c r="U347" s="42"/>
    </row>
    <row r="348" spans="1:21" x14ac:dyDescent="0.25">
      <c r="B348" s="1"/>
      <c r="D348" s="37"/>
      <c r="E348" s="37"/>
      <c r="F348" s="37"/>
      <c r="G348" s="42"/>
      <c r="H348" s="37"/>
      <c r="I348" s="42"/>
      <c r="J348" s="37"/>
      <c r="K348" s="42"/>
      <c r="L348" s="37"/>
      <c r="M348" s="42"/>
      <c r="N348" s="37"/>
      <c r="O348" s="42"/>
      <c r="P348" s="37"/>
      <c r="Q348" s="37"/>
      <c r="R348" s="37"/>
      <c r="S348" s="37"/>
      <c r="T348" s="42"/>
      <c r="U348" s="42"/>
    </row>
    <row r="349" spans="1:21" x14ac:dyDescent="0.25">
      <c r="B349" s="1"/>
      <c r="D349" s="37"/>
      <c r="E349" s="37"/>
      <c r="F349" s="37"/>
      <c r="G349" s="42"/>
      <c r="H349" s="37"/>
      <c r="I349" s="42"/>
      <c r="J349" s="37"/>
      <c r="K349" s="42"/>
      <c r="L349" s="37"/>
      <c r="M349" s="42"/>
      <c r="N349" s="37"/>
      <c r="O349" s="42"/>
      <c r="P349" s="37"/>
      <c r="Q349" s="37"/>
      <c r="R349" s="37"/>
      <c r="S349" s="37"/>
      <c r="T349" s="42"/>
      <c r="U349" s="42"/>
    </row>
    <row r="350" spans="1:21" x14ac:dyDescent="0.25">
      <c r="B350" s="1"/>
      <c r="D350" s="37"/>
      <c r="E350" s="37"/>
      <c r="F350" s="37"/>
      <c r="G350" s="42"/>
      <c r="H350" s="37"/>
      <c r="I350" s="42"/>
      <c r="J350" s="37"/>
      <c r="K350" s="42"/>
      <c r="L350" s="37"/>
      <c r="M350" s="42"/>
      <c r="N350" s="37"/>
      <c r="O350" s="42"/>
      <c r="P350" s="37"/>
      <c r="Q350" s="37"/>
      <c r="R350" s="37"/>
      <c r="S350" s="37"/>
      <c r="T350" s="42"/>
      <c r="U350" s="42"/>
    </row>
    <row r="351" spans="1:21" x14ac:dyDescent="0.25">
      <c r="B351" s="1"/>
      <c r="D351" s="37"/>
      <c r="E351" s="37"/>
      <c r="F351" s="37"/>
      <c r="G351" s="42"/>
      <c r="H351" s="37"/>
      <c r="I351" s="42"/>
      <c r="J351" s="37"/>
      <c r="K351" s="42"/>
      <c r="L351" s="37"/>
      <c r="M351" s="42"/>
      <c r="N351" s="37"/>
      <c r="O351" s="42"/>
      <c r="P351" s="37"/>
      <c r="Q351" s="37"/>
      <c r="R351" s="37"/>
      <c r="S351" s="37"/>
      <c r="T351" s="42"/>
      <c r="U351" s="42"/>
    </row>
    <row r="352" spans="1:21" x14ac:dyDescent="0.25">
      <c r="B352" s="1"/>
      <c r="D352" s="37"/>
      <c r="E352" s="37"/>
      <c r="F352" s="37"/>
      <c r="G352" s="42"/>
      <c r="H352" s="37"/>
      <c r="I352" s="42"/>
      <c r="J352" s="37"/>
      <c r="K352" s="42"/>
      <c r="L352" s="37"/>
      <c r="M352" s="42"/>
      <c r="N352" s="37"/>
      <c r="O352" s="42"/>
      <c r="P352" s="37"/>
      <c r="Q352" s="37"/>
      <c r="R352" s="37"/>
      <c r="S352" s="37"/>
      <c r="T352" s="42"/>
      <c r="U352" s="42"/>
    </row>
    <row r="353" spans="2:21" x14ac:dyDescent="0.25">
      <c r="B353" s="1"/>
      <c r="D353" s="37"/>
      <c r="E353" s="37"/>
      <c r="F353" s="37"/>
      <c r="G353" s="42"/>
      <c r="H353" s="37"/>
      <c r="I353" s="42"/>
      <c r="J353" s="37"/>
      <c r="K353" s="42"/>
      <c r="L353" s="37"/>
      <c r="M353" s="42"/>
      <c r="N353" s="37"/>
      <c r="O353" s="42"/>
      <c r="P353" s="37"/>
      <c r="Q353" s="37"/>
      <c r="R353" s="37"/>
      <c r="S353" s="37"/>
      <c r="T353" s="42"/>
      <c r="U353" s="42"/>
    </row>
    <row r="354" spans="2:21" x14ac:dyDescent="0.25">
      <c r="B354" s="1"/>
      <c r="D354" s="37"/>
      <c r="E354" s="37"/>
      <c r="F354" s="37"/>
      <c r="G354" s="42"/>
      <c r="H354" s="37"/>
      <c r="I354" s="42"/>
      <c r="J354" s="37"/>
      <c r="K354" s="42"/>
      <c r="L354" s="37"/>
      <c r="M354" s="42"/>
      <c r="N354" s="37"/>
      <c r="O354" s="42"/>
      <c r="P354" s="37"/>
      <c r="Q354" s="37"/>
      <c r="R354" s="37"/>
      <c r="S354" s="37"/>
      <c r="T354" s="42"/>
      <c r="U354" s="42"/>
    </row>
    <row r="355" spans="2:21" x14ac:dyDescent="0.25">
      <c r="B355" s="1"/>
      <c r="D355" s="37"/>
      <c r="E355" s="37"/>
      <c r="F355" s="37"/>
      <c r="G355" s="42"/>
      <c r="H355" s="37"/>
      <c r="I355" s="42"/>
      <c r="J355" s="37"/>
      <c r="K355" s="42"/>
      <c r="L355" s="37"/>
      <c r="M355" s="42"/>
      <c r="N355" s="37"/>
      <c r="O355" s="42"/>
      <c r="P355" s="37"/>
      <c r="Q355" s="37"/>
      <c r="R355" s="37"/>
      <c r="S355" s="37"/>
      <c r="T355" s="42"/>
      <c r="U355" s="42"/>
    </row>
    <row r="356" spans="2:21" x14ac:dyDescent="0.25">
      <c r="B356" s="1"/>
      <c r="D356" s="37"/>
      <c r="E356" s="37"/>
      <c r="F356" s="37"/>
      <c r="G356" s="42"/>
      <c r="H356" s="37"/>
      <c r="I356" s="42"/>
      <c r="J356" s="37"/>
      <c r="K356" s="42"/>
      <c r="L356" s="37"/>
      <c r="M356" s="42"/>
      <c r="N356" s="37"/>
      <c r="O356" s="42"/>
      <c r="P356" s="37"/>
      <c r="Q356" s="37"/>
      <c r="R356" s="37"/>
      <c r="S356" s="37"/>
      <c r="T356" s="42"/>
      <c r="U356" s="42"/>
    </row>
    <row r="357" spans="2:21" x14ac:dyDescent="0.25">
      <c r="B357" s="1"/>
      <c r="D357" s="37"/>
      <c r="E357" s="37"/>
      <c r="F357" s="37"/>
      <c r="G357" s="42"/>
      <c r="H357" s="37"/>
      <c r="I357" s="42"/>
      <c r="J357" s="37"/>
      <c r="K357" s="42"/>
      <c r="L357" s="37"/>
      <c r="M357" s="42"/>
      <c r="N357" s="37"/>
      <c r="O357" s="42"/>
      <c r="P357" s="37"/>
      <c r="Q357" s="37"/>
      <c r="R357" s="37"/>
      <c r="S357" s="37"/>
      <c r="T357" s="42"/>
      <c r="U357" s="42"/>
    </row>
    <row r="358" spans="2:21" x14ac:dyDescent="0.25">
      <c r="B358" s="1"/>
      <c r="D358" s="37"/>
      <c r="E358" s="37"/>
      <c r="F358" s="37"/>
      <c r="G358" s="42"/>
      <c r="H358" s="37"/>
      <c r="I358" s="42"/>
      <c r="J358" s="37"/>
      <c r="K358" s="42"/>
      <c r="L358" s="37"/>
      <c r="M358" s="42"/>
      <c r="N358" s="37"/>
      <c r="O358" s="42"/>
      <c r="P358" s="37"/>
      <c r="Q358" s="37"/>
      <c r="R358" s="37"/>
      <c r="S358" s="37"/>
      <c r="T358" s="42"/>
      <c r="U358" s="42"/>
    </row>
    <row r="359" spans="2:21" x14ac:dyDescent="0.25">
      <c r="B359" s="1"/>
      <c r="D359" s="37"/>
      <c r="E359" s="37"/>
      <c r="F359" s="37"/>
      <c r="G359" s="42"/>
      <c r="H359" s="37"/>
      <c r="I359" s="42"/>
      <c r="J359" s="37"/>
      <c r="K359" s="42"/>
      <c r="L359" s="37"/>
      <c r="M359" s="42"/>
      <c r="N359" s="37"/>
      <c r="O359" s="42"/>
      <c r="P359" s="37"/>
      <c r="Q359" s="37"/>
      <c r="R359" s="37"/>
      <c r="S359" s="37"/>
      <c r="T359" s="42"/>
      <c r="U359" s="42"/>
    </row>
    <row r="360" spans="2:21" x14ac:dyDescent="0.25">
      <c r="B360" s="1"/>
      <c r="D360" s="37"/>
      <c r="E360" s="37"/>
      <c r="F360" s="37"/>
      <c r="G360" s="42"/>
      <c r="H360" s="37"/>
      <c r="I360" s="42"/>
      <c r="J360" s="37"/>
      <c r="K360" s="42"/>
      <c r="L360" s="37"/>
      <c r="M360" s="42"/>
      <c r="N360" s="37"/>
      <c r="O360" s="42"/>
      <c r="P360" s="37"/>
      <c r="Q360" s="37"/>
      <c r="R360" s="37"/>
      <c r="S360" s="37"/>
      <c r="T360" s="42"/>
      <c r="U360" s="42"/>
    </row>
  </sheetData>
  <mergeCells count="10">
    <mergeCell ref="P4:T4"/>
    <mergeCell ref="B2:T2"/>
    <mergeCell ref="B1:U1"/>
    <mergeCell ref="B3:O3"/>
    <mergeCell ref="D4:E4"/>
    <mergeCell ref="F4:G4"/>
    <mergeCell ref="H4:I4"/>
    <mergeCell ref="J4:K4"/>
    <mergeCell ref="L4:M4"/>
    <mergeCell ref="N4:O4"/>
  </mergeCells>
  <printOptions horizontalCentered="1"/>
  <pageMargins left="0.5" right="0.27559055118110198" top="0.78740157480314998" bottom="0.78740157480314998" header="0.78740157480314998" footer="0.78740157480314998"/>
  <pageSetup paperSize="9" scale="60" orientation="landscape" r:id="rId1"/>
  <rowBreaks count="1" manualBreakCount="1">
    <brk id="339" max="16383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U360"/>
  <sheetViews>
    <sheetView showGridLines="0" workbookViewId="0">
      <selection activeCell="T8" sqref="T8:U360"/>
    </sheetView>
  </sheetViews>
  <sheetFormatPr defaultRowHeight="12.5" x14ac:dyDescent="0.25"/>
  <cols>
    <col min="1" max="1" width="4" customWidth="1"/>
    <col min="2" max="2" width="23.26953125" customWidth="1"/>
    <col min="3" max="3" width="6.81640625" customWidth="1"/>
    <col min="4" max="11" width="11.7265625" customWidth="1"/>
    <col min="12" max="13" width="11.7265625" hidden="1" customWidth="1"/>
    <col min="14" max="16" width="11.7265625" customWidth="1"/>
    <col min="17" max="19" width="11.7265625" hidden="1" customWidth="1"/>
    <col min="20" max="21" width="11.7265625" customWidth="1"/>
    <col min="22" max="23" width="12.1796875" customWidth="1"/>
  </cols>
  <sheetData>
    <row r="1" spans="1:21" ht="14" x14ac:dyDescent="0.3">
      <c r="A1" s="2" t="s">
        <v>0</v>
      </c>
      <c r="B1" s="46" t="s">
        <v>1</v>
      </c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</row>
    <row r="2" spans="1:21" ht="15.65" customHeight="1" x14ac:dyDescent="0.35">
      <c r="A2" s="4" t="s">
        <v>0</v>
      </c>
      <c r="B2" s="44" t="s">
        <v>2</v>
      </c>
      <c r="C2" s="44"/>
      <c r="D2" s="44"/>
      <c r="E2" s="44"/>
      <c r="F2" s="44"/>
      <c r="G2" s="44"/>
      <c r="H2" s="44"/>
      <c r="I2" s="44"/>
      <c r="J2" s="44"/>
      <c r="K2" s="44"/>
      <c r="L2" s="44"/>
      <c r="M2" s="44"/>
      <c r="N2" s="44"/>
      <c r="O2" s="44"/>
      <c r="P2" s="45"/>
      <c r="Q2" s="45"/>
      <c r="R2" s="45"/>
      <c r="S2" s="45"/>
      <c r="T2" s="45"/>
      <c r="U2" s="3"/>
    </row>
    <row r="3" spans="1:21" ht="15.65" customHeight="1" x14ac:dyDescent="0.35">
      <c r="A3" s="2" t="s">
        <v>0</v>
      </c>
      <c r="B3" s="47" t="s">
        <v>0</v>
      </c>
      <c r="C3" s="47"/>
      <c r="D3" s="47"/>
      <c r="E3" s="47"/>
      <c r="F3" s="47"/>
      <c r="G3" s="47"/>
      <c r="H3" s="47"/>
      <c r="I3" s="47"/>
      <c r="J3" s="47"/>
      <c r="K3" s="47"/>
      <c r="L3" s="47"/>
      <c r="M3" s="47"/>
      <c r="N3" s="47"/>
      <c r="O3" s="47"/>
      <c r="T3" s="3"/>
      <c r="U3" s="3"/>
    </row>
    <row r="4" spans="1:21" ht="28.9" customHeight="1" x14ac:dyDescent="0.3">
      <c r="A4" s="5" t="s">
        <v>0</v>
      </c>
      <c r="B4" s="6" t="s">
        <v>609</v>
      </c>
      <c r="C4" s="6" t="s">
        <v>0</v>
      </c>
      <c r="D4" s="48" t="s">
        <v>4</v>
      </c>
      <c r="E4" s="49"/>
      <c r="F4" s="43" t="s">
        <v>5</v>
      </c>
      <c r="G4" s="43"/>
      <c r="H4" s="43" t="s">
        <v>6</v>
      </c>
      <c r="I4" s="43"/>
      <c r="J4" s="43" t="s">
        <v>7</v>
      </c>
      <c r="K4" s="43"/>
      <c r="L4" s="43" t="s">
        <v>8</v>
      </c>
      <c r="M4" s="43"/>
      <c r="N4" s="43" t="s">
        <v>9</v>
      </c>
      <c r="O4" s="43"/>
      <c r="P4" s="43" t="s">
        <v>10</v>
      </c>
      <c r="Q4" s="43"/>
      <c r="R4" s="43"/>
      <c r="S4" s="43"/>
      <c r="T4" s="43"/>
      <c r="U4" s="7"/>
    </row>
    <row r="5" spans="1:21" ht="43.15" customHeight="1" x14ac:dyDescent="0.3">
      <c r="A5" s="20" t="s">
        <v>0</v>
      </c>
      <c r="B5" s="21" t="s">
        <v>11</v>
      </c>
      <c r="C5" s="22" t="s">
        <v>12</v>
      </c>
      <c r="D5" s="26" t="s">
        <v>13</v>
      </c>
      <c r="E5" s="26" t="s">
        <v>14</v>
      </c>
      <c r="F5" s="26" t="s">
        <v>15</v>
      </c>
      <c r="G5" s="27" t="s">
        <v>16</v>
      </c>
      <c r="H5" s="26" t="s">
        <v>15</v>
      </c>
      <c r="I5" s="27" t="s">
        <v>17</v>
      </c>
      <c r="J5" s="26" t="s">
        <v>15</v>
      </c>
      <c r="K5" s="27" t="s">
        <v>18</v>
      </c>
      <c r="L5" s="26" t="s">
        <v>15</v>
      </c>
      <c r="M5" s="27" t="s">
        <v>19</v>
      </c>
      <c r="N5" s="26" t="s">
        <v>15</v>
      </c>
      <c r="O5" s="27" t="s">
        <v>20</v>
      </c>
      <c r="P5" s="26" t="s">
        <v>15</v>
      </c>
      <c r="Q5" s="26" t="s">
        <v>0</v>
      </c>
      <c r="R5" s="26" t="s">
        <v>0</v>
      </c>
      <c r="S5" s="26" t="s">
        <v>0</v>
      </c>
      <c r="T5" s="28" t="s">
        <v>20</v>
      </c>
      <c r="U5" s="29" t="s">
        <v>21</v>
      </c>
    </row>
    <row r="6" spans="1:21" ht="14.5" customHeight="1" x14ac:dyDescent="0.25">
      <c r="A6" s="16" t="s">
        <v>0</v>
      </c>
      <c r="B6" s="8" t="s">
        <v>618</v>
      </c>
      <c r="C6" s="8"/>
      <c r="D6" s="30"/>
      <c r="E6" s="30"/>
      <c r="F6" s="30"/>
      <c r="G6" s="31"/>
      <c r="H6" s="30"/>
      <c r="I6" s="31"/>
      <c r="J6" s="30"/>
      <c r="K6" s="31"/>
      <c r="L6" s="30"/>
      <c r="M6" s="31"/>
      <c r="N6" s="30"/>
      <c r="O6" s="31"/>
      <c r="P6" s="30"/>
      <c r="Q6" s="30"/>
      <c r="R6" s="30"/>
      <c r="S6" s="30"/>
      <c r="T6" s="31"/>
      <c r="U6" s="31"/>
    </row>
    <row r="7" spans="1:21" ht="14.5" customHeight="1" x14ac:dyDescent="0.3">
      <c r="A7" s="17" t="s">
        <v>0</v>
      </c>
      <c r="B7" s="9" t="s">
        <v>22</v>
      </c>
      <c r="C7" s="10"/>
      <c r="D7" s="32"/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</row>
    <row r="8" spans="1:21" ht="13" x14ac:dyDescent="0.3">
      <c r="A8" s="18" t="s">
        <v>23</v>
      </c>
      <c r="B8" s="12" t="s">
        <v>24</v>
      </c>
      <c r="C8" s="11" t="s">
        <v>25</v>
      </c>
      <c r="D8" s="33">
        <v>34529</v>
      </c>
      <c r="E8" s="33">
        <v>34529</v>
      </c>
      <c r="F8" s="33">
        <v>21215</v>
      </c>
      <c r="G8" s="38">
        <f>IF(($D8       =0),0,($F8       /$D8       ))</f>
        <v>0.61441107474876189</v>
      </c>
      <c r="H8" s="33">
        <v>9574</v>
      </c>
      <c r="I8" s="38">
        <f>IF(($D8       =0),0,($H8       /$D8       ))</f>
        <v>0.27727417533088128</v>
      </c>
      <c r="J8" s="33">
        <v>-19289</v>
      </c>
      <c r="K8" s="38">
        <f>IF(($E8       =0),0,($J8       /$E8       ))</f>
        <v>-0.55863187465608621</v>
      </c>
      <c r="L8" s="33">
        <v>0</v>
      </c>
      <c r="M8" s="38">
        <f>IF(($E8       =0),0,($L8       /$E8       ))</f>
        <v>0</v>
      </c>
      <c r="N8" s="33">
        <f>$F8       +$H8       +$J8</f>
        <v>11500</v>
      </c>
      <c r="O8" s="38">
        <f>IF(($E8       =0),0,($N8       /$E8       ))</f>
        <v>0.33305337542355701</v>
      </c>
      <c r="P8" s="33">
        <v>24428</v>
      </c>
      <c r="Q8" s="33">
        <v>31971</v>
      </c>
      <c r="R8" s="33">
        <v>31971</v>
      </c>
      <c r="S8" s="33">
        <v>25369</v>
      </c>
      <c r="T8" s="38">
        <f>IF(($R8       =0),0,($S8       /$R8       ))</f>
        <v>0.79350035970097899</v>
      </c>
      <c r="U8" s="38">
        <f>IF(($P8       =0),0,(($J8       /$P8       )-1))</f>
        <v>-1.7896266579335189</v>
      </c>
    </row>
    <row r="9" spans="1:21" ht="13" x14ac:dyDescent="0.3">
      <c r="A9" s="18" t="s">
        <v>23</v>
      </c>
      <c r="B9" s="12" t="s">
        <v>26</v>
      </c>
      <c r="C9" s="11" t="s">
        <v>27</v>
      </c>
      <c r="D9" s="33">
        <v>1848990</v>
      </c>
      <c r="E9" s="33">
        <v>1905400</v>
      </c>
      <c r="F9" s="33">
        <v>302725</v>
      </c>
      <c r="G9" s="38">
        <f>IF(($D9       =0),0,($F9       /$D9       ))</f>
        <v>0.16372451987301176</v>
      </c>
      <c r="H9" s="33">
        <v>388554</v>
      </c>
      <c r="I9" s="38">
        <f>IF(($D9       =0),0,($H9       /$D9       ))</f>
        <v>0.21014391640841756</v>
      </c>
      <c r="J9" s="33">
        <v>182691</v>
      </c>
      <c r="K9" s="38">
        <f>IF(($E9       =0),0,($J9       /$E9       ))</f>
        <v>9.5880654980581501E-2</v>
      </c>
      <c r="L9" s="33">
        <v>0</v>
      </c>
      <c r="M9" s="38">
        <f>IF(($E9       =0),0,($L9       /$E9       ))</f>
        <v>0</v>
      </c>
      <c r="N9" s="33">
        <f>$F9       +$H9       +$J9</f>
        <v>873970</v>
      </c>
      <c r="O9" s="38">
        <f>IF(($E9       =0),0,($N9       /$E9       ))</f>
        <v>0.45868059200167943</v>
      </c>
      <c r="P9" s="33">
        <v>0</v>
      </c>
      <c r="Q9" s="33">
        <v>0</v>
      </c>
      <c r="R9" s="33">
        <v>0</v>
      </c>
      <c r="S9" s="33">
        <v>0</v>
      </c>
      <c r="T9" s="38">
        <f>IF(($R9       =0),0,($S9       /$R9       ))</f>
        <v>0</v>
      </c>
      <c r="U9" s="38">
        <f>IF(($P9       =0),0,(($J9       /$P9       )-1))</f>
        <v>0</v>
      </c>
    </row>
    <row r="10" spans="1:21" ht="14" x14ac:dyDescent="0.3">
      <c r="A10" s="19" t="s">
        <v>0</v>
      </c>
      <c r="B10" s="14" t="s">
        <v>28</v>
      </c>
      <c r="C10" s="13" t="s">
        <v>0</v>
      </c>
      <c r="D10" s="34">
        <f>SUM(D8:D9)</f>
        <v>1883519</v>
      </c>
      <c r="E10" s="34">
        <f>SUM(E8:E9)</f>
        <v>1939929</v>
      </c>
      <c r="F10" s="34">
        <f>SUM(F8:F9)</f>
        <v>323940</v>
      </c>
      <c r="G10" s="39">
        <f t="shared" ref="G10:G54" si="0">IF(($D10      =0),0,($F10      /$D10      ))</f>
        <v>0.17198658468536818</v>
      </c>
      <c r="H10" s="34">
        <f>SUM(H8:H9)</f>
        <v>398128</v>
      </c>
      <c r="I10" s="39">
        <f t="shared" ref="I10:I54" si="1">IF(($D10      =0),0,($H10      /$D10      ))</f>
        <v>0.21137456006549443</v>
      </c>
      <c r="J10" s="34">
        <f>SUM(J8:J9)</f>
        <v>163402</v>
      </c>
      <c r="K10" s="39">
        <f t="shared" ref="K10:K54" si="2">IF(($E10      =0),0,($J10      /$E10      ))</f>
        <v>8.4230917729463298E-2</v>
      </c>
      <c r="L10" s="34">
        <f>SUM(L8:L9)</f>
        <v>0</v>
      </c>
      <c r="M10" s="39">
        <f t="shared" ref="M10:M54" si="3">IF(($E10      =0),0,($L10      /$E10      ))</f>
        <v>0</v>
      </c>
      <c r="N10" s="34">
        <f t="shared" ref="N10:N54" si="4">$F10      +$H10      +$J10</f>
        <v>885470</v>
      </c>
      <c r="O10" s="39">
        <f t="shared" ref="O10:O54" si="5">IF(($E10      =0),0,($N10      /$E10      ))</f>
        <v>0.45644453998058693</v>
      </c>
      <c r="P10" s="34">
        <f>SUM(P8:P9)</f>
        <v>24428</v>
      </c>
      <c r="Q10" s="34">
        <f>SUM(Q8:Q9)</f>
        <v>31971</v>
      </c>
      <c r="R10" s="34">
        <f>SUM(R8:R9)</f>
        <v>31971</v>
      </c>
      <c r="S10" s="34">
        <f>SUM(S8:S9)</f>
        <v>25369</v>
      </c>
      <c r="T10" s="39">
        <f t="shared" ref="T10:T54" si="6">IF(($R10      =0),0,($S10      /$R10      ))</f>
        <v>0.79350035970097899</v>
      </c>
      <c r="U10" s="39">
        <f t="shared" ref="U10:U54" si="7">IF(($P10      =0),0,(($J10      /$P10      )-1))</f>
        <v>5.6891272310463403</v>
      </c>
    </row>
    <row r="11" spans="1:21" ht="13" x14ac:dyDescent="0.3">
      <c r="A11" s="18" t="s">
        <v>29</v>
      </c>
      <c r="B11" s="12" t="s">
        <v>30</v>
      </c>
      <c r="C11" s="11" t="s">
        <v>31</v>
      </c>
      <c r="D11" s="33">
        <v>2020000</v>
      </c>
      <c r="E11" s="33">
        <v>2020000</v>
      </c>
      <c r="F11" s="33">
        <v>0</v>
      </c>
      <c r="G11" s="38">
        <f t="shared" si="0"/>
        <v>0</v>
      </c>
      <c r="H11" s="33">
        <v>0</v>
      </c>
      <c r="I11" s="38">
        <f t="shared" si="1"/>
        <v>0</v>
      </c>
      <c r="J11" s="33">
        <v>0</v>
      </c>
      <c r="K11" s="38">
        <f t="shared" si="2"/>
        <v>0</v>
      </c>
      <c r="L11" s="33">
        <v>0</v>
      </c>
      <c r="M11" s="38">
        <f t="shared" si="3"/>
        <v>0</v>
      </c>
      <c r="N11" s="33">
        <f t="shared" si="4"/>
        <v>0</v>
      </c>
      <c r="O11" s="38">
        <f t="shared" si="5"/>
        <v>0</v>
      </c>
      <c r="P11" s="33">
        <v>0</v>
      </c>
      <c r="Q11" s="33">
        <v>2020000</v>
      </c>
      <c r="R11" s="33">
        <v>2020000</v>
      </c>
      <c r="S11" s="33">
        <v>1010000</v>
      </c>
      <c r="T11" s="38">
        <f t="shared" si="6"/>
        <v>0.5</v>
      </c>
      <c r="U11" s="38">
        <f t="shared" si="7"/>
        <v>0</v>
      </c>
    </row>
    <row r="12" spans="1:21" ht="13" x14ac:dyDescent="0.3">
      <c r="A12" s="18" t="s">
        <v>29</v>
      </c>
      <c r="B12" s="12" t="s">
        <v>32</v>
      </c>
      <c r="C12" s="11" t="s">
        <v>33</v>
      </c>
      <c r="D12" s="33">
        <v>5300</v>
      </c>
      <c r="E12" s="33">
        <v>0</v>
      </c>
      <c r="F12" s="33">
        <v>1100</v>
      </c>
      <c r="G12" s="38">
        <f t="shared" si="0"/>
        <v>0.20754716981132076</v>
      </c>
      <c r="H12" s="33">
        <v>629</v>
      </c>
      <c r="I12" s="38">
        <f t="shared" si="1"/>
        <v>0.11867924528301886</v>
      </c>
      <c r="J12" s="33">
        <v>865</v>
      </c>
      <c r="K12" s="38">
        <f t="shared" si="2"/>
        <v>0</v>
      </c>
      <c r="L12" s="33">
        <v>0</v>
      </c>
      <c r="M12" s="38">
        <f t="shared" si="3"/>
        <v>0</v>
      </c>
      <c r="N12" s="33">
        <f t="shared" si="4"/>
        <v>2594</v>
      </c>
      <c r="O12" s="38">
        <f t="shared" si="5"/>
        <v>0</v>
      </c>
      <c r="P12" s="33">
        <v>1192</v>
      </c>
      <c r="Q12" s="33">
        <v>841700</v>
      </c>
      <c r="R12" s="33">
        <v>895300</v>
      </c>
      <c r="S12" s="33">
        <v>446866</v>
      </c>
      <c r="T12" s="38">
        <f t="shared" si="6"/>
        <v>0.4991243158717748</v>
      </c>
      <c r="U12" s="38">
        <f t="shared" si="7"/>
        <v>-0.27432885906040272</v>
      </c>
    </row>
    <row r="13" spans="1:21" ht="13" x14ac:dyDescent="0.3">
      <c r="A13" s="18" t="s">
        <v>29</v>
      </c>
      <c r="B13" s="12" t="s">
        <v>34</v>
      </c>
      <c r="C13" s="11" t="s">
        <v>35</v>
      </c>
      <c r="D13" s="33">
        <v>0</v>
      </c>
      <c r="E13" s="33">
        <v>0</v>
      </c>
      <c r="F13" s="33">
        <v>1135</v>
      </c>
      <c r="G13" s="38">
        <f t="shared" si="0"/>
        <v>0</v>
      </c>
      <c r="H13" s="33">
        <v>1018291</v>
      </c>
      <c r="I13" s="38">
        <f t="shared" si="1"/>
        <v>0</v>
      </c>
      <c r="J13" s="33">
        <v>470</v>
      </c>
      <c r="K13" s="38">
        <f t="shared" si="2"/>
        <v>0</v>
      </c>
      <c r="L13" s="33">
        <v>0</v>
      </c>
      <c r="M13" s="38">
        <f t="shared" si="3"/>
        <v>0</v>
      </c>
      <c r="N13" s="33">
        <f t="shared" si="4"/>
        <v>1019896</v>
      </c>
      <c r="O13" s="38">
        <f t="shared" si="5"/>
        <v>0</v>
      </c>
      <c r="P13" s="33">
        <v>291898</v>
      </c>
      <c r="Q13" s="33">
        <v>2013996</v>
      </c>
      <c r="R13" s="33">
        <v>2013996</v>
      </c>
      <c r="S13" s="33">
        <v>292398</v>
      </c>
      <c r="T13" s="38">
        <f t="shared" si="6"/>
        <v>0.14518300930091221</v>
      </c>
      <c r="U13" s="38">
        <f t="shared" si="7"/>
        <v>-0.9983898485087257</v>
      </c>
    </row>
    <row r="14" spans="1:21" ht="13" x14ac:dyDescent="0.3">
      <c r="A14" s="18" t="s">
        <v>29</v>
      </c>
      <c r="B14" s="12" t="s">
        <v>36</v>
      </c>
      <c r="C14" s="11" t="s">
        <v>37</v>
      </c>
      <c r="D14" s="33">
        <v>1754439</v>
      </c>
      <c r="E14" s="33">
        <v>1740208</v>
      </c>
      <c r="F14" s="33">
        <v>435174</v>
      </c>
      <c r="G14" s="38">
        <f t="shared" si="0"/>
        <v>0.24804168169996221</v>
      </c>
      <c r="H14" s="33">
        <v>1304115</v>
      </c>
      <c r="I14" s="38">
        <f t="shared" si="1"/>
        <v>0.74332307934331143</v>
      </c>
      <c r="J14" s="33">
        <v>-288350</v>
      </c>
      <c r="K14" s="38">
        <f t="shared" si="2"/>
        <v>-0.16569858315787539</v>
      </c>
      <c r="L14" s="33">
        <v>0</v>
      </c>
      <c r="M14" s="38">
        <f t="shared" si="3"/>
        <v>0</v>
      </c>
      <c r="N14" s="33">
        <f t="shared" si="4"/>
        <v>1450939</v>
      </c>
      <c r="O14" s="38">
        <f t="shared" si="5"/>
        <v>0.83377331905151564</v>
      </c>
      <c r="P14" s="33">
        <v>398425</v>
      </c>
      <c r="Q14" s="33">
        <v>1669021</v>
      </c>
      <c r="R14" s="33">
        <v>1669021</v>
      </c>
      <c r="S14" s="33">
        <v>1227542</v>
      </c>
      <c r="T14" s="38">
        <f t="shared" si="6"/>
        <v>0.73548625212025498</v>
      </c>
      <c r="U14" s="38">
        <f t="shared" si="7"/>
        <v>-1.7237246658718703</v>
      </c>
    </row>
    <row r="15" spans="1:21" ht="13" x14ac:dyDescent="0.3">
      <c r="A15" s="18" t="s">
        <v>29</v>
      </c>
      <c r="B15" s="12" t="s">
        <v>38</v>
      </c>
      <c r="C15" s="11" t="s">
        <v>39</v>
      </c>
      <c r="D15" s="33">
        <v>0</v>
      </c>
      <c r="E15" s="33">
        <v>0</v>
      </c>
      <c r="F15" s="33">
        <v>0</v>
      </c>
      <c r="G15" s="38">
        <f t="shared" si="0"/>
        <v>0</v>
      </c>
      <c r="H15" s="33">
        <v>0</v>
      </c>
      <c r="I15" s="38">
        <f t="shared" si="1"/>
        <v>0</v>
      </c>
      <c r="J15" s="33">
        <v>0</v>
      </c>
      <c r="K15" s="38">
        <f t="shared" si="2"/>
        <v>0</v>
      </c>
      <c r="L15" s="33">
        <v>0</v>
      </c>
      <c r="M15" s="38">
        <f t="shared" si="3"/>
        <v>0</v>
      </c>
      <c r="N15" s="33">
        <f t="shared" si="4"/>
        <v>0</v>
      </c>
      <c r="O15" s="38">
        <f t="shared" si="5"/>
        <v>0</v>
      </c>
      <c r="P15" s="33">
        <v>0</v>
      </c>
      <c r="Q15" s="33">
        <v>0</v>
      </c>
      <c r="R15" s="33">
        <v>0</v>
      </c>
      <c r="S15" s="33">
        <v>0</v>
      </c>
      <c r="T15" s="38">
        <f t="shared" si="6"/>
        <v>0</v>
      </c>
      <c r="U15" s="38">
        <f t="shared" si="7"/>
        <v>0</v>
      </c>
    </row>
    <row r="16" spans="1:21" ht="13" x14ac:dyDescent="0.3">
      <c r="A16" s="18" t="s">
        <v>29</v>
      </c>
      <c r="B16" s="12" t="s">
        <v>40</v>
      </c>
      <c r="C16" s="11" t="s">
        <v>41</v>
      </c>
      <c r="D16" s="33">
        <v>2246469</v>
      </c>
      <c r="E16" s="33">
        <v>3170489</v>
      </c>
      <c r="F16" s="33">
        <v>16331</v>
      </c>
      <c r="G16" s="38">
        <f t="shared" si="0"/>
        <v>7.2696306959944695E-3</v>
      </c>
      <c r="H16" s="33">
        <v>1466841</v>
      </c>
      <c r="I16" s="38">
        <f t="shared" si="1"/>
        <v>0.65295403586695389</v>
      </c>
      <c r="J16" s="33">
        <v>741758</v>
      </c>
      <c r="K16" s="38">
        <f t="shared" si="2"/>
        <v>0.23395697004468397</v>
      </c>
      <c r="L16" s="33">
        <v>0</v>
      </c>
      <c r="M16" s="38">
        <f t="shared" si="3"/>
        <v>0</v>
      </c>
      <c r="N16" s="33">
        <f t="shared" si="4"/>
        <v>2224930</v>
      </c>
      <c r="O16" s="38">
        <f t="shared" si="5"/>
        <v>0.70176240952105495</v>
      </c>
      <c r="P16" s="33">
        <v>806385</v>
      </c>
      <c r="Q16" s="33">
        <v>3050960</v>
      </c>
      <c r="R16" s="33">
        <v>3050960</v>
      </c>
      <c r="S16" s="33">
        <v>1991190</v>
      </c>
      <c r="T16" s="38">
        <f t="shared" si="6"/>
        <v>0.65264375803025931</v>
      </c>
      <c r="U16" s="38">
        <f t="shared" si="7"/>
        <v>-8.0144099902651922E-2</v>
      </c>
    </row>
    <row r="17" spans="1:21" ht="13" x14ac:dyDescent="0.3">
      <c r="A17" s="18" t="s">
        <v>29</v>
      </c>
      <c r="B17" s="12" t="s">
        <v>42</v>
      </c>
      <c r="C17" s="11" t="s">
        <v>43</v>
      </c>
      <c r="D17" s="33">
        <v>4361</v>
      </c>
      <c r="E17" s="33">
        <v>4361</v>
      </c>
      <c r="F17" s="33">
        <v>0</v>
      </c>
      <c r="G17" s="38">
        <f t="shared" si="0"/>
        <v>0</v>
      </c>
      <c r="H17" s="33">
        <v>0</v>
      </c>
      <c r="I17" s="38">
        <f t="shared" si="1"/>
        <v>0</v>
      </c>
      <c r="J17" s="33">
        <v>0</v>
      </c>
      <c r="K17" s="38">
        <f t="shared" si="2"/>
        <v>0</v>
      </c>
      <c r="L17" s="33">
        <v>0</v>
      </c>
      <c r="M17" s="38">
        <f t="shared" si="3"/>
        <v>0</v>
      </c>
      <c r="N17" s="33">
        <f t="shared" si="4"/>
        <v>0</v>
      </c>
      <c r="O17" s="38">
        <f t="shared" si="5"/>
        <v>0</v>
      </c>
      <c r="P17" s="33">
        <v>164677</v>
      </c>
      <c r="Q17" s="33">
        <v>0</v>
      </c>
      <c r="R17" s="33">
        <v>4154</v>
      </c>
      <c r="S17" s="33">
        <v>698661</v>
      </c>
      <c r="T17" s="38">
        <f t="shared" si="6"/>
        <v>168.18993740972556</v>
      </c>
      <c r="U17" s="38">
        <f t="shared" si="7"/>
        <v>-1</v>
      </c>
    </row>
    <row r="18" spans="1:21" ht="13" x14ac:dyDescent="0.3">
      <c r="A18" s="18" t="s">
        <v>44</v>
      </c>
      <c r="B18" s="12" t="s">
        <v>45</v>
      </c>
      <c r="C18" s="11" t="s">
        <v>46</v>
      </c>
      <c r="D18" s="33">
        <v>0</v>
      </c>
      <c r="E18" s="33">
        <v>2000000</v>
      </c>
      <c r="F18" s="33">
        <v>0</v>
      </c>
      <c r="G18" s="38">
        <f t="shared" si="0"/>
        <v>0</v>
      </c>
      <c r="H18" s="33">
        <v>0</v>
      </c>
      <c r="I18" s="38">
        <f t="shared" si="1"/>
        <v>0</v>
      </c>
      <c r="J18" s="33">
        <v>0</v>
      </c>
      <c r="K18" s="38">
        <f t="shared" si="2"/>
        <v>0</v>
      </c>
      <c r="L18" s="33">
        <v>0</v>
      </c>
      <c r="M18" s="38">
        <f t="shared" si="3"/>
        <v>0</v>
      </c>
      <c r="N18" s="33">
        <f t="shared" si="4"/>
        <v>0</v>
      </c>
      <c r="O18" s="38">
        <f t="shared" si="5"/>
        <v>0</v>
      </c>
      <c r="P18" s="33">
        <v>0</v>
      </c>
      <c r="Q18" s="33">
        <v>0</v>
      </c>
      <c r="R18" s="33">
        <v>0</v>
      </c>
      <c r="S18" s="33">
        <v>0</v>
      </c>
      <c r="T18" s="38">
        <f t="shared" si="6"/>
        <v>0</v>
      </c>
      <c r="U18" s="38">
        <f t="shared" si="7"/>
        <v>0</v>
      </c>
    </row>
    <row r="19" spans="1:21" ht="14" x14ac:dyDescent="0.3">
      <c r="A19" s="19" t="s">
        <v>0</v>
      </c>
      <c r="B19" s="14" t="s">
        <v>47</v>
      </c>
      <c r="C19" s="13" t="s">
        <v>0</v>
      </c>
      <c r="D19" s="34">
        <f>SUM(D11:D18)</f>
        <v>6030569</v>
      </c>
      <c r="E19" s="34">
        <f>SUM(E11:E18)</f>
        <v>8935058</v>
      </c>
      <c r="F19" s="34">
        <f>SUM(F11:F18)</f>
        <v>453740</v>
      </c>
      <c r="G19" s="39">
        <f t="shared" si="0"/>
        <v>7.5239998083099627E-2</v>
      </c>
      <c r="H19" s="34">
        <f>SUM(H11:H18)</f>
        <v>3789876</v>
      </c>
      <c r="I19" s="39">
        <f t="shared" si="1"/>
        <v>0.62844418163526528</v>
      </c>
      <c r="J19" s="34">
        <f>SUM(J11:J18)</f>
        <v>454743</v>
      </c>
      <c r="K19" s="39">
        <f t="shared" si="2"/>
        <v>5.089424153710026E-2</v>
      </c>
      <c r="L19" s="34">
        <f>SUM(L11:L18)</f>
        <v>0</v>
      </c>
      <c r="M19" s="39">
        <f t="shared" si="3"/>
        <v>0</v>
      </c>
      <c r="N19" s="34">
        <f t="shared" si="4"/>
        <v>4698359</v>
      </c>
      <c r="O19" s="39">
        <f t="shared" si="5"/>
        <v>0.52583419156316613</v>
      </c>
      <c r="P19" s="34">
        <f>SUM(P11:P18)</f>
        <v>1662577</v>
      </c>
      <c r="Q19" s="34">
        <f>SUM(Q11:Q18)</f>
        <v>9595677</v>
      </c>
      <c r="R19" s="34">
        <f>SUM(R11:R18)</f>
        <v>9653431</v>
      </c>
      <c r="S19" s="34">
        <f>SUM(S11:S18)</f>
        <v>5666657</v>
      </c>
      <c r="T19" s="39">
        <f t="shared" si="6"/>
        <v>0.587009634191201</v>
      </c>
      <c r="U19" s="39">
        <f t="shared" si="7"/>
        <v>-0.72648304409359687</v>
      </c>
    </row>
    <row r="20" spans="1:21" ht="13" x14ac:dyDescent="0.3">
      <c r="A20" s="18" t="s">
        <v>29</v>
      </c>
      <c r="B20" s="12" t="s">
        <v>48</v>
      </c>
      <c r="C20" s="11" t="s">
        <v>49</v>
      </c>
      <c r="D20" s="33">
        <v>0</v>
      </c>
      <c r="E20" s="33">
        <v>0</v>
      </c>
      <c r="F20" s="33">
        <v>0</v>
      </c>
      <c r="G20" s="38">
        <f t="shared" si="0"/>
        <v>0</v>
      </c>
      <c r="H20" s="33">
        <v>0</v>
      </c>
      <c r="I20" s="38">
        <f t="shared" si="1"/>
        <v>0</v>
      </c>
      <c r="J20" s="33">
        <v>0</v>
      </c>
      <c r="K20" s="38">
        <f t="shared" si="2"/>
        <v>0</v>
      </c>
      <c r="L20" s="33">
        <v>0</v>
      </c>
      <c r="M20" s="38">
        <f t="shared" si="3"/>
        <v>0</v>
      </c>
      <c r="N20" s="33">
        <f t="shared" si="4"/>
        <v>0</v>
      </c>
      <c r="O20" s="38">
        <f t="shared" si="5"/>
        <v>0</v>
      </c>
      <c r="P20" s="33">
        <v>0</v>
      </c>
      <c r="Q20" s="33">
        <v>0</v>
      </c>
      <c r="R20" s="33">
        <v>0</v>
      </c>
      <c r="S20" s="33">
        <v>0</v>
      </c>
      <c r="T20" s="38">
        <f t="shared" si="6"/>
        <v>0</v>
      </c>
      <c r="U20" s="38">
        <f t="shared" si="7"/>
        <v>0</v>
      </c>
    </row>
    <row r="21" spans="1:21" ht="13" x14ac:dyDescent="0.3">
      <c r="A21" s="18" t="s">
        <v>29</v>
      </c>
      <c r="B21" s="12" t="s">
        <v>50</v>
      </c>
      <c r="C21" s="11" t="s">
        <v>51</v>
      </c>
      <c r="D21" s="33">
        <v>0</v>
      </c>
      <c r="E21" s="33">
        <v>0</v>
      </c>
      <c r="F21" s="33">
        <v>0</v>
      </c>
      <c r="G21" s="38">
        <f t="shared" si="0"/>
        <v>0</v>
      </c>
      <c r="H21" s="33">
        <v>0</v>
      </c>
      <c r="I21" s="38">
        <f t="shared" si="1"/>
        <v>0</v>
      </c>
      <c r="J21" s="33">
        <v>0</v>
      </c>
      <c r="K21" s="38">
        <f t="shared" si="2"/>
        <v>0</v>
      </c>
      <c r="L21" s="33">
        <v>0</v>
      </c>
      <c r="M21" s="38">
        <f t="shared" si="3"/>
        <v>0</v>
      </c>
      <c r="N21" s="33">
        <f t="shared" si="4"/>
        <v>0</v>
      </c>
      <c r="O21" s="38">
        <f t="shared" si="5"/>
        <v>0</v>
      </c>
      <c r="P21" s="33">
        <v>0</v>
      </c>
      <c r="Q21" s="33">
        <v>0</v>
      </c>
      <c r="R21" s="33">
        <v>0</v>
      </c>
      <c r="S21" s="33">
        <v>0</v>
      </c>
      <c r="T21" s="38">
        <f t="shared" si="6"/>
        <v>0</v>
      </c>
      <c r="U21" s="38">
        <f t="shared" si="7"/>
        <v>0</v>
      </c>
    </row>
    <row r="22" spans="1:21" ht="13" x14ac:dyDescent="0.3">
      <c r="A22" s="18" t="s">
        <v>29</v>
      </c>
      <c r="B22" s="12" t="s">
        <v>52</v>
      </c>
      <c r="C22" s="11" t="s">
        <v>53</v>
      </c>
      <c r="D22" s="33">
        <v>0</v>
      </c>
      <c r="E22" s="33">
        <v>0</v>
      </c>
      <c r="F22" s="33">
        <v>0</v>
      </c>
      <c r="G22" s="38">
        <f t="shared" si="0"/>
        <v>0</v>
      </c>
      <c r="H22" s="33">
        <v>0</v>
      </c>
      <c r="I22" s="38">
        <f t="shared" si="1"/>
        <v>0</v>
      </c>
      <c r="J22" s="33">
        <v>0</v>
      </c>
      <c r="K22" s="38">
        <f t="shared" si="2"/>
        <v>0</v>
      </c>
      <c r="L22" s="33">
        <v>0</v>
      </c>
      <c r="M22" s="38">
        <f t="shared" si="3"/>
        <v>0</v>
      </c>
      <c r="N22" s="33">
        <f t="shared" si="4"/>
        <v>0</v>
      </c>
      <c r="O22" s="38">
        <f t="shared" si="5"/>
        <v>0</v>
      </c>
      <c r="P22" s="33">
        <v>0</v>
      </c>
      <c r="Q22" s="33">
        <v>0</v>
      </c>
      <c r="R22" s="33">
        <v>0</v>
      </c>
      <c r="S22" s="33">
        <v>0</v>
      </c>
      <c r="T22" s="38">
        <f t="shared" si="6"/>
        <v>0</v>
      </c>
      <c r="U22" s="38">
        <f t="shared" si="7"/>
        <v>0</v>
      </c>
    </row>
    <row r="23" spans="1:21" ht="13" x14ac:dyDescent="0.3">
      <c r="A23" s="18" t="s">
        <v>29</v>
      </c>
      <c r="B23" s="12" t="s">
        <v>54</v>
      </c>
      <c r="C23" s="11" t="s">
        <v>55</v>
      </c>
      <c r="D23" s="33">
        <v>0</v>
      </c>
      <c r="E23" s="33">
        <v>0</v>
      </c>
      <c r="F23" s="33">
        <v>0</v>
      </c>
      <c r="G23" s="38">
        <f t="shared" si="0"/>
        <v>0</v>
      </c>
      <c r="H23" s="33">
        <v>0</v>
      </c>
      <c r="I23" s="38">
        <f t="shared" si="1"/>
        <v>0</v>
      </c>
      <c r="J23" s="33">
        <v>0</v>
      </c>
      <c r="K23" s="38">
        <f t="shared" si="2"/>
        <v>0</v>
      </c>
      <c r="L23" s="33">
        <v>0</v>
      </c>
      <c r="M23" s="38">
        <f t="shared" si="3"/>
        <v>0</v>
      </c>
      <c r="N23" s="33">
        <f t="shared" si="4"/>
        <v>0</v>
      </c>
      <c r="O23" s="38">
        <f t="shared" si="5"/>
        <v>0</v>
      </c>
      <c r="P23" s="33">
        <v>0</v>
      </c>
      <c r="Q23" s="33">
        <v>0</v>
      </c>
      <c r="R23" s="33">
        <v>0</v>
      </c>
      <c r="S23" s="33">
        <v>0</v>
      </c>
      <c r="T23" s="38">
        <f t="shared" si="6"/>
        <v>0</v>
      </c>
      <c r="U23" s="38">
        <f t="shared" si="7"/>
        <v>0</v>
      </c>
    </row>
    <row r="24" spans="1:21" ht="13" x14ac:dyDescent="0.3">
      <c r="A24" s="18" t="s">
        <v>29</v>
      </c>
      <c r="B24" s="12" t="s">
        <v>56</v>
      </c>
      <c r="C24" s="11" t="s">
        <v>57</v>
      </c>
      <c r="D24" s="33">
        <v>0</v>
      </c>
      <c r="E24" s="33">
        <v>0</v>
      </c>
      <c r="F24" s="33">
        <v>0</v>
      </c>
      <c r="G24" s="38">
        <f t="shared" si="0"/>
        <v>0</v>
      </c>
      <c r="H24" s="33">
        <v>0</v>
      </c>
      <c r="I24" s="38">
        <f t="shared" si="1"/>
        <v>0</v>
      </c>
      <c r="J24" s="33">
        <v>0</v>
      </c>
      <c r="K24" s="38">
        <f t="shared" si="2"/>
        <v>0</v>
      </c>
      <c r="L24" s="33">
        <v>0</v>
      </c>
      <c r="M24" s="38">
        <f t="shared" si="3"/>
        <v>0</v>
      </c>
      <c r="N24" s="33">
        <f t="shared" si="4"/>
        <v>0</v>
      </c>
      <c r="O24" s="38">
        <f t="shared" si="5"/>
        <v>0</v>
      </c>
      <c r="P24" s="33">
        <v>0</v>
      </c>
      <c r="Q24" s="33">
        <v>0</v>
      </c>
      <c r="R24" s="33">
        <v>0</v>
      </c>
      <c r="S24" s="33">
        <v>0</v>
      </c>
      <c r="T24" s="38">
        <f t="shared" si="6"/>
        <v>0</v>
      </c>
      <c r="U24" s="38">
        <f t="shared" si="7"/>
        <v>0</v>
      </c>
    </row>
    <row r="25" spans="1:21" ht="13" x14ac:dyDescent="0.3">
      <c r="A25" s="18" t="s">
        <v>29</v>
      </c>
      <c r="B25" s="12" t="s">
        <v>58</v>
      </c>
      <c r="C25" s="11" t="s">
        <v>59</v>
      </c>
      <c r="D25" s="33">
        <v>0</v>
      </c>
      <c r="E25" s="33">
        <v>0</v>
      </c>
      <c r="F25" s="33">
        <v>0</v>
      </c>
      <c r="G25" s="38">
        <f t="shared" si="0"/>
        <v>0</v>
      </c>
      <c r="H25" s="33">
        <v>0</v>
      </c>
      <c r="I25" s="38">
        <f t="shared" si="1"/>
        <v>0</v>
      </c>
      <c r="J25" s="33">
        <v>0</v>
      </c>
      <c r="K25" s="38">
        <f t="shared" si="2"/>
        <v>0</v>
      </c>
      <c r="L25" s="33">
        <v>0</v>
      </c>
      <c r="M25" s="38">
        <f t="shared" si="3"/>
        <v>0</v>
      </c>
      <c r="N25" s="33">
        <f t="shared" si="4"/>
        <v>0</v>
      </c>
      <c r="O25" s="38">
        <f t="shared" si="5"/>
        <v>0</v>
      </c>
      <c r="P25" s="33">
        <v>0</v>
      </c>
      <c r="Q25" s="33">
        <v>0</v>
      </c>
      <c r="R25" s="33">
        <v>0</v>
      </c>
      <c r="S25" s="33">
        <v>0</v>
      </c>
      <c r="T25" s="38">
        <f t="shared" si="6"/>
        <v>0</v>
      </c>
      <c r="U25" s="38">
        <f t="shared" si="7"/>
        <v>0</v>
      </c>
    </row>
    <row r="26" spans="1:21" ht="13" x14ac:dyDescent="0.3">
      <c r="A26" s="18" t="s">
        <v>44</v>
      </c>
      <c r="B26" s="12" t="s">
        <v>60</v>
      </c>
      <c r="C26" s="11" t="s">
        <v>61</v>
      </c>
      <c r="D26" s="33">
        <v>84702468</v>
      </c>
      <c r="E26" s="33">
        <v>84702471</v>
      </c>
      <c r="F26" s="33">
        <v>12047</v>
      </c>
      <c r="G26" s="38">
        <f t="shared" si="0"/>
        <v>1.4222726072161203E-4</v>
      </c>
      <c r="H26" s="33">
        <v>13549</v>
      </c>
      <c r="I26" s="38">
        <f t="shared" si="1"/>
        <v>1.5995991993999513E-4</v>
      </c>
      <c r="J26" s="33">
        <v>13573</v>
      </c>
      <c r="K26" s="38">
        <f t="shared" si="2"/>
        <v>1.6024325901897241E-4</v>
      </c>
      <c r="L26" s="33">
        <v>0</v>
      </c>
      <c r="M26" s="38">
        <f t="shared" si="3"/>
        <v>0</v>
      </c>
      <c r="N26" s="33">
        <f t="shared" si="4"/>
        <v>39169</v>
      </c>
      <c r="O26" s="38">
        <f t="shared" si="5"/>
        <v>4.624304289776859E-4</v>
      </c>
      <c r="P26" s="33">
        <v>0</v>
      </c>
      <c r="Q26" s="33">
        <v>80637408</v>
      </c>
      <c r="R26" s="33">
        <v>0</v>
      </c>
      <c r="S26" s="33">
        <v>0</v>
      </c>
      <c r="T26" s="38">
        <f t="shared" si="6"/>
        <v>0</v>
      </c>
      <c r="U26" s="38">
        <f t="shared" si="7"/>
        <v>0</v>
      </c>
    </row>
    <row r="27" spans="1:21" ht="14" x14ac:dyDescent="0.3">
      <c r="A27" s="19" t="s">
        <v>0</v>
      </c>
      <c r="B27" s="14" t="s">
        <v>62</v>
      </c>
      <c r="C27" s="13" t="s">
        <v>0</v>
      </c>
      <c r="D27" s="34">
        <f>SUM(D20:D26)</f>
        <v>84702468</v>
      </c>
      <c r="E27" s="34">
        <f>SUM(E20:E26)</f>
        <v>84702471</v>
      </c>
      <c r="F27" s="34">
        <f>SUM(F20:F26)</f>
        <v>12047</v>
      </c>
      <c r="G27" s="39">
        <f t="shared" si="0"/>
        <v>1.4222726072161203E-4</v>
      </c>
      <c r="H27" s="34">
        <f>SUM(H20:H26)</f>
        <v>13549</v>
      </c>
      <c r="I27" s="39">
        <f t="shared" si="1"/>
        <v>1.5995991993999513E-4</v>
      </c>
      <c r="J27" s="34">
        <f>SUM(J20:J26)</f>
        <v>13573</v>
      </c>
      <c r="K27" s="39">
        <f t="shared" si="2"/>
        <v>1.6024325901897241E-4</v>
      </c>
      <c r="L27" s="34">
        <f>SUM(L20:L26)</f>
        <v>0</v>
      </c>
      <c r="M27" s="39">
        <f t="shared" si="3"/>
        <v>0</v>
      </c>
      <c r="N27" s="34">
        <f t="shared" si="4"/>
        <v>39169</v>
      </c>
      <c r="O27" s="39">
        <f t="shared" si="5"/>
        <v>4.624304289776859E-4</v>
      </c>
      <c r="P27" s="34">
        <f>SUM(P20:P26)</f>
        <v>0</v>
      </c>
      <c r="Q27" s="34">
        <f>SUM(Q20:Q26)</f>
        <v>80637408</v>
      </c>
      <c r="R27" s="34">
        <f>SUM(R20:R26)</f>
        <v>0</v>
      </c>
      <c r="S27" s="34">
        <f>SUM(S20:S26)</f>
        <v>0</v>
      </c>
      <c r="T27" s="39">
        <f t="shared" si="6"/>
        <v>0</v>
      </c>
      <c r="U27" s="39">
        <f t="shared" si="7"/>
        <v>0</v>
      </c>
    </row>
    <row r="28" spans="1:21" ht="13" x14ac:dyDescent="0.3">
      <c r="A28" s="18" t="s">
        <v>29</v>
      </c>
      <c r="B28" s="12" t="s">
        <v>63</v>
      </c>
      <c r="C28" s="11" t="s">
        <v>64</v>
      </c>
      <c r="D28" s="33">
        <v>0</v>
      </c>
      <c r="E28" s="33">
        <v>0</v>
      </c>
      <c r="F28" s="33">
        <v>0</v>
      </c>
      <c r="G28" s="38">
        <f t="shared" si="0"/>
        <v>0</v>
      </c>
      <c r="H28" s="33">
        <v>0</v>
      </c>
      <c r="I28" s="38">
        <f t="shared" si="1"/>
        <v>0</v>
      </c>
      <c r="J28" s="33">
        <v>0</v>
      </c>
      <c r="K28" s="38">
        <f t="shared" si="2"/>
        <v>0</v>
      </c>
      <c r="L28" s="33">
        <v>0</v>
      </c>
      <c r="M28" s="38">
        <f t="shared" si="3"/>
        <v>0</v>
      </c>
      <c r="N28" s="33">
        <f t="shared" si="4"/>
        <v>0</v>
      </c>
      <c r="O28" s="38">
        <f t="shared" si="5"/>
        <v>0</v>
      </c>
      <c r="P28" s="33">
        <v>0</v>
      </c>
      <c r="Q28" s="33">
        <v>0</v>
      </c>
      <c r="R28" s="33">
        <v>0</v>
      </c>
      <c r="S28" s="33">
        <v>0</v>
      </c>
      <c r="T28" s="38">
        <f t="shared" si="6"/>
        <v>0</v>
      </c>
      <c r="U28" s="38">
        <f t="shared" si="7"/>
        <v>0</v>
      </c>
    </row>
    <row r="29" spans="1:21" ht="13" x14ac:dyDescent="0.3">
      <c r="A29" s="18" t="s">
        <v>29</v>
      </c>
      <c r="B29" s="12" t="s">
        <v>65</v>
      </c>
      <c r="C29" s="11" t="s">
        <v>66</v>
      </c>
      <c r="D29" s="33">
        <v>0</v>
      </c>
      <c r="E29" s="33">
        <v>0</v>
      </c>
      <c r="F29" s="33">
        <v>0</v>
      </c>
      <c r="G29" s="38">
        <f t="shared" si="0"/>
        <v>0</v>
      </c>
      <c r="H29" s="33">
        <v>0</v>
      </c>
      <c r="I29" s="38">
        <f t="shared" si="1"/>
        <v>0</v>
      </c>
      <c r="J29" s="33">
        <v>0</v>
      </c>
      <c r="K29" s="38">
        <f t="shared" si="2"/>
        <v>0</v>
      </c>
      <c r="L29" s="33">
        <v>0</v>
      </c>
      <c r="M29" s="38">
        <f t="shared" si="3"/>
        <v>0</v>
      </c>
      <c r="N29" s="33">
        <f t="shared" si="4"/>
        <v>0</v>
      </c>
      <c r="O29" s="38">
        <f t="shared" si="5"/>
        <v>0</v>
      </c>
      <c r="P29" s="33">
        <v>15210</v>
      </c>
      <c r="Q29" s="33">
        <v>447000</v>
      </c>
      <c r="R29" s="33">
        <v>498392</v>
      </c>
      <c r="S29" s="33">
        <v>110469</v>
      </c>
      <c r="T29" s="38">
        <f t="shared" si="6"/>
        <v>0.22165082906627714</v>
      </c>
      <c r="U29" s="38">
        <f t="shared" si="7"/>
        <v>-1</v>
      </c>
    </row>
    <row r="30" spans="1:21" ht="13" x14ac:dyDescent="0.3">
      <c r="A30" s="18" t="s">
        <v>29</v>
      </c>
      <c r="B30" s="12" t="s">
        <v>67</v>
      </c>
      <c r="C30" s="11" t="s">
        <v>68</v>
      </c>
      <c r="D30" s="33">
        <v>0</v>
      </c>
      <c r="E30" s="33">
        <v>0</v>
      </c>
      <c r="F30" s="33">
        <v>0</v>
      </c>
      <c r="G30" s="38">
        <f t="shared" si="0"/>
        <v>0</v>
      </c>
      <c r="H30" s="33">
        <v>0</v>
      </c>
      <c r="I30" s="38">
        <f t="shared" si="1"/>
        <v>0</v>
      </c>
      <c r="J30" s="33">
        <v>0</v>
      </c>
      <c r="K30" s="38">
        <f t="shared" si="2"/>
        <v>0</v>
      </c>
      <c r="L30" s="33">
        <v>0</v>
      </c>
      <c r="M30" s="38">
        <f t="shared" si="3"/>
        <v>0</v>
      </c>
      <c r="N30" s="33">
        <f t="shared" si="4"/>
        <v>0</v>
      </c>
      <c r="O30" s="38">
        <f t="shared" si="5"/>
        <v>0</v>
      </c>
      <c r="P30" s="33">
        <v>0</v>
      </c>
      <c r="Q30" s="33">
        <v>0</v>
      </c>
      <c r="R30" s="33">
        <v>0</v>
      </c>
      <c r="S30" s="33">
        <v>0</v>
      </c>
      <c r="T30" s="38">
        <f t="shared" si="6"/>
        <v>0</v>
      </c>
      <c r="U30" s="38">
        <f t="shared" si="7"/>
        <v>0</v>
      </c>
    </row>
    <row r="31" spans="1:21" ht="13" x14ac:dyDescent="0.3">
      <c r="A31" s="18" t="s">
        <v>29</v>
      </c>
      <c r="B31" s="12" t="s">
        <v>69</v>
      </c>
      <c r="C31" s="11" t="s">
        <v>70</v>
      </c>
      <c r="D31" s="33">
        <v>0</v>
      </c>
      <c r="E31" s="33">
        <v>0</v>
      </c>
      <c r="F31" s="33">
        <v>0</v>
      </c>
      <c r="G31" s="38">
        <f t="shared" si="0"/>
        <v>0</v>
      </c>
      <c r="H31" s="33">
        <v>0</v>
      </c>
      <c r="I31" s="38">
        <f t="shared" si="1"/>
        <v>0</v>
      </c>
      <c r="J31" s="33">
        <v>0</v>
      </c>
      <c r="K31" s="38">
        <f t="shared" si="2"/>
        <v>0</v>
      </c>
      <c r="L31" s="33">
        <v>0</v>
      </c>
      <c r="M31" s="38">
        <f t="shared" si="3"/>
        <v>0</v>
      </c>
      <c r="N31" s="33">
        <f t="shared" si="4"/>
        <v>0</v>
      </c>
      <c r="O31" s="38">
        <f t="shared" si="5"/>
        <v>0</v>
      </c>
      <c r="P31" s="33">
        <v>0</v>
      </c>
      <c r="Q31" s="33">
        <v>0</v>
      </c>
      <c r="R31" s="33">
        <v>0</v>
      </c>
      <c r="S31" s="33">
        <v>0</v>
      </c>
      <c r="T31" s="38">
        <f t="shared" si="6"/>
        <v>0</v>
      </c>
      <c r="U31" s="38">
        <f t="shared" si="7"/>
        <v>0</v>
      </c>
    </row>
    <row r="32" spans="1:21" ht="13" x14ac:dyDescent="0.3">
      <c r="A32" s="18" t="s">
        <v>29</v>
      </c>
      <c r="B32" s="12" t="s">
        <v>71</v>
      </c>
      <c r="C32" s="11" t="s">
        <v>72</v>
      </c>
      <c r="D32" s="33">
        <v>0</v>
      </c>
      <c r="E32" s="33">
        <v>0</v>
      </c>
      <c r="F32" s="33">
        <v>0</v>
      </c>
      <c r="G32" s="38">
        <f t="shared" si="0"/>
        <v>0</v>
      </c>
      <c r="H32" s="33">
        <v>0</v>
      </c>
      <c r="I32" s="38">
        <f t="shared" si="1"/>
        <v>0</v>
      </c>
      <c r="J32" s="33">
        <v>0</v>
      </c>
      <c r="K32" s="38">
        <f t="shared" si="2"/>
        <v>0</v>
      </c>
      <c r="L32" s="33">
        <v>0</v>
      </c>
      <c r="M32" s="38">
        <f t="shared" si="3"/>
        <v>0</v>
      </c>
      <c r="N32" s="33">
        <f t="shared" si="4"/>
        <v>0</v>
      </c>
      <c r="O32" s="38">
        <f t="shared" si="5"/>
        <v>0</v>
      </c>
      <c r="P32" s="33">
        <v>0</v>
      </c>
      <c r="Q32" s="33">
        <v>0</v>
      </c>
      <c r="R32" s="33">
        <v>0</v>
      </c>
      <c r="S32" s="33">
        <v>0</v>
      </c>
      <c r="T32" s="38">
        <f t="shared" si="6"/>
        <v>0</v>
      </c>
      <c r="U32" s="38">
        <f t="shared" si="7"/>
        <v>0</v>
      </c>
    </row>
    <row r="33" spans="1:21" ht="13" x14ac:dyDescent="0.3">
      <c r="A33" s="18" t="s">
        <v>29</v>
      </c>
      <c r="B33" s="12" t="s">
        <v>73</v>
      </c>
      <c r="C33" s="11" t="s">
        <v>74</v>
      </c>
      <c r="D33" s="33">
        <v>0</v>
      </c>
      <c r="E33" s="33">
        <v>0</v>
      </c>
      <c r="F33" s="33">
        <v>0</v>
      </c>
      <c r="G33" s="38">
        <f t="shared" si="0"/>
        <v>0</v>
      </c>
      <c r="H33" s="33">
        <v>0</v>
      </c>
      <c r="I33" s="38">
        <f t="shared" si="1"/>
        <v>0</v>
      </c>
      <c r="J33" s="33">
        <v>0</v>
      </c>
      <c r="K33" s="38">
        <f t="shared" si="2"/>
        <v>0</v>
      </c>
      <c r="L33" s="33">
        <v>0</v>
      </c>
      <c r="M33" s="38">
        <f t="shared" si="3"/>
        <v>0</v>
      </c>
      <c r="N33" s="33">
        <f t="shared" si="4"/>
        <v>0</v>
      </c>
      <c r="O33" s="38">
        <f t="shared" si="5"/>
        <v>0</v>
      </c>
      <c r="P33" s="33">
        <v>0</v>
      </c>
      <c r="Q33" s="33">
        <v>0</v>
      </c>
      <c r="R33" s="33">
        <v>0</v>
      </c>
      <c r="S33" s="33">
        <v>0</v>
      </c>
      <c r="T33" s="38">
        <f t="shared" si="6"/>
        <v>0</v>
      </c>
      <c r="U33" s="38">
        <f t="shared" si="7"/>
        <v>0</v>
      </c>
    </row>
    <row r="34" spans="1:21" ht="13" x14ac:dyDescent="0.3">
      <c r="A34" s="18" t="s">
        <v>44</v>
      </c>
      <c r="B34" s="12" t="s">
        <v>75</v>
      </c>
      <c r="C34" s="11" t="s">
        <v>76</v>
      </c>
      <c r="D34" s="33">
        <v>0</v>
      </c>
      <c r="E34" s="33">
        <v>0</v>
      </c>
      <c r="F34" s="33">
        <v>0</v>
      </c>
      <c r="G34" s="38">
        <f t="shared" si="0"/>
        <v>0</v>
      </c>
      <c r="H34" s="33">
        <v>0</v>
      </c>
      <c r="I34" s="38">
        <f t="shared" si="1"/>
        <v>0</v>
      </c>
      <c r="J34" s="33">
        <v>0</v>
      </c>
      <c r="K34" s="38">
        <f t="shared" si="2"/>
        <v>0</v>
      </c>
      <c r="L34" s="33">
        <v>0</v>
      </c>
      <c r="M34" s="38">
        <f t="shared" si="3"/>
        <v>0</v>
      </c>
      <c r="N34" s="33">
        <f t="shared" si="4"/>
        <v>0</v>
      </c>
      <c r="O34" s="38">
        <f t="shared" si="5"/>
        <v>0</v>
      </c>
      <c r="P34" s="33">
        <v>0</v>
      </c>
      <c r="Q34" s="33">
        <v>688608</v>
      </c>
      <c r="R34" s="33">
        <v>0</v>
      </c>
      <c r="S34" s="33">
        <v>0</v>
      </c>
      <c r="T34" s="38">
        <f t="shared" si="6"/>
        <v>0</v>
      </c>
      <c r="U34" s="38">
        <f t="shared" si="7"/>
        <v>0</v>
      </c>
    </row>
    <row r="35" spans="1:21" ht="14" x14ac:dyDescent="0.3">
      <c r="A35" s="19" t="s">
        <v>0</v>
      </c>
      <c r="B35" s="14" t="s">
        <v>77</v>
      </c>
      <c r="C35" s="13" t="s">
        <v>0</v>
      </c>
      <c r="D35" s="34">
        <f>SUM(D28:D34)</f>
        <v>0</v>
      </c>
      <c r="E35" s="34">
        <f>SUM(E28:E34)</f>
        <v>0</v>
      </c>
      <c r="F35" s="34">
        <f>SUM(F28:F34)</f>
        <v>0</v>
      </c>
      <c r="G35" s="39">
        <f t="shared" si="0"/>
        <v>0</v>
      </c>
      <c r="H35" s="34">
        <f>SUM(H28:H34)</f>
        <v>0</v>
      </c>
      <c r="I35" s="39">
        <f t="shared" si="1"/>
        <v>0</v>
      </c>
      <c r="J35" s="34">
        <f>SUM(J28:J34)</f>
        <v>0</v>
      </c>
      <c r="K35" s="39">
        <f t="shared" si="2"/>
        <v>0</v>
      </c>
      <c r="L35" s="34">
        <f>SUM(L28:L34)</f>
        <v>0</v>
      </c>
      <c r="M35" s="39">
        <f t="shared" si="3"/>
        <v>0</v>
      </c>
      <c r="N35" s="34">
        <f t="shared" si="4"/>
        <v>0</v>
      </c>
      <c r="O35" s="39">
        <f t="shared" si="5"/>
        <v>0</v>
      </c>
      <c r="P35" s="34">
        <f>SUM(P28:P34)</f>
        <v>15210</v>
      </c>
      <c r="Q35" s="34">
        <f>SUM(Q28:Q34)</f>
        <v>1135608</v>
      </c>
      <c r="R35" s="34">
        <f>SUM(R28:R34)</f>
        <v>498392</v>
      </c>
      <c r="S35" s="34">
        <f>SUM(S28:S34)</f>
        <v>110469</v>
      </c>
      <c r="T35" s="39">
        <f t="shared" si="6"/>
        <v>0.22165082906627714</v>
      </c>
      <c r="U35" s="39">
        <f t="shared" si="7"/>
        <v>-1</v>
      </c>
    </row>
    <row r="36" spans="1:21" ht="13" x14ac:dyDescent="0.3">
      <c r="A36" s="18" t="s">
        <v>29</v>
      </c>
      <c r="B36" s="12" t="s">
        <v>78</v>
      </c>
      <c r="C36" s="11" t="s">
        <v>79</v>
      </c>
      <c r="D36" s="33">
        <v>0</v>
      </c>
      <c r="E36" s="33">
        <v>0</v>
      </c>
      <c r="F36" s="33">
        <v>0</v>
      </c>
      <c r="G36" s="38">
        <f t="shared" si="0"/>
        <v>0</v>
      </c>
      <c r="H36" s="33">
        <v>0</v>
      </c>
      <c r="I36" s="38">
        <f t="shared" si="1"/>
        <v>0</v>
      </c>
      <c r="J36" s="33">
        <v>0</v>
      </c>
      <c r="K36" s="38">
        <f t="shared" si="2"/>
        <v>0</v>
      </c>
      <c r="L36" s="33">
        <v>0</v>
      </c>
      <c r="M36" s="38">
        <f t="shared" si="3"/>
        <v>0</v>
      </c>
      <c r="N36" s="33">
        <f t="shared" si="4"/>
        <v>0</v>
      </c>
      <c r="O36" s="38">
        <f t="shared" si="5"/>
        <v>0</v>
      </c>
      <c r="P36" s="33">
        <v>0</v>
      </c>
      <c r="Q36" s="33">
        <v>0</v>
      </c>
      <c r="R36" s="33">
        <v>0</v>
      </c>
      <c r="S36" s="33">
        <v>0</v>
      </c>
      <c r="T36" s="38">
        <f t="shared" si="6"/>
        <v>0</v>
      </c>
      <c r="U36" s="38">
        <f t="shared" si="7"/>
        <v>0</v>
      </c>
    </row>
    <row r="37" spans="1:21" ht="13" x14ac:dyDescent="0.3">
      <c r="A37" s="18" t="s">
        <v>29</v>
      </c>
      <c r="B37" s="12" t="s">
        <v>80</v>
      </c>
      <c r="C37" s="11" t="s">
        <v>81</v>
      </c>
      <c r="D37" s="33">
        <v>0</v>
      </c>
      <c r="E37" s="33">
        <v>0</v>
      </c>
      <c r="F37" s="33">
        <v>0</v>
      </c>
      <c r="G37" s="38">
        <f t="shared" si="0"/>
        <v>0</v>
      </c>
      <c r="H37" s="33">
        <v>0</v>
      </c>
      <c r="I37" s="38">
        <f t="shared" si="1"/>
        <v>0</v>
      </c>
      <c r="J37" s="33">
        <v>0</v>
      </c>
      <c r="K37" s="38">
        <f t="shared" si="2"/>
        <v>0</v>
      </c>
      <c r="L37" s="33">
        <v>0</v>
      </c>
      <c r="M37" s="38">
        <f t="shared" si="3"/>
        <v>0</v>
      </c>
      <c r="N37" s="33">
        <f t="shared" si="4"/>
        <v>0</v>
      </c>
      <c r="O37" s="38">
        <f t="shared" si="5"/>
        <v>0</v>
      </c>
      <c r="P37" s="33">
        <v>0</v>
      </c>
      <c r="Q37" s="33">
        <v>0</v>
      </c>
      <c r="R37" s="33">
        <v>0</v>
      </c>
      <c r="S37" s="33">
        <v>0</v>
      </c>
      <c r="T37" s="38">
        <f t="shared" si="6"/>
        <v>0</v>
      </c>
      <c r="U37" s="38">
        <f t="shared" si="7"/>
        <v>0</v>
      </c>
    </row>
    <row r="38" spans="1:21" ht="13" x14ac:dyDescent="0.3">
      <c r="A38" s="18" t="s">
        <v>29</v>
      </c>
      <c r="B38" s="12" t="s">
        <v>82</v>
      </c>
      <c r="C38" s="11" t="s">
        <v>83</v>
      </c>
      <c r="D38" s="33">
        <v>0</v>
      </c>
      <c r="E38" s="33">
        <v>0</v>
      </c>
      <c r="F38" s="33">
        <v>0</v>
      </c>
      <c r="G38" s="38">
        <f t="shared" si="0"/>
        <v>0</v>
      </c>
      <c r="H38" s="33">
        <v>0</v>
      </c>
      <c r="I38" s="38">
        <f t="shared" si="1"/>
        <v>0</v>
      </c>
      <c r="J38" s="33">
        <v>0</v>
      </c>
      <c r="K38" s="38">
        <f t="shared" si="2"/>
        <v>0</v>
      </c>
      <c r="L38" s="33">
        <v>0</v>
      </c>
      <c r="M38" s="38">
        <f t="shared" si="3"/>
        <v>0</v>
      </c>
      <c r="N38" s="33">
        <f t="shared" si="4"/>
        <v>0</v>
      </c>
      <c r="O38" s="38">
        <f t="shared" si="5"/>
        <v>0</v>
      </c>
      <c r="P38" s="33">
        <v>0</v>
      </c>
      <c r="Q38" s="33">
        <v>0</v>
      </c>
      <c r="R38" s="33">
        <v>0</v>
      </c>
      <c r="S38" s="33">
        <v>0</v>
      </c>
      <c r="T38" s="38">
        <f t="shared" si="6"/>
        <v>0</v>
      </c>
      <c r="U38" s="38">
        <f t="shared" si="7"/>
        <v>0</v>
      </c>
    </row>
    <row r="39" spans="1:21" ht="13" x14ac:dyDescent="0.3">
      <c r="A39" s="18" t="s">
        <v>44</v>
      </c>
      <c r="B39" s="12" t="s">
        <v>84</v>
      </c>
      <c r="C39" s="11" t="s">
        <v>85</v>
      </c>
      <c r="D39" s="33">
        <v>360000</v>
      </c>
      <c r="E39" s="33">
        <v>360000</v>
      </c>
      <c r="F39" s="33">
        <v>0</v>
      </c>
      <c r="G39" s="38">
        <f t="shared" si="0"/>
        <v>0</v>
      </c>
      <c r="H39" s="33">
        <v>0</v>
      </c>
      <c r="I39" s="38">
        <f t="shared" si="1"/>
        <v>0</v>
      </c>
      <c r="J39" s="33">
        <v>40859</v>
      </c>
      <c r="K39" s="38">
        <f t="shared" si="2"/>
        <v>0.11349722222222222</v>
      </c>
      <c r="L39" s="33">
        <v>0</v>
      </c>
      <c r="M39" s="38">
        <f t="shared" si="3"/>
        <v>0</v>
      </c>
      <c r="N39" s="33">
        <f t="shared" si="4"/>
        <v>40859</v>
      </c>
      <c r="O39" s="38">
        <f t="shared" si="5"/>
        <v>0.11349722222222222</v>
      </c>
      <c r="P39" s="33">
        <v>2247</v>
      </c>
      <c r="Q39" s="33">
        <v>2328920</v>
      </c>
      <c r="R39" s="33">
        <v>2328920</v>
      </c>
      <c r="S39" s="33">
        <v>2247</v>
      </c>
      <c r="T39" s="38">
        <f t="shared" si="6"/>
        <v>9.6482489737732509E-4</v>
      </c>
      <c r="U39" s="38">
        <f t="shared" si="7"/>
        <v>17.18380062305296</v>
      </c>
    </row>
    <row r="40" spans="1:21" ht="14" x14ac:dyDescent="0.3">
      <c r="A40" s="19" t="s">
        <v>0</v>
      </c>
      <c r="B40" s="14" t="s">
        <v>86</v>
      </c>
      <c r="C40" s="13" t="s">
        <v>0</v>
      </c>
      <c r="D40" s="34">
        <f>SUM(D36:D39)</f>
        <v>360000</v>
      </c>
      <c r="E40" s="34">
        <f>SUM(E36:E39)</f>
        <v>360000</v>
      </c>
      <c r="F40" s="34">
        <f>SUM(F36:F39)</f>
        <v>0</v>
      </c>
      <c r="G40" s="39">
        <f t="shared" si="0"/>
        <v>0</v>
      </c>
      <c r="H40" s="34">
        <f>SUM(H36:H39)</f>
        <v>0</v>
      </c>
      <c r="I40" s="39">
        <f t="shared" si="1"/>
        <v>0</v>
      </c>
      <c r="J40" s="34">
        <f>SUM(J36:J39)</f>
        <v>40859</v>
      </c>
      <c r="K40" s="39">
        <f t="shared" si="2"/>
        <v>0.11349722222222222</v>
      </c>
      <c r="L40" s="34">
        <f>SUM(L36:L39)</f>
        <v>0</v>
      </c>
      <c r="M40" s="39">
        <f t="shared" si="3"/>
        <v>0</v>
      </c>
      <c r="N40" s="34">
        <f t="shared" si="4"/>
        <v>40859</v>
      </c>
      <c r="O40" s="39">
        <f t="shared" si="5"/>
        <v>0.11349722222222222</v>
      </c>
      <c r="P40" s="34">
        <f>SUM(P36:P39)</f>
        <v>2247</v>
      </c>
      <c r="Q40" s="34">
        <f>SUM(Q36:Q39)</f>
        <v>2328920</v>
      </c>
      <c r="R40" s="34">
        <f>SUM(R36:R39)</f>
        <v>2328920</v>
      </c>
      <c r="S40" s="34">
        <f>SUM(S36:S39)</f>
        <v>2247</v>
      </c>
      <c r="T40" s="39">
        <f t="shared" si="6"/>
        <v>9.6482489737732509E-4</v>
      </c>
      <c r="U40" s="39">
        <f t="shared" si="7"/>
        <v>17.18380062305296</v>
      </c>
    </row>
    <row r="41" spans="1:21" ht="13" x14ac:dyDescent="0.3">
      <c r="A41" s="18" t="s">
        <v>29</v>
      </c>
      <c r="B41" s="12" t="s">
        <v>87</v>
      </c>
      <c r="C41" s="11" t="s">
        <v>88</v>
      </c>
      <c r="D41" s="33">
        <v>0</v>
      </c>
      <c r="E41" s="33">
        <v>0</v>
      </c>
      <c r="F41" s="33">
        <v>0</v>
      </c>
      <c r="G41" s="38">
        <f t="shared" si="0"/>
        <v>0</v>
      </c>
      <c r="H41" s="33">
        <v>0</v>
      </c>
      <c r="I41" s="38">
        <f t="shared" si="1"/>
        <v>0</v>
      </c>
      <c r="J41" s="33">
        <v>0</v>
      </c>
      <c r="K41" s="38">
        <f t="shared" si="2"/>
        <v>0</v>
      </c>
      <c r="L41" s="33">
        <v>0</v>
      </c>
      <c r="M41" s="38">
        <f t="shared" si="3"/>
        <v>0</v>
      </c>
      <c r="N41" s="33">
        <f t="shared" si="4"/>
        <v>0</v>
      </c>
      <c r="O41" s="38">
        <f t="shared" si="5"/>
        <v>0</v>
      </c>
      <c r="P41" s="33">
        <v>0</v>
      </c>
      <c r="Q41" s="33">
        <v>0</v>
      </c>
      <c r="R41" s="33">
        <v>0</v>
      </c>
      <c r="S41" s="33">
        <v>0</v>
      </c>
      <c r="T41" s="38">
        <f t="shared" si="6"/>
        <v>0</v>
      </c>
      <c r="U41" s="38">
        <f t="shared" si="7"/>
        <v>0</v>
      </c>
    </row>
    <row r="42" spans="1:21" ht="13" x14ac:dyDescent="0.3">
      <c r="A42" s="18" t="s">
        <v>29</v>
      </c>
      <c r="B42" s="12" t="s">
        <v>89</v>
      </c>
      <c r="C42" s="11" t="s">
        <v>90</v>
      </c>
      <c r="D42" s="33">
        <v>0</v>
      </c>
      <c r="E42" s="33">
        <v>0</v>
      </c>
      <c r="F42" s="33">
        <v>0</v>
      </c>
      <c r="G42" s="38">
        <f t="shared" si="0"/>
        <v>0</v>
      </c>
      <c r="H42" s="33">
        <v>0</v>
      </c>
      <c r="I42" s="38">
        <f t="shared" si="1"/>
        <v>0</v>
      </c>
      <c r="J42" s="33">
        <v>0</v>
      </c>
      <c r="K42" s="38">
        <f t="shared" si="2"/>
        <v>0</v>
      </c>
      <c r="L42" s="33">
        <v>0</v>
      </c>
      <c r="M42" s="38">
        <f t="shared" si="3"/>
        <v>0</v>
      </c>
      <c r="N42" s="33">
        <f t="shared" si="4"/>
        <v>0</v>
      </c>
      <c r="O42" s="38">
        <f t="shared" si="5"/>
        <v>0</v>
      </c>
      <c r="P42" s="33">
        <v>0</v>
      </c>
      <c r="Q42" s="33">
        <v>0</v>
      </c>
      <c r="R42" s="33">
        <v>0</v>
      </c>
      <c r="S42" s="33">
        <v>0</v>
      </c>
      <c r="T42" s="38">
        <f t="shared" si="6"/>
        <v>0</v>
      </c>
      <c r="U42" s="38">
        <f t="shared" si="7"/>
        <v>0</v>
      </c>
    </row>
    <row r="43" spans="1:21" ht="13" x14ac:dyDescent="0.3">
      <c r="A43" s="18" t="s">
        <v>29</v>
      </c>
      <c r="B43" s="12" t="s">
        <v>91</v>
      </c>
      <c r="C43" s="11" t="s">
        <v>92</v>
      </c>
      <c r="D43" s="33">
        <v>0</v>
      </c>
      <c r="E43" s="33">
        <v>0</v>
      </c>
      <c r="F43" s="33">
        <v>0</v>
      </c>
      <c r="G43" s="38">
        <f t="shared" si="0"/>
        <v>0</v>
      </c>
      <c r="H43" s="33">
        <v>0</v>
      </c>
      <c r="I43" s="38">
        <f t="shared" si="1"/>
        <v>0</v>
      </c>
      <c r="J43" s="33">
        <v>0</v>
      </c>
      <c r="K43" s="38">
        <f t="shared" si="2"/>
        <v>0</v>
      </c>
      <c r="L43" s="33">
        <v>0</v>
      </c>
      <c r="M43" s="38">
        <f t="shared" si="3"/>
        <v>0</v>
      </c>
      <c r="N43" s="33">
        <f t="shared" si="4"/>
        <v>0</v>
      </c>
      <c r="O43" s="38">
        <f t="shared" si="5"/>
        <v>0</v>
      </c>
      <c r="P43" s="33">
        <v>0</v>
      </c>
      <c r="Q43" s="33">
        <v>0</v>
      </c>
      <c r="R43" s="33">
        <v>0</v>
      </c>
      <c r="S43" s="33">
        <v>0</v>
      </c>
      <c r="T43" s="38">
        <f t="shared" si="6"/>
        <v>0</v>
      </c>
      <c r="U43" s="38">
        <f t="shared" si="7"/>
        <v>0</v>
      </c>
    </row>
    <row r="44" spans="1:21" ht="13" x14ac:dyDescent="0.3">
      <c r="A44" s="18" t="s">
        <v>29</v>
      </c>
      <c r="B44" s="12" t="s">
        <v>93</v>
      </c>
      <c r="C44" s="11" t="s">
        <v>94</v>
      </c>
      <c r="D44" s="33">
        <v>0</v>
      </c>
      <c r="E44" s="33">
        <v>0</v>
      </c>
      <c r="F44" s="33">
        <v>0</v>
      </c>
      <c r="G44" s="38">
        <f t="shared" si="0"/>
        <v>0</v>
      </c>
      <c r="H44" s="33">
        <v>0</v>
      </c>
      <c r="I44" s="38">
        <f t="shared" si="1"/>
        <v>0</v>
      </c>
      <c r="J44" s="33">
        <v>0</v>
      </c>
      <c r="K44" s="38">
        <f t="shared" si="2"/>
        <v>0</v>
      </c>
      <c r="L44" s="33">
        <v>0</v>
      </c>
      <c r="M44" s="38">
        <f t="shared" si="3"/>
        <v>0</v>
      </c>
      <c r="N44" s="33">
        <f t="shared" si="4"/>
        <v>0</v>
      </c>
      <c r="O44" s="38">
        <f t="shared" si="5"/>
        <v>0</v>
      </c>
      <c r="P44" s="33">
        <v>0</v>
      </c>
      <c r="Q44" s="33">
        <v>0</v>
      </c>
      <c r="R44" s="33">
        <v>0</v>
      </c>
      <c r="S44" s="33">
        <v>0</v>
      </c>
      <c r="T44" s="38">
        <f t="shared" si="6"/>
        <v>0</v>
      </c>
      <c r="U44" s="38">
        <f t="shared" si="7"/>
        <v>0</v>
      </c>
    </row>
    <row r="45" spans="1:21" ht="13" x14ac:dyDescent="0.3">
      <c r="A45" s="18" t="s">
        <v>29</v>
      </c>
      <c r="B45" s="12" t="s">
        <v>95</v>
      </c>
      <c r="C45" s="11" t="s">
        <v>96</v>
      </c>
      <c r="D45" s="33">
        <v>0</v>
      </c>
      <c r="E45" s="33">
        <v>0</v>
      </c>
      <c r="F45" s="33">
        <v>0</v>
      </c>
      <c r="G45" s="38">
        <f t="shared" si="0"/>
        <v>0</v>
      </c>
      <c r="H45" s="33">
        <v>0</v>
      </c>
      <c r="I45" s="38">
        <f t="shared" si="1"/>
        <v>0</v>
      </c>
      <c r="J45" s="33">
        <v>0</v>
      </c>
      <c r="K45" s="38">
        <f t="shared" si="2"/>
        <v>0</v>
      </c>
      <c r="L45" s="33">
        <v>0</v>
      </c>
      <c r="M45" s="38">
        <f t="shared" si="3"/>
        <v>0</v>
      </c>
      <c r="N45" s="33">
        <f t="shared" si="4"/>
        <v>0</v>
      </c>
      <c r="O45" s="38">
        <f t="shared" si="5"/>
        <v>0</v>
      </c>
      <c r="P45" s="33">
        <v>0</v>
      </c>
      <c r="Q45" s="33">
        <v>0</v>
      </c>
      <c r="R45" s="33">
        <v>0</v>
      </c>
      <c r="S45" s="33">
        <v>0</v>
      </c>
      <c r="T45" s="38">
        <f t="shared" si="6"/>
        <v>0</v>
      </c>
      <c r="U45" s="38">
        <f t="shared" si="7"/>
        <v>0</v>
      </c>
    </row>
    <row r="46" spans="1:21" ht="13" x14ac:dyDescent="0.3">
      <c r="A46" s="18" t="s">
        <v>44</v>
      </c>
      <c r="B46" s="12" t="s">
        <v>97</v>
      </c>
      <c r="C46" s="11" t="s">
        <v>98</v>
      </c>
      <c r="D46" s="33">
        <v>23077540</v>
      </c>
      <c r="E46" s="33">
        <v>21675173</v>
      </c>
      <c r="F46" s="33">
        <v>0</v>
      </c>
      <c r="G46" s="38">
        <f t="shared" si="0"/>
        <v>0</v>
      </c>
      <c r="H46" s="33">
        <v>0</v>
      </c>
      <c r="I46" s="38">
        <f t="shared" si="1"/>
        <v>0</v>
      </c>
      <c r="J46" s="33">
        <v>0</v>
      </c>
      <c r="K46" s="38">
        <f t="shared" si="2"/>
        <v>0</v>
      </c>
      <c r="L46" s="33">
        <v>0</v>
      </c>
      <c r="M46" s="38">
        <f t="shared" si="3"/>
        <v>0</v>
      </c>
      <c r="N46" s="33">
        <f t="shared" si="4"/>
        <v>0</v>
      </c>
      <c r="O46" s="38">
        <f t="shared" si="5"/>
        <v>0</v>
      </c>
      <c r="P46" s="33">
        <v>0</v>
      </c>
      <c r="Q46" s="33">
        <v>22857657</v>
      </c>
      <c r="R46" s="33">
        <v>22821455</v>
      </c>
      <c r="S46" s="33">
        <v>0</v>
      </c>
      <c r="T46" s="38">
        <f t="shared" si="6"/>
        <v>0</v>
      </c>
      <c r="U46" s="38">
        <f t="shared" si="7"/>
        <v>0</v>
      </c>
    </row>
    <row r="47" spans="1:21" ht="14" x14ac:dyDescent="0.3">
      <c r="A47" s="19" t="s">
        <v>0</v>
      </c>
      <c r="B47" s="14" t="s">
        <v>99</v>
      </c>
      <c r="C47" s="13" t="s">
        <v>0</v>
      </c>
      <c r="D47" s="34">
        <f>SUM(D41:D46)</f>
        <v>23077540</v>
      </c>
      <c r="E47" s="34">
        <f>SUM(E41:E46)</f>
        <v>21675173</v>
      </c>
      <c r="F47" s="34">
        <f>SUM(F41:F46)</f>
        <v>0</v>
      </c>
      <c r="G47" s="39">
        <f t="shared" si="0"/>
        <v>0</v>
      </c>
      <c r="H47" s="34">
        <f>SUM(H41:H46)</f>
        <v>0</v>
      </c>
      <c r="I47" s="39">
        <f t="shared" si="1"/>
        <v>0</v>
      </c>
      <c r="J47" s="34">
        <f>SUM(J41:J46)</f>
        <v>0</v>
      </c>
      <c r="K47" s="39">
        <f t="shared" si="2"/>
        <v>0</v>
      </c>
      <c r="L47" s="34">
        <f>SUM(L41:L46)</f>
        <v>0</v>
      </c>
      <c r="M47" s="39">
        <f t="shared" si="3"/>
        <v>0</v>
      </c>
      <c r="N47" s="34">
        <f t="shared" si="4"/>
        <v>0</v>
      </c>
      <c r="O47" s="39">
        <f t="shared" si="5"/>
        <v>0</v>
      </c>
      <c r="P47" s="34">
        <f>SUM(P41:P46)</f>
        <v>0</v>
      </c>
      <c r="Q47" s="34">
        <f>SUM(Q41:Q46)</f>
        <v>22857657</v>
      </c>
      <c r="R47" s="34">
        <f>SUM(R41:R46)</f>
        <v>22821455</v>
      </c>
      <c r="S47" s="34">
        <f>SUM(S41:S46)</f>
        <v>0</v>
      </c>
      <c r="T47" s="39">
        <f t="shared" si="6"/>
        <v>0</v>
      </c>
      <c r="U47" s="39">
        <f t="shared" si="7"/>
        <v>0</v>
      </c>
    </row>
    <row r="48" spans="1:21" ht="13" x14ac:dyDescent="0.3">
      <c r="A48" s="18" t="s">
        <v>29</v>
      </c>
      <c r="B48" s="12" t="s">
        <v>100</v>
      </c>
      <c r="C48" s="11" t="s">
        <v>101</v>
      </c>
      <c r="D48" s="33">
        <v>0</v>
      </c>
      <c r="E48" s="33">
        <v>0</v>
      </c>
      <c r="F48" s="33">
        <v>0</v>
      </c>
      <c r="G48" s="38">
        <f t="shared" si="0"/>
        <v>0</v>
      </c>
      <c r="H48" s="33">
        <v>0</v>
      </c>
      <c r="I48" s="38">
        <f t="shared" si="1"/>
        <v>0</v>
      </c>
      <c r="J48" s="33">
        <v>0</v>
      </c>
      <c r="K48" s="38">
        <f t="shared" si="2"/>
        <v>0</v>
      </c>
      <c r="L48" s="33">
        <v>0</v>
      </c>
      <c r="M48" s="38">
        <f t="shared" si="3"/>
        <v>0</v>
      </c>
      <c r="N48" s="33">
        <f t="shared" si="4"/>
        <v>0</v>
      </c>
      <c r="O48" s="38">
        <f t="shared" si="5"/>
        <v>0</v>
      </c>
      <c r="P48" s="33">
        <v>0</v>
      </c>
      <c r="Q48" s="33">
        <v>0</v>
      </c>
      <c r="R48" s="33">
        <v>0</v>
      </c>
      <c r="S48" s="33">
        <v>0</v>
      </c>
      <c r="T48" s="38">
        <f t="shared" si="6"/>
        <v>0</v>
      </c>
      <c r="U48" s="38">
        <f t="shared" si="7"/>
        <v>0</v>
      </c>
    </row>
    <row r="49" spans="1:21" ht="13" x14ac:dyDescent="0.3">
      <c r="A49" s="18" t="s">
        <v>29</v>
      </c>
      <c r="B49" s="12" t="s">
        <v>102</v>
      </c>
      <c r="C49" s="11" t="s">
        <v>103</v>
      </c>
      <c r="D49" s="33">
        <v>0</v>
      </c>
      <c r="E49" s="33">
        <v>0</v>
      </c>
      <c r="F49" s="33">
        <v>0</v>
      </c>
      <c r="G49" s="38">
        <f t="shared" si="0"/>
        <v>0</v>
      </c>
      <c r="H49" s="33">
        <v>0</v>
      </c>
      <c r="I49" s="38">
        <f t="shared" si="1"/>
        <v>0</v>
      </c>
      <c r="J49" s="33">
        <v>0</v>
      </c>
      <c r="K49" s="38">
        <f t="shared" si="2"/>
        <v>0</v>
      </c>
      <c r="L49" s="33">
        <v>0</v>
      </c>
      <c r="M49" s="38">
        <f t="shared" si="3"/>
        <v>0</v>
      </c>
      <c r="N49" s="33">
        <f t="shared" si="4"/>
        <v>0</v>
      </c>
      <c r="O49" s="38">
        <f t="shared" si="5"/>
        <v>0</v>
      </c>
      <c r="P49" s="33">
        <v>0</v>
      </c>
      <c r="Q49" s="33">
        <v>0</v>
      </c>
      <c r="R49" s="33">
        <v>0</v>
      </c>
      <c r="S49" s="33">
        <v>0</v>
      </c>
      <c r="T49" s="38">
        <f t="shared" si="6"/>
        <v>0</v>
      </c>
      <c r="U49" s="38">
        <f t="shared" si="7"/>
        <v>0</v>
      </c>
    </row>
    <row r="50" spans="1:21" ht="13" x14ac:dyDescent="0.3">
      <c r="A50" s="18" t="s">
        <v>29</v>
      </c>
      <c r="B50" s="12" t="s">
        <v>104</v>
      </c>
      <c r="C50" s="11" t="s">
        <v>105</v>
      </c>
      <c r="D50" s="33">
        <v>0</v>
      </c>
      <c r="E50" s="33">
        <v>0</v>
      </c>
      <c r="F50" s="33">
        <v>0</v>
      </c>
      <c r="G50" s="38">
        <f t="shared" si="0"/>
        <v>0</v>
      </c>
      <c r="H50" s="33">
        <v>0</v>
      </c>
      <c r="I50" s="38">
        <f t="shared" si="1"/>
        <v>0</v>
      </c>
      <c r="J50" s="33">
        <v>0</v>
      </c>
      <c r="K50" s="38">
        <f t="shared" si="2"/>
        <v>0</v>
      </c>
      <c r="L50" s="33">
        <v>0</v>
      </c>
      <c r="M50" s="38">
        <f t="shared" si="3"/>
        <v>0</v>
      </c>
      <c r="N50" s="33">
        <f t="shared" si="4"/>
        <v>0</v>
      </c>
      <c r="O50" s="38">
        <f t="shared" si="5"/>
        <v>0</v>
      </c>
      <c r="P50" s="33">
        <v>0</v>
      </c>
      <c r="Q50" s="33">
        <v>0</v>
      </c>
      <c r="R50" s="33">
        <v>0</v>
      </c>
      <c r="S50" s="33">
        <v>0</v>
      </c>
      <c r="T50" s="38">
        <f t="shared" si="6"/>
        <v>0</v>
      </c>
      <c r="U50" s="38">
        <f t="shared" si="7"/>
        <v>0</v>
      </c>
    </row>
    <row r="51" spans="1:21" ht="13" x14ac:dyDescent="0.3">
      <c r="A51" s="18" t="s">
        <v>29</v>
      </c>
      <c r="B51" s="12" t="s">
        <v>106</v>
      </c>
      <c r="C51" s="11" t="s">
        <v>107</v>
      </c>
      <c r="D51" s="33">
        <v>0</v>
      </c>
      <c r="E51" s="33">
        <v>0</v>
      </c>
      <c r="F51" s="33">
        <v>0</v>
      </c>
      <c r="G51" s="38">
        <f t="shared" si="0"/>
        <v>0</v>
      </c>
      <c r="H51" s="33">
        <v>0</v>
      </c>
      <c r="I51" s="38">
        <f t="shared" si="1"/>
        <v>0</v>
      </c>
      <c r="J51" s="33">
        <v>0</v>
      </c>
      <c r="K51" s="38">
        <f t="shared" si="2"/>
        <v>0</v>
      </c>
      <c r="L51" s="33">
        <v>0</v>
      </c>
      <c r="M51" s="38">
        <f t="shared" si="3"/>
        <v>0</v>
      </c>
      <c r="N51" s="33">
        <f t="shared" si="4"/>
        <v>0</v>
      </c>
      <c r="O51" s="38">
        <f t="shared" si="5"/>
        <v>0</v>
      </c>
      <c r="P51" s="33">
        <v>0</v>
      </c>
      <c r="Q51" s="33">
        <v>0</v>
      </c>
      <c r="R51" s="33">
        <v>0</v>
      </c>
      <c r="S51" s="33">
        <v>0</v>
      </c>
      <c r="T51" s="38">
        <f t="shared" si="6"/>
        <v>0</v>
      </c>
      <c r="U51" s="38">
        <f t="shared" si="7"/>
        <v>0</v>
      </c>
    </row>
    <row r="52" spans="1:21" ht="13" x14ac:dyDescent="0.3">
      <c r="A52" s="18" t="s">
        <v>44</v>
      </c>
      <c r="B52" s="12" t="s">
        <v>108</v>
      </c>
      <c r="C52" s="11" t="s">
        <v>109</v>
      </c>
      <c r="D52" s="33">
        <v>0</v>
      </c>
      <c r="E52" s="33">
        <v>0</v>
      </c>
      <c r="F52" s="33">
        <v>0</v>
      </c>
      <c r="G52" s="38">
        <f t="shared" si="0"/>
        <v>0</v>
      </c>
      <c r="H52" s="33">
        <v>0</v>
      </c>
      <c r="I52" s="38">
        <f t="shared" si="1"/>
        <v>0</v>
      </c>
      <c r="J52" s="33">
        <v>0</v>
      </c>
      <c r="K52" s="38">
        <f t="shared" si="2"/>
        <v>0</v>
      </c>
      <c r="L52" s="33">
        <v>0</v>
      </c>
      <c r="M52" s="38">
        <f t="shared" si="3"/>
        <v>0</v>
      </c>
      <c r="N52" s="33">
        <f t="shared" si="4"/>
        <v>0</v>
      </c>
      <c r="O52" s="38">
        <f t="shared" si="5"/>
        <v>0</v>
      </c>
      <c r="P52" s="33">
        <v>0</v>
      </c>
      <c r="Q52" s="33">
        <v>0</v>
      </c>
      <c r="R52" s="33">
        <v>0</v>
      </c>
      <c r="S52" s="33">
        <v>0</v>
      </c>
      <c r="T52" s="38">
        <f t="shared" si="6"/>
        <v>0</v>
      </c>
      <c r="U52" s="38">
        <f t="shared" si="7"/>
        <v>0</v>
      </c>
    </row>
    <row r="53" spans="1:21" ht="14" x14ac:dyDescent="0.3">
      <c r="A53" s="19" t="s">
        <v>0</v>
      </c>
      <c r="B53" s="14" t="s">
        <v>110</v>
      </c>
      <c r="C53" s="13" t="s">
        <v>0</v>
      </c>
      <c r="D53" s="34">
        <f>SUM(D48:D52)</f>
        <v>0</v>
      </c>
      <c r="E53" s="34">
        <f>SUM(E48:E52)</f>
        <v>0</v>
      </c>
      <c r="F53" s="34">
        <f>SUM(F48:F52)</f>
        <v>0</v>
      </c>
      <c r="G53" s="39">
        <f t="shared" si="0"/>
        <v>0</v>
      </c>
      <c r="H53" s="34">
        <f>SUM(H48:H52)</f>
        <v>0</v>
      </c>
      <c r="I53" s="39">
        <f t="shared" si="1"/>
        <v>0</v>
      </c>
      <c r="J53" s="34">
        <f>SUM(J48:J52)</f>
        <v>0</v>
      </c>
      <c r="K53" s="39">
        <f t="shared" si="2"/>
        <v>0</v>
      </c>
      <c r="L53" s="34">
        <f>SUM(L48:L52)</f>
        <v>0</v>
      </c>
      <c r="M53" s="39">
        <f t="shared" si="3"/>
        <v>0</v>
      </c>
      <c r="N53" s="34">
        <f t="shared" si="4"/>
        <v>0</v>
      </c>
      <c r="O53" s="39">
        <f t="shared" si="5"/>
        <v>0</v>
      </c>
      <c r="P53" s="34">
        <f>SUM(P48:P52)</f>
        <v>0</v>
      </c>
      <c r="Q53" s="34">
        <f>SUM(Q48:Q52)</f>
        <v>0</v>
      </c>
      <c r="R53" s="34">
        <f>SUM(R48:R52)</f>
        <v>0</v>
      </c>
      <c r="S53" s="34">
        <f>SUM(S48:S52)</f>
        <v>0</v>
      </c>
      <c r="T53" s="39">
        <f t="shared" si="6"/>
        <v>0</v>
      </c>
      <c r="U53" s="39">
        <f t="shared" si="7"/>
        <v>0</v>
      </c>
    </row>
    <row r="54" spans="1:21" ht="14" x14ac:dyDescent="0.3">
      <c r="A54" s="19" t="s">
        <v>0</v>
      </c>
      <c r="B54" s="14" t="s">
        <v>111</v>
      </c>
      <c r="C54" s="13" t="s">
        <v>0</v>
      </c>
      <c r="D54" s="34">
        <f>SUM(D8:D9,D11:D18,D20:D26,D28:D34,D36:D39,D41:D46,D48:D52)</f>
        <v>116054096</v>
      </c>
      <c r="E54" s="34">
        <f>SUM(E8:E9,E11:E18,E20:E26,E28:E34,E36:E39,E41:E46,E48:E52)</f>
        <v>117612631</v>
      </c>
      <c r="F54" s="34">
        <f>SUM(F8:F9,F11:F18,F20:F26,F28:F34,F36:F39,F41:F46,F48:F52)</f>
        <v>789727</v>
      </c>
      <c r="G54" s="39">
        <f t="shared" si="0"/>
        <v>6.8048179876391435E-3</v>
      </c>
      <c r="H54" s="34">
        <f>SUM(H8:H9,H11:H18,H20:H26,H28:H34,H36:H39,H41:H46,H48:H52)</f>
        <v>4201553</v>
      </c>
      <c r="I54" s="39">
        <f t="shared" si="1"/>
        <v>3.6203401213861508E-2</v>
      </c>
      <c r="J54" s="34">
        <f>SUM(J8:J9,J11:J18,J20:J26,J28:J34,J36:J39,J41:J46,J48:J52)</f>
        <v>672577</v>
      </c>
      <c r="K54" s="39">
        <f t="shared" si="2"/>
        <v>5.7185779646405496E-3</v>
      </c>
      <c r="L54" s="34">
        <f>SUM(L8:L9,L11:L18,L20:L26,L28:L34,L36:L39,L41:L46,L48:L52)</f>
        <v>0</v>
      </c>
      <c r="M54" s="39">
        <f t="shared" si="3"/>
        <v>0</v>
      </c>
      <c r="N54" s="34">
        <f t="shared" si="4"/>
        <v>5663857</v>
      </c>
      <c r="O54" s="39">
        <f t="shared" si="5"/>
        <v>4.8156876959924481E-2</v>
      </c>
      <c r="P54" s="34">
        <f>SUM(P8:P9,P11:P18,P20:P26,P28:P34,P36:P39,P41:P46,P48:P52)</f>
        <v>1704462</v>
      </c>
      <c r="Q54" s="34">
        <f>SUM(Q8:Q9,Q11:Q18,Q20:Q26,Q28:Q34,Q36:Q39,Q41:Q46,Q48:Q52)</f>
        <v>116587241</v>
      </c>
      <c r="R54" s="34">
        <f>SUM(R8:R9,R11:R18,R20:R26,R28:R34,R36:R39,R41:R46,R48:R52)</f>
        <v>35334169</v>
      </c>
      <c r="S54" s="34">
        <f>SUM(S8:S9,S11:S18,S20:S26,S28:S34,S36:S39,S41:S46,S48:S52)</f>
        <v>5804742</v>
      </c>
      <c r="T54" s="39">
        <f t="shared" si="6"/>
        <v>0.16428126553648395</v>
      </c>
      <c r="U54" s="39">
        <f t="shared" si="7"/>
        <v>-0.60540217382376382</v>
      </c>
    </row>
    <row r="55" spans="1:21" ht="14.5" customHeight="1" x14ac:dyDescent="0.3">
      <c r="A55" s="17" t="s">
        <v>0</v>
      </c>
      <c r="B55" s="15" t="s">
        <v>618</v>
      </c>
      <c r="C55" s="10"/>
      <c r="D55" s="35"/>
      <c r="E55" s="35"/>
      <c r="F55" s="35"/>
      <c r="G55" s="40"/>
      <c r="H55" s="35"/>
      <c r="I55" s="40"/>
      <c r="J55" s="35"/>
      <c r="K55" s="40"/>
      <c r="L55" s="35"/>
      <c r="M55" s="40"/>
      <c r="N55" s="35"/>
      <c r="O55" s="40"/>
      <c r="P55" s="35"/>
      <c r="Q55" s="35"/>
      <c r="R55" s="35"/>
      <c r="S55" s="35"/>
      <c r="T55" s="40"/>
      <c r="U55" s="40"/>
    </row>
    <row r="56" spans="1:21" ht="14.5" customHeight="1" x14ac:dyDescent="0.3">
      <c r="A56" s="17" t="s">
        <v>0</v>
      </c>
      <c r="B56" s="9" t="s">
        <v>112</v>
      </c>
      <c r="C56" s="10"/>
      <c r="D56" s="35"/>
      <c r="E56" s="35"/>
      <c r="F56" s="35"/>
      <c r="G56" s="40"/>
      <c r="H56" s="35"/>
      <c r="I56" s="40"/>
      <c r="J56" s="35"/>
      <c r="K56" s="40"/>
      <c r="L56" s="35"/>
      <c r="M56" s="40"/>
      <c r="N56" s="35"/>
      <c r="O56" s="40"/>
      <c r="P56" s="35"/>
      <c r="Q56" s="35"/>
      <c r="R56" s="35"/>
      <c r="S56" s="35"/>
      <c r="T56" s="40"/>
      <c r="U56" s="40"/>
    </row>
    <row r="57" spans="1:21" ht="13" x14ac:dyDescent="0.3">
      <c r="A57" s="18" t="s">
        <v>23</v>
      </c>
      <c r="B57" s="12" t="s">
        <v>113</v>
      </c>
      <c r="C57" s="11" t="s">
        <v>114</v>
      </c>
      <c r="D57" s="33">
        <v>0</v>
      </c>
      <c r="E57" s="33">
        <v>0</v>
      </c>
      <c r="F57" s="33">
        <v>991</v>
      </c>
      <c r="G57" s="38">
        <f t="shared" ref="G57:G85" si="8">IF(($D57      =0),0,($F57      /$D57      ))</f>
        <v>0</v>
      </c>
      <c r="H57" s="33">
        <v>3900</v>
      </c>
      <c r="I57" s="38">
        <f t="shared" ref="I57:I85" si="9">IF(($D57      =0),0,($H57      /$D57      ))</f>
        <v>0</v>
      </c>
      <c r="J57" s="33">
        <v>4300</v>
      </c>
      <c r="K57" s="38">
        <f t="shared" ref="K57:K85" si="10">IF(($E57      =0),0,($J57      /$E57      ))</f>
        <v>0</v>
      </c>
      <c r="L57" s="33">
        <v>0</v>
      </c>
      <c r="M57" s="38">
        <f t="shared" ref="M57:M85" si="11">IF(($E57      =0),0,($L57      /$E57      ))</f>
        <v>0</v>
      </c>
      <c r="N57" s="33">
        <f t="shared" ref="N57:N85" si="12">$F57      +$H57      +$J57</f>
        <v>9191</v>
      </c>
      <c r="O57" s="38">
        <f t="shared" ref="O57:O85" si="13">IF(($E57      =0),0,($N57      /$E57      ))</f>
        <v>0</v>
      </c>
      <c r="P57" s="33">
        <v>0</v>
      </c>
      <c r="Q57" s="33">
        <v>0</v>
      </c>
      <c r="R57" s="33">
        <v>0</v>
      </c>
      <c r="S57" s="33">
        <v>0</v>
      </c>
      <c r="T57" s="38">
        <f t="shared" ref="T57:T85" si="14">IF(($R57      =0),0,($S57      /$R57      ))</f>
        <v>0</v>
      </c>
      <c r="U57" s="38">
        <f t="shared" ref="U57:U85" si="15">IF(($P57      =0),0,(($J57      /$P57      )-1))</f>
        <v>0</v>
      </c>
    </row>
    <row r="58" spans="1:21" ht="14" x14ac:dyDescent="0.3">
      <c r="A58" s="19" t="s">
        <v>0</v>
      </c>
      <c r="B58" s="14" t="s">
        <v>28</v>
      </c>
      <c r="C58" s="13" t="s">
        <v>0</v>
      </c>
      <c r="D58" s="34">
        <f>D57</f>
        <v>0</v>
      </c>
      <c r="E58" s="34">
        <f>E57</f>
        <v>0</v>
      </c>
      <c r="F58" s="34">
        <f>F57</f>
        <v>991</v>
      </c>
      <c r="G58" s="39">
        <f t="shared" si="8"/>
        <v>0</v>
      </c>
      <c r="H58" s="34">
        <f>H57</f>
        <v>3900</v>
      </c>
      <c r="I58" s="39">
        <f t="shared" si="9"/>
        <v>0</v>
      </c>
      <c r="J58" s="34">
        <f>J57</f>
        <v>4300</v>
      </c>
      <c r="K58" s="39">
        <f t="shared" si="10"/>
        <v>0</v>
      </c>
      <c r="L58" s="34">
        <f>L57</f>
        <v>0</v>
      </c>
      <c r="M58" s="39">
        <f t="shared" si="11"/>
        <v>0</v>
      </c>
      <c r="N58" s="34">
        <f t="shared" si="12"/>
        <v>9191</v>
      </c>
      <c r="O58" s="39">
        <f t="shared" si="13"/>
        <v>0</v>
      </c>
      <c r="P58" s="34">
        <f>P57</f>
        <v>0</v>
      </c>
      <c r="Q58" s="34">
        <f>Q57</f>
        <v>0</v>
      </c>
      <c r="R58" s="34">
        <f>R57</f>
        <v>0</v>
      </c>
      <c r="S58" s="34">
        <f>S57</f>
        <v>0</v>
      </c>
      <c r="T58" s="39">
        <f t="shared" si="14"/>
        <v>0</v>
      </c>
      <c r="U58" s="39">
        <f t="shared" si="15"/>
        <v>0</v>
      </c>
    </row>
    <row r="59" spans="1:21" ht="13" x14ac:dyDescent="0.3">
      <c r="A59" s="18" t="s">
        <v>29</v>
      </c>
      <c r="B59" s="12" t="s">
        <v>115</v>
      </c>
      <c r="C59" s="11" t="s">
        <v>116</v>
      </c>
      <c r="D59" s="33">
        <v>0</v>
      </c>
      <c r="E59" s="33">
        <v>0</v>
      </c>
      <c r="F59" s="33">
        <v>0</v>
      </c>
      <c r="G59" s="38">
        <f t="shared" si="8"/>
        <v>0</v>
      </c>
      <c r="H59" s="33">
        <v>0</v>
      </c>
      <c r="I59" s="38">
        <f t="shared" si="9"/>
        <v>0</v>
      </c>
      <c r="J59" s="33">
        <v>0</v>
      </c>
      <c r="K59" s="38">
        <f t="shared" si="10"/>
        <v>0</v>
      </c>
      <c r="L59" s="33">
        <v>0</v>
      </c>
      <c r="M59" s="38">
        <f t="shared" si="11"/>
        <v>0</v>
      </c>
      <c r="N59" s="33">
        <f t="shared" si="12"/>
        <v>0</v>
      </c>
      <c r="O59" s="38">
        <f t="shared" si="13"/>
        <v>0</v>
      </c>
      <c r="P59" s="33">
        <v>0</v>
      </c>
      <c r="Q59" s="33">
        <v>0</v>
      </c>
      <c r="R59" s="33">
        <v>0</v>
      </c>
      <c r="S59" s="33">
        <v>0</v>
      </c>
      <c r="T59" s="38">
        <f t="shared" si="14"/>
        <v>0</v>
      </c>
      <c r="U59" s="38">
        <f t="shared" si="15"/>
        <v>0</v>
      </c>
    </row>
    <row r="60" spans="1:21" ht="13" x14ac:dyDescent="0.3">
      <c r="A60" s="18" t="s">
        <v>29</v>
      </c>
      <c r="B60" s="12" t="s">
        <v>117</v>
      </c>
      <c r="C60" s="11" t="s">
        <v>118</v>
      </c>
      <c r="D60" s="33">
        <v>0</v>
      </c>
      <c r="E60" s="33">
        <v>0</v>
      </c>
      <c r="F60" s="33">
        <v>0</v>
      </c>
      <c r="G60" s="38">
        <f t="shared" si="8"/>
        <v>0</v>
      </c>
      <c r="H60" s="33">
        <v>0</v>
      </c>
      <c r="I60" s="38">
        <f t="shared" si="9"/>
        <v>0</v>
      </c>
      <c r="J60" s="33">
        <v>0</v>
      </c>
      <c r="K60" s="38">
        <f t="shared" si="10"/>
        <v>0</v>
      </c>
      <c r="L60" s="33">
        <v>0</v>
      </c>
      <c r="M60" s="38">
        <f t="shared" si="11"/>
        <v>0</v>
      </c>
      <c r="N60" s="33">
        <f t="shared" si="12"/>
        <v>0</v>
      </c>
      <c r="O60" s="38">
        <f t="shared" si="13"/>
        <v>0</v>
      </c>
      <c r="P60" s="33">
        <v>0</v>
      </c>
      <c r="Q60" s="33">
        <v>0</v>
      </c>
      <c r="R60" s="33">
        <v>0</v>
      </c>
      <c r="S60" s="33">
        <v>0</v>
      </c>
      <c r="T60" s="38">
        <f t="shared" si="14"/>
        <v>0</v>
      </c>
      <c r="U60" s="38">
        <f t="shared" si="15"/>
        <v>0</v>
      </c>
    </row>
    <row r="61" spans="1:21" ht="13" x14ac:dyDescent="0.3">
      <c r="A61" s="18" t="s">
        <v>29</v>
      </c>
      <c r="B61" s="12" t="s">
        <v>119</v>
      </c>
      <c r="C61" s="11" t="s">
        <v>120</v>
      </c>
      <c r="D61" s="33">
        <v>0</v>
      </c>
      <c r="E61" s="33">
        <v>0</v>
      </c>
      <c r="F61" s="33">
        <v>0</v>
      </c>
      <c r="G61" s="38">
        <f t="shared" si="8"/>
        <v>0</v>
      </c>
      <c r="H61" s="33">
        <v>0</v>
      </c>
      <c r="I61" s="38">
        <f t="shared" si="9"/>
        <v>0</v>
      </c>
      <c r="J61" s="33">
        <v>0</v>
      </c>
      <c r="K61" s="38">
        <f t="shared" si="10"/>
        <v>0</v>
      </c>
      <c r="L61" s="33">
        <v>0</v>
      </c>
      <c r="M61" s="38">
        <f t="shared" si="11"/>
        <v>0</v>
      </c>
      <c r="N61" s="33">
        <f t="shared" si="12"/>
        <v>0</v>
      </c>
      <c r="O61" s="38">
        <f t="shared" si="13"/>
        <v>0</v>
      </c>
      <c r="P61" s="33">
        <v>0</v>
      </c>
      <c r="Q61" s="33">
        <v>0</v>
      </c>
      <c r="R61" s="33">
        <v>0</v>
      </c>
      <c r="S61" s="33">
        <v>0</v>
      </c>
      <c r="T61" s="38">
        <f t="shared" si="14"/>
        <v>0</v>
      </c>
      <c r="U61" s="38">
        <f t="shared" si="15"/>
        <v>0</v>
      </c>
    </row>
    <row r="62" spans="1:21" ht="13" x14ac:dyDescent="0.3">
      <c r="A62" s="18" t="s">
        <v>44</v>
      </c>
      <c r="B62" s="12" t="s">
        <v>121</v>
      </c>
      <c r="C62" s="11" t="s">
        <v>122</v>
      </c>
      <c r="D62" s="33">
        <v>0</v>
      </c>
      <c r="E62" s="33">
        <v>0</v>
      </c>
      <c r="F62" s="33">
        <v>0</v>
      </c>
      <c r="G62" s="38">
        <f t="shared" si="8"/>
        <v>0</v>
      </c>
      <c r="H62" s="33">
        <v>0</v>
      </c>
      <c r="I62" s="38">
        <f t="shared" si="9"/>
        <v>0</v>
      </c>
      <c r="J62" s="33">
        <v>0</v>
      </c>
      <c r="K62" s="38">
        <f t="shared" si="10"/>
        <v>0</v>
      </c>
      <c r="L62" s="33">
        <v>0</v>
      </c>
      <c r="M62" s="38">
        <f t="shared" si="11"/>
        <v>0</v>
      </c>
      <c r="N62" s="33">
        <f t="shared" si="12"/>
        <v>0</v>
      </c>
      <c r="O62" s="38">
        <f t="shared" si="13"/>
        <v>0</v>
      </c>
      <c r="P62" s="33">
        <v>0</v>
      </c>
      <c r="Q62" s="33">
        <v>0</v>
      </c>
      <c r="R62" s="33">
        <v>0</v>
      </c>
      <c r="S62" s="33">
        <v>0</v>
      </c>
      <c r="T62" s="38">
        <f t="shared" si="14"/>
        <v>0</v>
      </c>
      <c r="U62" s="38">
        <f t="shared" si="15"/>
        <v>0</v>
      </c>
    </row>
    <row r="63" spans="1:21" ht="14" x14ac:dyDescent="0.3">
      <c r="A63" s="19" t="s">
        <v>0</v>
      </c>
      <c r="B63" s="14" t="s">
        <v>123</v>
      </c>
      <c r="C63" s="13" t="s">
        <v>0</v>
      </c>
      <c r="D63" s="34">
        <f>SUM(D59:D62)</f>
        <v>0</v>
      </c>
      <c r="E63" s="34">
        <f>SUM(E59:E62)</f>
        <v>0</v>
      </c>
      <c r="F63" s="34">
        <f>SUM(F59:F62)</f>
        <v>0</v>
      </c>
      <c r="G63" s="39">
        <f t="shared" si="8"/>
        <v>0</v>
      </c>
      <c r="H63" s="34">
        <f>SUM(H59:H62)</f>
        <v>0</v>
      </c>
      <c r="I63" s="39">
        <f t="shared" si="9"/>
        <v>0</v>
      </c>
      <c r="J63" s="34">
        <f>SUM(J59:J62)</f>
        <v>0</v>
      </c>
      <c r="K63" s="39">
        <f t="shared" si="10"/>
        <v>0</v>
      </c>
      <c r="L63" s="34">
        <f>SUM(L59:L62)</f>
        <v>0</v>
      </c>
      <c r="M63" s="39">
        <f t="shared" si="11"/>
        <v>0</v>
      </c>
      <c r="N63" s="34">
        <f t="shared" si="12"/>
        <v>0</v>
      </c>
      <c r="O63" s="39">
        <f t="shared" si="13"/>
        <v>0</v>
      </c>
      <c r="P63" s="34">
        <f>SUM(P59:P62)</f>
        <v>0</v>
      </c>
      <c r="Q63" s="34">
        <f>SUM(Q59:Q62)</f>
        <v>0</v>
      </c>
      <c r="R63" s="34">
        <f>SUM(R59:R62)</f>
        <v>0</v>
      </c>
      <c r="S63" s="34">
        <f>SUM(S59:S62)</f>
        <v>0</v>
      </c>
      <c r="T63" s="39">
        <f t="shared" si="14"/>
        <v>0</v>
      </c>
      <c r="U63" s="39">
        <f t="shared" si="15"/>
        <v>0</v>
      </c>
    </row>
    <row r="64" spans="1:21" ht="13" x14ac:dyDescent="0.3">
      <c r="A64" s="18" t="s">
        <v>29</v>
      </c>
      <c r="B64" s="12" t="s">
        <v>124</v>
      </c>
      <c r="C64" s="11" t="s">
        <v>125</v>
      </c>
      <c r="D64" s="33">
        <v>0</v>
      </c>
      <c r="E64" s="33">
        <v>0</v>
      </c>
      <c r="F64" s="33">
        <v>0</v>
      </c>
      <c r="G64" s="38">
        <f t="shared" si="8"/>
        <v>0</v>
      </c>
      <c r="H64" s="33">
        <v>0</v>
      </c>
      <c r="I64" s="38">
        <f t="shared" si="9"/>
        <v>0</v>
      </c>
      <c r="J64" s="33">
        <v>0</v>
      </c>
      <c r="K64" s="38">
        <f t="shared" si="10"/>
        <v>0</v>
      </c>
      <c r="L64" s="33">
        <v>0</v>
      </c>
      <c r="M64" s="38">
        <f t="shared" si="11"/>
        <v>0</v>
      </c>
      <c r="N64" s="33">
        <f t="shared" si="12"/>
        <v>0</v>
      </c>
      <c r="O64" s="38">
        <f t="shared" si="13"/>
        <v>0</v>
      </c>
      <c r="P64" s="33">
        <v>0</v>
      </c>
      <c r="Q64" s="33">
        <v>0</v>
      </c>
      <c r="R64" s="33">
        <v>0</v>
      </c>
      <c r="S64" s="33">
        <v>0</v>
      </c>
      <c r="T64" s="38">
        <f t="shared" si="14"/>
        <v>0</v>
      </c>
      <c r="U64" s="38">
        <f t="shared" si="15"/>
        <v>0</v>
      </c>
    </row>
    <row r="65" spans="1:21" ht="13" x14ac:dyDescent="0.3">
      <c r="A65" s="18" t="s">
        <v>29</v>
      </c>
      <c r="B65" s="12" t="s">
        <v>126</v>
      </c>
      <c r="C65" s="11" t="s">
        <v>127</v>
      </c>
      <c r="D65" s="33">
        <v>0</v>
      </c>
      <c r="E65" s="33">
        <v>0</v>
      </c>
      <c r="F65" s="33">
        <v>0</v>
      </c>
      <c r="G65" s="38">
        <f t="shared" si="8"/>
        <v>0</v>
      </c>
      <c r="H65" s="33">
        <v>0</v>
      </c>
      <c r="I65" s="38">
        <f t="shared" si="9"/>
        <v>0</v>
      </c>
      <c r="J65" s="33">
        <v>0</v>
      </c>
      <c r="K65" s="38">
        <f t="shared" si="10"/>
        <v>0</v>
      </c>
      <c r="L65" s="33">
        <v>0</v>
      </c>
      <c r="M65" s="38">
        <f t="shared" si="11"/>
        <v>0</v>
      </c>
      <c r="N65" s="33">
        <f t="shared" si="12"/>
        <v>0</v>
      </c>
      <c r="O65" s="38">
        <f t="shared" si="13"/>
        <v>0</v>
      </c>
      <c r="P65" s="33">
        <v>0</v>
      </c>
      <c r="Q65" s="33">
        <v>0</v>
      </c>
      <c r="R65" s="33">
        <v>0</v>
      </c>
      <c r="S65" s="33">
        <v>0</v>
      </c>
      <c r="T65" s="38">
        <f t="shared" si="14"/>
        <v>0</v>
      </c>
      <c r="U65" s="38">
        <f t="shared" si="15"/>
        <v>0</v>
      </c>
    </row>
    <row r="66" spans="1:21" ht="13" x14ac:dyDescent="0.3">
      <c r="A66" s="18" t="s">
        <v>29</v>
      </c>
      <c r="B66" s="12" t="s">
        <v>128</v>
      </c>
      <c r="C66" s="11" t="s">
        <v>129</v>
      </c>
      <c r="D66" s="33">
        <v>0</v>
      </c>
      <c r="E66" s="33">
        <v>0</v>
      </c>
      <c r="F66" s="33">
        <v>0</v>
      </c>
      <c r="G66" s="38">
        <f t="shared" si="8"/>
        <v>0</v>
      </c>
      <c r="H66" s="33">
        <v>0</v>
      </c>
      <c r="I66" s="38">
        <f t="shared" si="9"/>
        <v>0</v>
      </c>
      <c r="J66" s="33">
        <v>0</v>
      </c>
      <c r="K66" s="38">
        <f t="shared" si="10"/>
        <v>0</v>
      </c>
      <c r="L66" s="33">
        <v>0</v>
      </c>
      <c r="M66" s="38">
        <f t="shared" si="11"/>
        <v>0</v>
      </c>
      <c r="N66" s="33">
        <f t="shared" si="12"/>
        <v>0</v>
      </c>
      <c r="O66" s="38">
        <f t="shared" si="13"/>
        <v>0</v>
      </c>
      <c r="P66" s="33">
        <v>0</v>
      </c>
      <c r="Q66" s="33">
        <v>0</v>
      </c>
      <c r="R66" s="33">
        <v>0</v>
      </c>
      <c r="S66" s="33">
        <v>0</v>
      </c>
      <c r="T66" s="38">
        <f t="shared" si="14"/>
        <v>0</v>
      </c>
      <c r="U66" s="38">
        <f t="shared" si="15"/>
        <v>0</v>
      </c>
    </row>
    <row r="67" spans="1:21" ht="13" x14ac:dyDescent="0.3">
      <c r="A67" s="18" t="s">
        <v>29</v>
      </c>
      <c r="B67" s="12" t="s">
        <v>130</v>
      </c>
      <c r="C67" s="11" t="s">
        <v>131</v>
      </c>
      <c r="D67" s="33">
        <v>0</v>
      </c>
      <c r="E67" s="33">
        <v>0</v>
      </c>
      <c r="F67" s="33">
        <v>0</v>
      </c>
      <c r="G67" s="38">
        <f t="shared" si="8"/>
        <v>0</v>
      </c>
      <c r="H67" s="33">
        <v>0</v>
      </c>
      <c r="I67" s="38">
        <f t="shared" si="9"/>
        <v>0</v>
      </c>
      <c r="J67" s="33">
        <v>0</v>
      </c>
      <c r="K67" s="38">
        <f t="shared" si="10"/>
        <v>0</v>
      </c>
      <c r="L67" s="33">
        <v>0</v>
      </c>
      <c r="M67" s="38">
        <f t="shared" si="11"/>
        <v>0</v>
      </c>
      <c r="N67" s="33">
        <f t="shared" si="12"/>
        <v>0</v>
      </c>
      <c r="O67" s="38">
        <f t="shared" si="13"/>
        <v>0</v>
      </c>
      <c r="P67" s="33">
        <v>0</v>
      </c>
      <c r="Q67" s="33">
        <v>0</v>
      </c>
      <c r="R67" s="33">
        <v>0</v>
      </c>
      <c r="S67" s="33">
        <v>0</v>
      </c>
      <c r="T67" s="38">
        <f t="shared" si="14"/>
        <v>0</v>
      </c>
      <c r="U67" s="38">
        <f t="shared" si="15"/>
        <v>0</v>
      </c>
    </row>
    <row r="68" spans="1:21" ht="13" x14ac:dyDescent="0.3">
      <c r="A68" s="18" t="s">
        <v>29</v>
      </c>
      <c r="B68" s="12" t="s">
        <v>132</v>
      </c>
      <c r="C68" s="11" t="s">
        <v>133</v>
      </c>
      <c r="D68" s="33">
        <v>-33341</v>
      </c>
      <c r="E68" s="33">
        <v>-33341</v>
      </c>
      <c r="F68" s="33">
        <v>-2741</v>
      </c>
      <c r="G68" s="38">
        <f t="shared" si="8"/>
        <v>8.2211091448966739E-2</v>
      </c>
      <c r="H68" s="33">
        <v>-61</v>
      </c>
      <c r="I68" s="38">
        <f t="shared" si="9"/>
        <v>1.8295791967847396E-3</v>
      </c>
      <c r="J68" s="33">
        <v>-6202</v>
      </c>
      <c r="K68" s="38">
        <f t="shared" si="10"/>
        <v>0.18601721604031074</v>
      </c>
      <c r="L68" s="33">
        <v>0</v>
      </c>
      <c r="M68" s="38">
        <f t="shared" si="11"/>
        <v>0</v>
      </c>
      <c r="N68" s="33">
        <f t="shared" si="12"/>
        <v>-9004</v>
      </c>
      <c r="O68" s="38">
        <f t="shared" si="13"/>
        <v>0.27005788668606223</v>
      </c>
      <c r="P68" s="33">
        <v>-10485</v>
      </c>
      <c r="Q68" s="33">
        <v>586000</v>
      </c>
      <c r="R68" s="33">
        <v>586000</v>
      </c>
      <c r="S68" s="33">
        <v>-23589</v>
      </c>
      <c r="T68" s="38">
        <f t="shared" si="14"/>
        <v>-4.0254266211604092E-2</v>
      </c>
      <c r="U68" s="38">
        <f t="shared" si="15"/>
        <v>-0.40848831664282303</v>
      </c>
    </row>
    <row r="69" spans="1:21" ht="13" x14ac:dyDescent="0.3">
      <c r="A69" s="18" t="s">
        <v>44</v>
      </c>
      <c r="B69" s="12" t="s">
        <v>134</v>
      </c>
      <c r="C69" s="11" t="s">
        <v>135</v>
      </c>
      <c r="D69" s="33">
        <v>0</v>
      </c>
      <c r="E69" s="33">
        <v>0</v>
      </c>
      <c r="F69" s="33">
        <v>0</v>
      </c>
      <c r="G69" s="38">
        <f t="shared" si="8"/>
        <v>0</v>
      </c>
      <c r="H69" s="33">
        <v>0</v>
      </c>
      <c r="I69" s="38">
        <f t="shared" si="9"/>
        <v>0</v>
      </c>
      <c r="J69" s="33">
        <v>0</v>
      </c>
      <c r="K69" s="38">
        <f t="shared" si="10"/>
        <v>0</v>
      </c>
      <c r="L69" s="33">
        <v>0</v>
      </c>
      <c r="M69" s="38">
        <f t="shared" si="11"/>
        <v>0</v>
      </c>
      <c r="N69" s="33">
        <f t="shared" si="12"/>
        <v>0</v>
      </c>
      <c r="O69" s="38">
        <f t="shared" si="13"/>
        <v>0</v>
      </c>
      <c r="P69" s="33">
        <v>0</v>
      </c>
      <c r="Q69" s="33">
        <v>0</v>
      </c>
      <c r="R69" s="33">
        <v>0</v>
      </c>
      <c r="S69" s="33">
        <v>0</v>
      </c>
      <c r="T69" s="38">
        <f t="shared" si="14"/>
        <v>0</v>
      </c>
      <c r="U69" s="38">
        <f t="shared" si="15"/>
        <v>0</v>
      </c>
    </row>
    <row r="70" spans="1:21" ht="14" x14ac:dyDescent="0.3">
      <c r="A70" s="19" t="s">
        <v>0</v>
      </c>
      <c r="B70" s="14" t="s">
        <v>136</v>
      </c>
      <c r="C70" s="13" t="s">
        <v>0</v>
      </c>
      <c r="D70" s="34">
        <f>SUM(D64:D69)</f>
        <v>-33341</v>
      </c>
      <c r="E70" s="34">
        <f>SUM(E64:E69)</f>
        <v>-33341</v>
      </c>
      <c r="F70" s="34">
        <f>SUM(F64:F69)</f>
        <v>-2741</v>
      </c>
      <c r="G70" s="39">
        <f t="shared" si="8"/>
        <v>8.2211091448966739E-2</v>
      </c>
      <c r="H70" s="34">
        <f>SUM(H64:H69)</f>
        <v>-61</v>
      </c>
      <c r="I70" s="39">
        <f t="shared" si="9"/>
        <v>1.8295791967847396E-3</v>
      </c>
      <c r="J70" s="34">
        <f>SUM(J64:J69)</f>
        <v>-6202</v>
      </c>
      <c r="K70" s="39">
        <f t="shared" si="10"/>
        <v>0.18601721604031074</v>
      </c>
      <c r="L70" s="34">
        <f>SUM(L64:L69)</f>
        <v>0</v>
      </c>
      <c r="M70" s="39">
        <f t="shared" si="11"/>
        <v>0</v>
      </c>
      <c r="N70" s="34">
        <f t="shared" si="12"/>
        <v>-9004</v>
      </c>
      <c r="O70" s="39">
        <f t="shared" si="13"/>
        <v>0.27005788668606223</v>
      </c>
      <c r="P70" s="34">
        <f>SUM(P64:P69)</f>
        <v>-10485</v>
      </c>
      <c r="Q70" s="34">
        <f>SUM(Q64:Q69)</f>
        <v>586000</v>
      </c>
      <c r="R70" s="34">
        <f>SUM(R64:R69)</f>
        <v>586000</v>
      </c>
      <c r="S70" s="34">
        <f>SUM(S64:S69)</f>
        <v>-23589</v>
      </c>
      <c r="T70" s="39">
        <f t="shared" si="14"/>
        <v>-4.0254266211604092E-2</v>
      </c>
      <c r="U70" s="39">
        <f t="shared" si="15"/>
        <v>-0.40848831664282303</v>
      </c>
    </row>
    <row r="71" spans="1:21" ht="13" x14ac:dyDescent="0.3">
      <c r="A71" s="18" t="s">
        <v>29</v>
      </c>
      <c r="B71" s="12" t="s">
        <v>137</v>
      </c>
      <c r="C71" s="11" t="s">
        <v>138</v>
      </c>
      <c r="D71" s="33">
        <v>0</v>
      </c>
      <c r="E71" s="33">
        <v>0</v>
      </c>
      <c r="F71" s="33">
        <v>0</v>
      </c>
      <c r="G71" s="38">
        <f t="shared" si="8"/>
        <v>0</v>
      </c>
      <c r="H71" s="33">
        <v>0</v>
      </c>
      <c r="I71" s="38">
        <f t="shared" si="9"/>
        <v>0</v>
      </c>
      <c r="J71" s="33">
        <v>0</v>
      </c>
      <c r="K71" s="38">
        <f t="shared" si="10"/>
        <v>0</v>
      </c>
      <c r="L71" s="33">
        <v>0</v>
      </c>
      <c r="M71" s="38">
        <f t="shared" si="11"/>
        <v>0</v>
      </c>
      <c r="N71" s="33">
        <f t="shared" si="12"/>
        <v>0</v>
      </c>
      <c r="O71" s="38">
        <f t="shared" si="13"/>
        <v>0</v>
      </c>
      <c r="P71" s="33">
        <v>0</v>
      </c>
      <c r="Q71" s="33">
        <v>0</v>
      </c>
      <c r="R71" s="33">
        <v>0</v>
      </c>
      <c r="S71" s="33">
        <v>0</v>
      </c>
      <c r="T71" s="38">
        <f t="shared" si="14"/>
        <v>0</v>
      </c>
      <c r="U71" s="38">
        <f t="shared" si="15"/>
        <v>0</v>
      </c>
    </row>
    <row r="72" spans="1:21" ht="13" x14ac:dyDescent="0.3">
      <c r="A72" s="18" t="s">
        <v>29</v>
      </c>
      <c r="B72" s="12" t="s">
        <v>139</v>
      </c>
      <c r="C72" s="11" t="s">
        <v>140</v>
      </c>
      <c r="D72" s="33">
        <v>0</v>
      </c>
      <c r="E72" s="33">
        <v>0</v>
      </c>
      <c r="F72" s="33">
        <v>0</v>
      </c>
      <c r="G72" s="38">
        <f t="shared" si="8"/>
        <v>0</v>
      </c>
      <c r="H72" s="33">
        <v>0</v>
      </c>
      <c r="I72" s="38">
        <f t="shared" si="9"/>
        <v>0</v>
      </c>
      <c r="J72" s="33">
        <v>0</v>
      </c>
      <c r="K72" s="38">
        <f t="shared" si="10"/>
        <v>0</v>
      </c>
      <c r="L72" s="33">
        <v>0</v>
      </c>
      <c r="M72" s="38">
        <f t="shared" si="11"/>
        <v>0</v>
      </c>
      <c r="N72" s="33">
        <f t="shared" si="12"/>
        <v>0</v>
      </c>
      <c r="O72" s="38">
        <f t="shared" si="13"/>
        <v>0</v>
      </c>
      <c r="P72" s="33">
        <v>0</v>
      </c>
      <c r="Q72" s="33">
        <v>0</v>
      </c>
      <c r="R72" s="33">
        <v>0</v>
      </c>
      <c r="S72" s="33">
        <v>0</v>
      </c>
      <c r="T72" s="38">
        <f t="shared" si="14"/>
        <v>0</v>
      </c>
      <c r="U72" s="38">
        <f t="shared" si="15"/>
        <v>0</v>
      </c>
    </row>
    <row r="73" spans="1:21" ht="13" x14ac:dyDescent="0.3">
      <c r="A73" s="18" t="s">
        <v>29</v>
      </c>
      <c r="B73" s="12" t="s">
        <v>141</v>
      </c>
      <c r="C73" s="11" t="s">
        <v>142</v>
      </c>
      <c r="D73" s="33">
        <v>0</v>
      </c>
      <c r="E73" s="33">
        <v>0</v>
      </c>
      <c r="F73" s="33">
        <v>0</v>
      </c>
      <c r="G73" s="38">
        <f t="shared" si="8"/>
        <v>0</v>
      </c>
      <c r="H73" s="33">
        <v>0</v>
      </c>
      <c r="I73" s="38">
        <f t="shared" si="9"/>
        <v>0</v>
      </c>
      <c r="J73" s="33">
        <v>0</v>
      </c>
      <c r="K73" s="38">
        <f t="shared" si="10"/>
        <v>0</v>
      </c>
      <c r="L73" s="33">
        <v>0</v>
      </c>
      <c r="M73" s="38">
        <f t="shared" si="11"/>
        <v>0</v>
      </c>
      <c r="N73" s="33">
        <f t="shared" si="12"/>
        <v>0</v>
      </c>
      <c r="O73" s="38">
        <f t="shared" si="13"/>
        <v>0</v>
      </c>
      <c r="P73" s="33">
        <v>0</v>
      </c>
      <c r="Q73" s="33">
        <v>0</v>
      </c>
      <c r="R73" s="33">
        <v>0</v>
      </c>
      <c r="S73" s="33">
        <v>0</v>
      </c>
      <c r="T73" s="38">
        <f t="shared" si="14"/>
        <v>0</v>
      </c>
      <c r="U73" s="38">
        <f t="shared" si="15"/>
        <v>0</v>
      </c>
    </row>
    <row r="74" spans="1:21" ht="13" x14ac:dyDescent="0.3">
      <c r="A74" s="18" t="s">
        <v>29</v>
      </c>
      <c r="B74" s="12" t="s">
        <v>143</v>
      </c>
      <c r="C74" s="11" t="s">
        <v>144</v>
      </c>
      <c r="D74" s="33">
        <v>0</v>
      </c>
      <c r="E74" s="33">
        <v>0</v>
      </c>
      <c r="F74" s="33">
        <v>0</v>
      </c>
      <c r="G74" s="38">
        <f t="shared" si="8"/>
        <v>0</v>
      </c>
      <c r="H74" s="33">
        <v>0</v>
      </c>
      <c r="I74" s="38">
        <f t="shared" si="9"/>
        <v>0</v>
      </c>
      <c r="J74" s="33">
        <v>0</v>
      </c>
      <c r="K74" s="38">
        <f t="shared" si="10"/>
        <v>0</v>
      </c>
      <c r="L74" s="33">
        <v>0</v>
      </c>
      <c r="M74" s="38">
        <f t="shared" si="11"/>
        <v>0</v>
      </c>
      <c r="N74" s="33">
        <f t="shared" si="12"/>
        <v>0</v>
      </c>
      <c r="O74" s="38">
        <f t="shared" si="13"/>
        <v>0</v>
      </c>
      <c r="P74" s="33">
        <v>0</v>
      </c>
      <c r="Q74" s="33">
        <v>0</v>
      </c>
      <c r="R74" s="33">
        <v>0</v>
      </c>
      <c r="S74" s="33">
        <v>0</v>
      </c>
      <c r="T74" s="38">
        <f t="shared" si="14"/>
        <v>0</v>
      </c>
      <c r="U74" s="38">
        <f t="shared" si="15"/>
        <v>0</v>
      </c>
    </row>
    <row r="75" spans="1:21" ht="13" x14ac:dyDescent="0.3">
      <c r="A75" s="18" t="s">
        <v>29</v>
      </c>
      <c r="B75" s="12" t="s">
        <v>145</v>
      </c>
      <c r="C75" s="11" t="s">
        <v>146</v>
      </c>
      <c r="D75" s="33">
        <v>0</v>
      </c>
      <c r="E75" s="33">
        <v>0</v>
      </c>
      <c r="F75" s="33">
        <v>0</v>
      </c>
      <c r="G75" s="38">
        <f t="shared" si="8"/>
        <v>0</v>
      </c>
      <c r="H75" s="33">
        <v>0</v>
      </c>
      <c r="I75" s="38">
        <f t="shared" si="9"/>
        <v>0</v>
      </c>
      <c r="J75" s="33">
        <v>0</v>
      </c>
      <c r="K75" s="38">
        <f t="shared" si="10"/>
        <v>0</v>
      </c>
      <c r="L75" s="33">
        <v>0</v>
      </c>
      <c r="M75" s="38">
        <f t="shared" si="11"/>
        <v>0</v>
      </c>
      <c r="N75" s="33">
        <f t="shared" si="12"/>
        <v>0</v>
      </c>
      <c r="O75" s="38">
        <f t="shared" si="13"/>
        <v>0</v>
      </c>
      <c r="P75" s="33">
        <v>0</v>
      </c>
      <c r="Q75" s="33">
        <v>0</v>
      </c>
      <c r="R75" s="33">
        <v>0</v>
      </c>
      <c r="S75" s="33">
        <v>0</v>
      </c>
      <c r="T75" s="38">
        <f t="shared" si="14"/>
        <v>0</v>
      </c>
      <c r="U75" s="38">
        <f t="shared" si="15"/>
        <v>0</v>
      </c>
    </row>
    <row r="76" spans="1:21" ht="13" x14ac:dyDescent="0.3">
      <c r="A76" s="18" t="s">
        <v>29</v>
      </c>
      <c r="B76" s="12" t="s">
        <v>147</v>
      </c>
      <c r="C76" s="11" t="s">
        <v>148</v>
      </c>
      <c r="D76" s="33">
        <v>0</v>
      </c>
      <c r="E76" s="33">
        <v>0</v>
      </c>
      <c r="F76" s="33">
        <v>0</v>
      </c>
      <c r="G76" s="38">
        <f t="shared" si="8"/>
        <v>0</v>
      </c>
      <c r="H76" s="33">
        <v>0</v>
      </c>
      <c r="I76" s="38">
        <f t="shared" si="9"/>
        <v>0</v>
      </c>
      <c r="J76" s="33">
        <v>0</v>
      </c>
      <c r="K76" s="38">
        <f t="shared" si="10"/>
        <v>0</v>
      </c>
      <c r="L76" s="33">
        <v>0</v>
      </c>
      <c r="M76" s="38">
        <f t="shared" si="11"/>
        <v>0</v>
      </c>
      <c r="N76" s="33">
        <f t="shared" si="12"/>
        <v>0</v>
      </c>
      <c r="O76" s="38">
        <f t="shared" si="13"/>
        <v>0</v>
      </c>
      <c r="P76" s="33">
        <v>0</v>
      </c>
      <c r="Q76" s="33">
        <v>0</v>
      </c>
      <c r="R76" s="33">
        <v>0</v>
      </c>
      <c r="S76" s="33">
        <v>0</v>
      </c>
      <c r="T76" s="38">
        <f t="shared" si="14"/>
        <v>0</v>
      </c>
      <c r="U76" s="38">
        <f t="shared" si="15"/>
        <v>0</v>
      </c>
    </row>
    <row r="77" spans="1:21" ht="13" x14ac:dyDescent="0.3">
      <c r="A77" s="18" t="s">
        <v>44</v>
      </c>
      <c r="B77" s="12" t="s">
        <v>149</v>
      </c>
      <c r="C77" s="11" t="s">
        <v>150</v>
      </c>
      <c r="D77" s="33">
        <v>0</v>
      </c>
      <c r="E77" s="33">
        <v>0</v>
      </c>
      <c r="F77" s="33">
        <v>0</v>
      </c>
      <c r="G77" s="38">
        <f t="shared" si="8"/>
        <v>0</v>
      </c>
      <c r="H77" s="33">
        <v>0</v>
      </c>
      <c r="I77" s="38">
        <f t="shared" si="9"/>
        <v>0</v>
      </c>
      <c r="J77" s="33">
        <v>0</v>
      </c>
      <c r="K77" s="38">
        <f t="shared" si="10"/>
        <v>0</v>
      </c>
      <c r="L77" s="33">
        <v>0</v>
      </c>
      <c r="M77" s="38">
        <f t="shared" si="11"/>
        <v>0</v>
      </c>
      <c r="N77" s="33">
        <f t="shared" si="12"/>
        <v>0</v>
      </c>
      <c r="O77" s="38">
        <f t="shared" si="13"/>
        <v>0</v>
      </c>
      <c r="P77" s="33">
        <v>0</v>
      </c>
      <c r="Q77" s="33">
        <v>0</v>
      </c>
      <c r="R77" s="33">
        <v>0</v>
      </c>
      <c r="S77" s="33">
        <v>0</v>
      </c>
      <c r="T77" s="38">
        <f t="shared" si="14"/>
        <v>0</v>
      </c>
      <c r="U77" s="38">
        <f t="shared" si="15"/>
        <v>0</v>
      </c>
    </row>
    <row r="78" spans="1:21" ht="14" x14ac:dyDescent="0.3">
      <c r="A78" s="19" t="s">
        <v>0</v>
      </c>
      <c r="B78" s="14" t="s">
        <v>151</v>
      </c>
      <c r="C78" s="13" t="s">
        <v>0</v>
      </c>
      <c r="D78" s="34">
        <f>SUM(D71:D77)</f>
        <v>0</v>
      </c>
      <c r="E78" s="34">
        <f>SUM(E71:E77)</f>
        <v>0</v>
      </c>
      <c r="F78" s="34">
        <f>SUM(F71:F77)</f>
        <v>0</v>
      </c>
      <c r="G78" s="39">
        <f t="shared" si="8"/>
        <v>0</v>
      </c>
      <c r="H78" s="34">
        <f>SUM(H71:H77)</f>
        <v>0</v>
      </c>
      <c r="I78" s="39">
        <f t="shared" si="9"/>
        <v>0</v>
      </c>
      <c r="J78" s="34">
        <f>SUM(J71:J77)</f>
        <v>0</v>
      </c>
      <c r="K78" s="39">
        <f t="shared" si="10"/>
        <v>0</v>
      </c>
      <c r="L78" s="34">
        <f>SUM(L71:L77)</f>
        <v>0</v>
      </c>
      <c r="M78" s="39">
        <f t="shared" si="11"/>
        <v>0</v>
      </c>
      <c r="N78" s="34">
        <f t="shared" si="12"/>
        <v>0</v>
      </c>
      <c r="O78" s="39">
        <f t="shared" si="13"/>
        <v>0</v>
      </c>
      <c r="P78" s="34">
        <f>SUM(P71:P77)</f>
        <v>0</v>
      </c>
      <c r="Q78" s="34">
        <f>SUM(Q71:Q77)</f>
        <v>0</v>
      </c>
      <c r="R78" s="34">
        <f>SUM(R71:R77)</f>
        <v>0</v>
      </c>
      <c r="S78" s="34">
        <f>SUM(S71:S77)</f>
        <v>0</v>
      </c>
      <c r="T78" s="39">
        <f t="shared" si="14"/>
        <v>0</v>
      </c>
      <c r="U78" s="39">
        <f t="shared" si="15"/>
        <v>0</v>
      </c>
    </row>
    <row r="79" spans="1:21" ht="13" x14ac:dyDescent="0.3">
      <c r="A79" s="18" t="s">
        <v>29</v>
      </c>
      <c r="B79" s="12" t="s">
        <v>152</v>
      </c>
      <c r="C79" s="11" t="s">
        <v>153</v>
      </c>
      <c r="D79" s="33">
        <v>0</v>
      </c>
      <c r="E79" s="33">
        <v>0</v>
      </c>
      <c r="F79" s="33">
        <v>0</v>
      </c>
      <c r="G79" s="38">
        <f t="shared" si="8"/>
        <v>0</v>
      </c>
      <c r="H79" s="33">
        <v>0</v>
      </c>
      <c r="I79" s="38">
        <f t="shared" si="9"/>
        <v>0</v>
      </c>
      <c r="J79" s="33">
        <v>0</v>
      </c>
      <c r="K79" s="38">
        <f t="shared" si="10"/>
        <v>0</v>
      </c>
      <c r="L79" s="33">
        <v>0</v>
      </c>
      <c r="M79" s="38">
        <f t="shared" si="11"/>
        <v>0</v>
      </c>
      <c r="N79" s="33">
        <f t="shared" si="12"/>
        <v>0</v>
      </c>
      <c r="O79" s="38">
        <f t="shared" si="13"/>
        <v>0</v>
      </c>
      <c r="P79" s="33">
        <v>0</v>
      </c>
      <c r="Q79" s="33">
        <v>0</v>
      </c>
      <c r="R79" s="33">
        <v>0</v>
      </c>
      <c r="S79" s="33">
        <v>0</v>
      </c>
      <c r="T79" s="38">
        <f t="shared" si="14"/>
        <v>0</v>
      </c>
      <c r="U79" s="38">
        <f t="shared" si="15"/>
        <v>0</v>
      </c>
    </row>
    <row r="80" spans="1:21" ht="13" x14ac:dyDescent="0.3">
      <c r="A80" s="18" t="s">
        <v>29</v>
      </c>
      <c r="B80" s="12" t="s">
        <v>154</v>
      </c>
      <c r="C80" s="11" t="s">
        <v>155</v>
      </c>
      <c r="D80" s="33">
        <v>0</v>
      </c>
      <c r="E80" s="33">
        <v>0</v>
      </c>
      <c r="F80" s="33">
        <v>0</v>
      </c>
      <c r="G80" s="38">
        <f t="shared" si="8"/>
        <v>0</v>
      </c>
      <c r="H80" s="33">
        <v>0</v>
      </c>
      <c r="I80" s="38">
        <f t="shared" si="9"/>
        <v>0</v>
      </c>
      <c r="J80" s="33">
        <v>0</v>
      </c>
      <c r="K80" s="38">
        <f t="shared" si="10"/>
        <v>0</v>
      </c>
      <c r="L80" s="33">
        <v>0</v>
      </c>
      <c r="M80" s="38">
        <f t="shared" si="11"/>
        <v>0</v>
      </c>
      <c r="N80" s="33">
        <f t="shared" si="12"/>
        <v>0</v>
      </c>
      <c r="O80" s="38">
        <f t="shared" si="13"/>
        <v>0</v>
      </c>
      <c r="P80" s="33">
        <v>0</v>
      </c>
      <c r="Q80" s="33">
        <v>0</v>
      </c>
      <c r="R80" s="33">
        <v>0</v>
      </c>
      <c r="S80" s="33">
        <v>0</v>
      </c>
      <c r="T80" s="38">
        <f t="shared" si="14"/>
        <v>0</v>
      </c>
      <c r="U80" s="38">
        <f t="shared" si="15"/>
        <v>0</v>
      </c>
    </row>
    <row r="81" spans="1:21" ht="13" x14ac:dyDescent="0.3">
      <c r="A81" s="18" t="s">
        <v>29</v>
      </c>
      <c r="B81" s="12" t="s">
        <v>156</v>
      </c>
      <c r="C81" s="11" t="s">
        <v>157</v>
      </c>
      <c r="D81" s="33">
        <v>0</v>
      </c>
      <c r="E81" s="33">
        <v>0</v>
      </c>
      <c r="F81" s="33">
        <v>0</v>
      </c>
      <c r="G81" s="38">
        <f t="shared" si="8"/>
        <v>0</v>
      </c>
      <c r="H81" s="33">
        <v>0</v>
      </c>
      <c r="I81" s="38">
        <f t="shared" si="9"/>
        <v>0</v>
      </c>
      <c r="J81" s="33">
        <v>0</v>
      </c>
      <c r="K81" s="38">
        <f t="shared" si="10"/>
        <v>0</v>
      </c>
      <c r="L81" s="33">
        <v>0</v>
      </c>
      <c r="M81" s="38">
        <f t="shared" si="11"/>
        <v>0</v>
      </c>
      <c r="N81" s="33">
        <f t="shared" si="12"/>
        <v>0</v>
      </c>
      <c r="O81" s="38">
        <f t="shared" si="13"/>
        <v>0</v>
      </c>
      <c r="P81" s="33">
        <v>0</v>
      </c>
      <c r="Q81" s="33">
        <v>0</v>
      </c>
      <c r="R81" s="33">
        <v>0</v>
      </c>
      <c r="S81" s="33">
        <v>0</v>
      </c>
      <c r="T81" s="38">
        <f t="shared" si="14"/>
        <v>0</v>
      </c>
      <c r="U81" s="38">
        <f t="shared" si="15"/>
        <v>0</v>
      </c>
    </row>
    <row r="82" spans="1:21" ht="13" x14ac:dyDescent="0.3">
      <c r="A82" s="18" t="s">
        <v>29</v>
      </c>
      <c r="B82" s="12" t="s">
        <v>158</v>
      </c>
      <c r="C82" s="11" t="s">
        <v>159</v>
      </c>
      <c r="D82" s="33">
        <v>0</v>
      </c>
      <c r="E82" s="33">
        <v>0</v>
      </c>
      <c r="F82" s="33">
        <v>0</v>
      </c>
      <c r="G82" s="38">
        <f t="shared" si="8"/>
        <v>0</v>
      </c>
      <c r="H82" s="33">
        <v>0</v>
      </c>
      <c r="I82" s="38">
        <f t="shared" si="9"/>
        <v>0</v>
      </c>
      <c r="J82" s="33">
        <v>0</v>
      </c>
      <c r="K82" s="38">
        <f t="shared" si="10"/>
        <v>0</v>
      </c>
      <c r="L82" s="33">
        <v>0</v>
      </c>
      <c r="M82" s="38">
        <f t="shared" si="11"/>
        <v>0</v>
      </c>
      <c r="N82" s="33">
        <f t="shared" si="12"/>
        <v>0</v>
      </c>
      <c r="O82" s="38">
        <f t="shared" si="13"/>
        <v>0</v>
      </c>
      <c r="P82" s="33">
        <v>0</v>
      </c>
      <c r="Q82" s="33">
        <v>0</v>
      </c>
      <c r="R82" s="33">
        <v>0</v>
      </c>
      <c r="S82" s="33">
        <v>0</v>
      </c>
      <c r="T82" s="38">
        <f t="shared" si="14"/>
        <v>0</v>
      </c>
      <c r="U82" s="38">
        <f t="shared" si="15"/>
        <v>0</v>
      </c>
    </row>
    <row r="83" spans="1:21" ht="13" x14ac:dyDescent="0.3">
      <c r="A83" s="18" t="s">
        <v>44</v>
      </c>
      <c r="B83" s="12" t="s">
        <v>160</v>
      </c>
      <c r="C83" s="11" t="s">
        <v>161</v>
      </c>
      <c r="D83" s="33">
        <v>0</v>
      </c>
      <c r="E83" s="33">
        <v>0</v>
      </c>
      <c r="F83" s="33">
        <v>0</v>
      </c>
      <c r="G83" s="38">
        <f t="shared" si="8"/>
        <v>0</v>
      </c>
      <c r="H83" s="33">
        <v>0</v>
      </c>
      <c r="I83" s="38">
        <f t="shared" si="9"/>
        <v>0</v>
      </c>
      <c r="J83" s="33">
        <v>0</v>
      </c>
      <c r="K83" s="38">
        <f t="shared" si="10"/>
        <v>0</v>
      </c>
      <c r="L83" s="33">
        <v>0</v>
      </c>
      <c r="M83" s="38">
        <f t="shared" si="11"/>
        <v>0</v>
      </c>
      <c r="N83" s="33">
        <f t="shared" si="12"/>
        <v>0</v>
      </c>
      <c r="O83" s="38">
        <f t="shared" si="13"/>
        <v>0</v>
      </c>
      <c r="P83" s="33">
        <v>0</v>
      </c>
      <c r="Q83" s="33">
        <v>0</v>
      </c>
      <c r="R83" s="33">
        <v>0</v>
      </c>
      <c r="S83" s="33">
        <v>0</v>
      </c>
      <c r="T83" s="38">
        <f t="shared" si="14"/>
        <v>0</v>
      </c>
      <c r="U83" s="38">
        <f t="shared" si="15"/>
        <v>0</v>
      </c>
    </row>
    <row r="84" spans="1:21" ht="14" x14ac:dyDescent="0.3">
      <c r="A84" s="19" t="s">
        <v>0</v>
      </c>
      <c r="B84" s="14" t="s">
        <v>162</v>
      </c>
      <c r="C84" s="13" t="s">
        <v>0</v>
      </c>
      <c r="D84" s="34">
        <f>SUM(D79:D83)</f>
        <v>0</v>
      </c>
      <c r="E84" s="34">
        <f>SUM(E79:E83)</f>
        <v>0</v>
      </c>
      <c r="F84" s="34">
        <f>SUM(F79:F83)</f>
        <v>0</v>
      </c>
      <c r="G84" s="39">
        <f t="shared" si="8"/>
        <v>0</v>
      </c>
      <c r="H84" s="34">
        <f>SUM(H79:H83)</f>
        <v>0</v>
      </c>
      <c r="I84" s="39">
        <f t="shared" si="9"/>
        <v>0</v>
      </c>
      <c r="J84" s="34">
        <f>SUM(J79:J83)</f>
        <v>0</v>
      </c>
      <c r="K84" s="39">
        <f t="shared" si="10"/>
        <v>0</v>
      </c>
      <c r="L84" s="34">
        <f>SUM(L79:L83)</f>
        <v>0</v>
      </c>
      <c r="M84" s="39">
        <f t="shared" si="11"/>
        <v>0</v>
      </c>
      <c r="N84" s="34">
        <f t="shared" si="12"/>
        <v>0</v>
      </c>
      <c r="O84" s="39">
        <f t="shared" si="13"/>
        <v>0</v>
      </c>
      <c r="P84" s="34">
        <f>SUM(P79:P83)</f>
        <v>0</v>
      </c>
      <c r="Q84" s="34">
        <f>SUM(Q79:Q83)</f>
        <v>0</v>
      </c>
      <c r="R84" s="34">
        <f>SUM(R79:R83)</f>
        <v>0</v>
      </c>
      <c r="S84" s="34">
        <f>SUM(S79:S83)</f>
        <v>0</v>
      </c>
      <c r="T84" s="39">
        <f t="shared" si="14"/>
        <v>0</v>
      </c>
      <c r="U84" s="39">
        <f t="shared" si="15"/>
        <v>0</v>
      </c>
    </row>
    <row r="85" spans="1:21" ht="14" x14ac:dyDescent="0.3">
      <c r="A85" s="19" t="s">
        <v>0</v>
      </c>
      <c r="B85" s="14" t="s">
        <v>163</v>
      </c>
      <c r="C85" s="13" t="s">
        <v>0</v>
      </c>
      <c r="D85" s="34">
        <f>SUM(D57,D59:D62,D64:D69,D71:D77,D79:D83)</f>
        <v>-33341</v>
      </c>
      <c r="E85" s="34">
        <f>SUM(E57,E59:E62,E64:E69,E71:E77,E79:E83)</f>
        <v>-33341</v>
      </c>
      <c r="F85" s="34">
        <f>SUM(F57,F59:F62,F64:F69,F71:F77,F79:F83)</f>
        <v>-1750</v>
      </c>
      <c r="G85" s="39">
        <f t="shared" si="8"/>
        <v>5.2487927776611376E-2</v>
      </c>
      <c r="H85" s="34">
        <f>SUM(H57,H59:H62,H64:H69,H71:H77,H79:H83)</f>
        <v>3839</v>
      </c>
      <c r="I85" s="39">
        <f t="shared" si="9"/>
        <v>-0.11514351699109204</v>
      </c>
      <c r="J85" s="34">
        <f>SUM(J57,J59:J62,J64:J69,J71:J77,J79:J83)</f>
        <v>-1902</v>
      </c>
      <c r="K85" s="39">
        <f t="shared" si="10"/>
        <v>5.7046879217779914E-2</v>
      </c>
      <c r="L85" s="34">
        <f>SUM(L57,L59:L62,L64:L69,L71:L77,L79:L83)</f>
        <v>0</v>
      </c>
      <c r="M85" s="39">
        <f t="shared" si="11"/>
        <v>0</v>
      </c>
      <c r="N85" s="34">
        <f t="shared" si="12"/>
        <v>187</v>
      </c>
      <c r="O85" s="39">
        <f t="shared" si="13"/>
        <v>-5.6087099967007592E-3</v>
      </c>
      <c r="P85" s="34">
        <f>SUM(P57,P59:P62,P64:P69,P71:P77,P79:P83)</f>
        <v>-10485</v>
      </c>
      <c r="Q85" s="34">
        <f>SUM(Q57,Q59:Q62,Q64:Q69,Q71:Q77,Q79:Q83)</f>
        <v>586000</v>
      </c>
      <c r="R85" s="34">
        <f>SUM(R57,R59:R62,R64:R69,R71:R77,R79:R83)</f>
        <v>586000</v>
      </c>
      <c r="S85" s="34">
        <f>SUM(S57,S59:S62,S64:S69,S71:S77,S79:S83)</f>
        <v>-23589</v>
      </c>
      <c r="T85" s="39">
        <f t="shared" si="14"/>
        <v>-4.0254266211604092E-2</v>
      </c>
      <c r="U85" s="39">
        <f t="shared" si="15"/>
        <v>-0.81859799713876968</v>
      </c>
    </row>
    <row r="86" spans="1:21" ht="14.5" customHeight="1" x14ac:dyDescent="0.3">
      <c r="A86" s="17" t="s">
        <v>0</v>
      </c>
      <c r="B86" s="15" t="s">
        <v>618</v>
      </c>
      <c r="C86" s="10"/>
      <c r="D86" s="35"/>
      <c r="E86" s="35"/>
      <c r="F86" s="35"/>
      <c r="G86" s="40"/>
      <c r="H86" s="35"/>
      <c r="I86" s="40"/>
      <c r="J86" s="35"/>
      <c r="K86" s="40"/>
      <c r="L86" s="35"/>
      <c r="M86" s="40"/>
      <c r="N86" s="35"/>
      <c r="O86" s="40"/>
      <c r="P86" s="35"/>
      <c r="Q86" s="35"/>
      <c r="R86" s="35"/>
      <c r="S86" s="35"/>
      <c r="T86" s="40"/>
      <c r="U86" s="40"/>
    </row>
    <row r="87" spans="1:21" ht="14.5" customHeight="1" x14ac:dyDescent="0.3">
      <c r="A87" s="17" t="s">
        <v>0</v>
      </c>
      <c r="B87" s="9" t="s">
        <v>164</v>
      </c>
      <c r="C87" s="10"/>
      <c r="D87" s="35"/>
      <c r="E87" s="35"/>
      <c r="F87" s="35"/>
      <c r="G87" s="40"/>
      <c r="H87" s="35"/>
      <c r="I87" s="40"/>
      <c r="J87" s="35"/>
      <c r="K87" s="40"/>
      <c r="L87" s="35"/>
      <c r="M87" s="40"/>
      <c r="N87" s="35"/>
      <c r="O87" s="40"/>
      <c r="P87" s="35"/>
      <c r="Q87" s="35"/>
      <c r="R87" s="35"/>
      <c r="S87" s="35"/>
      <c r="T87" s="40"/>
      <c r="U87" s="40"/>
    </row>
    <row r="88" spans="1:21" ht="13" x14ac:dyDescent="0.3">
      <c r="A88" s="18" t="s">
        <v>23</v>
      </c>
      <c r="B88" s="12" t="s">
        <v>165</v>
      </c>
      <c r="C88" s="11" t="s">
        <v>166</v>
      </c>
      <c r="D88" s="33">
        <v>186806982</v>
      </c>
      <c r="E88" s="33">
        <v>188441615</v>
      </c>
      <c r="F88" s="33">
        <v>73821402</v>
      </c>
      <c r="G88" s="38">
        <f t="shared" ref="G88:G99" si="16">IF(($D88      =0),0,($F88      /$D88      ))</f>
        <v>0.39517474780466183</v>
      </c>
      <c r="H88" s="33">
        <v>57007727</v>
      </c>
      <c r="I88" s="38">
        <f t="shared" ref="I88:I99" si="17">IF(($D88      =0),0,($H88      /$D88      ))</f>
        <v>0.30516914512328025</v>
      </c>
      <c r="J88" s="33">
        <v>54645789</v>
      </c>
      <c r="K88" s="38">
        <f t="shared" ref="K88:K99" si="18">IF(($E88      =0),0,($J88      /$E88      ))</f>
        <v>0.28998790421107357</v>
      </c>
      <c r="L88" s="33">
        <v>0</v>
      </c>
      <c r="M88" s="38">
        <f t="shared" ref="M88:M99" si="19">IF(($E88      =0),0,($L88      /$E88      ))</f>
        <v>0</v>
      </c>
      <c r="N88" s="33">
        <f t="shared" ref="N88:N99" si="20">$F88      +$H88      +$J88</f>
        <v>185474918</v>
      </c>
      <c r="O88" s="38">
        <f t="shared" ref="O88:O99" si="21">IF(($E88      =0),0,($N88      /$E88      ))</f>
        <v>0.98425667812282336</v>
      </c>
      <c r="P88" s="33">
        <v>51627828</v>
      </c>
      <c r="Q88" s="33">
        <v>178626136</v>
      </c>
      <c r="R88" s="33">
        <v>182626136</v>
      </c>
      <c r="S88" s="33">
        <v>170748099</v>
      </c>
      <c r="T88" s="38">
        <f t="shared" ref="T88:T99" si="22">IF(($R88      =0),0,($S88      /$R88      ))</f>
        <v>0.93495981867567957</v>
      </c>
      <c r="U88" s="38">
        <f t="shared" ref="U88:U99" si="23">IF(($P88      =0),0,(($J88      /$P88      )-1))</f>
        <v>5.8456090773371328E-2</v>
      </c>
    </row>
    <row r="89" spans="1:21" ht="13" x14ac:dyDescent="0.3">
      <c r="A89" s="18" t="s">
        <v>23</v>
      </c>
      <c r="B89" s="12" t="s">
        <v>167</v>
      </c>
      <c r="C89" s="11" t="s">
        <v>168</v>
      </c>
      <c r="D89" s="33">
        <v>28032000</v>
      </c>
      <c r="E89" s="33">
        <v>28032000</v>
      </c>
      <c r="F89" s="33">
        <v>44670</v>
      </c>
      <c r="G89" s="38">
        <f t="shared" si="16"/>
        <v>1.5935359589041096E-3</v>
      </c>
      <c r="H89" s="33">
        <v>16819200</v>
      </c>
      <c r="I89" s="38">
        <f t="shared" si="17"/>
        <v>0.6</v>
      </c>
      <c r="J89" s="33">
        <v>11212800</v>
      </c>
      <c r="K89" s="38">
        <f t="shared" si="18"/>
        <v>0.4</v>
      </c>
      <c r="L89" s="33">
        <v>0</v>
      </c>
      <c r="M89" s="38">
        <f t="shared" si="19"/>
        <v>0</v>
      </c>
      <c r="N89" s="33">
        <f t="shared" si="20"/>
        <v>28076670</v>
      </c>
      <c r="O89" s="38">
        <f t="shared" si="21"/>
        <v>1.0015935359589041</v>
      </c>
      <c r="P89" s="33">
        <v>0</v>
      </c>
      <c r="Q89" s="33">
        <v>27493000</v>
      </c>
      <c r="R89" s="33">
        <v>27493000</v>
      </c>
      <c r="S89" s="33">
        <v>41727</v>
      </c>
      <c r="T89" s="38">
        <f t="shared" si="22"/>
        <v>1.5177317862728695E-3</v>
      </c>
      <c r="U89" s="38">
        <f t="shared" si="23"/>
        <v>0</v>
      </c>
    </row>
    <row r="90" spans="1:21" ht="13" x14ac:dyDescent="0.3">
      <c r="A90" s="18" t="s">
        <v>23</v>
      </c>
      <c r="B90" s="12" t="s">
        <v>169</v>
      </c>
      <c r="C90" s="11" t="s">
        <v>170</v>
      </c>
      <c r="D90" s="33">
        <v>89672037</v>
      </c>
      <c r="E90" s="33">
        <v>86765435</v>
      </c>
      <c r="F90" s="33">
        <v>21631385</v>
      </c>
      <c r="G90" s="38">
        <f t="shared" si="16"/>
        <v>0.24122776423602377</v>
      </c>
      <c r="H90" s="33">
        <v>15901127</v>
      </c>
      <c r="I90" s="38">
        <f t="shared" si="17"/>
        <v>0.17732536844233837</v>
      </c>
      <c r="J90" s="33">
        <v>-1875351</v>
      </c>
      <c r="K90" s="38">
        <f t="shared" si="18"/>
        <v>-2.1614033284106743E-2</v>
      </c>
      <c r="L90" s="33">
        <v>0</v>
      </c>
      <c r="M90" s="38">
        <f t="shared" si="19"/>
        <v>0</v>
      </c>
      <c r="N90" s="33">
        <f t="shared" si="20"/>
        <v>35657161</v>
      </c>
      <c r="O90" s="38">
        <f t="shared" si="21"/>
        <v>0.41096043603077653</v>
      </c>
      <c r="P90" s="33">
        <v>9030651</v>
      </c>
      <c r="Q90" s="33">
        <v>92633551</v>
      </c>
      <c r="R90" s="33">
        <v>85930605</v>
      </c>
      <c r="S90" s="33">
        <v>62590094</v>
      </c>
      <c r="T90" s="38">
        <f t="shared" si="22"/>
        <v>0.7283795336946598</v>
      </c>
      <c r="U90" s="38">
        <f t="shared" si="23"/>
        <v>-1.207665095240642</v>
      </c>
    </row>
    <row r="91" spans="1:21" ht="14" x14ac:dyDescent="0.3">
      <c r="A91" s="19" t="s">
        <v>0</v>
      </c>
      <c r="B91" s="14" t="s">
        <v>28</v>
      </c>
      <c r="C91" s="13" t="s">
        <v>0</v>
      </c>
      <c r="D91" s="34">
        <f>SUM(D88:D90)</f>
        <v>304511019</v>
      </c>
      <c r="E91" s="34">
        <f>SUM(E88:E90)</f>
        <v>303239050</v>
      </c>
      <c r="F91" s="34">
        <f>SUM(F88:F90)</f>
        <v>95497457</v>
      </c>
      <c r="G91" s="39">
        <f t="shared" si="16"/>
        <v>0.31360919980370233</v>
      </c>
      <c r="H91" s="34">
        <f>SUM(H88:H90)</f>
        <v>89728054</v>
      </c>
      <c r="I91" s="39">
        <f t="shared" si="17"/>
        <v>0.29466274913355434</v>
      </c>
      <c r="J91" s="34">
        <f>SUM(J88:J90)</f>
        <v>63983238</v>
      </c>
      <c r="K91" s="39">
        <f t="shared" si="18"/>
        <v>0.21099933534285903</v>
      </c>
      <c r="L91" s="34">
        <f>SUM(L88:L90)</f>
        <v>0</v>
      </c>
      <c r="M91" s="39">
        <f t="shared" si="19"/>
        <v>0</v>
      </c>
      <c r="N91" s="34">
        <f t="shared" si="20"/>
        <v>249208749</v>
      </c>
      <c r="O91" s="39">
        <f t="shared" si="21"/>
        <v>0.82182274677354383</v>
      </c>
      <c r="P91" s="34">
        <f>SUM(P88:P90)</f>
        <v>60658479</v>
      </c>
      <c r="Q91" s="34">
        <f>SUM(Q88:Q90)</f>
        <v>298752687</v>
      </c>
      <c r="R91" s="34">
        <f>SUM(R88:R90)</f>
        <v>296049741</v>
      </c>
      <c r="S91" s="34">
        <f>SUM(S88:S90)</f>
        <v>233379920</v>
      </c>
      <c r="T91" s="39">
        <f t="shared" si="22"/>
        <v>0.78831320443546682</v>
      </c>
      <c r="U91" s="39">
        <f t="shared" si="23"/>
        <v>5.48111171729182E-2</v>
      </c>
    </row>
    <row r="92" spans="1:21" ht="13" x14ac:dyDescent="0.3">
      <c r="A92" s="18" t="s">
        <v>29</v>
      </c>
      <c r="B92" s="12" t="s">
        <v>171</v>
      </c>
      <c r="C92" s="11" t="s">
        <v>172</v>
      </c>
      <c r="D92" s="33">
        <v>67939077</v>
      </c>
      <c r="E92" s="33">
        <v>67823314</v>
      </c>
      <c r="F92" s="33">
        <v>9817115</v>
      </c>
      <c r="G92" s="38">
        <f t="shared" si="16"/>
        <v>0.14449879853386879</v>
      </c>
      <c r="H92" s="33">
        <v>10689596</v>
      </c>
      <c r="I92" s="38">
        <f t="shared" si="17"/>
        <v>0.15734090706001203</v>
      </c>
      <c r="J92" s="33">
        <v>10868495</v>
      </c>
      <c r="K92" s="38">
        <f t="shared" si="18"/>
        <v>0.16024718284924858</v>
      </c>
      <c r="L92" s="33">
        <v>0</v>
      </c>
      <c r="M92" s="38">
        <f t="shared" si="19"/>
        <v>0</v>
      </c>
      <c r="N92" s="33">
        <f t="shared" si="20"/>
        <v>31375206</v>
      </c>
      <c r="O92" s="38">
        <f t="shared" si="21"/>
        <v>0.46260207809957504</v>
      </c>
      <c r="P92" s="33">
        <v>14301990</v>
      </c>
      <c r="Q92" s="33">
        <v>30149970</v>
      </c>
      <c r="R92" s="33">
        <v>97442366</v>
      </c>
      <c r="S92" s="33">
        <v>28494450</v>
      </c>
      <c r="T92" s="38">
        <f t="shared" si="22"/>
        <v>0.29242362608477712</v>
      </c>
      <c r="U92" s="38">
        <f t="shared" si="23"/>
        <v>-0.24007113695366866</v>
      </c>
    </row>
    <row r="93" spans="1:21" ht="13" x14ac:dyDescent="0.3">
      <c r="A93" s="18" t="s">
        <v>29</v>
      </c>
      <c r="B93" s="12" t="s">
        <v>173</v>
      </c>
      <c r="C93" s="11" t="s">
        <v>174</v>
      </c>
      <c r="D93" s="33">
        <v>5952477</v>
      </c>
      <c r="E93" s="33">
        <v>5952477</v>
      </c>
      <c r="F93" s="33">
        <v>0</v>
      </c>
      <c r="G93" s="38">
        <f t="shared" si="16"/>
        <v>0</v>
      </c>
      <c r="H93" s="33">
        <v>1480895</v>
      </c>
      <c r="I93" s="38">
        <f t="shared" si="17"/>
        <v>0.24878634558352766</v>
      </c>
      <c r="J93" s="33">
        <v>0</v>
      </c>
      <c r="K93" s="38">
        <f t="shared" si="18"/>
        <v>0</v>
      </c>
      <c r="L93" s="33">
        <v>0</v>
      </c>
      <c r="M93" s="38">
        <f t="shared" si="19"/>
        <v>0</v>
      </c>
      <c r="N93" s="33">
        <f t="shared" si="20"/>
        <v>1480895</v>
      </c>
      <c r="O93" s="38">
        <f t="shared" si="21"/>
        <v>0.24878634558352766</v>
      </c>
      <c r="P93" s="33">
        <v>0</v>
      </c>
      <c r="Q93" s="33">
        <v>5952477</v>
      </c>
      <c r="R93" s="33">
        <v>5952477</v>
      </c>
      <c r="S93" s="33">
        <v>0</v>
      </c>
      <c r="T93" s="38">
        <f t="shared" si="22"/>
        <v>0</v>
      </c>
      <c r="U93" s="38">
        <f t="shared" si="23"/>
        <v>0</v>
      </c>
    </row>
    <row r="94" spans="1:21" ht="13" x14ac:dyDescent="0.3">
      <c r="A94" s="18" t="s">
        <v>29</v>
      </c>
      <c r="B94" s="12" t="s">
        <v>175</v>
      </c>
      <c r="C94" s="11" t="s">
        <v>176</v>
      </c>
      <c r="D94" s="33">
        <v>6802370</v>
      </c>
      <c r="E94" s="33">
        <v>6802370</v>
      </c>
      <c r="F94" s="33">
        <v>0</v>
      </c>
      <c r="G94" s="38">
        <f t="shared" si="16"/>
        <v>0</v>
      </c>
      <c r="H94" s="33">
        <v>3430248</v>
      </c>
      <c r="I94" s="38">
        <f t="shared" si="17"/>
        <v>0.50427248150277038</v>
      </c>
      <c r="J94" s="33">
        <v>0</v>
      </c>
      <c r="K94" s="38">
        <f t="shared" si="18"/>
        <v>0</v>
      </c>
      <c r="L94" s="33">
        <v>0</v>
      </c>
      <c r="M94" s="38">
        <f t="shared" si="19"/>
        <v>0</v>
      </c>
      <c r="N94" s="33">
        <f t="shared" si="20"/>
        <v>3430248</v>
      </c>
      <c r="O94" s="38">
        <f t="shared" si="21"/>
        <v>0.50427248150277038</v>
      </c>
      <c r="P94" s="33">
        <v>0</v>
      </c>
      <c r="Q94" s="33">
        <v>5680773</v>
      </c>
      <c r="R94" s="33">
        <v>5680773</v>
      </c>
      <c r="S94" s="33">
        <v>0</v>
      </c>
      <c r="T94" s="38">
        <f t="shared" si="22"/>
        <v>0</v>
      </c>
      <c r="U94" s="38">
        <f t="shared" si="23"/>
        <v>0</v>
      </c>
    </row>
    <row r="95" spans="1:21" ht="13" x14ac:dyDescent="0.3">
      <c r="A95" s="18" t="s">
        <v>44</v>
      </c>
      <c r="B95" s="12" t="s">
        <v>177</v>
      </c>
      <c r="C95" s="11" t="s">
        <v>178</v>
      </c>
      <c r="D95" s="33">
        <v>1575000</v>
      </c>
      <c r="E95" s="33">
        <v>1575000</v>
      </c>
      <c r="F95" s="33">
        <v>60000</v>
      </c>
      <c r="G95" s="38">
        <f t="shared" si="16"/>
        <v>3.8095238095238099E-2</v>
      </c>
      <c r="H95" s="33">
        <v>72000</v>
      </c>
      <c r="I95" s="38">
        <f t="shared" si="17"/>
        <v>4.5714285714285714E-2</v>
      </c>
      <c r="J95" s="33">
        <v>42000</v>
      </c>
      <c r="K95" s="38">
        <f t="shared" si="18"/>
        <v>2.6666666666666668E-2</v>
      </c>
      <c r="L95" s="33">
        <v>0</v>
      </c>
      <c r="M95" s="38">
        <f t="shared" si="19"/>
        <v>0</v>
      </c>
      <c r="N95" s="33">
        <f t="shared" si="20"/>
        <v>174000</v>
      </c>
      <c r="O95" s="38">
        <f t="shared" si="21"/>
        <v>0.11047619047619048</v>
      </c>
      <c r="P95" s="33">
        <v>47000</v>
      </c>
      <c r="Q95" s="33">
        <v>1575000</v>
      </c>
      <c r="R95" s="33">
        <v>2347000</v>
      </c>
      <c r="S95" s="33">
        <v>2306000</v>
      </c>
      <c r="T95" s="38">
        <f t="shared" si="22"/>
        <v>0.98253089049850872</v>
      </c>
      <c r="U95" s="38">
        <f t="shared" si="23"/>
        <v>-0.1063829787234043</v>
      </c>
    </row>
    <row r="96" spans="1:21" ht="14" x14ac:dyDescent="0.3">
      <c r="A96" s="19" t="s">
        <v>0</v>
      </c>
      <c r="B96" s="14" t="s">
        <v>179</v>
      </c>
      <c r="C96" s="13" t="s">
        <v>0</v>
      </c>
      <c r="D96" s="34">
        <f>SUM(D92:D95)</f>
        <v>82268924</v>
      </c>
      <c r="E96" s="34">
        <f>SUM(E92:E95)</f>
        <v>82153161</v>
      </c>
      <c r="F96" s="34">
        <f>SUM(F92:F95)</f>
        <v>9877115</v>
      </c>
      <c r="G96" s="39">
        <f t="shared" si="16"/>
        <v>0.12005888152858302</v>
      </c>
      <c r="H96" s="34">
        <f>SUM(H92:H95)</f>
        <v>15672739</v>
      </c>
      <c r="I96" s="39">
        <f t="shared" si="17"/>
        <v>0.19050618675892733</v>
      </c>
      <c r="J96" s="34">
        <f>SUM(J92:J95)</f>
        <v>10910495</v>
      </c>
      <c r="K96" s="39">
        <f t="shared" si="18"/>
        <v>0.13280675834250613</v>
      </c>
      <c r="L96" s="34">
        <f>SUM(L92:L95)</f>
        <v>0</v>
      </c>
      <c r="M96" s="39">
        <f t="shared" si="19"/>
        <v>0</v>
      </c>
      <c r="N96" s="34">
        <f t="shared" si="20"/>
        <v>36460349</v>
      </c>
      <c r="O96" s="39">
        <f t="shared" si="21"/>
        <v>0.4438094475756082</v>
      </c>
      <c r="P96" s="34">
        <f>SUM(P92:P95)</f>
        <v>14348990</v>
      </c>
      <c r="Q96" s="34">
        <f>SUM(Q92:Q95)</f>
        <v>43358220</v>
      </c>
      <c r="R96" s="34">
        <f>SUM(R92:R95)</f>
        <v>111422616</v>
      </c>
      <c r="S96" s="34">
        <f>SUM(S92:S95)</f>
        <v>30800450</v>
      </c>
      <c r="T96" s="39">
        <f t="shared" si="22"/>
        <v>0.27642906894234109</v>
      </c>
      <c r="U96" s="39">
        <f t="shared" si="23"/>
        <v>-0.23963324247908735</v>
      </c>
    </row>
    <row r="97" spans="1:21" ht="13" x14ac:dyDescent="0.3">
      <c r="A97" s="18" t="s">
        <v>29</v>
      </c>
      <c r="B97" s="12" t="s">
        <v>180</v>
      </c>
      <c r="C97" s="11" t="s">
        <v>181</v>
      </c>
      <c r="D97" s="33">
        <v>163660458</v>
      </c>
      <c r="E97" s="33">
        <v>164765296</v>
      </c>
      <c r="F97" s="33">
        <v>67002133</v>
      </c>
      <c r="G97" s="38">
        <f t="shared" si="16"/>
        <v>0.40939719843628936</v>
      </c>
      <c r="H97" s="33">
        <v>53388645</v>
      </c>
      <c r="I97" s="38">
        <f t="shared" si="17"/>
        <v>0.32621590854890559</v>
      </c>
      <c r="J97" s="33">
        <v>41479450</v>
      </c>
      <c r="K97" s="38">
        <f t="shared" si="18"/>
        <v>0.25174870562548562</v>
      </c>
      <c r="L97" s="33">
        <v>0</v>
      </c>
      <c r="M97" s="38">
        <f t="shared" si="19"/>
        <v>0</v>
      </c>
      <c r="N97" s="33">
        <f t="shared" si="20"/>
        <v>161870228</v>
      </c>
      <c r="O97" s="38">
        <f t="shared" si="21"/>
        <v>0.98242913968970746</v>
      </c>
      <c r="P97" s="33">
        <v>38533030</v>
      </c>
      <c r="Q97" s="33">
        <v>168957830</v>
      </c>
      <c r="R97" s="33">
        <v>176155030</v>
      </c>
      <c r="S97" s="33">
        <v>174396440</v>
      </c>
      <c r="T97" s="38">
        <f t="shared" si="22"/>
        <v>0.9900168050835676</v>
      </c>
      <c r="U97" s="38">
        <f t="shared" si="23"/>
        <v>7.6464788779911697E-2</v>
      </c>
    </row>
    <row r="98" spans="1:21" ht="13" x14ac:dyDescent="0.3">
      <c r="A98" s="18" t="s">
        <v>29</v>
      </c>
      <c r="B98" s="12" t="s">
        <v>182</v>
      </c>
      <c r="C98" s="11" t="s">
        <v>183</v>
      </c>
      <c r="D98" s="33">
        <v>0</v>
      </c>
      <c r="E98" s="33">
        <v>0</v>
      </c>
      <c r="F98" s="33">
        <v>0</v>
      </c>
      <c r="G98" s="38">
        <f t="shared" si="16"/>
        <v>0</v>
      </c>
      <c r="H98" s="33">
        <v>0</v>
      </c>
      <c r="I98" s="38">
        <f t="shared" si="17"/>
        <v>0</v>
      </c>
      <c r="J98" s="33">
        <v>0</v>
      </c>
      <c r="K98" s="38">
        <f t="shared" si="18"/>
        <v>0</v>
      </c>
      <c r="L98" s="33">
        <v>0</v>
      </c>
      <c r="M98" s="38">
        <f t="shared" si="19"/>
        <v>0</v>
      </c>
      <c r="N98" s="33">
        <f t="shared" si="20"/>
        <v>0</v>
      </c>
      <c r="O98" s="38">
        <f t="shared" si="21"/>
        <v>0</v>
      </c>
      <c r="P98" s="33">
        <v>0</v>
      </c>
      <c r="Q98" s="33">
        <v>0</v>
      </c>
      <c r="R98" s="33">
        <v>0</v>
      </c>
      <c r="S98" s="33">
        <v>0</v>
      </c>
      <c r="T98" s="38">
        <f t="shared" si="22"/>
        <v>0</v>
      </c>
      <c r="U98" s="38">
        <f t="shared" si="23"/>
        <v>0</v>
      </c>
    </row>
    <row r="99" spans="1:21" ht="13" x14ac:dyDescent="0.3">
      <c r="A99" s="18" t="s">
        <v>29</v>
      </c>
      <c r="B99" s="12" t="s">
        <v>184</v>
      </c>
      <c r="C99" s="11" t="s">
        <v>185</v>
      </c>
      <c r="D99" s="33">
        <v>5993858</v>
      </c>
      <c r="E99" s="33">
        <v>5993858</v>
      </c>
      <c r="F99" s="33">
        <v>1084732</v>
      </c>
      <c r="G99" s="38">
        <f t="shared" si="16"/>
        <v>0.18097392363983264</v>
      </c>
      <c r="H99" s="33">
        <v>840745</v>
      </c>
      <c r="I99" s="38">
        <f t="shared" si="17"/>
        <v>0.14026775409093775</v>
      </c>
      <c r="J99" s="33">
        <v>2866450</v>
      </c>
      <c r="K99" s="38">
        <f t="shared" si="18"/>
        <v>0.47823121602146729</v>
      </c>
      <c r="L99" s="33">
        <v>0</v>
      </c>
      <c r="M99" s="38">
        <f t="shared" si="19"/>
        <v>0</v>
      </c>
      <c r="N99" s="33">
        <f t="shared" si="20"/>
        <v>4791927</v>
      </c>
      <c r="O99" s="38">
        <f t="shared" si="21"/>
        <v>0.79947289375223773</v>
      </c>
      <c r="P99" s="33">
        <v>713868</v>
      </c>
      <c r="Q99" s="33">
        <v>3500000</v>
      </c>
      <c r="R99" s="33">
        <v>3500000</v>
      </c>
      <c r="S99" s="33">
        <v>713868</v>
      </c>
      <c r="T99" s="38">
        <f t="shared" si="22"/>
        <v>0.20396228571428571</v>
      </c>
      <c r="U99" s="38">
        <f t="shared" si="23"/>
        <v>3.015378193167364</v>
      </c>
    </row>
    <row r="100" spans="1:21" ht="13" x14ac:dyDescent="0.3">
      <c r="A100" s="18" t="s">
        <v>44</v>
      </c>
      <c r="B100" s="12" t="s">
        <v>186</v>
      </c>
      <c r="C100" s="11" t="s">
        <v>187</v>
      </c>
      <c r="D100" s="33">
        <v>40324108</v>
      </c>
      <c r="E100" s="33">
        <v>46055526</v>
      </c>
      <c r="F100" s="33">
        <v>15493313</v>
      </c>
      <c r="G100" s="38">
        <f>IF(($D100     =0),0,($F100     /$D100     ))</f>
        <v>0.38421960877597094</v>
      </c>
      <c r="H100" s="33">
        <v>4348</v>
      </c>
      <c r="I100" s="38">
        <f>IF(($D100     =0),0,($H100     /$D100     ))</f>
        <v>1.0782631571168295E-4</v>
      </c>
      <c r="J100" s="33">
        <v>29869504</v>
      </c>
      <c r="K100" s="38">
        <f>IF(($E100     =0),0,($J100     /$E100     ))</f>
        <v>0.64855418218434857</v>
      </c>
      <c r="L100" s="33">
        <v>0</v>
      </c>
      <c r="M100" s="38">
        <f>IF(($E100     =0),0,($L100     /$E100     ))</f>
        <v>0</v>
      </c>
      <c r="N100" s="33">
        <f>$F100     +$H100     +$J100</f>
        <v>45367165</v>
      </c>
      <c r="O100" s="38">
        <f>IF(($E100     =0),0,($N100     /$E100     ))</f>
        <v>0.98505367195241678</v>
      </c>
      <c r="P100" s="33">
        <v>11083040</v>
      </c>
      <c r="Q100" s="33">
        <v>47422360</v>
      </c>
      <c r="R100" s="33">
        <v>47422360</v>
      </c>
      <c r="S100" s="33">
        <v>47126639</v>
      </c>
      <c r="T100" s="38">
        <f>IF(($R100     =0),0,($S100     /$R100     ))</f>
        <v>0.99376410199745435</v>
      </c>
      <c r="U100" s="38">
        <f>IF(($P100     =0),0,(($J100     /$P100     )-1))</f>
        <v>1.6950641701193896</v>
      </c>
    </row>
    <row r="101" spans="1:21" ht="14" x14ac:dyDescent="0.3">
      <c r="A101" s="19" t="s">
        <v>0</v>
      </c>
      <c r="B101" s="14" t="s">
        <v>188</v>
      </c>
      <c r="C101" s="13" t="s">
        <v>0</v>
      </c>
      <c r="D101" s="34">
        <f>SUM(D97:D100)</f>
        <v>209978424</v>
      </c>
      <c r="E101" s="34">
        <f>SUM(E97:E100)</f>
        <v>216814680</v>
      </c>
      <c r="F101" s="34">
        <f>SUM(F97:F100)</f>
        <v>83580178</v>
      </c>
      <c r="G101" s="39">
        <f>IF(($D101     =0),0,($F101     /$D101     ))</f>
        <v>0.39804174356504363</v>
      </c>
      <c r="H101" s="34">
        <f>SUM(H97:H100)</f>
        <v>54233738</v>
      </c>
      <c r="I101" s="39">
        <f>IF(($D101     =0),0,($H101     /$D101     ))</f>
        <v>0.2582824319130998</v>
      </c>
      <c r="J101" s="34">
        <f>SUM(J97:J100)</f>
        <v>74215404</v>
      </c>
      <c r="K101" s="39">
        <f>IF(($E101     =0),0,($J101     /$E101     ))</f>
        <v>0.34229879637301314</v>
      </c>
      <c r="L101" s="34">
        <f>SUM(L97:L100)</f>
        <v>0</v>
      </c>
      <c r="M101" s="39">
        <f>IF(($E101     =0),0,($L101     /$E101     ))</f>
        <v>0</v>
      </c>
      <c r="N101" s="34">
        <f>$F101     +$H101     +$J101</f>
        <v>212029320</v>
      </c>
      <c r="O101" s="39">
        <f>IF(($E101     =0),0,($N101     /$E101     ))</f>
        <v>0.97792880076201483</v>
      </c>
      <c r="P101" s="34">
        <f>SUM(P97:P100)</f>
        <v>50329938</v>
      </c>
      <c r="Q101" s="34">
        <f>SUM(Q97:Q100)</f>
        <v>219880190</v>
      </c>
      <c r="R101" s="34">
        <f>SUM(R97:R100)</f>
        <v>227077390</v>
      </c>
      <c r="S101" s="34">
        <f>SUM(S97:S100)</f>
        <v>222236947</v>
      </c>
      <c r="T101" s="39">
        <f>IF(($R101     =0),0,($S101     /$R101     ))</f>
        <v>0.97868372980682927</v>
      </c>
      <c r="U101" s="39">
        <f>IF(($P101     =0),0,(($J101     /$P101     )-1))</f>
        <v>0.47457769568482289</v>
      </c>
    </row>
    <row r="102" spans="1:21" ht="14" x14ac:dyDescent="0.3">
      <c r="A102" s="19" t="s">
        <v>0</v>
      </c>
      <c r="B102" s="14" t="s">
        <v>189</v>
      </c>
      <c r="C102" s="13" t="s">
        <v>0</v>
      </c>
      <c r="D102" s="34">
        <f>SUM(D88:D90,D92:D95,D97:D100)</f>
        <v>596758367</v>
      </c>
      <c r="E102" s="34">
        <f>SUM(E88:E90,E92:E95,E97:E100)</f>
        <v>602206891</v>
      </c>
      <c r="F102" s="34">
        <f>SUM(F88:F90,F92:F95,F97:F100)</f>
        <v>188954750</v>
      </c>
      <c r="G102" s="39">
        <f>IF(($D102     =0),0,($F102     /$D102     ))</f>
        <v>0.31663527559723348</v>
      </c>
      <c r="H102" s="34">
        <f>SUM(H88:H90,H92:H95,H97:H100)</f>
        <v>159634531</v>
      </c>
      <c r="I102" s="39">
        <f>IF(($D102     =0),0,($H102     /$D102     ))</f>
        <v>0.26750279481209183</v>
      </c>
      <c r="J102" s="34">
        <f>SUM(J88:J90,J92:J95,J97:J100)</f>
        <v>149109137</v>
      </c>
      <c r="K102" s="39">
        <f>IF(($E102     =0),0,($J102     /$E102     ))</f>
        <v>0.2476045014237474</v>
      </c>
      <c r="L102" s="34">
        <f>SUM(L88:L90,L92:L95,L97:L100)</f>
        <v>0</v>
      </c>
      <c r="M102" s="39">
        <f>IF(($E102     =0),0,($L102     /$E102     ))</f>
        <v>0</v>
      </c>
      <c r="N102" s="34">
        <f>$F102     +$H102     +$J102</f>
        <v>497698418</v>
      </c>
      <c r="O102" s="39">
        <f>IF(($E102     =0),0,($N102     /$E102     ))</f>
        <v>0.82645752720222521</v>
      </c>
      <c r="P102" s="34">
        <f>SUM(P88:P90,P92:P95,P97:P100)</f>
        <v>125337407</v>
      </c>
      <c r="Q102" s="34">
        <f>SUM(Q88:Q90,Q92:Q95,Q97:Q100)</f>
        <v>561991097</v>
      </c>
      <c r="R102" s="34">
        <f>SUM(R88:R90,R92:R95,R97:R100)</f>
        <v>634549747</v>
      </c>
      <c r="S102" s="34">
        <f>SUM(S88:S90,S92:S95,S97:S100)</f>
        <v>486417317</v>
      </c>
      <c r="T102" s="39">
        <f>IF(($R102     =0),0,($S102     /$R102     ))</f>
        <v>0.7665550562421074</v>
      </c>
      <c r="U102" s="39">
        <f>IF(($P102     =0),0,(($J102     /$P102     )-1))</f>
        <v>0.18966189399466349</v>
      </c>
    </row>
    <row r="103" spans="1:21" ht="14.5" customHeight="1" x14ac:dyDescent="0.3">
      <c r="A103" s="17" t="s">
        <v>0</v>
      </c>
      <c r="B103" s="15" t="s">
        <v>618</v>
      </c>
      <c r="C103" s="10"/>
      <c r="D103" s="35"/>
      <c r="E103" s="35"/>
      <c r="F103" s="35"/>
      <c r="G103" s="40"/>
      <c r="H103" s="35"/>
      <c r="I103" s="40"/>
      <c r="J103" s="35"/>
      <c r="K103" s="40"/>
      <c r="L103" s="35"/>
      <c r="M103" s="40"/>
      <c r="N103" s="35"/>
      <c r="O103" s="40"/>
      <c r="P103" s="35"/>
      <c r="Q103" s="35"/>
      <c r="R103" s="35"/>
      <c r="S103" s="35"/>
      <c r="T103" s="40"/>
      <c r="U103" s="40"/>
    </row>
    <row r="104" spans="1:21" ht="28.9" customHeight="1" x14ac:dyDescent="0.3">
      <c r="A104" s="17" t="s">
        <v>0</v>
      </c>
      <c r="B104" s="9" t="s">
        <v>190</v>
      </c>
      <c r="C104" s="10"/>
      <c r="D104" s="35"/>
      <c r="E104" s="35"/>
      <c r="F104" s="35"/>
      <c r="G104" s="40"/>
      <c r="H104" s="35"/>
      <c r="I104" s="40"/>
      <c r="J104" s="35"/>
      <c r="K104" s="40"/>
      <c r="L104" s="35"/>
      <c r="M104" s="40"/>
      <c r="N104" s="35"/>
      <c r="O104" s="40"/>
      <c r="P104" s="35"/>
      <c r="Q104" s="35"/>
      <c r="R104" s="35"/>
      <c r="S104" s="35"/>
      <c r="T104" s="40"/>
      <c r="U104" s="40"/>
    </row>
    <row r="105" spans="1:21" ht="13" x14ac:dyDescent="0.3">
      <c r="A105" s="18" t="s">
        <v>23</v>
      </c>
      <c r="B105" s="12" t="s">
        <v>191</v>
      </c>
      <c r="C105" s="11" t="s">
        <v>192</v>
      </c>
      <c r="D105" s="33">
        <v>244843000</v>
      </c>
      <c r="E105" s="33">
        <v>244843000</v>
      </c>
      <c r="F105" s="33">
        <v>6779</v>
      </c>
      <c r="G105" s="38">
        <f t="shared" ref="G105:G136" si="24">IF(($D105     =0),0,($F105     /$D105     ))</f>
        <v>2.768713012011779E-5</v>
      </c>
      <c r="H105" s="33">
        <v>105887142</v>
      </c>
      <c r="I105" s="38">
        <f t="shared" ref="I105:I136" si="25">IF(($D105     =0),0,($H105     /$D105     ))</f>
        <v>0.43246954987481773</v>
      </c>
      <c r="J105" s="33">
        <v>57899741</v>
      </c>
      <c r="K105" s="38">
        <f t="shared" ref="K105:K136" si="26">IF(($E105     =0),0,($J105     /$E105     ))</f>
        <v>0.23647701179939798</v>
      </c>
      <c r="L105" s="33">
        <v>0</v>
      </c>
      <c r="M105" s="38">
        <f t="shared" ref="M105:M136" si="27">IF(($E105     =0),0,($L105     /$E105     ))</f>
        <v>0</v>
      </c>
      <c r="N105" s="33">
        <f t="shared" ref="N105:N136" si="28">$F105     +$H105     +$J105</f>
        <v>163793662</v>
      </c>
      <c r="O105" s="38">
        <f t="shared" ref="O105:O136" si="29">IF(($E105     =0),0,($N105     /$E105     ))</f>
        <v>0.66897424880433587</v>
      </c>
      <c r="P105" s="33">
        <v>82090784</v>
      </c>
      <c r="Q105" s="33">
        <v>237793020</v>
      </c>
      <c r="R105" s="33">
        <v>237793020</v>
      </c>
      <c r="S105" s="33">
        <v>114979890</v>
      </c>
      <c r="T105" s="38">
        <f t="shared" ref="T105:T136" si="30">IF(($R105     =0),0,($S105     /$R105     ))</f>
        <v>0.48352928946358475</v>
      </c>
      <c r="U105" s="38">
        <f t="shared" ref="U105:U136" si="31">IF(($P105     =0),0,(($J105     /$P105     )-1))</f>
        <v>-0.29468646565733858</v>
      </c>
    </row>
    <row r="106" spans="1:21" ht="14" x14ac:dyDescent="0.3">
      <c r="A106" s="19" t="s">
        <v>0</v>
      </c>
      <c r="B106" s="14" t="s">
        <v>28</v>
      </c>
      <c r="C106" s="13" t="s">
        <v>0</v>
      </c>
      <c r="D106" s="34">
        <f>D105</f>
        <v>244843000</v>
      </c>
      <c r="E106" s="34">
        <f>E105</f>
        <v>244843000</v>
      </c>
      <c r="F106" s="34">
        <f>F105</f>
        <v>6779</v>
      </c>
      <c r="G106" s="39">
        <f t="shared" si="24"/>
        <v>2.768713012011779E-5</v>
      </c>
      <c r="H106" s="34">
        <f>H105</f>
        <v>105887142</v>
      </c>
      <c r="I106" s="39">
        <f t="shared" si="25"/>
        <v>0.43246954987481773</v>
      </c>
      <c r="J106" s="34">
        <f>J105</f>
        <v>57899741</v>
      </c>
      <c r="K106" s="39">
        <f t="shared" si="26"/>
        <v>0.23647701179939798</v>
      </c>
      <c r="L106" s="34">
        <f>L105</f>
        <v>0</v>
      </c>
      <c r="M106" s="39">
        <f t="shared" si="27"/>
        <v>0</v>
      </c>
      <c r="N106" s="34">
        <f t="shared" si="28"/>
        <v>163793662</v>
      </c>
      <c r="O106" s="39">
        <f t="shared" si="29"/>
        <v>0.66897424880433587</v>
      </c>
      <c r="P106" s="34">
        <f>P105</f>
        <v>82090784</v>
      </c>
      <c r="Q106" s="34">
        <f>Q105</f>
        <v>237793020</v>
      </c>
      <c r="R106" s="34">
        <f>R105</f>
        <v>237793020</v>
      </c>
      <c r="S106" s="34">
        <f>S105</f>
        <v>114979890</v>
      </c>
      <c r="T106" s="39">
        <f t="shared" si="30"/>
        <v>0.48352928946358475</v>
      </c>
      <c r="U106" s="39">
        <f t="shared" si="31"/>
        <v>-0.29468646565733858</v>
      </c>
    </row>
    <row r="107" spans="1:21" ht="13" x14ac:dyDescent="0.3">
      <c r="A107" s="18" t="s">
        <v>29</v>
      </c>
      <c r="B107" s="12" t="s">
        <v>193</v>
      </c>
      <c r="C107" s="11" t="s">
        <v>194</v>
      </c>
      <c r="D107" s="33">
        <v>0</v>
      </c>
      <c r="E107" s="33">
        <v>0</v>
      </c>
      <c r="F107" s="33">
        <v>0</v>
      </c>
      <c r="G107" s="38">
        <f t="shared" si="24"/>
        <v>0</v>
      </c>
      <c r="H107" s="33">
        <v>0</v>
      </c>
      <c r="I107" s="38">
        <f t="shared" si="25"/>
        <v>0</v>
      </c>
      <c r="J107" s="33">
        <v>0</v>
      </c>
      <c r="K107" s="38">
        <f t="shared" si="26"/>
        <v>0</v>
      </c>
      <c r="L107" s="33">
        <v>0</v>
      </c>
      <c r="M107" s="38">
        <f t="shared" si="27"/>
        <v>0</v>
      </c>
      <c r="N107" s="33">
        <f t="shared" si="28"/>
        <v>0</v>
      </c>
      <c r="O107" s="38">
        <f t="shared" si="29"/>
        <v>0</v>
      </c>
      <c r="P107" s="33">
        <v>0</v>
      </c>
      <c r="Q107" s="33">
        <v>0</v>
      </c>
      <c r="R107" s="33">
        <v>0</v>
      </c>
      <c r="S107" s="33">
        <v>0</v>
      </c>
      <c r="T107" s="38">
        <f t="shared" si="30"/>
        <v>0</v>
      </c>
      <c r="U107" s="38">
        <f t="shared" si="31"/>
        <v>0</v>
      </c>
    </row>
    <row r="108" spans="1:21" ht="13" x14ac:dyDescent="0.3">
      <c r="A108" s="18" t="s">
        <v>29</v>
      </c>
      <c r="B108" s="12" t="s">
        <v>195</v>
      </c>
      <c r="C108" s="11" t="s">
        <v>196</v>
      </c>
      <c r="D108" s="33">
        <v>0</v>
      </c>
      <c r="E108" s="33">
        <v>0</v>
      </c>
      <c r="F108" s="33">
        <v>0</v>
      </c>
      <c r="G108" s="38">
        <f t="shared" si="24"/>
        <v>0</v>
      </c>
      <c r="H108" s="33">
        <v>0</v>
      </c>
      <c r="I108" s="38">
        <f t="shared" si="25"/>
        <v>0</v>
      </c>
      <c r="J108" s="33">
        <v>0</v>
      </c>
      <c r="K108" s="38">
        <f t="shared" si="26"/>
        <v>0</v>
      </c>
      <c r="L108" s="33">
        <v>0</v>
      </c>
      <c r="M108" s="38">
        <f t="shared" si="27"/>
        <v>0</v>
      </c>
      <c r="N108" s="33">
        <f t="shared" si="28"/>
        <v>0</v>
      </c>
      <c r="O108" s="38">
        <f t="shared" si="29"/>
        <v>0</v>
      </c>
      <c r="P108" s="33">
        <v>0</v>
      </c>
      <c r="Q108" s="33">
        <v>0</v>
      </c>
      <c r="R108" s="33">
        <v>0</v>
      </c>
      <c r="S108" s="33">
        <v>0</v>
      </c>
      <c r="T108" s="38">
        <f t="shared" si="30"/>
        <v>0</v>
      </c>
      <c r="U108" s="38">
        <f t="shared" si="31"/>
        <v>0</v>
      </c>
    </row>
    <row r="109" spans="1:21" ht="13" x14ac:dyDescent="0.3">
      <c r="A109" s="18" t="s">
        <v>29</v>
      </c>
      <c r="B109" s="12" t="s">
        <v>197</v>
      </c>
      <c r="C109" s="11" t="s">
        <v>198</v>
      </c>
      <c r="D109" s="33">
        <v>0</v>
      </c>
      <c r="E109" s="33">
        <v>0</v>
      </c>
      <c r="F109" s="33">
        <v>0</v>
      </c>
      <c r="G109" s="38">
        <f t="shared" si="24"/>
        <v>0</v>
      </c>
      <c r="H109" s="33">
        <v>0</v>
      </c>
      <c r="I109" s="38">
        <f t="shared" si="25"/>
        <v>0</v>
      </c>
      <c r="J109" s="33">
        <v>0</v>
      </c>
      <c r="K109" s="38">
        <f t="shared" si="26"/>
        <v>0</v>
      </c>
      <c r="L109" s="33">
        <v>0</v>
      </c>
      <c r="M109" s="38">
        <f t="shared" si="27"/>
        <v>0</v>
      </c>
      <c r="N109" s="33">
        <f t="shared" si="28"/>
        <v>0</v>
      </c>
      <c r="O109" s="38">
        <f t="shared" si="29"/>
        <v>0</v>
      </c>
      <c r="P109" s="33">
        <v>0</v>
      </c>
      <c r="Q109" s="33">
        <v>0</v>
      </c>
      <c r="R109" s="33">
        <v>0</v>
      </c>
      <c r="S109" s="33">
        <v>0</v>
      </c>
      <c r="T109" s="38">
        <f t="shared" si="30"/>
        <v>0</v>
      </c>
      <c r="U109" s="38">
        <f t="shared" si="31"/>
        <v>0</v>
      </c>
    </row>
    <row r="110" spans="1:21" ht="13" x14ac:dyDescent="0.3">
      <c r="A110" s="18" t="s">
        <v>29</v>
      </c>
      <c r="B110" s="12" t="s">
        <v>199</v>
      </c>
      <c r="C110" s="11" t="s">
        <v>200</v>
      </c>
      <c r="D110" s="33">
        <v>0</v>
      </c>
      <c r="E110" s="33">
        <v>0</v>
      </c>
      <c r="F110" s="33">
        <v>0</v>
      </c>
      <c r="G110" s="38">
        <f t="shared" si="24"/>
        <v>0</v>
      </c>
      <c r="H110" s="33">
        <v>0</v>
      </c>
      <c r="I110" s="38">
        <f t="shared" si="25"/>
        <v>0</v>
      </c>
      <c r="J110" s="33">
        <v>0</v>
      </c>
      <c r="K110" s="38">
        <f t="shared" si="26"/>
        <v>0</v>
      </c>
      <c r="L110" s="33">
        <v>0</v>
      </c>
      <c r="M110" s="38">
        <f t="shared" si="27"/>
        <v>0</v>
      </c>
      <c r="N110" s="33">
        <f t="shared" si="28"/>
        <v>0</v>
      </c>
      <c r="O110" s="38">
        <f t="shared" si="29"/>
        <v>0</v>
      </c>
      <c r="P110" s="33">
        <v>0</v>
      </c>
      <c r="Q110" s="33">
        <v>0</v>
      </c>
      <c r="R110" s="33">
        <v>0</v>
      </c>
      <c r="S110" s="33">
        <v>0</v>
      </c>
      <c r="T110" s="38">
        <f t="shared" si="30"/>
        <v>0</v>
      </c>
      <c r="U110" s="38">
        <f t="shared" si="31"/>
        <v>0</v>
      </c>
    </row>
    <row r="111" spans="1:21" ht="13" x14ac:dyDescent="0.3">
      <c r="A111" s="18" t="s">
        <v>44</v>
      </c>
      <c r="B111" s="12" t="s">
        <v>201</v>
      </c>
      <c r="C111" s="11" t="s">
        <v>202</v>
      </c>
      <c r="D111" s="33">
        <v>0</v>
      </c>
      <c r="E111" s="33">
        <v>0</v>
      </c>
      <c r="F111" s="33">
        <v>0</v>
      </c>
      <c r="G111" s="38">
        <f t="shared" si="24"/>
        <v>0</v>
      </c>
      <c r="H111" s="33">
        <v>0</v>
      </c>
      <c r="I111" s="38">
        <f t="shared" si="25"/>
        <v>0</v>
      </c>
      <c r="J111" s="33">
        <v>0</v>
      </c>
      <c r="K111" s="38">
        <f t="shared" si="26"/>
        <v>0</v>
      </c>
      <c r="L111" s="33">
        <v>0</v>
      </c>
      <c r="M111" s="38">
        <f t="shared" si="27"/>
        <v>0</v>
      </c>
      <c r="N111" s="33">
        <f t="shared" si="28"/>
        <v>0</v>
      </c>
      <c r="O111" s="38">
        <f t="shared" si="29"/>
        <v>0</v>
      </c>
      <c r="P111" s="33">
        <v>0</v>
      </c>
      <c r="Q111" s="33">
        <v>0</v>
      </c>
      <c r="R111" s="33">
        <v>0</v>
      </c>
      <c r="S111" s="33">
        <v>0</v>
      </c>
      <c r="T111" s="38">
        <f t="shared" si="30"/>
        <v>0</v>
      </c>
      <c r="U111" s="38">
        <f t="shared" si="31"/>
        <v>0</v>
      </c>
    </row>
    <row r="112" spans="1:21" ht="14" x14ac:dyDescent="0.3">
      <c r="A112" s="19" t="s">
        <v>0</v>
      </c>
      <c r="B112" s="14" t="s">
        <v>203</v>
      </c>
      <c r="C112" s="13" t="s">
        <v>0</v>
      </c>
      <c r="D112" s="34">
        <f>SUM(D107:D111)</f>
        <v>0</v>
      </c>
      <c r="E112" s="34">
        <f>SUM(E107:E111)</f>
        <v>0</v>
      </c>
      <c r="F112" s="34">
        <f>SUM(F107:F111)</f>
        <v>0</v>
      </c>
      <c r="G112" s="39">
        <f t="shared" si="24"/>
        <v>0</v>
      </c>
      <c r="H112" s="34">
        <f>SUM(H107:H111)</f>
        <v>0</v>
      </c>
      <c r="I112" s="39">
        <f t="shared" si="25"/>
        <v>0</v>
      </c>
      <c r="J112" s="34">
        <f>SUM(J107:J111)</f>
        <v>0</v>
      </c>
      <c r="K112" s="39">
        <f t="shared" si="26"/>
        <v>0</v>
      </c>
      <c r="L112" s="34">
        <f>SUM(L107:L111)</f>
        <v>0</v>
      </c>
      <c r="M112" s="39">
        <f t="shared" si="27"/>
        <v>0</v>
      </c>
      <c r="N112" s="34">
        <f t="shared" si="28"/>
        <v>0</v>
      </c>
      <c r="O112" s="39">
        <f t="shared" si="29"/>
        <v>0</v>
      </c>
      <c r="P112" s="34">
        <f>SUM(P107:P111)</f>
        <v>0</v>
      </c>
      <c r="Q112" s="34">
        <f>SUM(Q107:Q111)</f>
        <v>0</v>
      </c>
      <c r="R112" s="34">
        <f>SUM(R107:R111)</f>
        <v>0</v>
      </c>
      <c r="S112" s="34">
        <f>SUM(S107:S111)</f>
        <v>0</v>
      </c>
      <c r="T112" s="39">
        <f t="shared" si="30"/>
        <v>0</v>
      </c>
      <c r="U112" s="39">
        <f t="shared" si="31"/>
        <v>0</v>
      </c>
    </row>
    <row r="113" spans="1:21" ht="13" x14ac:dyDescent="0.3">
      <c r="A113" s="18" t="s">
        <v>29</v>
      </c>
      <c r="B113" s="12" t="s">
        <v>204</v>
      </c>
      <c r="C113" s="11" t="s">
        <v>205</v>
      </c>
      <c r="D113" s="33">
        <v>0</v>
      </c>
      <c r="E113" s="33">
        <v>0</v>
      </c>
      <c r="F113" s="33">
        <v>0</v>
      </c>
      <c r="G113" s="38">
        <f t="shared" si="24"/>
        <v>0</v>
      </c>
      <c r="H113" s="33">
        <v>0</v>
      </c>
      <c r="I113" s="38">
        <f t="shared" si="25"/>
        <v>0</v>
      </c>
      <c r="J113" s="33">
        <v>0</v>
      </c>
      <c r="K113" s="38">
        <f t="shared" si="26"/>
        <v>0</v>
      </c>
      <c r="L113" s="33">
        <v>0</v>
      </c>
      <c r="M113" s="38">
        <f t="shared" si="27"/>
        <v>0</v>
      </c>
      <c r="N113" s="33">
        <f t="shared" si="28"/>
        <v>0</v>
      </c>
      <c r="O113" s="38">
        <f t="shared" si="29"/>
        <v>0</v>
      </c>
      <c r="P113" s="33">
        <v>0</v>
      </c>
      <c r="Q113" s="33">
        <v>0</v>
      </c>
      <c r="R113" s="33">
        <v>0</v>
      </c>
      <c r="S113" s="33">
        <v>0</v>
      </c>
      <c r="T113" s="38">
        <f t="shared" si="30"/>
        <v>0</v>
      </c>
      <c r="U113" s="38">
        <f t="shared" si="31"/>
        <v>0</v>
      </c>
    </row>
    <row r="114" spans="1:21" ht="13" x14ac:dyDescent="0.3">
      <c r="A114" s="18" t="s">
        <v>29</v>
      </c>
      <c r="B114" s="12" t="s">
        <v>206</v>
      </c>
      <c r="C114" s="11" t="s">
        <v>207</v>
      </c>
      <c r="D114" s="33">
        <v>0</v>
      </c>
      <c r="E114" s="33">
        <v>0</v>
      </c>
      <c r="F114" s="33">
        <v>0</v>
      </c>
      <c r="G114" s="38">
        <f t="shared" si="24"/>
        <v>0</v>
      </c>
      <c r="H114" s="33">
        <v>0</v>
      </c>
      <c r="I114" s="38">
        <f t="shared" si="25"/>
        <v>0</v>
      </c>
      <c r="J114" s="33">
        <v>0</v>
      </c>
      <c r="K114" s="38">
        <f t="shared" si="26"/>
        <v>0</v>
      </c>
      <c r="L114" s="33">
        <v>0</v>
      </c>
      <c r="M114" s="38">
        <f t="shared" si="27"/>
        <v>0</v>
      </c>
      <c r="N114" s="33">
        <f t="shared" si="28"/>
        <v>0</v>
      </c>
      <c r="O114" s="38">
        <f t="shared" si="29"/>
        <v>0</v>
      </c>
      <c r="P114" s="33">
        <v>0</v>
      </c>
      <c r="Q114" s="33">
        <v>0</v>
      </c>
      <c r="R114" s="33">
        <v>0</v>
      </c>
      <c r="S114" s="33">
        <v>0</v>
      </c>
      <c r="T114" s="38">
        <f t="shared" si="30"/>
        <v>0</v>
      </c>
      <c r="U114" s="38">
        <f t="shared" si="31"/>
        <v>0</v>
      </c>
    </row>
    <row r="115" spans="1:21" ht="13" x14ac:dyDescent="0.3">
      <c r="A115" s="18" t="s">
        <v>29</v>
      </c>
      <c r="B115" s="12" t="s">
        <v>208</v>
      </c>
      <c r="C115" s="11" t="s">
        <v>209</v>
      </c>
      <c r="D115" s="33">
        <v>0</v>
      </c>
      <c r="E115" s="33">
        <v>0</v>
      </c>
      <c r="F115" s="33">
        <v>0</v>
      </c>
      <c r="G115" s="38">
        <f t="shared" si="24"/>
        <v>0</v>
      </c>
      <c r="H115" s="33">
        <v>0</v>
      </c>
      <c r="I115" s="38">
        <f t="shared" si="25"/>
        <v>0</v>
      </c>
      <c r="J115" s="33">
        <v>0</v>
      </c>
      <c r="K115" s="38">
        <f t="shared" si="26"/>
        <v>0</v>
      </c>
      <c r="L115" s="33">
        <v>0</v>
      </c>
      <c r="M115" s="38">
        <f t="shared" si="27"/>
        <v>0</v>
      </c>
      <c r="N115" s="33">
        <f t="shared" si="28"/>
        <v>0</v>
      </c>
      <c r="O115" s="38">
        <f t="shared" si="29"/>
        <v>0</v>
      </c>
      <c r="P115" s="33">
        <v>0</v>
      </c>
      <c r="Q115" s="33">
        <v>0</v>
      </c>
      <c r="R115" s="33">
        <v>0</v>
      </c>
      <c r="S115" s="33">
        <v>0</v>
      </c>
      <c r="T115" s="38">
        <f t="shared" si="30"/>
        <v>0</v>
      </c>
      <c r="U115" s="38">
        <f t="shared" si="31"/>
        <v>0</v>
      </c>
    </row>
    <row r="116" spans="1:21" ht="13" x14ac:dyDescent="0.3">
      <c r="A116" s="18" t="s">
        <v>29</v>
      </c>
      <c r="B116" s="12" t="s">
        <v>210</v>
      </c>
      <c r="C116" s="11" t="s">
        <v>211</v>
      </c>
      <c r="D116" s="33">
        <v>0</v>
      </c>
      <c r="E116" s="33">
        <v>0</v>
      </c>
      <c r="F116" s="33">
        <v>0</v>
      </c>
      <c r="G116" s="38">
        <f t="shared" si="24"/>
        <v>0</v>
      </c>
      <c r="H116" s="33">
        <v>0</v>
      </c>
      <c r="I116" s="38">
        <f t="shared" si="25"/>
        <v>0</v>
      </c>
      <c r="J116" s="33">
        <v>0</v>
      </c>
      <c r="K116" s="38">
        <f t="shared" si="26"/>
        <v>0</v>
      </c>
      <c r="L116" s="33">
        <v>0</v>
      </c>
      <c r="M116" s="38">
        <f t="shared" si="27"/>
        <v>0</v>
      </c>
      <c r="N116" s="33">
        <f t="shared" si="28"/>
        <v>0</v>
      </c>
      <c r="O116" s="38">
        <f t="shared" si="29"/>
        <v>0</v>
      </c>
      <c r="P116" s="33">
        <v>0</v>
      </c>
      <c r="Q116" s="33">
        <v>0</v>
      </c>
      <c r="R116" s="33">
        <v>0</v>
      </c>
      <c r="S116" s="33">
        <v>0</v>
      </c>
      <c r="T116" s="38">
        <f t="shared" si="30"/>
        <v>0</v>
      </c>
      <c r="U116" s="38">
        <f t="shared" si="31"/>
        <v>0</v>
      </c>
    </row>
    <row r="117" spans="1:21" ht="13" x14ac:dyDescent="0.3">
      <c r="A117" s="18" t="s">
        <v>29</v>
      </c>
      <c r="B117" s="12" t="s">
        <v>212</v>
      </c>
      <c r="C117" s="11" t="s">
        <v>213</v>
      </c>
      <c r="D117" s="33">
        <v>0</v>
      </c>
      <c r="E117" s="33">
        <v>0</v>
      </c>
      <c r="F117" s="33">
        <v>0</v>
      </c>
      <c r="G117" s="38">
        <f t="shared" si="24"/>
        <v>0</v>
      </c>
      <c r="H117" s="33">
        <v>0</v>
      </c>
      <c r="I117" s="38">
        <f t="shared" si="25"/>
        <v>0</v>
      </c>
      <c r="J117" s="33">
        <v>0</v>
      </c>
      <c r="K117" s="38">
        <f t="shared" si="26"/>
        <v>0</v>
      </c>
      <c r="L117" s="33">
        <v>0</v>
      </c>
      <c r="M117" s="38">
        <f t="shared" si="27"/>
        <v>0</v>
      </c>
      <c r="N117" s="33">
        <f t="shared" si="28"/>
        <v>0</v>
      </c>
      <c r="O117" s="38">
        <f t="shared" si="29"/>
        <v>0</v>
      </c>
      <c r="P117" s="33">
        <v>0</v>
      </c>
      <c r="Q117" s="33">
        <v>0</v>
      </c>
      <c r="R117" s="33">
        <v>0</v>
      </c>
      <c r="S117" s="33">
        <v>0</v>
      </c>
      <c r="T117" s="38">
        <f t="shared" si="30"/>
        <v>0</v>
      </c>
      <c r="U117" s="38">
        <f t="shared" si="31"/>
        <v>0</v>
      </c>
    </row>
    <row r="118" spans="1:21" ht="13" x14ac:dyDescent="0.3">
      <c r="A118" s="18" t="s">
        <v>29</v>
      </c>
      <c r="B118" s="12" t="s">
        <v>214</v>
      </c>
      <c r="C118" s="11" t="s">
        <v>215</v>
      </c>
      <c r="D118" s="33">
        <v>0</v>
      </c>
      <c r="E118" s="33">
        <v>0</v>
      </c>
      <c r="F118" s="33">
        <v>0</v>
      </c>
      <c r="G118" s="38">
        <f t="shared" si="24"/>
        <v>0</v>
      </c>
      <c r="H118" s="33">
        <v>0</v>
      </c>
      <c r="I118" s="38">
        <f t="shared" si="25"/>
        <v>0</v>
      </c>
      <c r="J118" s="33">
        <v>0</v>
      </c>
      <c r="K118" s="38">
        <f t="shared" si="26"/>
        <v>0</v>
      </c>
      <c r="L118" s="33">
        <v>0</v>
      </c>
      <c r="M118" s="38">
        <f t="shared" si="27"/>
        <v>0</v>
      </c>
      <c r="N118" s="33">
        <f t="shared" si="28"/>
        <v>0</v>
      </c>
      <c r="O118" s="38">
        <f t="shared" si="29"/>
        <v>0</v>
      </c>
      <c r="P118" s="33">
        <v>0</v>
      </c>
      <c r="Q118" s="33">
        <v>0</v>
      </c>
      <c r="R118" s="33">
        <v>0</v>
      </c>
      <c r="S118" s="33">
        <v>0</v>
      </c>
      <c r="T118" s="38">
        <f t="shared" si="30"/>
        <v>0</v>
      </c>
      <c r="U118" s="38">
        <f t="shared" si="31"/>
        <v>0</v>
      </c>
    </row>
    <row r="119" spans="1:21" ht="13" x14ac:dyDescent="0.3">
      <c r="A119" s="18" t="s">
        <v>29</v>
      </c>
      <c r="B119" s="12" t="s">
        <v>216</v>
      </c>
      <c r="C119" s="11" t="s">
        <v>217</v>
      </c>
      <c r="D119" s="33">
        <v>0</v>
      </c>
      <c r="E119" s="33">
        <v>0</v>
      </c>
      <c r="F119" s="33">
        <v>0</v>
      </c>
      <c r="G119" s="38">
        <f t="shared" si="24"/>
        <v>0</v>
      </c>
      <c r="H119" s="33">
        <v>0</v>
      </c>
      <c r="I119" s="38">
        <f t="shared" si="25"/>
        <v>0</v>
      </c>
      <c r="J119" s="33">
        <v>0</v>
      </c>
      <c r="K119" s="38">
        <f t="shared" si="26"/>
        <v>0</v>
      </c>
      <c r="L119" s="33">
        <v>0</v>
      </c>
      <c r="M119" s="38">
        <f t="shared" si="27"/>
        <v>0</v>
      </c>
      <c r="N119" s="33">
        <f t="shared" si="28"/>
        <v>0</v>
      </c>
      <c r="O119" s="38">
        <f t="shared" si="29"/>
        <v>0</v>
      </c>
      <c r="P119" s="33">
        <v>0</v>
      </c>
      <c r="Q119" s="33">
        <v>0</v>
      </c>
      <c r="R119" s="33">
        <v>0</v>
      </c>
      <c r="S119" s="33">
        <v>0</v>
      </c>
      <c r="T119" s="38">
        <f t="shared" si="30"/>
        <v>0</v>
      </c>
      <c r="U119" s="38">
        <f t="shared" si="31"/>
        <v>0</v>
      </c>
    </row>
    <row r="120" spans="1:21" ht="13" x14ac:dyDescent="0.3">
      <c r="A120" s="18" t="s">
        <v>44</v>
      </c>
      <c r="B120" s="12" t="s">
        <v>218</v>
      </c>
      <c r="C120" s="11" t="s">
        <v>219</v>
      </c>
      <c r="D120" s="33">
        <v>0</v>
      </c>
      <c r="E120" s="33">
        <v>0</v>
      </c>
      <c r="F120" s="33">
        <v>0</v>
      </c>
      <c r="G120" s="38">
        <f t="shared" si="24"/>
        <v>0</v>
      </c>
      <c r="H120" s="33">
        <v>0</v>
      </c>
      <c r="I120" s="38">
        <f t="shared" si="25"/>
        <v>0</v>
      </c>
      <c r="J120" s="33">
        <v>0</v>
      </c>
      <c r="K120" s="38">
        <f t="shared" si="26"/>
        <v>0</v>
      </c>
      <c r="L120" s="33">
        <v>0</v>
      </c>
      <c r="M120" s="38">
        <f t="shared" si="27"/>
        <v>0</v>
      </c>
      <c r="N120" s="33">
        <f t="shared" si="28"/>
        <v>0</v>
      </c>
      <c r="O120" s="38">
        <f t="shared" si="29"/>
        <v>0</v>
      </c>
      <c r="P120" s="33">
        <v>0</v>
      </c>
      <c r="Q120" s="33">
        <v>0</v>
      </c>
      <c r="R120" s="33">
        <v>0</v>
      </c>
      <c r="S120" s="33">
        <v>0</v>
      </c>
      <c r="T120" s="38">
        <f t="shared" si="30"/>
        <v>0</v>
      </c>
      <c r="U120" s="38">
        <f t="shared" si="31"/>
        <v>0</v>
      </c>
    </row>
    <row r="121" spans="1:21" ht="14" x14ac:dyDescent="0.3">
      <c r="A121" s="19" t="s">
        <v>0</v>
      </c>
      <c r="B121" s="14" t="s">
        <v>220</v>
      </c>
      <c r="C121" s="13" t="s">
        <v>0</v>
      </c>
      <c r="D121" s="34">
        <f>SUM(D113:D120)</f>
        <v>0</v>
      </c>
      <c r="E121" s="34">
        <f>SUM(E113:E120)</f>
        <v>0</v>
      </c>
      <c r="F121" s="34">
        <f>SUM(F113:F120)</f>
        <v>0</v>
      </c>
      <c r="G121" s="39">
        <f t="shared" si="24"/>
        <v>0</v>
      </c>
      <c r="H121" s="34">
        <f>SUM(H113:H120)</f>
        <v>0</v>
      </c>
      <c r="I121" s="39">
        <f t="shared" si="25"/>
        <v>0</v>
      </c>
      <c r="J121" s="34">
        <f>SUM(J113:J120)</f>
        <v>0</v>
      </c>
      <c r="K121" s="39">
        <f t="shared" si="26"/>
        <v>0</v>
      </c>
      <c r="L121" s="34">
        <f>SUM(L113:L120)</f>
        <v>0</v>
      </c>
      <c r="M121" s="39">
        <f t="shared" si="27"/>
        <v>0</v>
      </c>
      <c r="N121" s="34">
        <f t="shared" si="28"/>
        <v>0</v>
      </c>
      <c r="O121" s="39">
        <f t="shared" si="29"/>
        <v>0</v>
      </c>
      <c r="P121" s="34">
        <f>SUM(P113:P120)</f>
        <v>0</v>
      </c>
      <c r="Q121" s="34">
        <f>SUM(Q113:Q120)</f>
        <v>0</v>
      </c>
      <c r="R121" s="34">
        <f>SUM(R113:R120)</f>
        <v>0</v>
      </c>
      <c r="S121" s="34">
        <f>SUM(S113:S120)</f>
        <v>0</v>
      </c>
      <c r="T121" s="39">
        <f t="shared" si="30"/>
        <v>0</v>
      </c>
      <c r="U121" s="39">
        <f t="shared" si="31"/>
        <v>0</v>
      </c>
    </row>
    <row r="122" spans="1:21" ht="13" x14ac:dyDescent="0.3">
      <c r="A122" s="18" t="s">
        <v>29</v>
      </c>
      <c r="B122" s="12" t="s">
        <v>221</v>
      </c>
      <c r="C122" s="11" t="s">
        <v>222</v>
      </c>
      <c r="D122" s="33">
        <v>0</v>
      </c>
      <c r="E122" s="33">
        <v>0</v>
      </c>
      <c r="F122" s="33">
        <v>0</v>
      </c>
      <c r="G122" s="38">
        <f t="shared" si="24"/>
        <v>0</v>
      </c>
      <c r="H122" s="33">
        <v>0</v>
      </c>
      <c r="I122" s="38">
        <f t="shared" si="25"/>
        <v>0</v>
      </c>
      <c r="J122" s="33">
        <v>0</v>
      </c>
      <c r="K122" s="38">
        <f t="shared" si="26"/>
        <v>0</v>
      </c>
      <c r="L122" s="33">
        <v>0</v>
      </c>
      <c r="M122" s="38">
        <f t="shared" si="27"/>
        <v>0</v>
      </c>
      <c r="N122" s="33">
        <f t="shared" si="28"/>
        <v>0</v>
      </c>
      <c r="O122" s="38">
        <f t="shared" si="29"/>
        <v>0</v>
      </c>
      <c r="P122" s="33">
        <v>0</v>
      </c>
      <c r="Q122" s="33">
        <v>0</v>
      </c>
      <c r="R122" s="33">
        <v>0</v>
      </c>
      <c r="S122" s="33">
        <v>0</v>
      </c>
      <c r="T122" s="38">
        <f t="shared" si="30"/>
        <v>0</v>
      </c>
      <c r="U122" s="38">
        <f t="shared" si="31"/>
        <v>0</v>
      </c>
    </row>
    <row r="123" spans="1:21" ht="13" x14ac:dyDescent="0.3">
      <c r="A123" s="18" t="s">
        <v>29</v>
      </c>
      <c r="B123" s="12" t="s">
        <v>223</v>
      </c>
      <c r="C123" s="11" t="s">
        <v>224</v>
      </c>
      <c r="D123" s="33">
        <v>0</v>
      </c>
      <c r="E123" s="33">
        <v>0</v>
      </c>
      <c r="F123" s="33">
        <v>0</v>
      </c>
      <c r="G123" s="38">
        <f t="shared" si="24"/>
        <v>0</v>
      </c>
      <c r="H123" s="33">
        <v>0</v>
      </c>
      <c r="I123" s="38">
        <f t="shared" si="25"/>
        <v>0</v>
      </c>
      <c r="J123" s="33">
        <v>0</v>
      </c>
      <c r="K123" s="38">
        <f t="shared" si="26"/>
        <v>0</v>
      </c>
      <c r="L123" s="33">
        <v>0</v>
      </c>
      <c r="M123" s="38">
        <f t="shared" si="27"/>
        <v>0</v>
      </c>
      <c r="N123" s="33">
        <f t="shared" si="28"/>
        <v>0</v>
      </c>
      <c r="O123" s="38">
        <f t="shared" si="29"/>
        <v>0</v>
      </c>
      <c r="P123" s="33">
        <v>0</v>
      </c>
      <c r="Q123" s="33">
        <v>0</v>
      </c>
      <c r="R123" s="33">
        <v>0</v>
      </c>
      <c r="S123" s="33">
        <v>0</v>
      </c>
      <c r="T123" s="38">
        <f t="shared" si="30"/>
        <v>0</v>
      </c>
      <c r="U123" s="38">
        <f t="shared" si="31"/>
        <v>0</v>
      </c>
    </row>
    <row r="124" spans="1:21" ht="13" x14ac:dyDescent="0.3">
      <c r="A124" s="18" t="s">
        <v>29</v>
      </c>
      <c r="B124" s="12" t="s">
        <v>225</v>
      </c>
      <c r="C124" s="11" t="s">
        <v>226</v>
      </c>
      <c r="D124" s="33">
        <v>0</v>
      </c>
      <c r="E124" s="33">
        <v>0</v>
      </c>
      <c r="F124" s="33">
        <v>0</v>
      </c>
      <c r="G124" s="38">
        <f t="shared" si="24"/>
        <v>0</v>
      </c>
      <c r="H124" s="33">
        <v>0</v>
      </c>
      <c r="I124" s="38">
        <f t="shared" si="25"/>
        <v>0</v>
      </c>
      <c r="J124" s="33">
        <v>0</v>
      </c>
      <c r="K124" s="38">
        <f t="shared" si="26"/>
        <v>0</v>
      </c>
      <c r="L124" s="33">
        <v>0</v>
      </c>
      <c r="M124" s="38">
        <f t="shared" si="27"/>
        <v>0</v>
      </c>
      <c r="N124" s="33">
        <f t="shared" si="28"/>
        <v>0</v>
      </c>
      <c r="O124" s="38">
        <f t="shared" si="29"/>
        <v>0</v>
      </c>
      <c r="P124" s="33">
        <v>0</v>
      </c>
      <c r="Q124" s="33">
        <v>0</v>
      </c>
      <c r="R124" s="33">
        <v>0</v>
      </c>
      <c r="S124" s="33">
        <v>0</v>
      </c>
      <c r="T124" s="38">
        <f t="shared" si="30"/>
        <v>0</v>
      </c>
      <c r="U124" s="38">
        <f t="shared" si="31"/>
        <v>0</v>
      </c>
    </row>
    <row r="125" spans="1:21" ht="13" x14ac:dyDescent="0.3">
      <c r="A125" s="18" t="s">
        <v>44</v>
      </c>
      <c r="B125" s="12" t="s">
        <v>227</v>
      </c>
      <c r="C125" s="11" t="s">
        <v>228</v>
      </c>
      <c r="D125" s="33">
        <v>0</v>
      </c>
      <c r="E125" s="33">
        <v>0</v>
      </c>
      <c r="F125" s="33">
        <v>0</v>
      </c>
      <c r="G125" s="38">
        <f t="shared" si="24"/>
        <v>0</v>
      </c>
      <c r="H125" s="33">
        <v>0</v>
      </c>
      <c r="I125" s="38">
        <f t="shared" si="25"/>
        <v>0</v>
      </c>
      <c r="J125" s="33">
        <v>0</v>
      </c>
      <c r="K125" s="38">
        <f t="shared" si="26"/>
        <v>0</v>
      </c>
      <c r="L125" s="33">
        <v>0</v>
      </c>
      <c r="M125" s="38">
        <f t="shared" si="27"/>
        <v>0</v>
      </c>
      <c r="N125" s="33">
        <f t="shared" si="28"/>
        <v>0</v>
      </c>
      <c r="O125" s="38">
        <f t="shared" si="29"/>
        <v>0</v>
      </c>
      <c r="P125" s="33">
        <v>0</v>
      </c>
      <c r="Q125" s="33">
        <v>745000</v>
      </c>
      <c r="R125" s="33">
        <v>0</v>
      </c>
      <c r="S125" s="33">
        <v>0</v>
      </c>
      <c r="T125" s="38">
        <f t="shared" si="30"/>
        <v>0</v>
      </c>
      <c r="U125" s="38">
        <f t="shared" si="31"/>
        <v>0</v>
      </c>
    </row>
    <row r="126" spans="1:21" ht="14" x14ac:dyDescent="0.3">
      <c r="A126" s="19" t="s">
        <v>0</v>
      </c>
      <c r="B126" s="14" t="s">
        <v>229</v>
      </c>
      <c r="C126" s="13" t="s">
        <v>0</v>
      </c>
      <c r="D126" s="34">
        <f>SUM(D122:D125)</f>
        <v>0</v>
      </c>
      <c r="E126" s="34">
        <f>SUM(E122:E125)</f>
        <v>0</v>
      </c>
      <c r="F126" s="34">
        <f>SUM(F122:F125)</f>
        <v>0</v>
      </c>
      <c r="G126" s="39">
        <f t="shared" si="24"/>
        <v>0</v>
      </c>
      <c r="H126" s="34">
        <f>SUM(H122:H125)</f>
        <v>0</v>
      </c>
      <c r="I126" s="39">
        <f t="shared" si="25"/>
        <v>0</v>
      </c>
      <c r="J126" s="34">
        <f>SUM(J122:J125)</f>
        <v>0</v>
      </c>
      <c r="K126" s="39">
        <f t="shared" si="26"/>
        <v>0</v>
      </c>
      <c r="L126" s="34">
        <f>SUM(L122:L125)</f>
        <v>0</v>
      </c>
      <c r="M126" s="39">
        <f t="shared" si="27"/>
        <v>0</v>
      </c>
      <c r="N126" s="34">
        <f t="shared" si="28"/>
        <v>0</v>
      </c>
      <c r="O126" s="39">
        <f t="shared" si="29"/>
        <v>0</v>
      </c>
      <c r="P126" s="34">
        <f>SUM(P122:P125)</f>
        <v>0</v>
      </c>
      <c r="Q126" s="34">
        <f>SUM(Q122:Q125)</f>
        <v>745000</v>
      </c>
      <c r="R126" s="34">
        <f>SUM(R122:R125)</f>
        <v>0</v>
      </c>
      <c r="S126" s="34">
        <f>SUM(S122:S125)</f>
        <v>0</v>
      </c>
      <c r="T126" s="39">
        <f t="shared" si="30"/>
        <v>0</v>
      </c>
      <c r="U126" s="39">
        <f t="shared" si="31"/>
        <v>0</v>
      </c>
    </row>
    <row r="127" spans="1:21" ht="13" x14ac:dyDescent="0.3">
      <c r="A127" s="18" t="s">
        <v>29</v>
      </c>
      <c r="B127" s="12" t="s">
        <v>230</v>
      </c>
      <c r="C127" s="11" t="s">
        <v>231</v>
      </c>
      <c r="D127" s="33">
        <v>0</v>
      </c>
      <c r="E127" s="33">
        <v>0</v>
      </c>
      <c r="F127" s="33">
        <v>0</v>
      </c>
      <c r="G127" s="38">
        <f t="shared" si="24"/>
        <v>0</v>
      </c>
      <c r="H127" s="33">
        <v>0</v>
      </c>
      <c r="I127" s="38">
        <f t="shared" si="25"/>
        <v>0</v>
      </c>
      <c r="J127" s="33">
        <v>0</v>
      </c>
      <c r="K127" s="38">
        <f t="shared" si="26"/>
        <v>0</v>
      </c>
      <c r="L127" s="33">
        <v>0</v>
      </c>
      <c r="M127" s="38">
        <f t="shared" si="27"/>
        <v>0</v>
      </c>
      <c r="N127" s="33">
        <f t="shared" si="28"/>
        <v>0</v>
      </c>
      <c r="O127" s="38">
        <f t="shared" si="29"/>
        <v>0</v>
      </c>
      <c r="P127" s="33">
        <v>0</v>
      </c>
      <c r="Q127" s="33">
        <v>0</v>
      </c>
      <c r="R127" s="33">
        <v>0</v>
      </c>
      <c r="S127" s="33">
        <v>0</v>
      </c>
      <c r="T127" s="38">
        <f t="shared" si="30"/>
        <v>0</v>
      </c>
      <c r="U127" s="38">
        <f t="shared" si="31"/>
        <v>0</v>
      </c>
    </row>
    <row r="128" spans="1:21" ht="13" x14ac:dyDescent="0.3">
      <c r="A128" s="18" t="s">
        <v>29</v>
      </c>
      <c r="B128" s="12" t="s">
        <v>232</v>
      </c>
      <c r="C128" s="11" t="s">
        <v>233</v>
      </c>
      <c r="D128" s="33">
        <v>0</v>
      </c>
      <c r="E128" s="33">
        <v>0</v>
      </c>
      <c r="F128" s="33">
        <v>0</v>
      </c>
      <c r="G128" s="38">
        <f t="shared" si="24"/>
        <v>0</v>
      </c>
      <c r="H128" s="33">
        <v>0</v>
      </c>
      <c r="I128" s="38">
        <f t="shared" si="25"/>
        <v>0</v>
      </c>
      <c r="J128" s="33">
        <v>0</v>
      </c>
      <c r="K128" s="38">
        <f t="shared" si="26"/>
        <v>0</v>
      </c>
      <c r="L128" s="33">
        <v>0</v>
      </c>
      <c r="M128" s="38">
        <f t="shared" si="27"/>
        <v>0</v>
      </c>
      <c r="N128" s="33">
        <f t="shared" si="28"/>
        <v>0</v>
      </c>
      <c r="O128" s="38">
        <f t="shared" si="29"/>
        <v>0</v>
      </c>
      <c r="P128" s="33">
        <v>0</v>
      </c>
      <c r="Q128" s="33">
        <v>0</v>
      </c>
      <c r="R128" s="33">
        <v>0</v>
      </c>
      <c r="S128" s="33">
        <v>0</v>
      </c>
      <c r="T128" s="38">
        <f t="shared" si="30"/>
        <v>0</v>
      </c>
      <c r="U128" s="38">
        <f t="shared" si="31"/>
        <v>0</v>
      </c>
    </row>
    <row r="129" spans="1:21" ht="13" x14ac:dyDescent="0.3">
      <c r="A129" s="18" t="s">
        <v>29</v>
      </c>
      <c r="B129" s="12" t="s">
        <v>234</v>
      </c>
      <c r="C129" s="11" t="s">
        <v>235</v>
      </c>
      <c r="D129" s="33">
        <v>0</v>
      </c>
      <c r="E129" s="33">
        <v>0</v>
      </c>
      <c r="F129" s="33">
        <v>0</v>
      </c>
      <c r="G129" s="38">
        <f t="shared" si="24"/>
        <v>0</v>
      </c>
      <c r="H129" s="33">
        <v>0</v>
      </c>
      <c r="I129" s="38">
        <f t="shared" si="25"/>
        <v>0</v>
      </c>
      <c r="J129" s="33">
        <v>0</v>
      </c>
      <c r="K129" s="38">
        <f t="shared" si="26"/>
        <v>0</v>
      </c>
      <c r="L129" s="33">
        <v>0</v>
      </c>
      <c r="M129" s="38">
        <f t="shared" si="27"/>
        <v>0</v>
      </c>
      <c r="N129" s="33">
        <f t="shared" si="28"/>
        <v>0</v>
      </c>
      <c r="O129" s="38">
        <f t="shared" si="29"/>
        <v>0</v>
      </c>
      <c r="P129" s="33">
        <v>0</v>
      </c>
      <c r="Q129" s="33">
        <v>0</v>
      </c>
      <c r="R129" s="33">
        <v>0</v>
      </c>
      <c r="S129" s="33">
        <v>0</v>
      </c>
      <c r="T129" s="38">
        <f t="shared" si="30"/>
        <v>0</v>
      </c>
      <c r="U129" s="38">
        <f t="shared" si="31"/>
        <v>0</v>
      </c>
    </row>
    <row r="130" spans="1:21" ht="13" x14ac:dyDescent="0.3">
      <c r="A130" s="18" t="s">
        <v>29</v>
      </c>
      <c r="B130" s="12" t="s">
        <v>236</v>
      </c>
      <c r="C130" s="11" t="s">
        <v>237</v>
      </c>
      <c r="D130" s="33">
        <v>0</v>
      </c>
      <c r="E130" s="33">
        <v>0</v>
      </c>
      <c r="F130" s="33">
        <v>0</v>
      </c>
      <c r="G130" s="38">
        <f t="shared" si="24"/>
        <v>0</v>
      </c>
      <c r="H130" s="33">
        <v>0</v>
      </c>
      <c r="I130" s="38">
        <f t="shared" si="25"/>
        <v>0</v>
      </c>
      <c r="J130" s="33">
        <v>0</v>
      </c>
      <c r="K130" s="38">
        <f t="shared" si="26"/>
        <v>0</v>
      </c>
      <c r="L130" s="33">
        <v>0</v>
      </c>
      <c r="M130" s="38">
        <f t="shared" si="27"/>
        <v>0</v>
      </c>
      <c r="N130" s="33">
        <f t="shared" si="28"/>
        <v>0</v>
      </c>
      <c r="O130" s="38">
        <f t="shared" si="29"/>
        <v>0</v>
      </c>
      <c r="P130" s="33">
        <v>0</v>
      </c>
      <c r="Q130" s="33">
        <v>0</v>
      </c>
      <c r="R130" s="33">
        <v>0</v>
      </c>
      <c r="S130" s="33">
        <v>0</v>
      </c>
      <c r="T130" s="38">
        <f t="shared" si="30"/>
        <v>0</v>
      </c>
      <c r="U130" s="38">
        <f t="shared" si="31"/>
        <v>0</v>
      </c>
    </row>
    <row r="131" spans="1:21" ht="13" x14ac:dyDescent="0.3">
      <c r="A131" s="18" t="s">
        <v>44</v>
      </c>
      <c r="B131" s="12" t="s">
        <v>238</v>
      </c>
      <c r="C131" s="11" t="s">
        <v>239</v>
      </c>
      <c r="D131" s="33">
        <v>0</v>
      </c>
      <c r="E131" s="33">
        <v>0</v>
      </c>
      <c r="F131" s="33">
        <v>0</v>
      </c>
      <c r="G131" s="38">
        <f t="shared" si="24"/>
        <v>0</v>
      </c>
      <c r="H131" s="33">
        <v>0</v>
      </c>
      <c r="I131" s="38">
        <f t="shared" si="25"/>
        <v>0</v>
      </c>
      <c r="J131" s="33">
        <v>0</v>
      </c>
      <c r="K131" s="38">
        <f t="shared" si="26"/>
        <v>0</v>
      </c>
      <c r="L131" s="33">
        <v>0</v>
      </c>
      <c r="M131" s="38">
        <f t="shared" si="27"/>
        <v>0</v>
      </c>
      <c r="N131" s="33">
        <f t="shared" si="28"/>
        <v>0</v>
      </c>
      <c r="O131" s="38">
        <f t="shared" si="29"/>
        <v>0</v>
      </c>
      <c r="P131" s="33">
        <v>0</v>
      </c>
      <c r="Q131" s="33">
        <v>0</v>
      </c>
      <c r="R131" s="33">
        <v>0</v>
      </c>
      <c r="S131" s="33">
        <v>0</v>
      </c>
      <c r="T131" s="38">
        <f t="shared" si="30"/>
        <v>0</v>
      </c>
      <c r="U131" s="38">
        <f t="shared" si="31"/>
        <v>0</v>
      </c>
    </row>
    <row r="132" spans="1:21" ht="14" x14ac:dyDescent="0.3">
      <c r="A132" s="19" t="s">
        <v>0</v>
      </c>
      <c r="B132" s="14" t="s">
        <v>240</v>
      </c>
      <c r="C132" s="13" t="s">
        <v>0</v>
      </c>
      <c r="D132" s="34">
        <f>SUM(D127:D131)</f>
        <v>0</v>
      </c>
      <c r="E132" s="34">
        <f>SUM(E127:E131)</f>
        <v>0</v>
      </c>
      <c r="F132" s="34">
        <f>SUM(F127:F131)</f>
        <v>0</v>
      </c>
      <c r="G132" s="39">
        <f t="shared" si="24"/>
        <v>0</v>
      </c>
      <c r="H132" s="34">
        <f>SUM(H127:H131)</f>
        <v>0</v>
      </c>
      <c r="I132" s="39">
        <f t="shared" si="25"/>
        <v>0</v>
      </c>
      <c r="J132" s="34">
        <f>SUM(J127:J131)</f>
        <v>0</v>
      </c>
      <c r="K132" s="39">
        <f t="shared" si="26"/>
        <v>0</v>
      </c>
      <c r="L132" s="34">
        <f>SUM(L127:L131)</f>
        <v>0</v>
      </c>
      <c r="M132" s="39">
        <f t="shared" si="27"/>
        <v>0</v>
      </c>
      <c r="N132" s="34">
        <f t="shared" si="28"/>
        <v>0</v>
      </c>
      <c r="O132" s="39">
        <f t="shared" si="29"/>
        <v>0</v>
      </c>
      <c r="P132" s="34">
        <f>SUM(P127:P131)</f>
        <v>0</v>
      </c>
      <c r="Q132" s="34">
        <f>SUM(Q127:Q131)</f>
        <v>0</v>
      </c>
      <c r="R132" s="34">
        <f>SUM(R127:R131)</f>
        <v>0</v>
      </c>
      <c r="S132" s="34">
        <f>SUM(S127:S131)</f>
        <v>0</v>
      </c>
      <c r="T132" s="39">
        <f t="shared" si="30"/>
        <v>0</v>
      </c>
      <c r="U132" s="39">
        <f t="shared" si="31"/>
        <v>0</v>
      </c>
    </row>
    <row r="133" spans="1:21" ht="13" x14ac:dyDescent="0.3">
      <c r="A133" s="18" t="s">
        <v>29</v>
      </c>
      <c r="B133" s="12" t="s">
        <v>241</v>
      </c>
      <c r="C133" s="11" t="s">
        <v>242</v>
      </c>
      <c r="D133" s="33">
        <v>63005</v>
      </c>
      <c r="E133" s="33">
        <v>3771</v>
      </c>
      <c r="F133" s="33">
        <v>300</v>
      </c>
      <c r="G133" s="38">
        <f t="shared" si="24"/>
        <v>4.7615268629473849E-3</v>
      </c>
      <c r="H133" s="33">
        <v>3450</v>
      </c>
      <c r="I133" s="38">
        <f t="shared" si="25"/>
        <v>5.4757558923894931E-2</v>
      </c>
      <c r="J133" s="33">
        <v>37145</v>
      </c>
      <c r="K133" s="38">
        <f t="shared" si="26"/>
        <v>9.8501723680721298</v>
      </c>
      <c r="L133" s="33">
        <v>0</v>
      </c>
      <c r="M133" s="38">
        <f t="shared" si="27"/>
        <v>0</v>
      </c>
      <c r="N133" s="33">
        <f t="shared" si="28"/>
        <v>40895</v>
      </c>
      <c r="O133" s="38">
        <f t="shared" si="29"/>
        <v>10.844603553434103</v>
      </c>
      <c r="P133" s="33">
        <v>4450</v>
      </c>
      <c r="Q133" s="33">
        <v>60640</v>
      </c>
      <c r="R133" s="33">
        <v>60640</v>
      </c>
      <c r="S133" s="33">
        <v>14353</v>
      </c>
      <c r="T133" s="38">
        <f t="shared" si="30"/>
        <v>0.2366919525065963</v>
      </c>
      <c r="U133" s="38">
        <f t="shared" si="31"/>
        <v>7.3471910112359549</v>
      </c>
    </row>
    <row r="134" spans="1:21" ht="13" x14ac:dyDescent="0.3">
      <c r="A134" s="18" t="s">
        <v>29</v>
      </c>
      <c r="B134" s="12" t="s">
        <v>243</v>
      </c>
      <c r="C134" s="11" t="s">
        <v>244</v>
      </c>
      <c r="D134" s="33">
        <v>0</v>
      </c>
      <c r="E134" s="33">
        <v>0</v>
      </c>
      <c r="F134" s="33">
        <v>0</v>
      </c>
      <c r="G134" s="38">
        <f t="shared" si="24"/>
        <v>0</v>
      </c>
      <c r="H134" s="33">
        <v>0</v>
      </c>
      <c r="I134" s="38">
        <f t="shared" si="25"/>
        <v>0</v>
      </c>
      <c r="J134" s="33">
        <v>0</v>
      </c>
      <c r="K134" s="38">
        <f t="shared" si="26"/>
        <v>0</v>
      </c>
      <c r="L134" s="33">
        <v>0</v>
      </c>
      <c r="M134" s="38">
        <f t="shared" si="27"/>
        <v>0</v>
      </c>
      <c r="N134" s="33">
        <f t="shared" si="28"/>
        <v>0</v>
      </c>
      <c r="O134" s="38">
        <f t="shared" si="29"/>
        <v>0</v>
      </c>
      <c r="P134" s="33">
        <v>0</v>
      </c>
      <c r="Q134" s="33">
        <v>0</v>
      </c>
      <c r="R134" s="33">
        <v>0</v>
      </c>
      <c r="S134" s="33">
        <v>0</v>
      </c>
      <c r="T134" s="38">
        <f t="shared" si="30"/>
        <v>0</v>
      </c>
      <c r="U134" s="38">
        <f t="shared" si="31"/>
        <v>0</v>
      </c>
    </row>
    <row r="135" spans="1:21" ht="13" x14ac:dyDescent="0.3">
      <c r="A135" s="18" t="s">
        <v>29</v>
      </c>
      <c r="B135" s="12" t="s">
        <v>245</v>
      </c>
      <c r="C135" s="11" t="s">
        <v>246</v>
      </c>
      <c r="D135" s="33">
        <v>0</v>
      </c>
      <c r="E135" s="33">
        <v>0</v>
      </c>
      <c r="F135" s="33">
        <v>0</v>
      </c>
      <c r="G135" s="38">
        <f t="shared" si="24"/>
        <v>0</v>
      </c>
      <c r="H135" s="33">
        <v>0</v>
      </c>
      <c r="I135" s="38">
        <f t="shared" si="25"/>
        <v>0</v>
      </c>
      <c r="J135" s="33">
        <v>0</v>
      </c>
      <c r="K135" s="38">
        <f t="shared" si="26"/>
        <v>0</v>
      </c>
      <c r="L135" s="33">
        <v>0</v>
      </c>
      <c r="M135" s="38">
        <f t="shared" si="27"/>
        <v>0</v>
      </c>
      <c r="N135" s="33">
        <f t="shared" si="28"/>
        <v>0</v>
      </c>
      <c r="O135" s="38">
        <f t="shared" si="29"/>
        <v>0</v>
      </c>
      <c r="P135" s="33">
        <v>0</v>
      </c>
      <c r="Q135" s="33">
        <v>0</v>
      </c>
      <c r="R135" s="33">
        <v>0</v>
      </c>
      <c r="S135" s="33">
        <v>0</v>
      </c>
      <c r="T135" s="38">
        <f t="shared" si="30"/>
        <v>0</v>
      </c>
      <c r="U135" s="38">
        <f t="shared" si="31"/>
        <v>0</v>
      </c>
    </row>
    <row r="136" spans="1:21" ht="13" x14ac:dyDescent="0.3">
      <c r="A136" s="18" t="s">
        <v>44</v>
      </c>
      <c r="B136" s="12" t="s">
        <v>247</v>
      </c>
      <c r="C136" s="11" t="s">
        <v>248</v>
      </c>
      <c r="D136" s="33">
        <v>4000000</v>
      </c>
      <c r="E136" s="33">
        <v>4000000</v>
      </c>
      <c r="F136" s="33">
        <v>1715878</v>
      </c>
      <c r="G136" s="38">
        <f t="shared" si="24"/>
        <v>0.4289695</v>
      </c>
      <c r="H136" s="33">
        <v>1320667</v>
      </c>
      <c r="I136" s="38">
        <f t="shared" si="25"/>
        <v>0.33016675000000001</v>
      </c>
      <c r="J136" s="33">
        <v>1029518</v>
      </c>
      <c r="K136" s="38">
        <f t="shared" si="26"/>
        <v>0.25737949999999998</v>
      </c>
      <c r="L136" s="33">
        <v>0</v>
      </c>
      <c r="M136" s="38">
        <f t="shared" si="27"/>
        <v>0</v>
      </c>
      <c r="N136" s="33">
        <f t="shared" si="28"/>
        <v>4066063</v>
      </c>
      <c r="O136" s="38">
        <f t="shared" si="29"/>
        <v>1.0165157499999999</v>
      </c>
      <c r="P136" s="33">
        <v>3935338</v>
      </c>
      <c r="Q136" s="33">
        <v>3928973</v>
      </c>
      <c r="R136" s="33">
        <v>3935338</v>
      </c>
      <c r="S136" s="33">
        <v>3935338</v>
      </c>
      <c r="T136" s="38">
        <f t="shared" si="30"/>
        <v>1</v>
      </c>
      <c r="U136" s="38">
        <f t="shared" si="31"/>
        <v>-0.73839146726405713</v>
      </c>
    </row>
    <row r="137" spans="1:21" ht="14" x14ac:dyDescent="0.3">
      <c r="A137" s="19" t="s">
        <v>0</v>
      </c>
      <c r="B137" s="14" t="s">
        <v>249</v>
      </c>
      <c r="C137" s="13" t="s">
        <v>0</v>
      </c>
      <c r="D137" s="34">
        <f>SUM(D133:D136)</f>
        <v>4063005</v>
      </c>
      <c r="E137" s="34">
        <f>SUM(E133:E136)</f>
        <v>4003771</v>
      </c>
      <c r="F137" s="34">
        <f>SUM(F133:F136)</f>
        <v>1716178</v>
      </c>
      <c r="G137" s="39">
        <f t="shared" ref="G137:G170" si="32">IF(($D137     =0),0,($F137     /$D137     ))</f>
        <v>0.42239130889575571</v>
      </c>
      <c r="H137" s="34">
        <f>SUM(H133:H136)</f>
        <v>1324117</v>
      </c>
      <c r="I137" s="39">
        <f t="shared" ref="I137:I170" si="33">IF(($D137     =0),0,($H137     /$D137     ))</f>
        <v>0.32589598093037048</v>
      </c>
      <c r="J137" s="34">
        <f>SUM(J133:J136)</f>
        <v>1066663</v>
      </c>
      <c r="K137" s="39">
        <f t="shared" ref="K137:K170" si="34">IF(($E137     =0),0,($J137     /$E137     ))</f>
        <v>0.26641458764749532</v>
      </c>
      <c r="L137" s="34">
        <f>SUM(L133:L136)</f>
        <v>0</v>
      </c>
      <c r="M137" s="39">
        <f t="shared" ref="M137:M170" si="35">IF(($E137     =0),0,($L137     /$E137     ))</f>
        <v>0</v>
      </c>
      <c r="N137" s="34">
        <f t="shared" ref="N137:N170" si="36">$F137     +$H137     +$J137</f>
        <v>4106958</v>
      </c>
      <c r="O137" s="39">
        <f t="shared" ref="O137:O170" si="37">IF(($E137     =0),0,($N137     /$E137     ))</f>
        <v>1.0257724530199155</v>
      </c>
      <c r="P137" s="34">
        <f>SUM(P133:P136)</f>
        <v>3939788</v>
      </c>
      <c r="Q137" s="34">
        <f>SUM(Q133:Q136)</f>
        <v>3989613</v>
      </c>
      <c r="R137" s="34">
        <f>SUM(R133:R136)</f>
        <v>3995978</v>
      </c>
      <c r="S137" s="34">
        <f>SUM(S133:S136)</f>
        <v>3949691</v>
      </c>
      <c r="T137" s="39">
        <f t="shared" ref="T137:T170" si="38">IF(($R137     =0),0,($S137     /$R137     ))</f>
        <v>0.98841660289421018</v>
      </c>
      <c r="U137" s="39">
        <f t="shared" ref="U137:U170" si="39">IF(($P137     =0),0,(($J137     /$P137     )-1))</f>
        <v>-0.72925878245225384</v>
      </c>
    </row>
    <row r="138" spans="1:21" ht="13" x14ac:dyDescent="0.3">
      <c r="A138" s="18" t="s">
        <v>29</v>
      </c>
      <c r="B138" s="12" t="s">
        <v>250</v>
      </c>
      <c r="C138" s="11" t="s">
        <v>251</v>
      </c>
      <c r="D138" s="33">
        <v>0</v>
      </c>
      <c r="E138" s="33">
        <v>0</v>
      </c>
      <c r="F138" s="33">
        <v>0</v>
      </c>
      <c r="G138" s="38">
        <f t="shared" si="32"/>
        <v>0</v>
      </c>
      <c r="H138" s="33">
        <v>0</v>
      </c>
      <c r="I138" s="38">
        <f t="shared" si="33"/>
        <v>0</v>
      </c>
      <c r="J138" s="33">
        <v>0</v>
      </c>
      <c r="K138" s="38">
        <f t="shared" si="34"/>
        <v>0</v>
      </c>
      <c r="L138" s="33">
        <v>0</v>
      </c>
      <c r="M138" s="38">
        <f t="shared" si="35"/>
        <v>0</v>
      </c>
      <c r="N138" s="33">
        <f t="shared" si="36"/>
        <v>0</v>
      </c>
      <c r="O138" s="38">
        <f t="shared" si="37"/>
        <v>0</v>
      </c>
      <c r="P138" s="33">
        <v>0</v>
      </c>
      <c r="Q138" s="33">
        <v>0</v>
      </c>
      <c r="R138" s="33">
        <v>0</v>
      </c>
      <c r="S138" s="33">
        <v>0</v>
      </c>
      <c r="T138" s="38">
        <f t="shared" si="38"/>
        <v>0</v>
      </c>
      <c r="U138" s="38">
        <f t="shared" si="39"/>
        <v>0</v>
      </c>
    </row>
    <row r="139" spans="1:21" ht="13" x14ac:dyDescent="0.3">
      <c r="A139" s="18" t="s">
        <v>29</v>
      </c>
      <c r="B139" s="12" t="s">
        <v>252</v>
      </c>
      <c r="C139" s="11" t="s">
        <v>253</v>
      </c>
      <c r="D139" s="33">
        <v>0</v>
      </c>
      <c r="E139" s="33">
        <v>0</v>
      </c>
      <c r="F139" s="33">
        <v>0</v>
      </c>
      <c r="G139" s="38">
        <f t="shared" si="32"/>
        <v>0</v>
      </c>
      <c r="H139" s="33">
        <v>0</v>
      </c>
      <c r="I139" s="38">
        <f t="shared" si="33"/>
        <v>0</v>
      </c>
      <c r="J139" s="33">
        <v>0</v>
      </c>
      <c r="K139" s="38">
        <f t="shared" si="34"/>
        <v>0</v>
      </c>
      <c r="L139" s="33">
        <v>0</v>
      </c>
      <c r="M139" s="38">
        <f t="shared" si="35"/>
        <v>0</v>
      </c>
      <c r="N139" s="33">
        <f t="shared" si="36"/>
        <v>0</v>
      </c>
      <c r="O139" s="38">
        <f t="shared" si="37"/>
        <v>0</v>
      </c>
      <c r="P139" s="33">
        <v>0</v>
      </c>
      <c r="Q139" s="33">
        <v>0</v>
      </c>
      <c r="R139" s="33">
        <v>0</v>
      </c>
      <c r="S139" s="33">
        <v>0</v>
      </c>
      <c r="T139" s="38">
        <f t="shared" si="38"/>
        <v>0</v>
      </c>
      <c r="U139" s="38">
        <f t="shared" si="39"/>
        <v>0</v>
      </c>
    </row>
    <row r="140" spans="1:21" ht="13" x14ac:dyDescent="0.3">
      <c r="A140" s="18" t="s">
        <v>29</v>
      </c>
      <c r="B140" s="12" t="s">
        <v>254</v>
      </c>
      <c r="C140" s="11" t="s">
        <v>255</v>
      </c>
      <c r="D140" s="33">
        <v>0</v>
      </c>
      <c r="E140" s="33">
        <v>0</v>
      </c>
      <c r="F140" s="33">
        <v>0</v>
      </c>
      <c r="G140" s="38">
        <f t="shared" si="32"/>
        <v>0</v>
      </c>
      <c r="H140" s="33">
        <v>0</v>
      </c>
      <c r="I140" s="38">
        <f t="shared" si="33"/>
        <v>0</v>
      </c>
      <c r="J140" s="33">
        <v>0</v>
      </c>
      <c r="K140" s="38">
        <f t="shared" si="34"/>
        <v>0</v>
      </c>
      <c r="L140" s="33">
        <v>0</v>
      </c>
      <c r="M140" s="38">
        <f t="shared" si="35"/>
        <v>0</v>
      </c>
      <c r="N140" s="33">
        <f t="shared" si="36"/>
        <v>0</v>
      </c>
      <c r="O140" s="38">
        <f t="shared" si="37"/>
        <v>0</v>
      </c>
      <c r="P140" s="33">
        <v>0</v>
      </c>
      <c r="Q140" s="33">
        <v>0</v>
      </c>
      <c r="R140" s="33">
        <v>0</v>
      </c>
      <c r="S140" s="33">
        <v>0</v>
      </c>
      <c r="T140" s="38">
        <f t="shared" si="38"/>
        <v>0</v>
      </c>
      <c r="U140" s="38">
        <f t="shared" si="39"/>
        <v>0</v>
      </c>
    </row>
    <row r="141" spans="1:21" ht="13" x14ac:dyDescent="0.3">
      <c r="A141" s="18" t="s">
        <v>29</v>
      </c>
      <c r="B141" s="12" t="s">
        <v>256</v>
      </c>
      <c r="C141" s="11" t="s">
        <v>257</v>
      </c>
      <c r="D141" s="33">
        <v>0</v>
      </c>
      <c r="E141" s="33">
        <v>0</v>
      </c>
      <c r="F141" s="33">
        <v>0</v>
      </c>
      <c r="G141" s="38">
        <f t="shared" si="32"/>
        <v>0</v>
      </c>
      <c r="H141" s="33">
        <v>0</v>
      </c>
      <c r="I141" s="38">
        <f t="shared" si="33"/>
        <v>0</v>
      </c>
      <c r="J141" s="33">
        <v>0</v>
      </c>
      <c r="K141" s="38">
        <f t="shared" si="34"/>
        <v>0</v>
      </c>
      <c r="L141" s="33">
        <v>0</v>
      </c>
      <c r="M141" s="38">
        <f t="shared" si="35"/>
        <v>0</v>
      </c>
      <c r="N141" s="33">
        <f t="shared" si="36"/>
        <v>0</v>
      </c>
      <c r="O141" s="38">
        <f t="shared" si="37"/>
        <v>0</v>
      </c>
      <c r="P141" s="33">
        <v>0</v>
      </c>
      <c r="Q141" s="33">
        <v>0</v>
      </c>
      <c r="R141" s="33">
        <v>0</v>
      </c>
      <c r="S141" s="33">
        <v>0</v>
      </c>
      <c r="T141" s="38">
        <f t="shared" si="38"/>
        <v>0</v>
      </c>
      <c r="U141" s="38">
        <f t="shared" si="39"/>
        <v>0</v>
      </c>
    </row>
    <row r="142" spans="1:21" ht="13" x14ac:dyDescent="0.3">
      <c r="A142" s="18" t="s">
        <v>29</v>
      </c>
      <c r="B142" s="12" t="s">
        <v>258</v>
      </c>
      <c r="C142" s="11" t="s">
        <v>259</v>
      </c>
      <c r="D142" s="33">
        <v>0</v>
      </c>
      <c r="E142" s="33">
        <v>0</v>
      </c>
      <c r="F142" s="33">
        <v>0</v>
      </c>
      <c r="G142" s="38">
        <f t="shared" si="32"/>
        <v>0</v>
      </c>
      <c r="H142" s="33">
        <v>0</v>
      </c>
      <c r="I142" s="38">
        <f t="shared" si="33"/>
        <v>0</v>
      </c>
      <c r="J142" s="33">
        <v>0</v>
      </c>
      <c r="K142" s="38">
        <f t="shared" si="34"/>
        <v>0</v>
      </c>
      <c r="L142" s="33">
        <v>0</v>
      </c>
      <c r="M142" s="38">
        <f t="shared" si="35"/>
        <v>0</v>
      </c>
      <c r="N142" s="33">
        <f t="shared" si="36"/>
        <v>0</v>
      </c>
      <c r="O142" s="38">
        <f t="shared" si="37"/>
        <v>0</v>
      </c>
      <c r="P142" s="33">
        <v>0</v>
      </c>
      <c r="Q142" s="33">
        <v>0</v>
      </c>
      <c r="R142" s="33">
        <v>0</v>
      </c>
      <c r="S142" s="33">
        <v>0</v>
      </c>
      <c r="T142" s="38">
        <f t="shared" si="38"/>
        <v>0</v>
      </c>
      <c r="U142" s="38">
        <f t="shared" si="39"/>
        <v>0</v>
      </c>
    </row>
    <row r="143" spans="1:21" ht="13" x14ac:dyDescent="0.3">
      <c r="A143" s="18" t="s">
        <v>44</v>
      </c>
      <c r="B143" s="12" t="s">
        <v>260</v>
      </c>
      <c r="C143" s="11" t="s">
        <v>261</v>
      </c>
      <c r="D143" s="33">
        <v>600000</v>
      </c>
      <c r="E143" s="33">
        <v>10000</v>
      </c>
      <c r="F143" s="33">
        <v>0</v>
      </c>
      <c r="G143" s="38">
        <f t="shared" si="32"/>
        <v>0</v>
      </c>
      <c r="H143" s="33">
        <v>0</v>
      </c>
      <c r="I143" s="38">
        <f t="shared" si="33"/>
        <v>0</v>
      </c>
      <c r="J143" s="33">
        <v>0</v>
      </c>
      <c r="K143" s="38">
        <f t="shared" si="34"/>
        <v>0</v>
      </c>
      <c r="L143" s="33">
        <v>0</v>
      </c>
      <c r="M143" s="38">
        <f t="shared" si="35"/>
        <v>0</v>
      </c>
      <c r="N143" s="33">
        <f t="shared" si="36"/>
        <v>0</v>
      </c>
      <c r="O143" s="38">
        <f t="shared" si="37"/>
        <v>0</v>
      </c>
      <c r="P143" s="33">
        <v>0</v>
      </c>
      <c r="Q143" s="33">
        <v>0</v>
      </c>
      <c r="R143" s="33">
        <v>0</v>
      </c>
      <c r="S143" s="33">
        <v>10000</v>
      </c>
      <c r="T143" s="38">
        <f t="shared" si="38"/>
        <v>0</v>
      </c>
      <c r="U143" s="38">
        <f t="shared" si="39"/>
        <v>0</v>
      </c>
    </row>
    <row r="144" spans="1:21" ht="14" x14ac:dyDescent="0.3">
      <c r="A144" s="19" t="s">
        <v>0</v>
      </c>
      <c r="B144" s="14" t="s">
        <v>262</v>
      </c>
      <c r="C144" s="13" t="s">
        <v>0</v>
      </c>
      <c r="D144" s="34">
        <f>SUM(D138:D143)</f>
        <v>600000</v>
      </c>
      <c r="E144" s="34">
        <f>SUM(E138:E143)</f>
        <v>10000</v>
      </c>
      <c r="F144" s="34">
        <f>SUM(F138:F143)</f>
        <v>0</v>
      </c>
      <c r="G144" s="39">
        <f t="shared" si="32"/>
        <v>0</v>
      </c>
      <c r="H144" s="34">
        <f>SUM(H138:H143)</f>
        <v>0</v>
      </c>
      <c r="I144" s="39">
        <f t="shared" si="33"/>
        <v>0</v>
      </c>
      <c r="J144" s="34">
        <f>SUM(J138:J143)</f>
        <v>0</v>
      </c>
      <c r="K144" s="39">
        <f t="shared" si="34"/>
        <v>0</v>
      </c>
      <c r="L144" s="34">
        <f>SUM(L138:L143)</f>
        <v>0</v>
      </c>
      <c r="M144" s="39">
        <f t="shared" si="35"/>
        <v>0</v>
      </c>
      <c r="N144" s="34">
        <f t="shared" si="36"/>
        <v>0</v>
      </c>
      <c r="O144" s="39">
        <f t="shared" si="37"/>
        <v>0</v>
      </c>
      <c r="P144" s="34">
        <f>SUM(P138:P143)</f>
        <v>0</v>
      </c>
      <c r="Q144" s="34">
        <f>SUM(Q138:Q143)</f>
        <v>0</v>
      </c>
      <c r="R144" s="34">
        <f>SUM(R138:R143)</f>
        <v>0</v>
      </c>
      <c r="S144" s="34">
        <f>SUM(S138:S143)</f>
        <v>10000</v>
      </c>
      <c r="T144" s="39">
        <f t="shared" si="38"/>
        <v>0</v>
      </c>
      <c r="U144" s="39">
        <f t="shared" si="39"/>
        <v>0</v>
      </c>
    </row>
    <row r="145" spans="1:21" ht="13" x14ac:dyDescent="0.3">
      <c r="A145" s="18" t="s">
        <v>29</v>
      </c>
      <c r="B145" s="12" t="s">
        <v>263</v>
      </c>
      <c r="C145" s="11" t="s">
        <v>264</v>
      </c>
      <c r="D145" s="33">
        <v>0</v>
      </c>
      <c r="E145" s="33">
        <v>0</v>
      </c>
      <c r="F145" s="33">
        <v>0</v>
      </c>
      <c r="G145" s="38">
        <f t="shared" si="32"/>
        <v>0</v>
      </c>
      <c r="H145" s="33">
        <v>0</v>
      </c>
      <c r="I145" s="38">
        <f t="shared" si="33"/>
        <v>0</v>
      </c>
      <c r="J145" s="33">
        <v>0</v>
      </c>
      <c r="K145" s="38">
        <f t="shared" si="34"/>
        <v>0</v>
      </c>
      <c r="L145" s="33">
        <v>0</v>
      </c>
      <c r="M145" s="38">
        <f t="shared" si="35"/>
        <v>0</v>
      </c>
      <c r="N145" s="33">
        <f t="shared" si="36"/>
        <v>0</v>
      </c>
      <c r="O145" s="38">
        <f t="shared" si="37"/>
        <v>0</v>
      </c>
      <c r="P145" s="33">
        <v>0</v>
      </c>
      <c r="Q145" s="33">
        <v>0</v>
      </c>
      <c r="R145" s="33">
        <v>0</v>
      </c>
      <c r="S145" s="33">
        <v>0</v>
      </c>
      <c r="T145" s="38">
        <f t="shared" si="38"/>
        <v>0</v>
      </c>
      <c r="U145" s="38">
        <f t="shared" si="39"/>
        <v>0</v>
      </c>
    </row>
    <row r="146" spans="1:21" ht="13" x14ac:dyDescent="0.3">
      <c r="A146" s="18" t="s">
        <v>29</v>
      </c>
      <c r="B146" s="12" t="s">
        <v>265</v>
      </c>
      <c r="C146" s="11" t="s">
        <v>266</v>
      </c>
      <c r="D146" s="33">
        <v>0</v>
      </c>
      <c r="E146" s="33">
        <v>0</v>
      </c>
      <c r="F146" s="33">
        <v>0</v>
      </c>
      <c r="G146" s="38">
        <f t="shared" si="32"/>
        <v>0</v>
      </c>
      <c r="H146" s="33">
        <v>0</v>
      </c>
      <c r="I146" s="38">
        <f t="shared" si="33"/>
        <v>0</v>
      </c>
      <c r="J146" s="33">
        <v>0</v>
      </c>
      <c r="K146" s="38">
        <f t="shared" si="34"/>
        <v>0</v>
      </c>
      <c r="L146" s="33">
        <v>0</v>
      </c>
      <c r="M146" s="38">
        <f t="shared" si="35"/>
        <v>0</v>
      </c>
      <c r="N146" s="33">
        <f t="shared" si="36"/>
        <v>0</v>
      </c>
      <c r="O146" s="38">
        <f t="shared" si="37"/>
        <v>0</v>
      </c>
      <c r="P146" s="33">
        <v>0</v>
      </c>
      <c r="Q146" s="33">
        <v>0</v>
      </c>
      <c r="R146" s="33">
        <v>0</v>
      </c>
      <c r="S146" s="33">
        <v>0</v>
      </c>
      <c r="T146" s="38">
        <f t="shared" si="38"/>
        <v>0</v>
      </c>
      <c r="U146" s="38">
        <f t="shared" si="39"/>
        <v>0</v>
      </c>
    </row>
    <row r="147" spans="1:21" ht="13" x14ac:dyDescent="0.3">
      <c r="A147" s="18" t="s">
        <v>29</v>
      </c>
      <c r="B147" s="12" t="s">
        <v>267</v>
      </c>
      <c r="C147" s="11" t="s">
        <v>268</v>
      </c>
      <c r="D147" s="33">
        <v>0</v>
      </c>
      <c r="E147" s="33">
        <v>0</v>
      </c>
      <c r="F147" s="33">
        <v>529135</v>
      </c>
      <c r="G147" s="38">
        <f t="shared" si="32"/>
        <v>0</v>
      </c>
      <c r="H147" s="33">
        <v>323040</v>
      </c>
      <c r="I147" s="38">
        <f t="shared" si="33"/>
        <v>0</v>
      </c>
      <c r="J147" s="33">
        <v>406736</v>
      </c>
      <c r="K147" s="38">
        <f t="shared" si="34"/>
        <v>0</v>
      </c>
      <c r="L147" s="33">
        <v>0</v>
      </c>
      <c r="M147" s="38">
        <f t="shared" si="35"/>
        <v>0</v>
      </c>
      <c r="N147" s="33">
        <f t="shared" si="36"/>
        <v>1258911</v>
      </c>
      <c r="O147" s="38">
        <f t="shared" si="37"/>
        <v>0</v>
      </c>
      <c r="P147" s="33">
        <v>552758</v>
      </c>
      <c r="Q147" s="33">
        <v>0</v>
      </c>
      <c r="R147" s="33">
        <v>0</v>
      </c>
      <c r="S147" s="33">
        <v>747619</v>
      </c>
      <c r="T147" s="38">
        <f t="shared" si="38"/>
        <v>0</v>
      </c>
      <c r="U147" s="38">
        <f t="shared" si="39"/>
        <v>-0.26416985371536916</v>
      </c>
    </row>
    <row r="148" spans="1:21" ht="13" x14ac:dyDescent="0.3">
      <c r="A148" s="18" t="s">
        <v>29</v>
      </c>
      <c r="B148" s="12" t="s">
        <v>269</v>
      </c>
      <c r="C148" s="11" t="s">
        <v>270</v>
      </c>
      <c r="D148" s="33">
        <v>0</v>
      </c>
      <c r="E148" s="33">
        <v>0</v>
      </c>
      <c r="F148" s="33">
        <v>0</v>
      </c>
      <c r="G148" s="38">
        <f t="shared" si="32"/>
        <v>0</v>
      </c>
      <c r="H148" s="33">
        <v>0</v>
      </c>
      <c r="I148" s="38">
        <f t="shared" si="33"/>
        <v>0</v>
      </c>
      <c r="J148" s="33">
        <v>0</v>
      </c>
      <c r="K148" s="38">
        <f t="shared" si="34"/>
        <v>0</v>
      </c>
      <c r="L148" s="33">
        <v>0</v>
      </c>
      <c r="M148" s="38">
        <f t="shared" si="35"/>
        <v>0</v>
      </c>
      <c r="N148" s="33">
        <f t="shared" si="36"/>
        <v>0</v>
      </c>
      <c r="O148" s="38">
        <f t="shared" si="37"/>
        <v>0</v>
      </c>
      <c r="P148" s="33">
        <v>0</v>
      </c>
      <c r="Q148" s="33">
        <v>0</v>
      </c>
      <c r="R148" s="33">
        <v>0</v>
      </c>
      <c r="S148" s="33">
        <v>0</v>
      </c>
      <c r="T148" s="38">
        <f t="shared" si="38"/>
        <v>0</v>
      </c>
      <c r="U148" s="38">
        <f t="shared" si="39"/>
        <v>0</v>
      </c>
    </row>
    <row r="149" spans="1:21" ht="13" x14ac:dyDescent="0.3">
      <c r="A149" s="18" t="s">
        <v>44</v>
      </c>
      <c r="B149" s="12" t="s">
        <v>271</v>
      </c>
      <c r="C149" s="11" t="s">
        <v>272</v>
      </c>
      <c r="D149" s="33">
        <v>0</v>
      </c>
      <c r="E149" s="33">
        <v>0</v>
      </c>
      <c r="F149" s="33">
        <v>0</v>
      </c>
      <c r="G149" s="38">
        <f t="shared" si="32"/>
        <v>0</v>
      </c>
      <c r="H149" s="33">
        <v>0</v>
      </c>
      <c r="I149" s="38">
        <f t="shared" si="33"/>
        <v>0</v>
      </c>
      <c r="J149" s="33">
        <v>0</v>
      </c>
      <c r="K149" s="38">
        <f t="shared" si="34"/>
        <v>0</v>
      </c>
      <c r="L149" s="33">
        <v>0</v>
      </c>
      <c r="M149" s="38">
        <f t="shared" si="35"/>
        <v>0</v>
      </c>
      <c r="N149" s="33">
        <f t="shared" si="36"/>
        <v>0</v>
      </c>
      <c r="O149" s="38">
        <f t="shared" si="37"/>
        <v>0</v>
      </c>
      <c r="P149" s="33">
        <v>0</v>
      </c>
      <c r="Q149" s="33">
        <v>0</v>
      </c>
      <c r="R149" s="33">
        <v>0</v>
      </c>
      <c r="S149" s="33">
        <v>0</v>
      </c>
      <c r="T149" s="38">
        <f t="shared" si="38"/>
        <v>0</v>
      </c>
      <c r="U149" s="38">
        <f t="shared" si="39"/>
        <v>0</v>
      </c>
    </row>
    <row r="150" spans="1:21" ht="14" x14ac:dyDescent="0.3">
      <c r="A150" s="19" t="s">
        <v>0</v>
      </c>
      <c r="B150" s="14" t="s">
        <v>273</v>
      </c>
      <c r="C150" s="13" t="s">
        <v>0</v>
      </c>
      <c r="D150" s="34">
        <f>SUM(D145:D149)</f>
        <v>0</v>
      </c>
      <c r="E150" s="34">
        <f>SUM(E145:E149)</f>
        <v>0</v>
      </c>
      <c r="F150" s="34">
        <f>SUM(F145:F149)</f>
        <v>529135</v>
      </c>
      <c r="G150" s="39">
        <f t="shared" si="32"/>
        <v>0</v>
      </c>
      <c r="H150" s="34">
        <f>SUM(H145:H149)</f>
        <v>323040</v>
      </c>
      <c r="I150" s="39">
        <f t="shared" si="33"/>
        <v>0</v>
      </c>
      <c r="J150" s="34">
        <f>SUM(J145:J149)</f>
        <v>406736</v>
      </c>
      <c r="K150" s="39">
        <f t="shared" si="34"/>
        <v>0</v>
      </c>
      <c r="L150" s="34">
        <f>SUM(L145:L149)</f>
        <v>0</v>
      </c>
      <c r="M150" s="39">
        <f t="shared" si="35"/>
        <v>0</v>
      </c>
      <c r="N150" s="34">
        <f t="shared" si="36"/>
        <v>1258911</v>
      </c>
      <c r="O150" s="39">
        <f t="shared" si="37"/>
        <v>0</v>
      </c>
      <c r="P150" s="34">
        <f>SUM(P145:P149)</f>
        <v>552758</v>
      </c>
      <c r="Q150" s="34">
        <f>SUM(Q145:Q149)</f>
        <v>0</v>
      </c>
      <c r="R150" s="34">
        <f>SUM(R145:R149)</f>
        <v>0</v>
      </c>
      <c r="S150" s="34">
        <f>SUM(S145:S149)</f>
        <v>747619</v>
      </c>
      <c r="T150" s="39">
        <f t="shared" si="38"/>
        <v>0</v>
      </c>
      <c r="U150" s="39">
        <f t="shared" si="39"/>
        <v>-0.26416985371536916</v>
      </c>
    </row>
    <row r="151" spans="1:21" ht="13" x14ac:dyDescent="0.3">
      <c r="A151" s="18" t="s">
        <v>29</v>
      </c>
      <c r="B151" s="12" t="s">
        <v>274</v>
      </c>
      <c r="C151" s="11" t="s">
        <v>275</v>
      </c>
      <c r="D151" s="33">
        <v>0</v>
      </c>
      <c r="E151" s="33">
        <v>0</v>
      </c>
      <c r="F151" s="33">
        <v>0</v>
      </c>
      <c r="G151" s="38">
        <f t="shared" si="32"/>
        <v>0</v>
      </c>
      <c r="H151" s="33">
        <v>0</v>
      </c>
      <c r="I151" s="38">
        <f t="shared" si="33"/>
        <v>0</v>
      </c>
      <c r="J151" s="33">
        <v>0</v>
      </c>
      <c r="K151" s="38">
        <f t="shared" si="34"/>
        <v>0</v>
      </c>
      <c r="L151" s="33">
        <v>0</v>
      </c>
      <c r="M151" s="38">
        <f t="shared" si="35"/>
        <v>0</v>
      </c>
      <c r="N151" s="33">
        <f t="shared" si="36"/>
        <v>0</v>
      </c>
      <c r="O151" s="38">
        <f t="shared" si="37"/>
        <v>0</v>
      </c>
      <c r="P151" s="33">
        <v>0</v>
      </c>
      <c r="Q151" s="33">
        <v>0</v>
      </c>
      <c r="R151" s="33">
        <v>0</v>
      </c>
      <c r="S151" s="33">
        <v>0</v>
      </c>
      <c r="T151" s="38">
        <f t="shared" si="38"/>
        <v>0</v>
      </c>
      <c r="U151" s="38">
        <f t="shared" si="39"/>
        <v>0</v>
      </c>
    </row>
    <row r="152" spans="1:21" ht="13" x14ac:dyDescent="0.3">
      <c r="A152" s="18" t="s">
        <v>29</v>
      </c>
      <c r="B152" s="12" t="s">
        <v>276</v>
      </c>
      <c r="C152" s="11" t="s">
        <v>277</v>
      </c>
      <c r="D152" s="33">
        <v>0</v>
      </c>
      <c r="E152" s="33">
        <v>26900</v>
      </c>
      <c r="F152" s="33">
        <v>0</v>
      </c>
      <c r="G152" s="38">
        <f t="shared" si="32"/>
        <v>0</v>
      </c>
      <c r="H152" s="33">
        <v>0</v>
      </c>
      <c r="I152" s="38">
        <f t="shared" si="33"/>
        <v>0</v>
      </c>
      <c r="J152" s="33">
        <v>0</v>
      </c>
      <c r="K152" s="38">
        <f t="shared" si="34"/>
        <v>0</v>
      </c>
      <c r="L152" s="33">
        <v>0</v>
      </c>
      <c r="M152" s="38">
        <f t="shared" si="35"/>
        <v>0</v>
      </c>
      <c r="N152" s="33">
        <f t="shared" si="36"/>
        <v>0</v>
      </c>
      <c r="O152" s="38">
        <f t="shared" si="37"/>
        <v>0</v>
      </c>
      <c r="P152" s="33">
        <v>0</v>
      </c>
      <c r="Q152" s="33">
        <v>0</v>
      </c>
      <c r="R152" s="33">
        <v>0</v>
      </c>
      <c r="S152" s="33">
        <v>0</v>
      </c>
      <c r="T152" s="38">
        <f t="shared" si="38"/>
        <v>0</v>
      </c>
      <c r="U152" s="38">
        <f t="shared" si="39"/>
        <v>0</v>
      </c>
    </row>
    <row r="153" spans="1:21" ht="13" x14ac:dyDescent="0.3">
      <c r="A153" s="18" t="s">
        <v>29</v>
      </c>
      <c r="B153" s="12" t="s">
        <v>278</v>
      </c>
      <c r="C153" s="11" t="s">
        <v>279</v>
      </c>
      <c r="D153" s="33">
        <v>0</v>
      </c>
      <c r="E153" s="33">
        <v>0</v>
      </c>
      <c r="F153" s="33">
        <v>0</v>
      </c>
      <c r="G153" s="38">
        <f t="shared" si="32"/>
        <v>0</v>
      </c>
      <c r="H153" s="33">
        <v>0</v>
      </c>
      <c r="I153" s="38">
        <f t="shared" si="33"/>
        <v>0</v>
      </c>
      <c r="J153" s="33">
        <v>0</v>
      </c>
      <c r="K153" s="38">
        <f t="shared" si="34"/>
        <v>0</v>
      </c>
      <c r="L153" s="33">
        <v>0</v>
      </c>
      <c r="M153" s="38">
        <f t="shared" si="35"/>
        <v>0</v>
      </c>
      <c r="N153" s="33">
        <f t="shared" si="36"/>
        <v>0</v>
      </c>
      <c r="O153" s="38">
        <f t="shared" si="37"/>
        <v>0</v>
      </c>
      <c r="P153" s="33">
        <v>0</v>
      </c>
      <c r="Q153" s="33">
        <v>0</v>
      </c>
      <c r="R153" s="33">
        <v>0</v>
      </c>
      <c r="S153" s="33">
        <v>0</v>
      </c>
      <c r="T153" s="38">
        <f t="shared" si="38"/>
        <v>0</v>
      </c>
      <c r="U153" s="38">
        <f t="shared" si="39"/>
        <v>0</v>
      </c>
    </row>
    <row r="154" spans="1:21" ht="13" x14ac:dyDescent="0.3">
      <c r="A154" s="18" t="s">
        <v>29</v>
      </c>
      <c r="B154" s="12" t="s">
        <v>280</v>
      </c>
      <c r="C154" s="11" t="s">
        <v>281</v>
      </c>
      <c r="D154" s="33">
        <v>0</v>
      </c>
      <c r="E154" s="33">
        <v>0</v>
      </c>
      <c r="F154" s="33">
        <v>0</v>
      </c>
      <c r="G154" s="38">
        <f t="shared" si="32"/>
        <v>0</v>
      </c>
      <c r="H154" s="33">
        <v>0</v>
      </c>
      <c r="I154" s="38">
        <f t="shared" si="33"/>
        <v>0</v>
      </c>
      <c r="J154" s="33">
        <v>0</v>
      </c>
      <c r="K154" s="38">
        <f t="shared" si="34"/>
        <v>0</v>
      </c>
      <c r="L154" s="33">
        <v>0</v>
      </c>
      <c r="M154" s="38">
        <f t="shared" si="35"/>
        <v>0</v>
      </c>
      <c r="N154" s="33">
        <f t="shared" si="36"/>
        <v>0</v>
      </c>
      <c r="O154" s="38">
        <f t="shared" si="37"/>
        <v>0</v>
      </c>
      <c r="P154" s="33">
        <v>0</v>
      </c>
      <c r="Q154" s="33">
        <v>0</v>
      </c>
      <c r="R154" s="33">
        <v>0</v>
      </c>
      <c r="S154" s="33">
        <v>0</v>
      </c>
      <c r="T154" s="38">
        <f t="shared" si="38"/>
        <v>0</v>
      </c>
      <c r="U154" s="38">
        <f t="shared" si="39"/>
        <v>0</v>
      </c>
    </row>
    <row r="155" spans="1:21" ht="13" x14ac:dyDescent="0.3">
      <c r="A155" s="18" t="s">
        <v>29</v>
      </c>
      <c r="B155" s="12" t="s">
        <v>282</v>
      </c>
      <c r="C155" s="11" t="s">
        <v>283</v>
      </c>
      <c r="D155" s="33">
        <v>0</v>
      </c>
      <c r="E155" s="33">
        <v>0</v>
      </c>
      <c r="F155" s="33">
        <v>0</v>
      </c>
      <c r="G155" s="38">
        <f t="shared" si="32"/>
        <v>0</v>
      </c>
      <c r="H155" s="33">
        <v>0</v>
      </c>
      <c r="I155" s="38">
        <f t="shared" si="33"/>
        <v>0</v>
      </c>
      <c r="J155" s="33">
        <v>0</v>
      </c>
      <c r="K155" s="38">
        <f t="shared" si="34"/>
        <v>0</v>
      </c>
      <c r="L155" s="33">
        <v>0</v>
      </c>
      <c r="M155" s="38">
        <f t="shared" si="35"/>
        <v>0</v>
      </c>
      <c r="N155" s="33">
        <f t="shared" si="36"/>
        <v>0</v>
      </c>
      <c r="O155" s="38">
        <f t="shared" si="37"/>
        <v>0</v>
      </c>
      <c r="P155" s="33">
        <v>0</v>
      </c>
      <c r="Q155" s="33">
        <v>0</v>
      </c>
      <c r="R155" s="33">
        <v>0</v>
      </c>
      <c r="S155" s="33">
        <v>0</v>
      </c>
      <c r="T155" s="38">
        <f t="shared" si="38"/>
        <v>0</v>
      </c>
      <c r="U155" s="38">
        <f t="shared" si="39"/>
        <v>0</v>
      </c>
    </row>
    <row r="156" spans="1:21" ht="13" x14ac:dyDescent="0.3">
      <c r="A156" s="18" t="s">
        <v>44</v>
      </c>
      <c r="B156" s="12" t="s">
        <v>284</v>
      </c>
      <c r="C156" s="11" t="s">
        <v>285</v>
      </c>
      <c r="D156" s="33">
        <v>0</v>
      </c>
      <c r="E156" s="33">
        <v>0</v>
      </c>
      <c r="F156" s="33">
        <v>0</v>
      </c>
      <c r="G156" s="38">
        <f t="shared" si="32"/>
        <v>0</v>
      </c>
      <c r="H156" s="33">
        <v>0</v>
      </c>
      <c r="I156" s="38">
        <f t="shared" si="33"/>
        <v>0</v>
      </c>
      <c r="J156" s="33">
        <v>0</v>
      </c>
      <c r="K156" s="38">
        <f t="shared" si="34"/>
        <v>0</v>
      </c>
      <c r="L156" s="33">
        <v>0</v>
      </c>
      <c r="M156" s="38">
        <f t="shared" si="35"/>
        <v>0</v>
      </c>
      <c r="N156" s="33">
        <f t="shared" si="36"/>
        <v>0</v>
      </c>
      <c r="O156" s="38">
        <f t="shared" si="37"/>
        <v>0</v>
      </c>
      <c r="P156" s="33">
        <v>0</v>
      </c>
      <c r="Q156" s="33">
        <v>0</v>
      </c>
      <c r="R156" s="33">
        <v>0</v>
      </c>
      <c r="S156" s="33">
        <v>0</v>
      </c>
      <c r="T156" s="38">
        <f t="shared" si="38"/>
        <v>0</v>
      </c>
      <c r="U156" s="38">
        <f t="shared" si="39"/>
        <v>0</v>
      </c>
    </row>
    <row r="157" spans="1:21" ht="14" x14ac:dyDescent="0.3">
      <c r="A157" s="19" t="s">
        <v>0</v>
      </c>
      <c r="B157" s="14" t="s">
        <v>286</v>
      </c>
      <c r="C157" s="13" t="s">
        <v>0</v>
      </c>
      <c r="D157" s="34">
        <f>SUM(D151:D156)</f>
        <v>0</v>
      </c>
      <c r="E157" s="34">
        <f>SUM(E151:E156)</f>
        <v>26900</v>
      </c>
      <c r="F157" s="34">
        <f>SUM(F151:F156)</f>
        <v>0</v>
      </c>
      <c r="G157" s="39">
        <f t="shared" si="32"/>
        <v>0</v>
      </c>
      <c r="H157" s="34">
        <f>SUM(H151:H156)</f>
        <v>0</v>
      </c>
      <c r="I157" s="39">
        <f t="shared" si="33"/>
        <v>0</v>
      </c>
      <c r="J157" s="34">
        <f>SUM(J151:J156)</f>
        <v>0</v>
      </c>
      <c r="K157" s="39">
        <f t="shared" si="34"/>
        <v>0</v>
      </c>
      <c r="L157" s="34">
        <f>SUM(L151:L156)</f>
        <v>0</v>
      </c>
      <c r="M157" s="39">
        <f t="shared" si="35"/>
        <v>0</v>
      </c>
      <c r="N157" s="34">
        <f t="shared" si="36"/>
        <v>0</v>
      </c>
      <c r="O157" s="39">
        <f t="shared" si="37"/>
        <v>0</v>
      </c>
      <c r="P157" s="34">
        <f>SUM(P151:P156)</f>
        <v>0</v>
      </c>
      <c r="Q157" s="34">
        <f>SUM(Q151:Q156)</f>
        <v>0</v>
      </c>
      <c r="R157" s="34">
        <f>SUM(R151:R156)</f>
        <v>0</v>
      </c>
      <c r="S157" s="34">
        <f>SUM(S151:S156)</f>
        <v>0</v>
      </c>
      <c r="T157" s="39">
        <f t="shared" si="38"/>
        <v>0</v>
      </c>
      <c r="U157" s="39">
        <f t="shared" si="39"/>
        <v>0</v>
      </c>
    </row>
    <row r="158" spans="1:21" ht="13" x14ac:dyDescent="0.3">
      <c r="A158" s="18" t="s">
        <v>29</v>
      </c>
      <c r="B158" s="12" t="s">
        <v>287</v>
      </c>
      <c r="C158" s="11" t="s">
        <v>288</v>
      </c>
      <c r="D158" s="33">
        <v>0</v>
      </c>
      <c r="E158" s="33">
        <v>0</v>
      </c>
      <c r="F158" s="33">
        <v>0</v>
      </c>
      <c r="G158" s="38">
        <f t="shared" si="32"/>
        <v>0</v>
      </c>
      <c r="H158" s="33">
        <v>0</v>
      </c>
      <c r="I158" s="38">
        <f t="shared" si="33"/>
        <v>0</v>
      </c>
      <c r="J158" s="33">
        <v>0</v>
      </c>
      <c r="K158" s="38">
        <f t="shared" si="34"/>
        <v>0</v>
      </c>
      <c r="L158" s="33">
        <v>0</v>
      </c>
      <c r="M158" s="38">
        <f t="shared" si="35"/>
        <v>0</v>
      </c>
      <c r="N158" s="33">
        <f t="shared" si="36"/>
        <v>0</v>
      </c>
      <c r="O158" s="38">
        <f t="shared" si="37"/>
        <v>0</v>
      </c>
      <c r="P158" s="33">
        <v>0</v>
      </c>
      <c r="Q158" s="33">
        <v>0</v>
      </c>
      <c r="R158" s="33">
        <v>0</v>
      </c>
      <c r="S158" s="33">
        <v>0</v>
      </c>
      <c r="T158" s="38">
        <f t="shared" si="38"/>
        <v>0</v>
      </c>
      <c r="U158" s="38">
        <f t="shared" si="39"/>
        <v>0</v>
      </c>
    </row>
    <row r="159" spans="1:21" ht="13" x14ac:dyDescent="0.3">
      <c r="A159" s="18" t="s">
        <v>29</v>
      </c>
      <c r="B159" s="12" t="s">
        <v>289</v>
      </c>
      <c r="C159" s="11" t="s">
        <v>290</v>
      </c>
      <c r="D159" s="33">
        <v>0</v>
      </c>
      <c r="E159" s="33">
        <v>0</v>
      </c>
      <c r="F159" s="33">
        <v>0</v>
      </c>
      <c r="G159" s="38">
        <f t="shared" si="32"/>
        <v>0</v>
      </c>
      <c r="H159" s="33">
        <v>0</v>
      </c>
      <c r="I159" s="38">
        <f t="shared" si="33"/>
        <v>0</v>
      </c>
      <c r="J159" s="33">
        <v>0</v>
      </c>
      <c r="K159" s="38">
        <f t="shared" si="34"/>
        <v>0</v>
      </c>
      <c r="L159" s="33">
        <v>0</v>
      </c>
      <c r="M159" s="38">
        <f t="shared" si="35"/>
        <v>0</v>
      </c>
      <c r="N159" s="33">
        <f t="shared" si="36"/>
        <v>0</v>
      </c>
      <c r="O159" s="38">
        <f t="shared" si="37"/>
        <v>0</v>
      </c>
      <c r="P159" s="33">
        <v>0</v>
      </c>
      <c r="Q159" s="33">
        <v>0</v>
      </c>
      <c r="R159" s="33">
        <v>0</v>
      </c>
      <c r="S159" s="33">
        <v>0</v>
      </c>
      <c r="T159" s="38">
        <f t="shared" si="38"/>
        <v>0</v>
      </c>
      <c r="U159" s="38">
        <f t="shared" si="39"/>
        <v>0</v>
      </c>
    </row>
    <row r="160" spans="1:21" ht="13" x14ac:dyDescent="0.3">
      <c r="A160" s="18" t="s">
        <v>29</v>
      </c>
      <c r="B160" s="12" t="s">
        <v>291</v>
      </c>
      <c r="C160" s="11" t="s">
        <v>292</v>
      </c>
      <c r="D160" s="33">
        <v>0</v>
      </c>
      <c r="E160" s="33">
        <v>0</v>
      </c>
      <c r="F160" s="33">
        <v>0</v>
      </c>
      <c r="G160" s="38">
        <f t="shared" si="32"/>
        <v>0</v>
      </c>
      <c r="H160" s="33">
        <v>0</v>
      </c>
      <c r="I160" s="38">
        <f t="shared" si="33"/>
        <v>0</v>
      </c>
      <c r="J160" s="33">
        <v>0</v>
      </c>
      <c r="K160" s="38">
        <f t="shared" si="34"/>
        <v>0</v>
      </c>
      <c r="L160" s="33">
        <v>0</v>
      </c>
      <c r="M160" s="38">
        <f t="shared" si="35"/>
        <v>0</v>
      </c>
      <c r="N160" s="33">
        <f t="shared" si="36"/>
        <v>0</v>
      </c>
      <c r="O160" s="38">
        <f t="shared" si="37"/>
        <v>0</v>
      </c>
      <c r="P160" s="33">
        <v>0</v>
      </c>
      <c r="Q160" s="33">
        <v>0</v>
      </c>
      <c r="R160" s="33">
        <v>0</v>
      </c>
      <c r="S160" s="33">
        <v>0</v>
      </c>
      <c r="T160" s="38">
        <f t="shared" si="38"/>
        <v>0</v>
      </c>
      <c r="U160" s="38">
        <f t="shared" si="39"/>
        <v>0</v>
      </c>
    </row>
    <row r="161" spans="1:21" ht="13" x14ac:dyDescent="0.3">
      <c r="A161" s="18" t="s">
        <v>29</v>
      </c>
      <c r="B161" s="12" t="s">
        <v>293</v>
      </c>
      <c r="C161" s="11" t="s">
        <v>294</v>
      </c>
      <c r="D161" s="33">
        <v>0</v>
      </c>
      <c r="E161" s="33">
        <v>0</v>
      </c>
      <c r="F161" s="33">
        <v>0</v>
      </c>
      <c r="G161" s="38">
        <f t="shared" si="32"/>
        <v>0</v>
      </c>
      <c r="H161" s="33">
        <v>0</v>
      </c>
      <c r="I161" s="38">
        <f t="shared" si="33"/>
        <v>0</v>
      </c>
      <c r="J161" s="33">
        <v>0</v>
      </c>
      <c r="K161" s="38">
        <f t="shared" si="34"/>
        <v>0</v>
      </c>
      <c r="L161" s="33">
        <v>0</v>
      </c>
      <c r="M161" s="38">
        <f t="shared" si="35"/>
        <v>0</v>
      </c>
      <c r="N161" s="33">
        <f t="shared" si="36"/>
        <v>0</v>
      </c>
      <c r="O161" s="38">
        <f t="shared" si="37"/>
        <v>0</v>
      </c>
      <c r="P161" s="33">
        <v>0</v>
      </c>
      <c r="Q161" s="33">
        <v>0</v>
      </c>
      <c r="R161" s="33">
        <v>0</v>
      </c>
      <c r="S161" s="33">
        <v>0</v>
      </c>
      <c r="T161" s="38">
        <f t="shared" si="38"/>
        <v>0</v>
      </c>
      <c r="U161" s="38">
        <f t="shared" si="39"/>
        <v>0</v>
      </c>
    </row>
    <row r="162" spans="1:21" ht="13" x14ac:dyDescent="0.3">
      <c r="A162" s="18" t="s">
        <v>44</v>
      </c>
      <c r="B162" s="12" t="s">
        <v>295</v>
      </c>
      <c r="C162" s="11" t="s">
        <v>296</v>
      </c>
      <c r="D162" s="33">
        <v>21463776</v>
      </c>
      <c r="E162" s="33">
        <v>21474076</v>
      </c>
      <c r="F162" s="33">
        <v>8948090</v>
      </c>
      <c r="G162" s="38">
        <f t="shared" si="32"/>
        <v>0.41689262877137739</v>
      </c>
      <c r="H162" s="33">
        <v>7151808</v>
      </c>
      <c r="I162" s="38">
        <f t="shared" si="33"/>
        <v>0.33320362642621687</v>
      </c>
      <c r="J162" s="33">
        <v>5382860</v>
      </c>
      <c r="K162" s="38">
        <f t="shared" si="34"/>
        <v>0.25066782850167801</v>
      </c>
      <c r="L162" s="33">
        <v>0</v>
      </c>
      <c r="M162" s="38">
        <f t="shared" si="35"/>
        <v>0</v>
      </c>
      <c r="N162" s="33">
        <f t="shared" si="36"/>
        <v>21482758</v>
      </c>
      <c r="O162" s="38">
        <f t="shared" si="37"/>
        <v>1.0004043014470099</v>
      </c>
      <c r="P162" s="33">
        <v>13510764</v>
      </c>
      <c r="Q162" s="33">
        <v>20278956</v>
      </c>
      <c r="R162" s="33">
        <v>20267208</v>
      </c>
      <c r="S162" s="33">
        <v>22625809</v>
      </c>
      <c r="T162" s="38">
        <f t="shared" si="38"/>
        <v>1.1163752303721362</v>
      </c>
      <c r="U162" s="38">
        <f t="shared" si="39"/>
        <v>-0.60158729735786964</v>
      </c>
    </row>
    <row r="163" spans="1:21" ht="14" x14ac:dyDescent="0.3">
      <c r="A163" s="19" t="s">
        <v>0</v>
      </c>
      <c r="B163" s="14" t="s">
        <v>297</v>
      </c>
      <c r="C163" s="13" t="s">
        <v>0</v>
      </c>
      <c r="D163" s="34">
        <f>SUM(D158:D162)</f>
        <v>21463776</v>
      </c>
      <c r="E163" s="34">
        <f>SUM(E158:E162)</f>
        <v>21474076</v>
      </c>
      <c r="F163" s="34">
        <f>SUM(F158:F162)</f>
        <v>8948090</v>
      </c>
      <c r="G163" s="39">
        <f t="shared" si="32"/>
        <v>0.41689262877137739</v>
      </c>
      <c r="H163" s="34">
        <f>SUM(H158:H162)</f>
        <v>7151808</v>
      </c>
      <c r="I163" s="39">
        <f t="shared" si="33"/>
        <v>0.33320362642621687</v>
      </c>
      <c r="J163" s="34">
        <f>SUM(J158:J162)</f>
        <v>5382860</v>
      </c>
      <c r="K163" s="39">
        <f t="shared" si="34"/>
        <v>0.25066782850167801</v>
      </c>
      <c r="L163" s="34">
        <f>SUM(L158:L162)</f>
        <v>0</v>
      </c>
      <c r="M163" s="39">
        <f t="shared" si="35"/>
        <v>0</v>
      </c>
      <c r="N163" s="34">
        <f t="shared" si="36"/>
        <v>21482758</v>
      </c>
      <c r="O163" s="39">
        <f t="shared" si="37"/>
        <v>1.0004043014470099</v>
      </c>
      <c r="P163" s="34">
        <f>SUM(P158:P162)</f>
        <v>13510764</v>
      </c>
      <c r="Q163" s="34">
        <f>SUM(Q158:Q162)</f>
        <v>20278956</v>
      </c>
      <c r="R163" s="34">
        <f>SUM(R158:R162)</f>
        <v>20267208</v>
      </c>
      <c r="S163" s="34">
        <f>SUM(S158:S162)</f>
        <v>22625809</v>
      </c>
      <c r="T163" s="39">
        <f t="shared" si="38"/>
        <v>1.1163752303721362</v>
      </c>
      <c r="U163" s="39">
        <f t="shared" si="39"/>
        <v>-0.60158729735786964</v>
      </c>
    </row>
    <row r="164" spans="1:21" ht="13" x14ac:dyDescent="0.3">
      <c r="A164" s="18" t="s">
        <v>29</v>
      </c>
      <c r="B164" s="12" t="s">
        <v>298</v>
      </c>
      <c r="C164" s="11" t="s">
        <v>299</v>
      </c>
      <c r="D164" s="33">
        <v>0</v>
      </c>
      <c r="E164" s="33">
        <v>0</v>
      </c>
      <c r="F164" s="33">
        <v>0</v>
      </c>
      <c r="G164" s="38">
        <f t="shared" si="32"/>
        <v>0</v>
      </c>
      <c r="H164" s="33">
        <v>0</v>
      </c>
      <c r="I164" s="38">
        <f t="shared" si="33"/>
        <v>0</v>
      </c>
      <c r="J164" s="33">
        <v>0</v>
      </c>
      <c r="K164" s="38">
        <f t="shared" si="34"/>
        <v>0</v>
      </c>
      <c r="L164" s="33">
        <v>0</v>
      </c>
      <c r="M164" s="38">
        <f t="shared" si="35"/>
        <v>0</v>
      </c>
      <c r="N164" s="33">
        <f t="shared" si="36"/>
        <v>0</v>
      </c>
      <c r="O164" s="38">
        <f t="shared" si="37"/>
        <v>0</v>
      </c>
      <c r="P164" s="33">
        <v>0</v>
      </c>
      <c r="Q164" s="33">
        <v>0</v>
      </c>
      <c r="R164" s="33">
        <v>0</v>
      </c>
      <c r="S164" s="33">
        <v>0</v>
      </c>
      <c r="T164" s="38">
        <f t="shared" si="38"/>
        <v>0</v>
      </c>
      <c r="U164" s="38">
        <f t="shared" si="39"/>
        <v>0</v>
      </c>
    </row>
    <row r="165" spans="1:21" ht="13" x14ac:dyDescent="0.3">
      <c r="A165" s="18" t="s">
        <v>29</v>
      </c>
      <c r="B165" s="12" t="s">
        <v>300</v>
      </c>
      <c r="C165" s="11" t="s">
        <v>301</v>
      </c>
      <c r="D165" s="33">
        <v>0</v>
      </c>
      <c r="E165" s="33">
        <v>0</v>
      </c>
      <c r="F165" s="33">
        <v>0</v>
      </c>
      <c r="G165" s="38">
        <f t="shared" si="32"/>
        <v>0</v>
      </c>
      <c r="H165" s="33">
        <v>0</v>
      </c>
      <c r="I165" s="38">
        <f t="shared" si="33"/>
        <v>0</v>
      </c>
      <c r="J165" s="33">
        <v>0</v>
      </c>
      <c r="K165" s="38">
        <f t="shared" si="34"/>
        <v>0</v>
      </c>
      <c r="L165" s="33">
        <v>0</v>
      </c>
      <c r="M165" s="38">
        <f t="shared" si="35"/>
        <v>0</v>
      </c>
      <c r="N165" s="33">
        <f t="shared" si="36"/>
        <v>0</v>
      </c>
      <c r="O165" s="38">
        <f t="shared" si="37"/>
        <v>0</v>
      </c>
      <c r="P165" s="33">
        <v>0</v>
      </c>
      <c r="Q165" s="33">
        <v>0</v>
      </c>
      <c r="R165" s="33">
        <v>0</v>
      </c>
      <c r="S165" s="33">
        <v>0</v>
      </c>
      <c r="T165" s="38">
        <f t="shared" si="38"/>
        <v>0</v>
      </c>
      <c r="U165" s="38">
        <f t="shared" si="39"/>
        <v>0</v>
      </c>
    </row>
    <row r="166" spans="1:21" ht="13" x14ac:dyDescent="0.3">
      <c r="A166" s="18" t="s">
        <v>29</v>
      </c>
      <c r="B166" s="12" t="s">
        <v>302</v>
      </c>
      <c r="C166" s="11" t="s">
        <v>303</v>
      </c>
      <c r="D166" s="33">
        <v>0</v>
      </c>
      <c r="E166" s="33">
        <v>0</v>
      </c>
      <c r="F166" s="33">
        <v>0</v>
      </c>
      <c r="G166" s="38">
        <f t="shared" si="32"/>
        <v>0</v>
      </c>
      <c r="H166" s="33">
        <v>0</v>
      </c>
      <c r="I166" s="38">
        <f t="shared" si="33"/>
        <v>0</v>
      </c>
      <c r="J166" s="33">
        <v>0</v>
      </c>
      <c r="K166" s="38">
        <f t="shared" si="34"/>
        <v>0</v>
      </c>
      <c r="L166" s="33">
        <v>0</v>
      </c>
      <c r="M166" s="38">
        <f t="shared" si="35"/>
        <v>0</v>
      </c>
      <c r="N166" s="33">
        <f t="shared" si="36"/>
        <v>0</v>
      </c>
      <c r="O166" s="38">
        <f t="shared" si="37"/>
        <v>0</v>
      </c>
      <c r="P166" s="33">
        <v>0</v>
      </c>
      <c r="Q166" s="33">
        <v>0</v>
      </c>
      <c r="R166" s="33">
        <v>0</v>
      </c>
      <c r="S166" s="33">
        <v>0</v>
      </c>
      <c r="T166" s="38">
        <f t="shared" si="38"/>
        <v>0</v>
      </c>
      <c r="U166" s="38">
        <f t="shared" si="39"/>
        <v>0</v>
      </c>
    </row>
    <row r="167" spans="1:21" ht="13" x14ac:dyDescent="0.3">
      <c r="A167" s="18" t="s">
        <v>29</v>
      </c>
      <c r="B167" s="12" t="s">
        <v>304</v>
      </c>
      <c r="C167" s="11" t="s">
        <v>305</v>
      </c>
      <c r="D167" s="33">
        <v>0</v>
      </c>
      <c r="E167" s="33">
        <v>0</v>
      </c>
      <c r="F167" s="33">
        <v>0</v>
      </c>
      <c r="G167" s="38">
        <f t="shared" si="32"/>
        <v>0</v>
      </c>
      <c r="H167" s="33">
        <v>0</v>
      </c>
      <c r="I167" s="38">
        <f t="shared" si="33"/>
        <v>0</v>
      </c>
      <c r="J167" s="33">
        <v>0</v>
      </c>
      <c r="K167" s="38">
        <f t="shared" si="34"/>
        <v>0</v>
      </c>
      <c r="L167" s="33">
        <v>0</v>
      </c>
      <c r="M167" s="38">
        <f t="shared" si="35"/>
        <v>0</v>
      </c>
      <c r="N167" s="33">
        <f t="shared" si="36"/>
        <v>0</v>
      </c>
      <c r="O167" s="38">
        <f t="shared" si="37"/>
        <v>0</v>
      </c>
      <c r="P167" s="33">
        <v>0</v>
      </c>
      <c r="Q167" s="33">
        <v>0</v>
      </c>
      <c r="R167" s="33">
        <v>0</v>
      </c>
      <c r="S167" s="33">
        <v>0</v>
      </c>
      <c r="T167" s="38">
        <f t="shared" si="38"/>
        <v>0</v>
      </c>
      <c r="U167" s="38">
        <f t="shared" si="39"/>
        <v>0</v>
      </c>
    </row>
    <row r="168" spans="1:21" ht="13" x14ac:dyDescent="0.3">
      <c r="A168" s="18" t="s">
        <v>44</v>
      </c>
      <c r="B168" s="12" t="s">
        <v>306</v>
      </c>
      <c r="C168" s="11" t="s">
        <v>307</v>
      </c>
      <c r="D168" s="33">
        <v>0</v>
      </c>
      <c r="E168" s="33">
        <v>0</v>
      </c>
      <c r="F168" s="33">
        <v>0</v>
      </c>
      <c r="G168" s="38">
        <f t="shared" si="32"/>
        <v>0</v>
      </c>
      <c r="H168" s="33">
        <v>0</v>
      </c>
      <c r="I168" s="38">
        <f t="shared" si="33"/>
        <v>0</v>
      </c>
      <c r="J168" s="33">
        <v>0</v>
      </c>
      <c r="K168" s="38">
        <f t="shared" si="34"/>
        <v>0</v>
      </c>
      <c r="L168" s="33">
        <v>0</v>
      </c>
      <c r="M168" s="38">
        <f t="shared" si="35"/>
        <v>0</v>
      </c>
      <c r="N168" s="33">
        <f t="shared" si="36"/>
        <v>0</v>
      </c>
      <c r="O168" s="38">
        <f t="shared" si="37"/>
        <v>0</v>
      </c>
      <c r="P168" s="33">
        <v>0</v>
      </c>
      <c r="Q168" s="33">
        <v>0</v>
      </c>
      <c r="R168" s="33">
        <v>0</v>
      </c>
      <c r="S168" s="33">
        <v>0</v>
      </c>
      <c r="T168" s="38">
        <f t="shared" si="38"/>
        <v>0</v>
      </c>
      <c r="U168" s="38">
        <f t="shared" si="39"/>
        <v>0</v>
      </c>
    </row>
    <row r="169" spans="1:21" ht="14" x14ac:dyDescent="0.3">
      <c r="A169" s="19" t="s">
        <v>0</v>
      </c>
      <c r="B169" s="14" t="s">
        <v>308</v>
      </c>
      <c r="C169" s="13" t="s">
        <v>0</v>
      </c>
      <c r="D169" s="34">
        <f>SUM(D164:D168)</f>
        <v>0</v>
      </c>
      <c r="E169" s="34">
        <f>SUM(E164:E168)</f>
        <v>0</v>
      </c>
      <c r="F169" s="34">
        <f>SUM(F164:F168)</f>
        <v>0</v>
      </c>
      <c r="G169" s="39">
        <f t="shared" si="32"/>
        <v>0</v>
      </c>
      <c r="H169" s="34">
        <f>SUM(H164:H168)</f>
        <v>0</v>
      </c>
      <c r="I169" s="39">
        <f t="shared" si="33"/>
        <v>0</v>
      </c>
      <c r="J169" s="34">
        <f>SUM(J164:J168)</f>
        <v>0</v>
      </c>
      <c r="K169" s="39">
        <f t="shared" si="34"/>
        <v>0</v>
      </c>
      <c r="L169" s="34">
        <f>SUM(L164:L168)</f>
        <v>0</v>
      </c>
      <c r="M169" s="39">
        <f t="shared" si="35"/>
        <v>0</v>
      </c>
      <c r="N169" s="34">
        <f t="shared" si="36"/>
        <v>0</v>
      </c>
      <c r="O169" s="39">
        <f t="shared" si="37"/>
        <v>0</v>
      </c>
      <c r="P169" s="34">
        <f>SUM(P164:P168)</f>
        <v>0</v>
      </c>
      <c r="Q169" s="34">
        <f>SUM(Q164:Q168)</f>
        <v>0</v>
      </c>
      <c r="R169" s="34">
        <f>SUM(R164:R168)</f>
        <v>0</v>
      </c>
      <c r="S169" s="34">
        <f>SUM(S164:S168)</f>
        <v>0</v>
      </c>
      <c r="T169" s="39">
        <f t="shared" si="38"/>
        <v>0</v>
      </c>
      <c r="U169" s="39">
        <f t="shared" si="39"/>
        <v>0</v>
      </c>
    </row>
    <row r="170" spans="1:21" ht="14" x14ac:dyDescent="0.3">
      <c r="A170" s="19" t="s">
        <v>0</v>
      </c>
      <c r="B170" s="14" t="s">
        <v>309</v>
      </c>
      <c r="C170" s="13" t="s">
        <v>0</v>
      </c>
      <c r="D170" s="34">
        <f>SUM(D105,D107:D111,D113:D120,D122:D125,D127:D131,D133:D136,D138:D143,D145:D149,D151:D156,D158:D162,D164:D168)</f>
        <v>270969781</v>
      </c>
      <c r="E170" s="34">
        <f>SUM(E105,E107:E111,E113:E120,E122:E125,E127:E131,E133:E136,E138:E143,E145:E149,E151:E156,E158:E162,E164:E168)</f>
        <v>270357747</v>
      </c>
      <c r="F170" s="34">
        <f>SUM(F105,F107:F111,F113:F120,F122:F125,F127:F131,F133:F136,F138:F143,F145:F149,F151:F156,F158:F162,F164:F168)</f>
        <v>11200182</v>
      </c>
      <c r="G170" s="39">
        <f t="shared" si="32"/>
        <v>4.1333693959032282E-2</v>
      </c>
      <c r="H170" s="34">
        <f>SUM(H105,H107:H111,H113:H120,H122:H125,H127:H131,H133:H136,H138:H143,H145:H149,H151:H156,H158:H162,H164:H168)</f>
        <v>114686107</v>
      </c>
      <c r="I170" s="39">
        <f t="shared" si="33"/>
        <v>0.42324316230672232</v>
      </c>
      <c r="J170" s="34">
        <f>SUM(J105,J107:J111,J113:J120,J122:J125,J127:J131,J133:J136,J138:J143,J145:J149,J151:J156,J158:J162,J164:J168)</f>
        <v>64756000</v>
      </c>
      <c r="K170" s="39">
        <f t="shared" si="34"/>
        <v>0.23951967612749783</v>
      </c>
      <c r="L170" s="34">
        <f>SUM(L105,L107:L111,L113:L120,L122:L125,L127:L131,L133:L136,L138:L143,L145:L149,L151:L156,L158:L162,L164:L168)</f>
        <v>0</v>
      </c>
      <c r="M170" s="39">
        <f t="shared" si="35"/>
        <v>0</v>
      </c>
      <c r="N170" s="34">
        <f t="shared" si="36"/>
        <v>190642289</v>
      </c>
      <c r="O170" s="39">
        <f t="shared" si="37"/>
        <v>0.70514823827112305</v>
      </c>
      <c r="P170" s="34">
        <f>SUM(P105,P107:P111,P113:P120,P122:P125,P127:P131,P133:P136,P138:P143,P145:P149,P151:P156,P158:P162,P164:P168)</f>
        <v>100094094</v>
      </c>
      <c r="Q170" s="34">
        <f>SUM(Q105,Q107:Q111,Q113:Q120,Q122:Q125,Q127:Q131,Q133:Q136,Q138:Q143,Q145:Q149,Q151:Q156,Q158:Q162,Q164:Q168)</f>
        <v>262806589</v>
      </c>
      <c r="R170" s="34">
        <f>SUM(R105,R107:R111,R113:R120,R122:R125,R127:R131,R133:R136,R138:R143,R145:R149,R151:R156,R158:R162,R164:R168)</f>
        <v>262056206</v>
      </c>
      <c r="S170" s="34">
        <f>SUM(S105,S107:S111,S113:S120,S122:S125,S127:S131,S133:S136,S138:S143,S145:S149,S151:S156,S158:S162,S164:S168)</f>
        <v>142313009</v>
      </c>
      <c r="T170" s="39">
        <f t="shared" si="38"/>
        <v>0.54306292215800456</v>
      </c>
      <c r="U170" s="39">
        <f t="shared" si="39"/>
        <v>-0.35304874231640482</v>
      </c>
    </row>
    <row r="171" spans="1:21" ht="14.5" customHeight="1" x14ac:dyDescent="0.3">
      <c r="A171" s="17" t="s">
        <v>0</v>
      </c>
      <c r="B171" s="15" t="s">
        <v>618</v>
      </c>
      <c r="C171" s="10"/>
      <c r="D171" s="35"/>
      <c r="E171" s="35"/>
      <c r="F171" s="35"/>
      <c r="G171" s="40"/>
      <c r="H171" s="35"/>
      <c r="I171" s="40"/>
      <c r="J171" s="35"/>
      <c r="K171" s="40"/>
      <c r="L171" s="35"/>
      <c r="M171" s="40"/>
      <c r="N171" s="35"/>
      <c r="O171" s="40"/>
      <c r="P171" s="35"/>
      <c r="Q171" s="35"/>
      <c r="R171" s="35"/>
      <c r="S171" s="35"/>
      <c r="T171" s="40"/>
      <c r="U171" s="40"/>
    </row>
    <row r="172" spans="1:21" ht="14.5" customHeight="1" x14ac:dyDescent="0.3">
      <c r="A172" s="17" t="s">
        <v>0</v>
      </c>
      <c r="B172" s="9" t="s">
        <v>310</v>
      </c>
      <c r="C172" s="10"/>
      <c r="D172" s="35"/>
      <c r="E172" s="35"/>
      <c r="F172" s="35"/>
      <c r="G172" s="40"/>
      <c r="H172" s="35"/>
      <c r="I172" s="40"/>
      <c r="J172" s="35"/>
      <c r="K172" s="40"/>
      <c r="L172" s="35"/>
      <c r="M172" s="40"/>
      <c r="N172" s="35"/>
      <c r="O172" s="40"/>
      <c r="P172" s="35"/>
      <c r="Q172" s="35"/>
      <c r="R172" s="35"/>
      <c r="S172" s="35"/>
      <c r="T172" s="40"/>
      <c r="U172" s="40"/>
    </row>
    <row r="173" spans="1:21" ht="13" x14ac:dyDescent="0.3">
      <c r="A173" s="18" t="s">
        <v>29</v>
      </c>
      <c r="B173" s="12" t="s">
        <v>311</v>
      </c>
      <c r="C173" s="11" t="s">
        <v>312</v>
      </c>
      <c r="D173" s="33">
        <v>0</v>
      </c>
      <c r="E173" s="33">
        <v>0</v>
      </c>
      <c r="F173" s="33">
        <v>0</v>
      </c>
      <c r="G173" s="38">
        <f t="shared" ref="G173:G205" si="40">IF(($D173     =0),0,($F173     /$D173     ))</f>
        <v>0</v>
      </c>
      <c r="H173" s="33">
        <v>0</v>
      </c>
      <c r="I173" s="38">
        <f t="shared" ref="I173:I205" si="41">IF(($D173     =0),0,($H173     /$D173     ))</f>
        <v>0</v>
      </c>
      <c r="J173" s="33">
        <v>0</v>
      </c>
      <c r="K173" s="38">
        <f t="shared" ref="K173:K205" si="42">IF(($E173     =0),0,($J173     /$E173     ))</f>
        <v>0</v>
      </c>
      <c r="L173" s="33">
        <v>0</v>
      </c>
      <c r="M173" s="38">
        <f t="shared" ref="M173:M205" si="43">IF(($E173     =0),0,($L173     /$E173     ))</f>
        <v>0</v>
      </c>
      <c r="N173" s="33">
        <f t="shared" ref="N173:N205" si="44">$F173     +$H173     +$J173</f>
        <v>0</v>
      </c>
      <c r="O173" s="38">
        <f t="shared" ref="O173:O205" si="45">IF(($E173     =0),0,($N173     /$E173     ))</f>
        <v>0</v>
      </c>
      <c r="P173" s="33">
        <v>0</v>
      </c>
      <c r="Q173" s="33">
        <v>0</v>
      </c>
      <c r="R173" s="33">
        <v>0</v>
      </c>
      <c r="S173" s="33">
        <v>0</v>
      </c>
      <c r="T173" s="38">
        <f t="shared" ref="T173:T205" si="46">IF(($R173     =0),0,($S173     /$R173     ))</f>
        <v>0</v>
      </c>
      <c r="U173" s="38">
        <f t="shared" ref="U173:U205" si="47">IF(($P173     =0),0,(($J173     /$P173     )-1))</f>
        <v>0</v>
      </c>
    </row>
    <row r="174" spans="1:21" ht="13" x14ac:dyDescent="0.3">
      <c r="A174" s="18" t="s">
        <v>29</v>
      </c>
      <c r="B174" s="12" t="s">
        <v>313</v>
      </c>
      <c r="C174" s="11" t="s">
        <v>314</v>
      </c>
      <c r="D174" s="33">
        <v>0</v>
      </c>
      <c r="E174" s="33">
        <v>0</v>
      </c>
      <c r="F174" s="33">
        <v>0</v>
      </c>
      <c r="G174" s="38">
        <f t="shared" si="40"/>
        <v>0</v>
      </c>
      <c r="H174" s="33">
        <v>0</v>
      </c>
      <c r="I174" s="38">
        <f t="shared" si="41"/>
        <v>0</v>
      </c>
      <c r="J174" s="33">
        <v>0</v>
      </c>
      <c r="K174" s="38">
        <f t="shared" si="42"/>
        <v>0</v>
      </c>
      <c r="L174" s="33">
        <v>0</v>
      </c>
      <c r="M174" s="38">
        <f t="shared" si="43"/>
        <v>0</v>
      </c>
      <c r="N174" s="33">
        <f t="shared" si="44"/>
        <v>0</v>
      </c>
      <c r="O174" s="38">
        <f t="shared" si="45"/>
        <v>0</v>
      </c>
      <c r="P174" s="33">
        <v>0</v>
      </c>
      <c r="Q174" s="33">
        <v>0</v>
      </c>
      <c r="R174" s="33">
        <v>0</v>
      </c>
      <c r="S174" s="33">
        <v>0</v>
      </c>
      <c r="T174" s="38">
        <f t="shared" si="46"/>
        <v>0</v>
      </c>
      <c r="U174" s="38">
        <f t="shared" si="47"/>
        <v>0</v>
      </c>
    </row>
    <row r="175" spans="1:21" ht="13" x14ac:dyDescent="0.3">
      <c r="A175" s="18" t="s">
        <v>29</v>
      </c>
      <c r="B175" s="12" t="s">
        <v>315</v>
      </c>
      <c r="C175" s="11" t="s">
        <v>316</v>
      </c>
      <c r="D175" s="33">
        <v>13000</v>
      </c>
      <c r="E175" s="33">
        <v>13000</v>
      </c>
      <c r="F175" s="33">
        <v>0</v>
      </c>
      <c r="G175" s="38">
        <f t="shared" si="40"/>
        <v>0</v>
      </c>
      <c r="H175" s="33">
        <v>0</v>
      </c>
      <c r="I175" s="38">
        <f t="shared" si="41"/>
        <v>0</v>
      </c>
      <c r="J175" s="33">
        <v>900519</v>
      </c>
      <c r="K175" s="38">
        <f t="shared" si="42"/>
        <v>69.270692307692315</v>
      </c>
      <c r="L175" s="33">
        <v>0</v>
      </c>
      <c r="M175" s="38">
        <f t="shared" si="43"/>
        <v>0</v>
      </c>
      <c r="N175" s="33">
        <f t="shared" si="44"/>
        <v>900519</v>
      </c>
      <c r="O175" s="38">
        <f t="shared" si="45"/>
        <v>69.270692307692315</v>
      </c>
      <c r="P175" s="33">
        <v>0</v>
      </c>
      <c r="Q175" s="33">
        <v>13000</v>
      </c>
      <c r="R175" s="33">
        <v>13000</v>
      </c>
      <c r="S175" s="33">
        <v>0</v>
      </c>
      <c r="T175" s="38">
        <f t="shared" si="46"/>
        <v>0</v>
      </c>
      <c r="U175" s="38">
        <f t="shared" si="47"/>
        <v>0</v>
      </c>
    </row>
    <row r="176" spans="1:21" ht="13" x14ac:dyDescent="0.3">
      <c r="A176" s="18" t="s">
        <v>29</v>
      </c>
      <c r="B176" s="12" t="s">
        <v>317</v>
      </c>
      <c r="C176" s="11" t="s">
        <v>318</v>
      </c>
      <c r="D176" s="33">
        <v>0</v>
      </c>
      <c r="E176" s="33">
        <v>0</v>
      </c>
      <c r="F176" s="33">
        <v>0</v>
      </c>
      <c r="G176" s="38">
        <f t="shared" si="40"/>
        <v>0</v>
      </c>
      <c r="H176" s="33">
        <v>0</v>
      </c>
      <c r="I176" s="38">
        <f t="shared" si="41"/>
        <v>0</v>
      </c>
      <c r="J176" s="33">
        <v>0</v>
      </c>
      <c r="K176" s="38">
        <f t="shared" si="42"/>
        <v>0</v>
      </c>
      <c r="L176" s="33">
        <v>0</v>
      </c>
      <c r="M176" s="38">
        <f t="shared" si="43"/>
        <v>0</v>
      </c>
      <c r="N176" s="33">
        <f t="shared" si="44"/>
        <v>0</v>
      </c>
      <c r="O176" s="38">
        <f t="shared" si="45"/>
        <v>0</v>
      </c>
      <c r="P176" s="33">
        <v>0</v>
      </c>
      <c r="Q176" s="33">
        <v>0</v>
      </c>
      <c r="R176" s="33">
        <v>0</v>
      </c>
      <c r="S176" s="33">
        <v>0</v>
      </c>
      <c r="T176" s="38">
        <f t="shared" si="46"/>
        <v>0</v>
      </c>
      <c r="U176" s="38">
        <f t="shared" si="47"/>
        <v>0</v>
      </c>
    </row>
    <row r="177" spans="1:21" ht="13" x14ac:dyDescent="0.3">
      <c r="A177" s="18" t="s">
        <v>29</v>
      </c>
      <c r="B177" s="12" t="s">
        <v>319</v>
      </c>
      <c r="C177" s="11" t="s">
        <v>320</v>
      </c>
      <c r="D177" s="33">
        <v>0</v>
      </c>
      <c r="E177" s="33">
        <v>0</v>
      </c>
      <c r="F177" s="33">
        <v>0</v>
      </c>
      <c r="G177" s="38">
        <f t="shared" si="40"/>
        <v>0</v>
      </c>
      <c r="H177" s="33">
        <v>0</v>
      </c>
      <c r="I177" s="38">
        <f t="shared" si="41"/>
        <v>0</v>
      </c>
      <c r="J177" s="33">
        <v>0</v>
      </c>
      <c r="K177" s="38">
        <f t="shared" si="42"/>
        <v>0</v>
      </c>
      <c r="L177" s="33">
        <v>0</v>
      </c>
      <c r="M177" s="38">
        <f t="shared" si="43"/>
        <v>0</v>
      </c>
      <c r="N177" s="33">
        <f t="shared" si="44"/>
        <v>0</v>
      </c>
      <c r="O177" s="38">
        <f t="shared" si="45"/>
        <v>0</v>
      </c>
      <c r="P177" s="33">
        <v>0</v>
      </c>
      <c r="Q177" s="33">
        <v>0</v>
      </c>
      <c r="R177" s="33">
        <v>0</v>
      </c>
      <c r="S177" s="33">
        <v>0</v>
      </c>
      <c r="T177" s="38">
        <f t="shared" si="46"/>
        <v>0</v>
      </c>
      <c r="U177" s="38">
        <f t="shared" si="47"/>
        <v>0</v>
      </c>
    </row>
    <row r="178" spans="1:21" ht="13" x14ac:dyDescent="0.3">
      <c r="A178" s="18" t="s">
        <v>44</v>
      </c>
      <c r="B178" s="12" t="s">
        <v>321</v>
      </c>
      <c r="C178" s="11" t="s">
        <v>322</v>
      </c>
      <c r="D178" s="33">
        <v>0</v>
      </c>
      <c r="E178" s="33">
        <v>0</v>
      </c>
      <c r="F178" s="33">
        <v>48430</v>
      </c>
      <c r="G178" s="38">
        <f t="shared" si="40"/>
        <v>0</v>
      </c>
      <c r="H178" s="33">
        <v>0</v>
      </c>
      <c r="I178" s="38">
        <f t="shared" si="41"/>
        <v>0</v>
      </c>
      <c r="J178" s="33">
        <v>0</v>
      </c>
      <c r="K178" s="38">
        <f t="shared" si="42"/>
        <v>0</v>
      </c>
      <c r="L178" s="33">
        <v>0</v>
      </c>
      <c r="M178" s="38">
        <f t="shared" si="43"/>
        <v>0</v>
      </c>
      <c r="N178" s="33">
        <f t="shared" si="44"/>
        <v>48430</v>
      </c>
      <c r="O178" s="38">
        <f t="shared" si="45"/>
        <v>0</v>
      </c>
      <c r="P178" s="33">
        <v>0</v>
      </c>
      <c r="Q178" s="33">
        <v>0</v>
      </c>
      <c r="R178" s="33">
        <v>0</v>
      </c>
      <c r="S178" s="33">
        <v>0</v>
      </c>
      <c r="T178" s="38">
        <f t="shared" si="46"/>
        <v>0</v>
      </c>
      <c r="U178" s="38">
        <f t="shared" si="47"/>
        <v>0</v>
      </c>
    </row>
    <row r="179" spans="1:21" ht="14" x14ac:dyDescent="0.3">
      <c r="A179" s="19" t="s">
        <v>0</v>
      </c>
      <c r="B179" s="14" t="s">
        <v>323</v>
      </c>
      <c r="C179" s="13" t="s">
        <v>0</v>
      </c>
      <c r="D179" s="34">
        <f>SUM(D173:D178)</f>
        <v>13000</v>
      </c>
      <c r="E179" s="34">
        <f>SUM(E173:E178)</f>
        <v>13000</v>
      </c>
      <c r="F179" s="34">
        <f>SUM(F173:F178)</f>
        <v>48430</v>
      </c>
      <c r="G179" s="39">
        <f t="shared" si="40"/>
        <v>3.7253846153846153</v>
      </c>
      <c r="H179" s="34">
        <f>SUM(H173:H178)</f>
        <v>0</v>
      </c>
      <c r="I179" s="39">
        <f t="shared" si="41"/>
        <v>0</v>
      </c>
      <c r="J179" s="34">
        <f>SUM(J173:J178)</f>
        <v>900519</v>
      </c>
      <c r="K179" s="39">
        <f t="shared" si="42"/>
        <v>69.270692307692315</v>
      </c>
      <c r="L179" s="34">
        <f>SUM(L173:L178)</f>
        <v>0</v>
      </c>
      <c r="M179" s="39">
        <f t="shared" si="43"/>
        <v>0</v>
      </c>
      <c r="N179" s="34">
        <f t="shared" si="44"/>
        <v>948949</v>
      </c>
      <c r="O179" s="39">
        <f t="shared" si="45"/>
        <v>72.996076923076927</v>
      </c>
      <c r="P179" s="34">
        <f>SUM(P173:P178)</f>
        <v>0</v>
      </c>
      <c r="Q179" s="34">
        <f>SUM(Q173:Q178)</f>
        <v>13000</v>
      </c>
      <c r="R179" s="34">
        <f>SUM(R173:R178)</f>
        <v>13000</v>
      </c>
      <c r="S179" s="34">
        <f>SUM(S173:S178)</f>
        <v>0</v>
      </c>
      <c r="T179" s="39">
        <f t="shared" si="46"/>
        <v>0</v>
      </c>
      <c r="U179" s="39">
        <f t="shared" si="47"/>
        <v>0</v>
      </c>
    </row>
    <row r="180" spans="1:21" ht="13" x14ac:dyDescent="0.3">
      <c r="A180" s="18" t="s">
        <v>29</v>
      </c>
      <c r="B180" s="12" t="s">
        <v>324</v>
      </c>
      <c r="C180" s="11" t="s">
        <v>325</v>
      </c>
      <c r="D180" s="33">
        <v>0</v>
      </c>
      <c r="E180" s="33">
        <v>0</v>
      </c>
      <c r="F180" s="33">
        <v>0</v>
      </c>
      <c r="G180" s="38">
        <f t="shared" si="40"/>
        <v>0</v>
      </c>
      <c r="H180" s="33">
        <v>0</v>
      </c>
      <c r="I180" s="38">
        <f t="shared" si="41"/>
        <v>0</v>
      </c>
      <c r="J180" s="33">
        <v>0</v>
      </c>
      <c r="K180" s="38">
        <f t="shared" si="42"/>
        <v>0</v>
      </c>
      <c r="L180" s="33">
        <v>0</v>
      </c>
      <c r="M180" s="38">
        <f t="shared" si="43"/>
        <v>0</v>
      </c>
      <c r="N180" s="33">
        <f t="shared" si="44"/>
        <v>0</v>
      </c>
      <c r="O180" s="38">
        <f t="shared" si="45"/>
        <v>0</v>
      </c>
      <c r="P180" s="33">
        <v>0</v>
      </c>
      <c r="Q180" s="33">
        <v>0</v>
      </c>
      <c r="R180" s="33">
        <v>0</v>
      </c>
      <c r="S180" s="33">
        <v>0</v>
      </c>
      <c r="T180" s="38">
        <f t="shared" si="46"/>
        <v>0</v>
      </c>
      <c r="U180" s="38">
        <f t="shared" si="47"/>
        <v>0</v>
      </c>
    </row>
    <row r="181" spans="1:21" ht="13" x14ac:dyDescent="0.3">
      <c r="A181" s="18" t="s">
        <v>29</v>
      </c>
      <c r="B181" s="12" t="s">
        <v>326</v>
      </c>
      <c r="C181" s="11" t="s">
        <v>327</v>
      </c>
      <c r="D181" s="33">
        <v>0</v>
      </c>
      <c r="E181" s="33">
        <v>0</v>
      </c>
      <c r="F181" s="33">
        <v>0</v>
      </c>
      <c r="G181" s="38">
        <f t="shared" si="40"/>
        <v>0</v>
      </c>
      <c r="H181" s="33">
        <v>0</v>
      </c>
      <c r="I181" s="38">
        <f t="shared" si="41"/>
        <v>0</v>
      </c>
      <c r="J181" s="33">
        <v>0</v>
      </c>
      <c r="K181" s="38">
        <f t="shared" si="42"/>
        <v>0</v>
      </c>
      <c r="L181" s="33">
        <v>0</v>
      </c>
      <c r="M181" s="38">
        <f t="shared" si="43"/>
        <v>0</v>
      </c>
      <c r="N181" s="33">
        <f t="shared" si="44"/>
        <v>0</v>
      </c>
      <c r="O181" s="38">
        <f t="shared" si="45"/>
        <v>0</v>
      </c>
      <c r="P181" s="33">
        <v>0</v>
      </c>
      <c r="Q181" s="33">
        <v>0</v>
      </c>
      <c r="R181" s="33">
        <v>0</v>
      </c>
      <c r="S181" s="33">
        <v>0</v>
      </c>
      <c r="T181" s="38">
        <f t="shared" si="46"/>
        <v>0</v>
      </c>
      <c r="U181" s="38">
        <f t="shared" si="47"/>
        <v>0</v>
      </c>
    </row>
    <row r="182" spans="1:21" ht="13" x14ac:dyDescent="0.3">
      <c r="A182" s="18" t="s">
        <v>29</v>
      </c>
      <c r="B182" s="12" t="s">
        <v>328</v>
      </c>
      <c r="C182" s="11" t="s">
        <v>329</v>
      </c>
      <c r="D182" s="33">
        <v>0</v>
      </c>
      <c r="E182" s="33">
        <v>0</v>
      </c>
      <c r="F182" s="33">
        <v>0</v>
      </c>
      <c r="G182" s="38">
        <f t="shared" si="40"/>
        <v>0</v>
      </c>
      <c r="H182" s="33">
        <v>0</v>
      </c>
      <c r="I182" s="38">
        <f t="shared" si="41"/>
        <v>0</v>
      </c>
      <c r="J182" s="33">
        <v>0</v>
      </c>
      <c r="K182" s="38">
        <f t="shared" si="42"/>
        <v>0</v>
      </c>
      <c r="L182" s="33">
        <v>0</v>
      </c>
      <c r="M182" s="38">
        <f t="shared" si="43"/>
        <v>0</v>
      </c>
      <c r="N182" s="33">
        <f t="shared" si="44"/>
        <v>0</v>
      </c>
      <c r="O182" s="38">
        <f t="shared" si="45"/>
        <v>0</v>
      </c>
      <c r="P182" s="33">
        <v>0</v>
      </c>
      <c r="Q182" s="33">
        <v>0</v>
      </c>
      <c r="R182" s="33">
        <v>0</v>
      </c>
      <c r="S182" s="33">
        <v>0</v>
      </c>
      <c r="T182" s="38">
        <f t="shared" si="46"/>
        <v>0</v>
      </c>
      <c r="U182" s="38">
        <f t="shared" si="47"/>
        <v>0</v>
      </c>
    </row>
    <row r="183" spans="1:21" ht="13" x14ac:dyDescent="0.3">
      <c r="A183" s="18" t="s">
        <v>29</v>
      </c>
      <c r="B183" s="12" t="s">
        <v>330</v>
      </c>
      <c r="C183" s="11" t="s">
        <v>331</v>
      </c>
      <c r="D183" s="33">
        <v>0</v>
      </c>
      <c r="E183" s="33">
        <v>0</v>
      </c>
      <c r="F183" s="33">
        <v>0</v>
      </c>
      <c r="G183" s="38">
        <f t="shared" si="40"/>
        <v>0</v>
      </c>
      <c r="H183" s="33">
        <v>0</v>
      </c>
      <c r="I183" s="38">
        <f t="shared" si="41"/>
        <v>0</v>
      </c>
      <c r="J183" s="33">
        <v>0</v>
      </c>
      <c r="K183" s="38">
        <f t="shared" si="42"/>
        <v>0</v>
      </c>
      <c r="L183" s="33">
        <v>0</v>
      </c>
      <c r="M183" s="38">
        <f t="shared" si="43"/>
        <v>0</v>
      </c>
      <c r="N183" s="33">
        <f t="shared" si="44"/>
        <v>0</v>
      </c>
      <c r="O183" s="38">
        <f t="shared" si="45"/>
        <v>0</v>
      </c>
      <c r="P183" s="33">
        <v>0</v>
      </c>
      <c r="Q183" s="33">
        <v>0</v>
      </c>
      <c r="R183" s="33">
        <v>0</v>
      </c>
      <c r="S183" s="33">
        <v>0</v>
      </c>
      <c r="T183" s="38">
        <f t="shared" si="46"/>
        <v>0</v>
      </c>
      <c r="U183" s="38">
        <f t="shared" si="47"/>
        <v>0</v>
      </c>
    </row>
    <row r="184" spans="1:21" ht="13" x14ac:dyDescent="0.3">
      <c r="A184" s="18" t="s">
        <v>44</v>
      </c>
      <c r="B184" s="12" t="s">
        <v>332</v>
      </c>
      <c r="C184" s="11" t="s">
        <v>333</v>
      </c>
      <c r="D184" s="33">
        <v>455000</v>
      </c>
      <c r="E184" s="33">
        <v>139547</v>
      </c>
      <c r="F184" s="33">
        <v>630</v>
      </c>
      <c r="G184" s="38">
        <f t="shared" si="40"/>
        <v>1.3846153846153845E-3</v>
      </c>
      <c r="H184" s="33">
        <v>351</v>
      </c>
      <c r="I184" s="38">
        <f t="shared" si="41"/>
        <v>7.7142857142857145E-4</v>
      </c>
      <c r="J184" s="33">
        <v>535</v>
      </c>
      <c r="K184" s="38">
        <f t="shared" si="42"/>
        <v>3.8338337621016574E-3</v>
      </c>
      <c r="L184" s="33">
        <v>0</v>
      </c>
      <c r="M184" s="38">
        <f t="shared" si="43"/>
        <v>0</v>
      </c>
      <c r="N184" s="33">
        <f t="shared" si="44"/>
        <v>1516</v>
      </c>
      <c r="O184" s="38">
        <f t="shared" si="45"/>
        <v>1.0863723333357221E-2</v>
      </c>
      <c r="P184" s="33">
        <v>0</v>
      </c>
      <c r="Q184" s="33">
        <v>0</v>
      </c>
      <c r="R184" s="33">
        <v>0</v>
      </c>
      <c r="S184" s="33">
        <v>0</v>
      </c>
      <c r="T184" s="38">
        <f t="shared" si="46"/>
        <v>0</v>
      </c>
      <c r="U184" s="38">
        <f t="shared" si="47"/>
        <v>0</v>
      </c>
    </row>
    <row r="185" spans="1:21" ht="14" x14ac:dyDescent="0.3">
      <c r="A185" s="19" t="s">
        <v>0</v>
      </c>
      <c r="B185" s="14" t="s">
        <v>334</v>
      </c>
      <c r="C185" s="13" t="s">
        <v>0</v>
      </c>
      <c r="D185" s="34">
        <f>SUM(D180:D184)</f>
        <v>455000</v>
      </c>
      <c r="E185" s="34">
        <f>SUM(E180:E184)</f>
        <v>139547</v>
      </c>
      <c r="F185" s="34">
        <f>SUM(F180:F184)</f>
        <v>630</v>
      </c>
      <c r="G185" s="39">
        <f t="shared" si="40"/>
        <v>1.3846153846153845E-3</v>
      </c>
      <c r="H185" s="34">
        <f>SUM(H180:H184)</f>
        <v>351</v>
      </c>
      <c r="I185" s="39">
        <f t="shared" si="41"/>
        <v>7.7142857142857145E-4</v>
      </c>
      <c r="J185" s="34">
        <f>SUM(J180:J184)</f>
        <v>535</v>
      </c>
      <c r="K185" s="39">
        <f t="shared" si="42"/>
        <v>3.8338337621016574E-3</v>
      </c>
      <c r="L185" s="34">
        <f>SUM(L180:L184)</f>
        <v>0</v>
      </c>
      <c r="M185" s="39">
        <f t="shared" si="43"/>
        <v>0</v>
      </c>
      <c r="N185" s="34">
        <f t="shared" si="44"/>
        <v>1516</v>
      </c>
      <c r="O185" s="39">
        <f t="shared" si="45"/>
        <v>1.0863723333357221E-2</v>
      </c>
      <c r="P185" s="34">
        <f>SUM(P180:P184)</f>
        <v>0</v>
      </c>
      <c r="Q185" s="34">
        <f>SUM(Q180:Q184)</f>
        <v>0</v>
      </c>
      <c r="R185" s="34">
        <f>SUM(R180:R184)</f>
        <v>0</v>
      </c>
      <c r="S185" s="34">
        <f>SUM(S180:S184)</f>
        <v>0</v>
      </c>
      <c r="T185" s="39">
        <f t="shared" si="46"/>
        <v>0</v>
      </c>
      <c r="U185" s="39">
        <f t="shared" si="47"/>
        <v>0</v>
      </c>
    </row>
    <row r="186" spans="1:21" ht="13" x14ac:dyDescent="0.3">
      <c r="A186" s="18" t="s">
        <v>29</v>
      </c>
      <c r="B186" s="12" t="s">
        <v>335</v>
      </c>
      <c r="C186" s="11" t="s">
        <v>336</v>
      </c>
      <c r="D186" s="33">
        <v>0</v>
      </c>
      <c r="E186" s="33">
        <v>0</v>
      </c>
      <c r="F186" s="33">
        <v>0</v>
      </c>
      <c r="G186" s="38">
        <f t="shared" si="40"/>
        <v>0</v>
      </c>
      <c r="H186" s="33">
        <v>0</v>
      </c>
      <c r="I186" s="38">
        <f t="shared" si="41"/>
        <v>0</v>
      </c>
      <c r="J186" s="33">
        <v>0</v>
      </c>
      <c r="K186" s="38">
        <f t="shared" si="42"/>
        <v>0</v>
      </c>
      <c r="L186" s="33">
        <v>0</v>
      </c>
      <c r="M186" s="38">
        <f t="shared" si="43"/>
        <v>0</v>
      </c>
      <c r="N186" s="33">
        <f t="shared" si="44"/>
        <v>0</v>
      </c>
      <c r="O186" s="38">
        <f t="shared" si="45"/>
        <v>0</v>
      </c>
      <c r="P186" s="33">
        <v>0</v>
      </c>
      <c r="Q186" s="33">
        <v>0</v>
      </c>
      <c r="R186" s="33">
        <v>0</v>
      </c>
      <c r="S186" s="33">
        <v>0</v>
      </c>
      <c r="T186" s="38">
        <f t="shared" si="46"/>
        <v>0</v>
      </c>
      <c r="U186" s="38">
        <f t="shared" si="47"/>
        <v>0</v>
      </c>
    </row>
    <row r="187" spans="1:21" ht="13" x14ac:dyDescent="0.3">
      <c r="A187" s="18" t="s">
        <v>29</v>
      </c>
      <c r="B187" s="12" t="s">
        <v>337</v>
      </c>
      <c r="C187" s="11" t="s">
        <v>338</v>
      </c>
      <c r="D187" s="33">
        <v>0</v>
      </c>
      <c r="E187" s="33">
        <v>0</v>
      </c>
      <c r="F187" s="33">
        <v>0</v>
      </c>
      <c r="G187" s="38">
        <f t="shared" si="40"/>
        <v>0</v>
      </c>
      <c r="H187" s="33">
        <v>0</v>
      </c>
      <c r="I187" s="38">
        <f t="shared" si="41"/>
        <v>0</v>
      </c>
      <c r="J187" s="33">
        <v>0</v>
      </c>
      <c r="K187" s="38">
        <f t="shared" si="42"/>
        <v>0</v>
      </c>
      <c r="L187" s="33">
        <v>0</v>
      </c>
      <c r="M187" s="38">
        <f t="shared" si="43"/>
        <v>0</v>
      </c>
      <c r="N187" s="33">
        <f t="shared" si="44"/>
        <v>0</v>
      </c>
      <c r="O187" s="38">
        <f t="shared" si="45"/>
        <v>0</v>
      </c>
      <c r="P187" s="33">
        <v>0</v>
      </c>
      <c r="Q187" s="33">
        <v>0</v>
      </c>
      <c r="R187" s="33">
        <v>0</v>
      </c>
      <c r="S187" s="33">
        <v>0</v>
      </c>
      <c r="T187" s="38">
        <f t="shared" si="46"/>
        <v>0</v>
      </c>
      <c r="U187" s="38">
        <f t="shared" si="47"/>
        <v>0</v>
      </c>
    </row>
    <row r="188" spans="1:21" ht="13" x14ac:dyDescent="0.3">
      <c r="A188" s="18" t="s">
        <v>29</v>
      </c>
      <c r="B188" s="12" t="s">
        <v>339</v>
      </c>
      <c r="C188" s="11" t="s">
        <v>340</v>
      </c>
      <c r="D188" s="33">
        <v>3300</v>
      </c>
      <c r="E188" s="33">
        <v>3300</v>
      </c>
      <c r="F188" s="33">
        <v>0</v>
      </c>
      <c r="G188" s="38">
        <f t="shared" si="40"/>
        <v>0</v>
      </c>
      <c r="H188" s="33">
        <v>0</v>
      </c>
      <c r="I188" s="38">
        <f t="shared" si="41"/>
        <v>0</v>
      </c>
      <c r="J188" s="33">
        <v>0</v>
      </c>
      <c r="K188" s="38">
        <f t="shared" si="42"/>
        <v>0</v>
      </c>
      <c r="L188" s="33">
        <v>0</v>
      </c>
      <c r="M188" s="38">
        <f t="shared" si="43"/>
        <v>0</v>
      </c>
      <c r="N188" s="33">
        <f t="shared" si="44"/>
        <v>0</v>
      </c>
      <c r="O188" s="38">
        <f t="shared" si="45"/>
        <v>0</v>
      </c>
      <c r="P188" s="33">
        <v>0</v>
      </c>
      <c r="Q188" s="33">
        <v>3135</v>
      </c>
      <c r="R188" s="33">
        <v>3135</v>
      </c>
      <c r="S188" s="33">
        <v>0</v>
      </c>
      <c r="T188" s="38">
        <f t="shared" si="46"/>
        <v>0</v>
      </c>
      <c r="U188" s="38">
        <f t="shared" si="47"/>
        <v>0</v>
      </c>
    </row>
    <row r="189" spans="1:21" ht="13" x14ac:dyDescent="0.3">
      <c r="A189" s="18" t="s">
        <v>29</v>
      </c>
      <c r="B189" s="12" t="s">
        <v>341</v>
      </c>
      <c r="C189" s="11" t="s">
        <v>342</v>
      </c>
      <c r="D189" s="33">
        <v>0</v>
      </c>
      <c r="E189" s="33">
        <v>0</v>
      </c>
      <c r="F189" s="33">
        <v>0</v>
      </c>
      <c r="G189" s="38">
        <f t="shared" si="40"/>
        <v>0</v>
      </c>
      <c r="H189" s="33">
        <v>0</v>
      </c>
      <c r="I189" s="38">
        <f t="shared" si="41"/>
        <v>0</v>
      </c>
      <c r="J189" s="33">
        <v>0</v>
      </c>
      <c r="K189" s="38">
        <f t="shared" si="42"/>
        <v>0</v>
      </c>
      <c r="L189" s="33">
        <v>0</v>
      </c>
      <c r="M189" s="38">
        <f t="shared" si="43"/>
        <v>0</v>
      </c>
      <c r="N189" s="33">
        <f t="shared" si="44"/>
        <v>0</v>
      </c>
      <c r="O189" s="38">
        <f t="shared" si="45"/>
        <v>0</v>
      </c>
      <c r="P189" s="33">
        <v>0</v>
      </c>
      <c r="Q189" s="33">
        <v>0</v>
      </c>
      <c r="R189" s="33">
        <v>0</v>
      </c>
      <c r="S189" s="33">
        <v>0</v>
      </c>
      <c r="T189" s="38">
        <f t="shared" si="46"/>
        <v>0</v>
      </c>
      <c r="U189" s="38">
        <f t="shared" si="47"/>
        <v>0</v>
      </c>
    </row>
    <row r="190" spans="1:21" ht="13" x14ac:dyDescent="0.3">
      <c r="A190" s="18" t="s">
        <v>44</v>
      </c>
      <c r="B190" s="12" t="s">
        <v>343</v>
      </c>
      <c r="C190" s="11" t="s">
        <v>344</v>
      </c>
      <c r="D190" s="33">
        <v>21951000</v>
      </c>
      <c r="E190" s="33">
        <v>20960000</v>
      </c>
      <c r="F190" s="33">
        <v>9146247</v>
      </c>
      <c r="G190" s="38">
        <f t="shared" si="40"/>
        <v>0.41666652999863329</v>
      </c>
      <c r="H190" s="33">
        <v>7249010</v>
      </c>
      <c r="I190" s="38">
        <f t="shared" si="41"/>
        <v>0.33023598013757915</v>
      </c>
      <c r="J190" s="33">
        <v>5487741</v>
      </c>
      <c r="K190" s="38">
        <f t="shared" si="42"/>
        <v>0.26181970419847328</v>
      </c>
      <c r="L190" s="33">
        <v>0</v>
      </c>
      <c r="M190" s="38">
        <f t="shared" si="43"/>
        <v>0</v>
      </c>
      <c r="N190" s="33">
        <f t="shared" si="44"/>
        <v>21882998</v>
      </c>
      <c r="O190" s="38">
        <f t="shared" si="45"/>
        <v>1.0440361641221374</v>
      </c>
      <c r="P190" s="33">
        <v>4559625</v>
      </c>
      <c r="Q190" s="33">
        <v>17473000</v>
      </c>
      <c r="R190" s="33">
        <v>21044000</v>
      </c>
      <c r="S190" s="33">
        <v>19517868</v>
      </c>
      <c r="T190" s="38">
        <f t="shared" si="46"/>
        <v>0.92747899638851927</v>
      </c>
      <c r="U190" s="38">
        <f t="shared" si="47"/>
        <v>0.20355094991364431</v>
      </c>
    </row>
    <row r="191" spans="1:21" ht="14" x14ac:dyDescent="0.3">
      <c r="A191" s="19" t="s">
        <v>0</v>
      </c>
      <c r="B191" s="14" t="s">
        <v>345</v>
      </c>
      <c r="C191" s="13" t="s">
        <v>0</v>
      </c>
      <c r="D191" s="34">
        <f>SUM(D186:D190)</f>
        <v>21954300</v>
      </c>
      <c r="E191" s="34">
        <f>SUM(E186:E190)</f>
        <v>20963300</v>
      </c>
      <c r="F191" s="34">
        <f>SUM(F186:F190)</f>
        <v>9146247</v>
      </c>
      <c r="G191" s="39">
        <f t="shared" si="40"/>
        <v>0.41660389991937796</v>
      </c>
      <c r="H191" s="34">
        <f>SUM(H186:H190)</f>
        <v>7249010</v>
      </c>
      <c r="I191" s="39">
        <f t="shared" si="41"/>
        <v>0.330186341627836</v>
      </c>
      <c r="J191" s="34">
        <f>SUM(J186:J190)</f>
        <v>5487741</v>
      </c>
      <c r="K191" s="39">
        <f t="shared" si="42"/>
        <v>0.26177848907376222</v>
      </c>
      <c r="L191" s="34">
        <f>SUM(L186:L190)</f>
        <v>0</v>
      </c>
      <c r="M191" s="39">
        <f t="shared" si="43"/>
        <v>0</v>
      </c>
      <c r="N191" s="34">
        <f t="shared" si="44"/>
        <v>21882998</v>
      </c>
      <c r="O191" s="39">
        <f t="shared" si="45"/>
        <v>1.043871814075074</v>
      </c>
      <c r="P191" s="34">
        <f>SUM(P186:P190)</f>
        <v>4559625</v>
      </c>
      <c r="Q191" s="34">
        <f>SUM(Q186:Q190)</f>
        <v>17476135</v>
      </c>
      <c r="R191" s="34">
        <f>SUM(R186:R190)</f>
        <v>21047135</v>
      </c>
      <c r="S191" s="34">
        <f>SUM(S186:S190)</f>
        <v>19517868</v>
      </c>
      <c r="T191" s="39">
        <f t="shared" si="46"/>
        <v>0.92734084710341813</v>
      </c>
      <c r="U191" s="39">
        <f t="shared" si="47"/>
        <v>0.20355094991364431</v>
      </c>
    </row>
    <row r="192" spans="1:21" ht="13" x14ac:dyDescent="0.3">
      <c r="A192" s="18" t="s">
        <v>29</v>
      </c>
      <c r="B192" s="12" t="s">
        <v>346</v>
      </c>
      <c r="C192" s="11" t="s">
        <v>347</v>
      </c>
      <c r="D192" s="33">
        <v>0</v>
      </c>
      <c r="E192" s="33">
        <v>0</v>
      </c>
      <c r="F192" s="33">
        <v>0</v>
      </c>
      <c r="G192" s="38">
        <f t="shared" si="40"/>
        <v>0</v>
      </c>
      <c r="H192" s="33">
        <v>0</v>
      </c>
      <c r="I192" s="38">
        <f t="shared" si="41"/>
        <v>0</v>
      </c>
      <c r="J192" s="33">
        <v>0</v>
      </c>
      <c r="K192" s="38">
        <f t="shared" si="42"/>
        <v>0</v>
      </c>
      <c r="L192" s="33">
        <v>0</v>
      </c>
      <c r="M192" s="38">
        <f t="shared" si="43"/>
        <v>0</v>
      </c>
      <c r="N192" s="33">
        <f t="shared" si="44"/>
        <v>0</v>
      </c>
      <c r="O192" s="38">
        <f t="shared" si="45"/>
        <v>0</v>
      </c>
      <c r="P192" s="33">
        <v>0</v>
      </c>
      <c r="Q192" s="33">
        <v>0</v>
      </c>
      <c r="R192" s="33">
        <v>0</v>
      </c>
      <c r="S192" s="33">
        <v>0</v>
      </c>
      <c r="T192" s="38">
        <f t="shared" si="46"/>
        <v>0</v>
      </c>
      <c r="U192" s="38">
        <f t="shared" si="47"/>
        <v>0</v>
      </c>
    </row>
    <row r="193" spans="1:21" ht="13" x14ac:dyDescent="0.3">
      <c r="A193" s="18" t="s">
        <v>29</v>
      </c>
      <c r="B193" s="12" t="s">
        <v>348</v>
      </c>
      <c r="C193" s="11" t="s">
        <v>349</v>
      </c>
      <c r="D193" s="33">
        <v>0</v>
      </c>
      <c r="E193" s="33">
        <v>0</v>
      </c>
      <c r="F193" s="33">
        <v>0</v>
      </c>
      <c r="G193" s="38">
        <f t="shared" si="40"/>
        <v>0</v>
      </c>
      <c r="H193" s="33">
        <v>0</v>
      </c>
      <c r="I193" s="38">
        <f t="shared" si="41"/>
        <v>0</v>
      </c>
      <c r="J193" s="33">
        <v>0</v>
      </c>
      <c r="K193" s="38">
        <f t="shared" si="42"/>
        <v>0</v>
      </c>
      <c r="L193" s="33">
        <v>0</v>
      </c>
      <c r="M193" s="38">
        <f t="shared" si="43"/>
        <v>0</v>
      </c>
      <c r="N193" s="33">
        <f t="shared" si="44"/>
        <v>0</v>
      </c>
      <c r="O193" s="38">
        <f t="shared" si="45"/>
        <v>0</v>
      </c>
      <c r="P193" s="33">
        <v>0</v>
      </c>
      <c r="Q193" s="33">
        <v>0</v>
      </c>
      <c r="R193" s="33">
        <v>0</v>
      </c>
      <c r="S193" s="33">
        <v>0</v>
      </c>
      <c r="T193" s="38">
        <f t="shared" si="46"/>
        <v>0</v>
      </c>
      <c r="U193" s="38">
        <f t="shared" si="47"/>
        <v>0</v>
      </c>
    </row>
    <row r="194" spans="1:21" ht="13" x14ac:dyDescent="0.3">
      <c r="A194" s="18" t="s">
        <v>29</v>
      </c>
      <c r="B194" s="12" t="s">
        <v>350</v>
      </c>
      <c r="C194" s="11" t="s">
        <v>351</v>
      </c>
      <c r="D194" s="33">
        <v>0</v>
      </c>
      <c r="E194" s="33">
        <v>0</v>
      </c>
      <c r="F194" s="33">
        <v>0</v>
      </c>
      <c r="G194" s="38">
        <f t="shared" si="40"/>
        <v>0</v>
      </c>
      <c r="H194" s="33">
        <v>0</v>
      </c>
      <c r="I194" s="38">
        <f t="shared" si="41"/>
        <v>0</v>
      </c>
      <c r="J194" s="33">
        <v>0</v>
      </c>
      <c r="K194" s="38">
        <f t="shared" si="42"/>
        <v>0</v>
      </c>
      <c r="L194" s="33">
        <v>0</v>
      </c>
      <c r="M194" s="38">
        <f t="shared" si="43"/>
        <v>0</v>
      </c>
      <c r="N194" s="33">
        <f t="shared" si="44"/>
        <v>0</v>
      </c>
      <c r="O194" s="38">
        <f t="shared" si="45"/>
        <v>0</v>
      </c>
      <c r="P194" s="33">
        <v>0</v>
      </c>
      <c r="Q194" s="33">
        <v>0</v>
      </c>
      <c r="R194" s="33">
        <v>0</v>
      </c>
      <c r="S194" s="33">
        <v>0</v>
      </c>
      <c r="T194" s="38">
        <f t="shared" si="46"/>
        <v>0</v>
      </c>
      <c r="U194" s="38">
        <f t="shared" si="47"/>
        <v>0</v>
      </c>
    </row>
    <row r="195" spans="1:21" ht="13" x14ac:dyDescent="0.3">
      <c r="A195" s="18" t="s">
        <v>29</v>
      </c>
      <c r="B195" s="12" t="s">
        <v>352</v>
      </c>
      <c r="C195" s="11" t="s">
        <v>353</v>
      </c>
      <c r="D195" s="33">
        <v>0</v>
      </c>
      <c r="E195" s="33">
        <v>0</v>
      </c>
      <c r="F195" s="33">
        <v>0</v>
      </c>
      <c r="G195" s="38">
        <f t="shared" si="40"/>
        <v>0</v>
      </c>
      <c r="H195" s="33">
        <v>0</v>
      </c>
      <c r="I195" s="38">
        <f t="shared" si="41"/>
        <v>0</v>
      </c>
      <c r="J195" s="33">
        <v>0</v>
      </c>
      <c r="K195" s="38">
        <f t="shared" si="42"/>
        <v>0</v>
      </c>
      <c r="L195" s="33">
        <v>0</v>
      </c>
      <c r="M195" s="38">
        <f t="shared" si="43"/>
        <v>0</v>
      </c>
      <c r="N195" s="33">
        <f t="shared" si="44"/>
        <v>0</v>
      </c>
      <c r="O195" s="38">
        <f t="shared" si="45"/>
        <v>0</v>
      </c>
      <c r="P195" s="33">
        <v>0</v>
      </c>
      <c r="Q195" s="33">
        <v>0</v>
      </c>
      <c r="R195" s="33">
        <v>0</v>
      </c>
      <c r="S195" s="33">
        <v>0</v>
      </c>
      <c r="T195" s="38">
        <f t="shared" si="46"/>
        <v>0</v>
      </c>
      <c r="U195" s="38">
        <f t="shared" si="47"/>
        <v>0</v>
      </c>
    </row>
    <row r="196" spans="1:21" ht="13" x14ac:dyDescent="0.3">
      <c r="A196" s="18" t="s">
        <v>29</v>
      </c>
      <c r="B196" s="12" t="s">
        <v>354</v>
      </c>
      <c r="C196" s="11" t="s">
        <v>355</v>
      </c>
      <c r="D196" s="33">
        <v>0</v>
      </c>
      <c r="E196" s="33">
        <v>0</v>
      </c>
      <c r="F196" s="33">
        <v>0</v>
      </c>
      <c r="G196" s="38">
        <f t="shared" si="40"/>
        <v>0</v>
      </c>
      <c r="H196" s="33">
        <v>0</v>
      </c>
      <c r="I196" s="38">
        <f t="shared" si="41"/>
        <v>0</v>
      </c>
      <c r="J196" s="33">
        <v>0</v>
      </c>
      <c r="K196" s="38">
        <f t="shared" si="42"/>
        <v>0</v>
      </c>
      <c r="L196" s="33">
        <v>0</v>
      </c>
      <c r="M196" s="38">
        <f t="shared" si="43"/>
        <v>0</v>
      </c>
      <c r="N196" s="33">
        <f t="shared" si="44"/>
        <v>0</v>
      </c>
      <c r="O196" s="38">
        <f t="shared" si="45"/>
        <v>0</v>
      </c>
      <c r="P196" s="33">
        <v>0</v>
      </c>
      <c r="Q196" s="33">
        <v>0</v>
      </c>
      <c r="R196" s="33">
        <v>0</v>
      </c>
      <c r="S196" s="33">
        <v>0</v>
      </c>
      <c r="T196" s="38">
        <f t="shared" si="46"/>
        <v>0</v>
      </c>
      <c r="U196" s="38">
        <f t="shared" si="47"/>
        <v>0</v>
      </c>
    </row>
    <row r="197" spans="1:21" ht="13" x14ac:dyDescent="0.3">
      <c r="A197" s="18" t="s">
        <v>44</v>
      </c>
      <c r="B197" s="12" t="s">
        <v>356</v>
      </c>
      <c r="C197" s="11" t="s">
        <v>357</v>
      </c>
      <c r="D197" s="33">
        <v>171435</v>
      </c>
      <c r="E197" s="33">
        <v>183000</v>
      </c>
      <c r="F197" s="33">
        <v>0</v>
      </c>
      <c r="G197" s="38">
        <f t="shared" si="40"/>
        <v>0</v>
      </c>
      <c r="H197" s="33">
        <v>70535</v>
      </c>
      <c r="I197" s="38">
        <f t="shared" si="41"/>
        <v>0.41143873771400241</v>
      </c>
      <c r="J197" s="33">
        <v>89459</v>
      </c>
      <c r="K197" s="38">
        <f t="shared" si="42"/>
        <v>0.48884699453551911</v>
      </c>
      <c r="L197" s="33">
        <v>0</v>
      </c>
      <c r="M197" s="38">
        <f t="shared" si="43"/>
        <v>0</v>
      </c>
      <c r="N197" s="33">
        <f t="shared" si="44"/>
        <v>159994</v>
      </c>
      <c r="O197" s="38">
        <f t="shared" si="45"/>
        <v>0.87428415300546447</v>
      </c>
      <c r="P197" s="33">
        <v>0</v>
      </c>
      <c r="Q197" s="33">
        <v>165000</v>
      </c>
      <c r="R197" s="33">
        <v>165000</v>
      </c>
      <c r="S197" s="33">
        <v>0</v>
      </c>
      <c r="T197" s="38">
        <f t="shared" si="46"/>
        <v>0</v>
      </c>
      <c r="U197" s="38">
        <f t="shared" si="47"/>
        <v>0</v>
      </c>
    </row>
    <row r="198" spans="1:21" ht="14" x14ac:dyDescent="0.3">
      <c r="A198" s="19" t="s">
        <v>0</v>
      </c>
      <c r="B198" s="14" t="s">
        <v>358</v>
      </c>
      <c r="C198" s="13" t="s">
        <v>0</v>
      </c>
      <c r="D198" s="34">
        <f>SUM(D192:D197)</f>
        <v>171435</v>
      </c>
      <c r="E198" s="34">
        <f>SUM(E192:E197)</f>
        <v>183000</v>
      </c>
      <c r="F198" s="34">
        <f>SUM(F192:F197)</f>
        <v>0</v>
      </c>
      <c r="G198" s="39">
        <f t="shared" si="40"/>
        <v>0</v>
      </c>
      <c r="H198" s="34">
        <f>SUM(H192:H197)</f>
        <v>70535</v>
      </c>
      <c r="I198" s="39">
        <f t="shared" si="41"/>
        <v>0.41143873771400241</v>
      </c>
      <c r="J198" s="34">
        <f>SUM(J192:J197)</f>
        <v>89459</v>
      </c>
      <c r="K198" s="39">
        <f t="shared" si="42"/>
        <v>0.48884699453551911</v>
      </c>
      <c r="L198" s="34">
        <f>SUM(L192:L197)</f>
        <v>0</v>
      </c>
      <c r="M198" s="39">
        <f t="shared" si="43"/>
        <v>0</v>
      </c>
      <c r="N198" s="34">
        <f t="shared" si="44"/>
        <v>159994</v>
      </c>
      <c r="O198" s="39">
        <f t="shared" si="45"/>
        <v>0.87428415300546447</v>
      </c>
      <c r="P198" s="34">
        <f>SUM(P192:P197)</f>
        <v>0</v>
      </c>
      <c r="Q198" s="34">
        <f>SUM(Q192:Q197)</f>
        <v>165000</v>
      </c>
      <c r="R198" s="34">
        <f>SUM(R192:R197)</f>
        <v>165000</v>
      </c>
      <c r="S198" s="34">
        <f>SUM(S192:S197)</f>
        <v>0</v>
      </c>
      <c r="T198" s="39">
        <f t="shared" si="46"/>
        <v>0</v>
      </c>
      <c r="U198" s="39">
        <f t="shared" si="47"/>
        <v>0</v>
      </c>
    </row>
    <row r="199" spans="1:21" ht="13" x14ac:dyDescent="0.3">
      <c r="A199" s="18" t="s">
        <v>29</v>
      </c>
      <c r="B199" s="12" t="s">
        <v>359</v>
      </c>
      <c r="C199" s="11" t="s">
        <v>360</v>
      </c>
      <c r="D199" s="33">
        <v>0</v>
      </c>
      <c r="E199" s="33">
        <v>0</v>
      </c>
      <c r="F199" s="33">
        <v>0</v>
      </c>
      <c r="G199" s="38">
        <f t="shared" si="40"/>
        <v>0</v>
      </c>
      <c r="H199" s="33">
        <v>0</v>
      </c>
      <c r="I199" s="38">
        <f t="shared" si="41"/>
        <v>0</v>
      </c>
      <c r="J199" s="33">
        <v>0</v>
      </c>
      <c r="K199" s="38">
        <f t="shared" si="42"/>
        <v>0</v>
      </c>
      <c r="L199" s="33">
        <v>0</v>
      </c>
      <c r="M199" s="38">
        <f t="shared" si="43"/>
        <v>0</v>
      </c>
      <c r="N199" s="33">
        <f t="shared" si="44"/>
        <v>0</v>
      </c>
      <c r="O199" s="38">
        <f t="shared" si="45"/>
        <v>0</v>
      </c>
      <c r="P199" s="33">
        <v>0</v>
      </c>
      <c r="Q199" s="33">
        <v>0</v>
      </c>
      <c r="R199" s="33">
        <v>0</v>
      </c>
      <c r="S199" s="33">
        <v>0</v>
      </c>
      <c r="T199" s="38">
        <f t="shared" si="46"/>
        <v>0</v>
      </c>
      <c r="U199" s="38">
        <f t="shared" si="47"/>
        <v>0</v>
      </c>
    </row>
    <row r="200" spans="1:21" ht="13" x14ac:dyDescent="0.3">
      <c r="A200" s="18" t="s">
        <v>29</v>
      </c>
      <c r="B200" s="12" t="s">
        <v>361</v>
      </c>
      <c r="C200" s="11" t="s">
        <v>362</v>
      </c>
      <c r="D200" s="33">
        <v>0</v>
      </c>
      <c r="E200" s="33">
        <v>0</v>
      </c>
      <c r="F200" s="33">
        <v>0</v>
      </c>
      <c r="G200" s="38">
        <f t="shared" si="40"/>
        <v>0</v>
      </c>
      <c r="H200" s="33">
        <v>0</v>
      </c>
      <c r="I200" s="38">
        <f t="shared" si="41"/>
        <v>0</v>
      </c>
      <c r="J200" s="33">
        <v>0</v>
      </c>
      <c r="K200" s="38">
        <f t="shared" si="42"/>
        <v>0</v>
      </c>
      <c r="L200" s="33">
        <v>0</v>
      </c>
      <c r="M200" s="38">
        <f t="shared" si="43"/>
        <v>0</v>
      </c>
      <c r="N200" s="33">
        <f t="shared" si="44"/>
        <v>0</v>
      </c>
      <c r="O200" s="38">
        <f t="shared" si="45"/>
        <v>0</v>
      </c>
      <c r="P200" s="33">
        <v>0</v>
      </c>
      <c r="Q200" s="33">
        <v>0</v>
      </c>
      <c r="R200" s="33">
        <v>0</v>
      </c>
      <c r="S200" s="33">
        <v>0</v>
      </c>
      <c r="T200" s="38">
        <f t="shared" si="46"/>
        <v>0</v>
      </c>
      <c r="U200" s="38">
        <f t="shared" si="47"/>
        <v>0</v>
      </c>
    </row>
    <row r="201" spans="1:21" ht="13" x14ac:dyDescent="0.3">
      <c r="A201" s="18" t="s">
        <v>29</v>
      </c>
      <c r="B201" s="12" t="s">
        <v>363</v>
      </c>
      <c r="C201" s="11" t="s">
        <v>364</v>
      </c>
      <c r="D201" s="33">
        <v>0</v>
      </c>
      <c r="E201" s="33">
        <v>0</v>
      </c>
      <c r="F201" s="33">
        <v>0</v>
      </c>
      <c r="G201" s="38">
        <f t="shared" si="40"/>
        <v>0</v>
      </c>
      <c r="H201" s="33">
        <v>0</v>
      </c>
      <c r="I201" s="38">
        <f t="shared" si="41"/>
        <v>0</v>
      </c>
      <c r="J201" s="33">
        <v>0</v>
      </c>
      <c r="K201" s="38">
        <f t="shared" si="42"/>
        <v>0</v>
      </c>
      <c r="L201" s="33">
        <v>0</v>
      </c>
      <c r="M201" s="38">
        <f t="shared" si="43"/>
        <v>0</v>
      </c>
      <c r="N201" s="33">
        <f t="shared" si="44"/>
        <v>0</v>
      </c>
      <c r="O201" s="38">
        <f t="shared" si="45"/>
        <v>0</v>
      </c>
      <c r="P201" s="33">
        <v>0</v>
      </c>
      <c r="Q201" s="33">
        <v>0</v>
      </c>
      <c r="R201" s="33">
        <v>0</v>
      </c>
      <c r="S201" s="33">
        <v>0</v>
      </c>
      <c r="T201" s="38">
        <f t="shared" si="46"/>
        <v>0</v>
      </c>
      <c r="U201" s="38">
        <f t="shared" si="47"/>
        <v>0</v>
      </c>
    </row>
    <row r="202" spans="1:21" ht="13" x14ac:dyDescent="0.3">
      <c r="A202" s="18" t="s">
        <v>29</v>
      </c>
      <c r="B202" s="12" t="s">
        <v>365</v>
      </c>
      <c r="C202" s="11" t="s">
        <v>366</v>
      </c>
      <c r="D202" s="33">
        <v>0</v>
      </c>
      <c r="E202" s="33">
        <v>0</v>
      </c>
      <c r="F202" s="33">
        <v>0</v>
      </c>
      <c r="G202" s="38">
        <f t="shared" si="40"/>
        <v>0</v>
      </c>
      <c r="H202" s="33">
        <v>0</v>
      </c>
      <c r="I202" s="38">
        <f t="shared" si="41"/>
        <v>0</v>
      </c>
      <c r="J202" s="33">
        <v>0</v>
      </c>
      <c r="K202" s="38">
        <f t="shared" si="42"/>
        <v>0</v>
      </c>
      <c r="L202" s="33">
        <v>0</v>
      </c>
      <c r="M202" s="38">
        <f t="shared" si="43"/>
        <v>0</v>
      </c>
      <c r="N202" s="33">
        <f t="shared" si="44"/>
        <v>0</v>
      </c>
      <c r="O202" s="38">
        <f t="shared" si="45"/>
        <v>0</v>
      </c>
      <c r="P202" s="33">
        <v>0</v>
      </c>
      <c r="Q202" s="33">
        <v>0</v>
      </c>
      <c r="R202" s="33">
        <v>0</v>
      </c>
      <c r="S202" s="33">
        <v>0</v>
      </c>
      <c r="T202" s="38">
        <f t="shared" si="46"/>
        <v>0</v>
      </c>
      <c r="U202" s="38">
        <f t="shared" si="47"/>
        <v>0</v>
      </c>
    </row>
    <row r="203" spans="1:21" ht="13" x14ac:dyDescent="0.3">
      <c r="A203" s="18" t="s">
        <v>44</v>
      </c>
      <c r="B203" s="12" t="s">
        <v>367</v>
      </c>
      <c r="C203" s="11" t="s">
        <v>368</v>
      </c>
      <c r="D203" s="33">
        <v>0</v>
      </c>
      <c r="E203" s="33">
        <v>0</v>
      </c>
      <c r="F203" s="33">
        <v>0</v>
      </c>
      <c r="G203" s="38">
        <f t="shared" si="40"/>
        <v>0</v>
      </c>
      <c r="H203" s="33">
        <v>0</v>
      </c>
      <c r="I203" s="38">
        <f t="shared" si="41"/>
        <v>0</v>
      </c>
      <c r="J203" s="33">
        <v>0</v>
      </c>
      <c r="K203" s="38">
        <f t="shared" si="42"/>
        <v>0</v>
      </c>
      <c r="L203" s="33">
        <v>0</v>
      </c>
      <c r="M203" s="38">
        <f t="shared" si="43"/>
        <v>0</v>
      </c>
      <c r="N203" s="33">
        <f t="shared" si="44"/>
        <v>0</v>
      </c>
      <c r="O203" s="38">
        <f t="shared" si="45"/>
        <v>0</v>
      </c>
      <c r="P203" s="33">
        <v>0</v>
      </c>
      <c r="Q203" s="33">
        <v>0</v>
      </c>
      <c r="R203" s="33">
        <v>0</v>
      </c>
      <c r="S203" s="33">
        <v>0</v>
      </c>
      <c r="T203" s="38">
        <f t="shared" si="46"/>
        <v>0</v>
      </c>
      <c r="U203" s="38">
        <f t="shared" si="47"/>
        <v>0</v>
      </c>
    </row>
    <row r="204" spans="1:21" ht="14" x14ac:dyDescent="0.3">
      <c r="A204" s="19" t="s">
        <v>0</v>
      </c>
      <c r="B204" s="14" t="s">
        <v>369</v>
      </c>
      <c r="C204" s="13" t="s">
        <v>0</v>
      </c>
      <c r="D204" s="34">
        <f>SUM(D199:D203)</f>
        <v>0</v>
      </c>
      <c r="E204" s="34">
        <f>SUM(E199:E203)</f>
        <v>0</v>
      </c>
      <c r="F204" s="34">
        <f>SUM(F199:F203)</f>
        <v>0</v>
      </c>
      <c r="G204" s="39">
        <f t="shared" si="40"/>
        <v>0</v>
      </c>
      <c r="H204" s="34">
        <f>SUM(H199:H203)</f>
        <v>0</v>
      </c>
      <c r="I204" s="39">
        <f t="shared" si="41"/>
        <v>0</v>
      </c>
      <c r="J204" s="34">
        <f>SUM(J199:J203)</f>
        <v>0</v>
      </c>
      <c r="K204" s="39">
        <f t="shared" si="42"/>
        <v>0</v>
      </c>
      <c r="L204" s="34">
        <f>SUM(L199:L203)</f>
        <v>0</v>
      </c>
      <c r="M204" s="39">
        <f t="shared" si="43"/>
        <v>0</v>
      </c>
      <c r="N204" s="34">
        <f t="shared" si="44"/>
        <v>0</v>
      </c>
      <c r="O204" s="39">
        <f t="shared" si="45"/>
        <v>0</v>
      </c>
      <c r="P204" s="34">
        <f>SUM(P199:P203)</f>
        <v>0</v>
      </c>
      <c r="Q204" s="34">
        <f>SUM(Q199:Q203)</f>
        <v>0</v>
      </c>
      <c r="R204" s="34">
        <f>SUM(R199:R203)</f>
        <v>0</v>
      </c>
      <c r="S204" s="34">
        <f>SUM(S199:S203)</f>
        <v>0</v>
      </c>
      <c r="T204" s="39">
        <f t="shared" si="46"/>
        <v>0</v>
      </c>
      <c r="U204" s="39">
        <f t="shared" si="47"/>
        <v>0</v>
      </c>
    </row>
    <row r="205" spans="1:21" ht="14" x14ac:dyDescent="0.3">
      <c r="A205" s="19" t="s">
        <v>0</v>
      </c>
      <c r="B205" s="14" t="s">
        <v>370</v>
      </c>
      <c r="C205" s="13" t="s">
        <v>0</v>
      </c>
      <c r="D205" s="34">
        <f>SUM(D173:D178,D180:D184,D186:D190,D192:D197,D199:D203)</f>
        <v>22593735</v>
      </c>
      <c r="E205" s="34">
        <f>SUM(E173:E178,E180:E184,E186:E190,E192:E197,E199:E203)</f>
        <v>21298847</v>
      </c>
      <c r="F205" s="34">
        <f>SUM(F173:F178,F180:F184,F186:F190,F192:F197,F199:F203)</f>
        <v>9195307</v>
      </c>
      <c r="G205" s="39">
        <f t="shared" si="40"/>
        <v>0.40698481238272466</v>
      </c>
      <c r="H205" s="34">
        <f>SUM(H173:H178,H180:H184,H186:H190,H192:H197,H199:H203)</f>
        <v>7319896</v>
      </c>
      <c r="I205" s="39">
        <f t="shared" si="41"/>
        <v>0.32397901453655181</v>
      </c>
      <c r="J205" s="34">
        <f>SUM(J173:J178,J180:J184,J186:J190,J192:J197,J199:J203)</f>
        <v>6478254</v>
      </c>
      <c r="K205" s="39">
        <f t="shared" si="42"/>
        <v>0.30415984489676834</v>
      </c>
      <c r="L205" s="34">
        <f>SUM(L173:L178,L180:L184,L186:L190,L192:L197,L199:L203)</f>
        <v>0</v>
      </c>
      <c r="M205" s="39">
        <f t="shared" si="43"/>
        <v>0</v>
      </c>
      <c r="N205" s="34">
        <f t="shared" si="44"/>
        <v>22993457</v>
      </c>
      <c r="O205" s="39">
        <f t="shared" si="45"/>
        <v>1.0795634618155621</v>
      </c>
      <c r="P205" s="34">
        <f>SUM(P173:P178,P180:P184,P186:P190,P192:P197,P199:P203)</f>
        <v>4559625</v>
      </c>
      <c r="Q205" s="34">
        <f>SUM(Q173:Q178,Q180:Q184,Q186:Q190,Q192:Q197,Q199:Q203)</f>
        <v>17654135</v>
      </c>
      <c r="R205" s="34">
        <f>SUM(R173:R178,R180:R184,R186:R190,R192:R197,R199:R203)</f>
        <v>21225135</v>
      </c>
      <c r="S205" s="34">
        <f>SUM(S173:S178,S180:S184,S186:S190,S192:S197,S199:S203)</f>
        <v>19517868</v>
      </c>
      <c r="T205" s="39">
        <f t="shared" si="46"/>
        <v>0.91956390383382725</v>
      </c>
      <c r="U205" s="39">
        <f t="shared" si="47"/>
        <v>0.42078657784357265</v>
      </c>
    </row>
    <row r="206" spans="1:21" ht="14.5" customHeight="1" x14ac:dyDescent="0.3">
      <c r="A206" s="17" t="s">
        <v>0</v>
      </c>
      <c r="B206" s="15" t="s">
        <v>618</v>
      </c>
      <c r="C206" s="10"/>
      <c r="D206" s="35"/>
      <c r="E206" s="35"/>
      <c r="F206" s="35"/>
      <c r="G206" s="40"/>
      <c r="H206" s="35"/>
      <c r="I206" s="40"/>
      <c r="J206" s="35"/>
      <c r="K206" s="40"/>
      <c r="L206" s="35"/>
      <c r="M206" s="40"/>
      <c r="N206" s="35"/>
      <c r="O206" s="40"/>
      <c r="P206" s="35"/>
      <c r="Q206" s="35"/>
      <c r="R206" s="35"/>
      <c r="S206" s="35"/>
      <c r="T206" s="40"/>
      <c r="U206" s="40"/>
    </row>
    <row r="207" spans="1:21" ht="14.5" customHeight="1" x14ac:dyDescent="0.3">
      <c r="A207" s="17" t="s">
        <v>0</v>
      </c>
      <c r="B207" s="9" t="s">
        <v>371</v>
      </c>
      <c r="C207" s="10"/>
      <c r="D207" s="35"/>
      <c r="E207" s="35"/>
      <c r="F207" s="35"/>
      <c r="G207" s="40"/>
      <c r="H207" s="35"/>
      <c r="I207" s="40"/>
      <c r="J207" s="35"/>
      <c r="K207" s="40"/>
      <c r="L207" s="35"/>
      <c r="M207" s="40"/>
      <c r="N207" s="35"/>
      <c r="O207" s="40"/>
      <c r="P207" s="35"/>
      <c r="Q207" s="35"/>
      <c r="R207" s="35"/>
      <c r="S207" s="35"/>
      <c r="T207" s="40"/>
      <c r="U207" s="40"/>
    </row>
    <row r="208" spans="1:21" ht="13" x14ac:dyDescent="0.3">
      <c r="A208" s="18" t="s">
        <v>29</v>
      </c>
      <c r="B208" s="12" t="s">
        <v>372</v>
      </c>
      <c r="C208" s="11" t="s">
        <v>373</v>
      </c>
      <c r="D208" s="33">
        <v>0</v>
      </c>
      <c r="E208" s="33">
        <v>0</v>
      </c>
      <c r="F208" s="33">
        <v>0</v>
      </c>
      <c r="G208" s="38">
        <f t="shared" ref="G208:G231" si="48">IF(($D208     =0),0,($F208     /$D208     ))</f>
        <v>0</v>
      </c>
      <c r="H208" s="33">
        <v>0</v>
      </c>
      <c r="I208" s="38">
        <f t="shared" ref="I208:I231" si="49">IF(($D208     =0),0,($H208     /$D208     ))</f>
        <v>0</v>
      </c>
      <c r="J208" s="33">
        <v>0</v>
      </c>
      <c r="K208" s="38">
        <f t="shared" ref="K208:K231" si="50">IF(($E208     =0),0,($J208     /$E208     ))</f>
        <v>0</v>
      </c>
      <c r="L208" s="33">
        <v>0</v>
      </c>
      <c r="M208" s="38">
        <f t="shared" ref="M208:M231" si="51">IF(($E208     =0),0,($L208     /$E208     ))</f>
        <v>0</v>
      </c>
      <c r="N208" s="33">
        <f t="shared" ref="N208:N231" si="52">$F208     +$H208     +$J208</f>
        <v>0</v>
      </c>
      <c r="O208" s="38">
        <f t="shared" ref="O208:O231" si="53">IF(($E208     =0),0,($N208     /$E208     ))</f>
        <v>0</v>
      </c>
      <c r="P208" s="33">
        <v>0</v>
      </c>
      <c r="Q208" s="33">
        <v>0</v>
      </c>
      <c r="R208" s="33">
        <v>0</v>
      </c>
      <c r="S208" s="33">
        <v>0</v>
      </c>
      <c r="T208" s="38">
        <f t="shared" ref="T208:T231" si="54">IF(($R208     =0),0,($S208     /$R208     ))</f>
        <v>0</v>
      </c>
      <c r="U208" s="38">
        <f t="shared" ref="U208:U231" si="55">IF(($P208     =0),0,(($J208     /$P208     )-1))</f>
        <v>0</v>
      </c>
    </row>
    <row r="209" spans="1:21" ht="13" x14ac:dyDescent="0.3">
      <c r="A209" s="18" t="s">
        <v>29</v>
      </c>
      <c r="B209" s="12" t="s">
        <v>374</v>
      </c>
      <c r="C209" s="11" t="s">
        <v>375</v>
      </c>
      <c r="D209" s="33">
        <v>9500000</v>
      </c>
      <c r="E209" s="33">
        <v>286000</v>
      </c>
      <c r="F209" s="33">
        <v>0</v>
      </c>
      <c r="G209" s="38">
        <f t="shared" si="48"/>
        <v>0</v>
      </c>
      <c r="H209" s="33">
        <v>0</v>
      </c>
      <c r="I209" s="38">
        <f t="shared" si="49"/>
        <v>0</v>
      </c>
      <c r="J209" s="33">
        <v>0</v>
      </c>
      <c r="K209" s="38">
        <f t="shared" si="50"/>
        <v>0</v>
      </c>
      <c r="L209" s="33">
        <v>0</v>
      </c>
      <c r="M209" s="38">
        <f t="shared" si="51"/>
        <v>0</v>
      </c>
      <c r="N209" s="33">
        <f t="shared" si="52"/>
        <v>0</v>
      </c>
      <c r="O209" s="38">
        <f t="shared" si="53"/>
        <v>0</v>
      </c>
      <c r="P209" s="33">
        <v>0</v>
      </c>
      <c r="Q209" s="33">
        <v>0</v>
      </c>
      <c r="R209" s="33">
        <v>30500000</v>
      </c>
      <c r="S209" s="33">
        <v>0</v>
      </c>
      <c r="T209" s="38">
        <f t="shared" si="54"/>
        <v>0</v>
      </c>
      <c r="U209" s="38">
        <f t="shared" si="55"/>
        <v>0</v>
      </c>
    </row>
    <row r="210" spans="1:21" ht="13" x14ac:dyDescent="0.3">
      <c r="A210" s="18" t="s">
        <v>29</v>
      </c>
      <c r="B210" s="12" t="s">
        <v>376</v>
      </c>
      <c r="C210" s="11" t="s">
        <v>377</v>
      </c>
      <c r="D210" s="33">
        <v>0</v>
      </c>
      <c r="E210" s="33">
        <v>0</v>
      </c>
      <c r="F210" s="33">
        <v>0</v>
      </c>
      <c r="G210" s="38">
        <f t="shared" si="48"/>
        <v>0</v>
      </c>
      <c r="H210" s="33">
        <v>0</v>
      </c>
      <c r="I210" s="38">
        <f t="shared" si="49"/>
        <v>0</v>
      </c>
      <c r="J210" s="33">
        <v>0</v>
      </c>
      <c r="K210" s="38">
        <f t="shared" si="50"/>
        <v>0</v>
      </c>
      <c r="L210" s="33">
        <v>0</v>
      </c>
      <c r="M210" s="38">
        <f t="shared" si="51"/>
        <v>0</v>
      </c>
      <c r="N210" s="33">
        <f t="shared" si="52"/>
        <v>0</v>
      </c>
      <c r="O210" s="38">
        <f t="shared" si="53"/>
        <v>0</v>
      </c>
      <c r="P210" s="33">
        <v>0</v>
      </c>
      <c r="Q210" s="33">
        <v>0</v>
      </c>
      <c r="R210" s="33">
        <v>0</v>
      </c>
      <c r="S210" s="33">
        <v>0</v>
      </c>
      <c r="T210" s="38">
        <f t="shared" si="54"/>
        <v>0</v>
      </c>
      <c r="U210" s="38">
        <f t="shared" si="55"/>
        <v>0</v>
      </c>
    </row>
    <row r="211" spans="1:21" ht="13" x14ac:dyDescent="0.3">
      <c r="A211" s="18" t="s">
        <v>29</v>
      </c>
      <c r="B211" s="12" t="s">
        <v>378</v>
      </c>
      <c r="C211" s="11" t="s">
        <v>379</v>
      </c>
      <c r="D211" s="33">
        <v>0</v>
      </c>
      <c r="E211" s="33">
        <v>0</v>
      </c>
      <c r="F211" s="33">
        <v>0</v>
      </c>
      <c r="G211" s="38">
        <f t="shared" si="48"/>
        <v>0</v>
      </c>
      <c r="H211" s="33">
        <v>0</v>
      </c>
      <c r="I211" s="38">
        <f t="shared" si="49"/>
        <v>0</v>
      </c>
      <c r="J211" s="33">
        <v>0</v>
      </c>
      <c r="K211" s="38">
        <f t="shared" si="50"/>
        <v>0</v>
      </c>
      <c r="L211" s="33">
        <v>0</v>
      </c>
      <c r="M211" s="38">
        <f t="shared" si="51"/>
        <v>0</v>
      </c>
      <c r="N211" s="33">
        <f t="shared" si="52"/>
        <v>0</v>
      </c>
      <c r="O211" s="38">
        <f t="shared" si="53"/>
        <v>0</v>
      </c>
      <c r="P211" s="33">
        <v>0</v>
      </c>
      <c r="Q211" s="33">
        <v>0</v>
      </c>
      <c r="R211" s="33">
        <v>0</v>
      </c>
      <c r="S211" s="33">
        <v>0</v>
      </c>
      <c r="T211" s="38">
        <f t="shared" si="54"/>
        <v>0</v>
      </c>
      <c r="U211" s="38">
        <f t="shared" si="55"/>
        <v>0</v>
      </c>
    </row>
    <row r="212" spans="1:21" ht="13" x14ac:dyDescent="0.3">
      <c r="A212" s="18" t="s">
        <v>29</v>
      </c>
      <c r="B212" s="12" t="s">
        <v>380</v>
      </c>
      <c r="C212" s="11" t="s">
        <v>381</v>
      </c>
      <c r="D212" s="33">
        <v>0</v>
      </c>
      <c r="E212" s="33">
        <v>0</v>
      </c>
      <c r="F212" s="33">
        <v>0</v>
      </c>
      <c r="G212" s="38">
        <f t="shared" si="48"/>
        <v>0</v>
      </c>
      <c r="H212" s="33">
        <v>0</v>
      </c>
      <c r="I212" s="38">
        <f t="shared" si="49"/>
        <v>0</v>
      </c>
      <c r="J212" s="33">
        <v>0</v>
      </c>
      <c r="K212" s="38">
        <f t="shared" si="50"/>
        <v>0</v>
      </c>
      <c r="L212" s="33">
        <v>0</v>
      </c>
      <c r="M212" s="38">
        <f t="shared" si="51"/>
        <v>0</v>
      </c>
      <c r="N212" s="33">
        <f t="shared" si="52"/>
        <v>0</v>
      </c>
      <c r="O212" s="38">
        <f t="shared" si="53"/>
        <v>0</v>
      </c>
      <c r="P212" s="33">
        <v>0</v>
      </c>
      <c r="Q212" s="33">
        <v>0</v>
      </c>
      <c r="R212" s="33">
        <v>0</v>
      </c>
      <c r="S212" s="33">
        <v>0</v>
      </c>
      <c r="T212" s="38">
        <f t="shared" si="54"/>
        <v>0</v>
      </c>
      <c r="U212" s="38">
        <f t="shared" si="55"/>
        <v>0</v>
      </c>
    </row>
    <row r="213" spans="1:21" ht="13" x14ac:dyDescent="0.3">
      <c r="A213" s="18" t="s">
        <v>29</v>
      </c>
      <c r="B213" s="12" t="s">
        <v>382</v>
      </c>
      <c r="C213" s="11" t="s">
        <v>383</v>
      </c>
      <c r="D213" s="33">
        <v>0</v>
      </c>
      <c r="E213" s="33">
        <v>0</v>
      </c>
      <c r="F213" s="33">
        <v>0</v>
      </c>
      <c r="G213" s="38">
        <f t="shared" si="48"/>
        <v>0</v>
      </c>
      <c r="H213" s="33">
        <v>0</v>
      </c>
      <c r="I213" s="38">
        <f t="shared" si="49"/>
        <v>0</v>
      </c>
      <c r="J213" s="33">
        <v>0</v>
      </c>
      <c r="K213" s="38">
        <f t="shared" si="50"/>
        <v>0</v>
      </c>
      <c r="L213" s="33">
        <v>0</v>
      </c>
      <c r="M213" s="38">
        <f t="shared" si="51"/>
        <v>0</v>
      </c>
      <c r="N213" s="33">
        <f t="shared" si="52"/>
        <v>0</v>
      </c>
      <c r="O213" s="38">
        <f t="shared" si="53"/>
        <v>0</v>
      </c>
      <c r="P213" s="33">
        <v>0</v>
      </c>
      <c r="Q213" s="33">
        <v>0</v>
      </c>
      <c r="R213" s="33">
        <v>0</v>
      </c>
      <c r="S213" s="33">
        <v>0</v>
      </c>
      <c r="T213" s="38">
        <f t="shared" si="54"/>
        <v>0</v>
      </c>
      <c r="U213" s="38">
        <f t="shared" si="55"/>
        <v>0</v>
      </c>
    </row>
    <row r="214" spans="1:21" ht="13" x14ac:dyDescent="0.3">
      <c r="A214" s="18" t="s">
        <v>29</v>
      </c>
      <c r="B214" s="12" t="s">
        <v>384</v>
      </c>
      <c r="C214" s="11" t="s">
        <v>385</v>
      </c>
      <c r="D214" s="33">
        <v>0</v>
      </c>
      <c r="E214" s="33">
        <v>0</v>
      </c>
      <c r="F214" s="33">
        <v>0</v>
      </c>
      <c r="G214" s="38">
        <f t="shared" si="48"/>
        <v>0</v>
      </c>
      <c r="H214" s="33">
        <v>0</v>
      </c>
      <c r="I214" s="38">
        <f t="shared" si="49"/>
        <v>0</v>
      </c>
      <c r="J214" s="33">
        <v>0</v>
      </c>
      <c r="K214" s="38">
        <f t="shared" si="50"/>
        <v>0</v>
      </c>
      <c r="L214" s="33">
        <v>0</v>
      </c>
      <c r="M214" s="38">
        <f t="shared" si="51"/>
        <v>0</v>
      </c>
      <c r="N214" s="33">
        <f t="shared" si="52"/>
        <v>0</v>
      </c>
      <c r="O214" s="38">
        <f t="shared" si="53"/>
        <v>0</v>
      </c>
      <c r="P214" s="33">
        <v>0</v>
      </c>
      <c r="Q214" s="33">
        <v>0</v>
      </c>
      <c r="R214" s="33">
        <v>0</v>
      </c>
      <c r="S214" s="33">
        <v>0</v>
      </c>
      <c r="T214" s="38">
        <f t="shared" si="54"/>
        <v>0</v>
      </c>
      <c r="U214" s="38">
        <f t="shared" si="55"/>
        <v>0</v>
      </c>
    </row>
    <row r="215" spans="1:21" ht="13" x14ac:dyDescent="0.3">
      <c r="A215" s="18" t="s">
        <v>44</v>
      </c>
      <c r="B215" s="12" t="s">
        <v>386</v>
      </c>
      <c r="C215" s="11" t="s">
        <v>387</v>
      </c>
      <c r="D215" s="33">
        <v>493220</v>
      </c>
      <c r="E215" s="33">
        <v>493220</v>
      </c>
      <c r="F215" s="33">
        <v>97150</v>
      </c>
      <c r="G215" s="38">
        <f t="shared" si="48"/>
        <v>0.19697092575321357</v>
      </c>
      <c r="H215" s="33">
        <v>156266</v>
      </c>
      <c r="I215" s="38">
        <f t="shared" si="49"/>
        <v>0.31682819025992459</v>
      </c>
      <c r="J215" s="33">
        <v>485747</v>
      </c>
      <c r="K215" s="38">
        <f t="shared" si="50"/>
        <v>0.98484854628766072</v>
      </c>
      <c r="L215" s="33">
        <v>0</v>
      </c>
      <c r="M215" s="38">
        <f t="shared" si="51"/>
        <v>0</v>
      </c>
      <c r="N215" s="33">
        <f t="shared" si="52"/>
        <v>739163</v>
      </c>
      <c r="O215" s="38">
        <f t="shared" si="53"/>
        <v>1.4986476623007989</v>
      </c>
      <c r="P215" s="33">
        <v>131475</v>
      </c>
      <c r="Q215" s="33">
        <v>474244</v>
      </c>
      <c r="R215" s="33">
        <v>474244</v>
      </c>
      <c r="S215" s="33">
        <v>353210</v>
      </c>
      <c r="T215" s="38">
        <f t="shared" si="54"/>
        <v>0.74478538473865774</v>
      </c>
      <c r="U215" s="38">
        <f t="shared" si="55"/>
        <v>2.6945959307853204</v>
      </c>
    </row>
    <row r="216" spans="1:21" ht="14" x14ac:dyDescent="0.3">
      <c r="A216" s="19" t="s">
        <v>0</v>
      </c>
      <c r="B216" s="14" t="s">
        <v>388</v>
      </c>
      <c r="C216" s="13" t="s">
        <v>0</v>
      </c>
      <c r="D216" s="34">
        <f>SUM(D208:D215)</f>
        <v>9993220</v>
      </c>
      <c r="E216" s="34">
        <f>SUM(E208:E215)</f>
        <v>779220</v>
      </c>
      <c r="F216" s="34">
        <f>SUM(F208:F215)</f>
        <v>97150</v>
      </c>
      <c r="G216" s="39">
        <f t="shared" si="48"/>
        <v>9.7215912388599474E-3</v>
      </c>
      <c r="H216" s="34">
        <f>SUM(H208:H215)</f>
        <v>156266</v>
      </c>
      <c r="I216" s="39">
        <f t="shared" si="49"/>
        <v>1.5637202022971575E-2</v>
      </c>
      <c r="J216" s="34">
        <f>SUM(J208:J215)</f>
        <v>485747</v>
      </c>
      <c r="K216" s="39">
        <f t="shared" si="50"/>
        <v>0.62337594004260666</v>
      </c>
      <c r="L216" s="34">
        <f>SUM(L208:L215)</f>
        <v>0</v>
      </c>
      <c r="M216" s="39">
        <f t="shared" si="51"/>
        <v>0</v>
      </c>
      <c r="N216" s="34">
        <f t="shared" si="52"/>
        <v>739163</v>
      </c>
      <c r="O216" s="39">
        <f t="shared" si="53"/>
        <v>0.94859346526013189</v>
      </c>
      <c r="P216" s="34">
        <f>SUM(P208:P215)</f>
        <v>131475</v>
      </c>
      <c r="Q216" s="34">
        <f>SUM(Q208:Q215)</f>
        <v>474244</v>
      </c>
      <c r="R216" s="34">
        <f>SUM(R208:R215)</f>
        <v>30974244</v>
      </c>
      <c r="S216" s="34">
        <f>SUM(S208:S215)</f>
        <v>353210</v>
      </c>
      <c r="T216" s="39">
        <f t="shared" si="54"/>
        <v>1.1403345308444009E-2</v>
      </c>
      <c r="U216" s="39">
        <f t="shared" si="55"/>
        <v>2.6945959307853204</v>
      </c>
    </row>
    <row r="217" spans="1:21" ht="13" x14ac:dyDescent="0.3">
      <c r="A217" s="18" t="s">
        <v>29</v>
      </c>
      <c r="B217" s="12" t="s">
        <v>389</v>
      </c>
      <c r="C217" s="11" t="s">
        <v>390</v>
      </c>
      <c r="D217" s="33">
        <v>0</v>
      </c>
      <c r="E217" s="33">
        <v>0</v>
      </c>
      <c r="F217" s="33">
        <v>0</v>
      </c>
      <c r="G217" s="38">
        <f t="shared" si="48"/>
        <v>0</v>
      </c>
      <c r="H217" s="33">
        <v>0</v>
      </c>
      <c r="I217" s="38">
        <f t="shared" si="49"/>
        <v>0</v>
      </c>
      <c r="J217" s="33">
        <v>0</v>
      </c>
      <c r="K217" s="38">
        <f t="shared" si="50"/>
        <v>0</v>
      </c>
      <c r="L217" s="33">
        <v>0</v>
      </c>
      <c r="M217" s="38">
        <f t="shared" si="51"/>
        <v>0</v>
      </c>
      <c r="N217" s="33">
        <f t="shared" si="52"/>
        <v>0</v>
      </c>
      <c r="O217" s="38">
        <f t="shared" si="53"/>
        <v>0</v>
      </c>
      <c r="P217" s="33">
        <v>0</v>
      </c>
      <c r="Q217" s="33">
        <v>0</v>
      </c>
      <c r="R217" s="33">
        <v>0</v>
      </c>
      <c r="S217" s="33">
        <v>0</v>
      </c>
      <c r="T217" s="38">
        <f t="shared" si="54"/>
        <v>0</v>
      </c>
      <c r="U217" s="38">
        <f t="shared" si="55"/>
        <v>0</v>
      </c>
    </row>
    <row r="218" spans="1:21" ht="13" x14ac:dyDescent="0.3">
      <c r="A218" s="18" t="s">
        <v>29</v>
      </c>
      <c r="B218" s="12" t="s">
        <v>391</v>
      </c>
      <c r="C218" s="11" t="s">
        <v>392</v>
      </c>
      <c r="D218" s="33">
        <v>0</v>
      </c>
      <c r="E218" s="33">
        <v>0</v>
      </c>
      <c r="F218" s="33">
        <v>0</v>
      </c>
      <c r="G218" s="38">
        <f t="shared" si="48"/>
        <v>0</v>
      </c>
      <c r="H218" s="33">
        <v>0</v>
      </c>
      <c r="I218" s="38">
        <f t="shared" si="49"/>
        <v>0</v>
      </c>
      <c r="J218" s="33">
        <v>0</v>
      </c>
      <c r="K218" s="38">
        <f t="shared" si="50"/>
        <v>0</v>
      </c>
      <c r="L218" s="33">
        <v>0</v>
      </c>
      <c r="M218" s="38">
        <f t="shared" si="51"/>
        <v>0</v>
      </c>
      <c r="N218" s="33">
        <f t="shared" si="52"/>
        <v>0</v>
      </c>
      <c r="O218" s="38">
        <f t="shared" si="53"/>
        <v>0</v>
      </c>
      <c r="P218" s="33">
        <v>0</v>
      </c>
      <c r="Q218" s="33">
        <v>0</v>
      </c>
      <c r="R218" s="33">
        <v>0</v>
      </c>
      <c r="S218" s="33">
        <v>0</v>
      </c>
      <c r="T218" s="38">
        <f t="shared" si="54"/>
        <v>0</v>
      </c>
      <c r="U218" s="38">
        <f t="shared" si="55"/>
        <v>0</v>
      </c>
    </row>
    <row r="219" spans="1:21" ht="13" x14ac:dyDescent="0.3">
      <c r="A219" s="18" t="s">
        <v>29</v>
      </c>
      <c r="B219" s="12" t="s">
        <v>393</v>
      </c>
      <c r="C219" s="11" t="s">
        <v>394</v>
      </c>
      <c r="D219" s="33">
        <v>93776</v>
      </c>
      <c r="E219" s="33">
        <v>93776</v>
      </c>
      <c r="F219" s="33">
        <v>-4946</v>
      </c>
      <c r="G219" s="38">
        <f t="shared" si="48"/>
        <v>-5.274270602286299E-2</v>
      </c>
      <c r="H219" s="33">
        <v>2054</v>
      </c>
      <c r="I219" s="38">
        <f t="shared" si="49"/>
        <v>2.190325882955127E-2</v>
      </c>
      <c r="J219" s="33">
        <v>2054</v>
      </c>
      <c r="K219" s="38">
        <f t="shared" si="50"/>
        <v>2.190325882955127E-2</v>
      </c>
      <c r="L219" s="33">
        <v>0</v>
      </c>
      <c r="M219" s="38">
        <f t="shared" si="51"/>
        <v>0</v>
      </c>
      <c r="N219" s="33">
        <f t="shared" si="52"/>
        <v>-838</v>
      </c>
      <c r="O219" s="38">
        <f t="shared" si="53"/>
        <v>-8.93618836376045E-3</v>
      </c>
      <c r="P219" s="33">
        <v>7292</v>
      </c>
      <c r="Q219" s="33">
        <v>41254</v>
      </c>
      <c r="R219" s="33">
        <v>90254</v>
      </c>
      <c r="S219" s="33">
        <v>23712</v>
      </c>
      <c r="T219" s="38">
        <f t="shared" si="54"/>
        <v>0.26272519777516784</v>
      </c>
      <c r="U219" s="38">
        <f t="shared" si="55"/>
        <v>-0.71832144816236965</v>
      </c>
    </row>
    <row r="220" spans="1:21" ht="13" x14ac:dyDescent="0.3">
      <c r="A220" s="18" t="s">
        <v>29</v>
      </c>
      <c r="B220" s="12" t="s">
        <v>395</v>
      </c>
      <c r="C220" s="11" t="s">
        <v>396</v>
      </c>
      <c r="D220" s="33">
        <v>0</v>
      </c>
      <c r="E220" s="33">
        <v>0</v>
      </c>
      <c r="F220" s="33">
        <v>0</v>
      </c>
      <c r="G220" s="38">
        <f t="shared" si="48"/>
        <v>0</v>
      </c>
      <c r="H220" s="33">
        <v>0</v>
      </c>
      <c r="I220" s="38">
        <f t="shared" si="49"/>
        <v>0</v>
      </c>
      <c r="J220" s="33">
        <v>0</v>
      </c>
      <c r="K220" s="38">
        <f t="shared" si="50"/>
        <v>0</v>
      </c>
      <c r="L220" s="33">
        <v>0</v>
      </c>
      <c r="M220" s="38">
        <f t="shared" si="51"/>
        <v>0</v>
      </c>
      <c r="N220" s="33">
        <f t="shared" si="52"/>
        <v>0</v>
      </c>
      <c r="O220" s="38">
        <f t="shared" si="53"/>
        <v>0</v>
      </c>
      <c r="P220" s="33">
        <v>0</v>
      </c>
      <c r="Q220" s="33">
        <v>0</v>
      </c>
      <c r="R220" s="33">
        <v>0</v>
      </c>
      <c r="S220" s="33">
        <v>0</v>
      </c>
      <c r="T220" s="38">
        <f t="shared" si="54"/>
        <v>0</v>
      </c>
      <c r="U220" s="38">
        <f t="shared" si="55"/>
        <v>0</v>
      </c>
    </row>
    <row r="221" spans="1:21" ht="13" x14ac:dyDescent="0.3">
      <c r="A221" s="18" t="s">
        <v>29</v>
      </c>
      <c r="B221" s="12" t="s">
        <v>397</v>
      </c>
      <c r="C221" s="11" t="s">
        <v>398</v>
      </c>
      <c r="D221" s="33">
        <v>0</v>
      </c>
      <c r="E221" s="33">
        <v>0</v>
      </c>
      <c r="F221" s="33">
        <v>0</v>
      </c>
      <c r="G221" s="38">
        <f t="shared" si="48"/>
        <v>0</v>
      </c>
      <c r="H221" s="33">
        <v>0</v>
      </c>
      <c r="I221" s="38">
        <f t="shared" si="49"/>
        <v>0</v>
      </c>
      <c r="J221" s="33">
        <v>0</v>
      </c>
      <c r="K221" s="38">
        <f t="shared" si="50"/>
        <v>0</v>
      </c>
      <c r="L221" s="33">
        <v>0</v>
      </c>
      <c r="M221" s="38">
        <f t="shared" si="51"/>
        <v>0</v>
      </c>
      <c r="N221" s="33">
        <f t="shared" si="52"/>
        <v>0</v>
      </c>
      <c r="O221" s="38">
        <f t="shared" si="53"/>
        <v>0</v>
      </c>
      <c r="P221" s="33">
        <v>0</v>
      </c>
      <c r="Q221" s="33">
        <v>0</v>
      </c>
      <c r="R221" s="33">
        <v>0</v>
      </c>
      <c r="S221" s="33">
        <v>0</v>
      </c>
      <c r="T221" s="38">
        <f t="shared" si="54"/>
        <v>0</v>
      </c>
      <c r="U221" s="38">
        <f t="shared" si="55"/>
        <v>0</v>
      </c>
    </row>
    <row r="222" spans="1:21" ht="13" x14ac:dyDescent="0.3">
      <c r="A222" s="18" t="s">
        <v>29</v>
      </c>
      <c r="B222" s="12" t="s">
        <v>399</v>
      </c>
      <c r="C222" s="11" t="s">
        <v>400</v>
      </c>
      <c r="D222" s="33">
        <v>0</v>
      </c>
      <c r="E222" s="33">
        <v>0</v>
      </c>
      <c r="F222" s="33">
        <v>0</v>
      </c>
      <c r="G222" s="38">
        <f t="shared" si="48"/>
        <v>0</v>
      </c>
      <c r="H222" s="33">
        <v>0</v>
      </c>
      <c r="I222" s="38">
        <f t="shared" si="49"/>
        <v>0</v>
      </c>
      <c r="J222" s="33">
        <v>0</v>
      </c>
      <c r="K222" s="38">
        <f t="shared" si="50"/>
        <v>0</v>
      </c>
      <c r="L222" s="33">
        <v>0</v>
      </c>
      <c r="M222" s="38">
        <f t="shared" si="51"/>
        <v>0</v>
      </c>
      <c r="N222" s="33">
        <f t="shared" si="52"/>
        <v>0</v>
      </c>
      <c r="O222" s="38">
        <f t="shared" si="53"/>
        <v>0</v>
      </c>
      <c r="P222" s="33">
        <v>0</v>
      </c>
      <c r="Q222" s="33">
        <v>0</v>
      </c>
      <c r="R222" s="33">
        <v>0</v>
      </c>
      <c r="S222" s="33">
        <v>0</v>
      </c>
      <c r="T222" s="38">
        <f t="shared" si="54"/>
        <v>0</v>
      </c>
      <c r="U222" s="38">
        <f t="shared" si="55"/>
        <v>0</v>
      </c>
    </row>
    <row r="223" spans="1:21" ht="13" x14ac:dyDescent="0.3">
      <c r="A223" s="18" t="s">
        <v>44</v>
      </c>
      <c r="B223" s="12" t="s">
        <v>401</v>
      </c>
      <c r="C223" s="11" t="s">
        <v>402</v>
      </c>
      <c r="D223" s="33">
        <v>500000</v>
      </c>
      <c r="E223" s="33">
        <v>500000</v>
      </c>
      <c r="F223" s="33">
        <v>238371</v>
      </c>
      <c r="G223" s="38">
        <f t="shared" si="48"/>
        <v>0.476742</v>
      </c>
      <c r="H223" s="33">
        <v>211541</v>
      </c>
      <c r="I223" s="38">
        <f t="shared" si="49"/>
        <v>0.42308200000000001</v>
      </c>
      <c r="J223" s="33">
        <v>186939</v>
      </c>
      <c r="K223" s="38">
        <f t="shared" si="50"/>
        <v>0.37387799999999999</v>
      </c>
      <c r="L223" s="33">
        <v>0</v>
      </c>
      <c r="M223" s="38">
        <f t="shared" si="51"/>
        <v>0</v>
      </c>
      <c r="N223" s="33">
        <f t="shared" si="52"/>
        <v>636851</v>
      </c>
      <c r="O223" s="38">
        <f t="shared" si="53"/>
        <v>1.2737019999999999</v>
      </c>
      <c r="P223" s="33">
        <v>161688</v>
      </c>
      <c r="Q223" s="33">
        <v>850000</v>
      </c>
      <c r="R223" s="33">
        <v>850000</v>
      </c>
      <c r="S223" s="33">
        <v>553650</v>
      </c>
      <c r="T223" s="38">
        <f t="shared" si="54"/>
        <v>0.65135294117647058</v>
      </c>
      <c r="U223" s="38">
        <f t="shared" si="55"/>
        <v>0.15617114442630253</v>
      </c>
    </row>
    <row r="224" spans="1:21" ht="14" x14ac:dyDescent="0.3">
      <c r="A224" s="19" t="s">
        <v>0</v>
      </c>
      <c r="B224" s="14" t="s">
        <v>403</v>
      </c>
      <c r="C224" s="13" t="s">
        <v>0</v>
      </c>
      <c r="D224" s="34">
        <f>SUM(D217:D223)</f>
        <v>593776</v>
      </c>
      <c r="E224" s="34">
        <f>SUM(E217:E223)</f>
        <v>593776</v>
      </c>
      <c r="F224" s="34">
        <f>SUM(F217:F223)</f>
        <v>233425</v>
      </c>
      <c r="G224" s="39">
        <f t="shared" si="48"/>
        <v>0.39311962760367547</v>
      </c>
      <c r="H224" s="34">
        <f>SUM(H217:H223)</f>
        <v>213595</v>
      </c>
      <c r="I224" s="39">
        <f t="shared" si="49"/>
        <v>0.3597231952790278</v>
      </c>
      <c r="J224" s="34">
        <f>SUM(J217:J223)</f>
        <v>188993</v>
      </c>
      <c r="K224" s="39">
        <f t="shared" si="50"/>
        <v>0.31829006224569534</v>
      </c>
      <c r="L224" s="34">
        <f>SUM(L217:L223)</f>
        <v>0</v>
      </c>
      <c r="M224" s="39">
        <f t="shared" si="51"/>
        <v>0</v>
      </c>
      <c r="N224" s="34">
        <f t="shared" si="52"/>
        <v>636013</v>
      </c>
      <c r="O224" s="39">
        <f t="shared" si="53"/>
        <v>1.0711328851283985</v>
      </c>
      <c r="P224" s="34">
        <f>SUM(P217:P223)</f>
        <v>168980</v>
      </c>
      <c r="Q224" s="34">
        <f>SUM(Q217:Q223)</f>
        <v>891254</v>
      </c>
      <c r="R224" s="34">
        <f>SUM(R217:R223)</f>
        <v>940254</v>
      </c>
      <c r="S224" s="34">
        <f>SUM(S217:S223)</f>
        <v>577362</v>
      </c>
      <c r="T224" s="39">
        <f t="shared" si="54"/>
        <v>0.61404896974647272</v>
      </c>
      <c r="U224" s="39">
        <f t="shared" si="55"/>
        <v>0.11843413421706717</v>
      </c>
    </row>
    <row r="225" spans="1:21" ht="13" x14ac:dyDescent="0.3">
      <c r="A225" s="18" t="s">
        <v>29</v>
      </c>
      <c r="B225" s="12" t="s">
        <v>404</v>
      </c>
      <c r="C225" s="11" t="s">
        <v>405</v>
      </c>
      <c r="D225" s="33">
        <v>0</v>
      </c>
      <c r="E225" s="33">
        <v>0</v>
      </c>
      <c r="F225" s="33">
        <v>0</v>
      </c>
      <c r="G225" s="38">
        <f t="shared" si="48"/>
        <v>0</v>
      </c>
      <c r="H225" s="33">
        <v>0</v>
      </c>
      <c r="I225" s="38">
        <f t="shared" si="49"/>
        <v>0</v>
      </c>
      <c r="J225" s="33">
        <v>0</v>
      </c>
      <c r="K225" s="38">
        <f t="shared" si="50"/>
        <v>0</v>
      </c>
      <c r="L225" s="33">
        <v>0</v>
      </c>
      <c r="M225" s="38">
        <f t="shared" si="51"/>
        <v>0</v>
      </c>
      <c r="N225" s="33">
        <f t="shared" si="52"/>
        <v>0</v>
      </c>
      <c r="O225" s="38">
        <f t="shared" si="53"/>
        <v>0</v>
      </c>
      <c r="P225" s="33">
        <v>0</v>
      </c>
      <c r="Q225" s="33">
        <v>0</v>
      </c>
      <c r="R225" s="33">
        <v>0</v>
      </c>
      <c r="S225" s="33">
        <v>0</v>
      </c>
      <c r="T225" s="38">
        <f t="shared" si="54"/>
        <v>0</v>
      </c>
      <c r="U225" s="38">
        <f t="shared" si="55"/>
        <v>0</v>
      </c>
    </row>
    <row r="226" spans="1:21" ht="13" x14ac:dyDescent="0.3">
      <c r="A226" s="18" t="s">
        <v>29</v>
      </c>
      <c r="B226" s="12" t="s">
        <v>406</v>
      </c>
      <c r="C226" s="11" t="s">
        <v>407</v>
      </c>
      <c r="D226" s="33">
        <v>0</v>
      </c>
      <c r="E226" s="33">
        <v>0</v>
      </c>
      <c r="F226" s="33">
        <v>0</v>
      </c>
      <c r="G226" s="38">
        <f t="shared" si="48"/>
        <v>0</v>
      </c>
      <c r="H226" s="33">
        <v>0</v>
      </c>
      <c r="I226" s="38">
        <f t="shared" si="49"/>
        <v>0</v>
      </c>
      <c r="J226" s="33">
        <v>0</v>
      </c>
      <c r="K226" s="38">
        <f t="shared" si="50"/>
        <v>0</v>
      </c>
      <c r="L226" s="33">
        <v>0</v>
      </c>
      <c r="M226" s="38">
        <f t="shared" si="51"/>
        <v>0</v>
      </c>
      <c r="N226" s="33">
        <f t="shared" si="52"/>
        <v>0</v>
      </c>
      <c r="O226" s="38">
        <f t="shared" si="53"/>
        <v>0</v>
      </c>
      <c r="P226" s="33">
        <v>0</v>
      </c>
      <c r="Q226" s="33">
        <v>0</v>
      </c>
      <c r="R226" s="33">
        <v>0</v>
      </c>
      <c r="S226" s="33">
        <v>0</v>
      </c>
      <c r="T226" s="38">
        <f t="shared" si="54"/>
        <v>0</v>
      </c>
      <c r="U226" s="38">
        <f t="shared" si="55"/>
        <v>0</v>
      </c>
    </row>
    <row r="227" spans="1:21" ht="13" x14ac:dyDescent="0.3">
      <c r="A227" s="18" t="s">
        <v>29</v>
      </c>
      <c r="B227" s="12" t="s">
        <v>408</v>
      </c>
      <c r="C227" s="11" t="s">
        <v>409</v>
      </c>
      <c r="D227" s="33">
        <v>0</v>
      </c>
      <c r="E227" s="33">
        <v>0</v>
      </c>
      <c r="F227" s="33">
        <v>0</v>
      </c>
      <c r="G227" s="38">
        <f t="shared" si="48"/>
        <v>0</v>
      </c>
      <c r="H227" s="33">
        <v>0</v>
      </c>
      <c r="I227" s="38">
        <f t="shared" si="49"/>
        <v>0</v>
      </c>
      <c r="J227" s="33">
        <v>0</v>
      </c>
      <c r="K227" s="38">
        <f t="shared" si="50"/>
        <v>0</v>
      </c>
      <c r="L227" s="33">
        <v>0</v>
      </c>
      <c r="M227" s="38">
        <f t="shared" si="51"/>
        <v>0</v>
      </c>
      <c r="N227" s="33">
        <f t="shared" si="52"/>
        <v>0</v>
      </c>
      <c r="O227" s="38">
        <f t="shared" si="53"/>
        <v>0</v>
      </c>
      <c r="P227" s="33">
        <v>0</v>
      </c>
      <c r="Q227" s="33">
        <v>0</v>
      </c>
      <c r="R227" s="33">
        <v>0</v>
      </c>
      <c r="S227" s="33">
        <v>0</v>
      </c>
      <c r="T227" s="38">
        <f t="shared" si="54"/>
        <v>0</v>
      </c>
      <c r="U227" s="38">
        <f t="shared" si="55"/>
        <v>0</v>
      </c>
    </row>
    <row r="228" spans="1:21" ht="13" x14ac:dyDescent="0.3">
      <c r="A228" s="18" t="s">
        <v>29</v>
      </c>
      <c r="B228" s="12" t="s">
        <v>410</v>
      </c>
      <c r="C228" s="11" t="s">
        <v>411</v>
      </c>
      <c r="D228" s="33">
        <v>0</v>
      </c>
      <c r="E228" s="33">
        <v>0</v>
      </c>
      <c r="F228" s="33">
        <v>0</v>
      </c>
      <c r="G228" s="38">
        <f t="shared" si="48"/>
        <v>0</v>
      </c>
      <c r="H228" s="33">
        <v>0</v>
      </c>
      <c r="I228" s="38">
        <f t="shared" si="49"/>
        <v>0</v>
      </c>
      <c r="J228" s="33">
        <v>0</v>
      </c>
      <c r="K228" s="38">
        <f t="shared" si="50"/>
        <v>0</v>
      </c>
      <c r="L228" s="33">
        <v>0</v>
      </c>
      <c r="M228" s="38">
        <f t="shared" si="51"/>
        <v>0</v>
      </c>
      <c r="N228" s="33">
        <f t="shared" si="52"/>
        <v>0</v>
      </c>
      <c r="O228" s="38">
        <f t="shared" si="53"/>
        <v>0</v>
      </c>
      <c r="P228" s="33">
        <v>0</v>
      </c>
      <c r="Q228" s="33">
        <v>0</v>
      </c>
      <c r="R228" s="33">
        <v>0</v>
      </c>
      <c r="S228" s="33">
        <v>0</v>
      </c>
      <c r="T228" s="38">
        <f t="shared" si="54"/>
        <v>0</v>
      </c>
      <c r="U228" s="38">
        <f t="shared" si="55"/>
        <v>0</v>
      </c>
    </row>
    <row r="229" spans="1:21" ht="13" x14ac:dyDescent="0.3">
      <c r="A229" s="18" t="s">
        <v>44</v>
      </c>
      <c r="B229" s="12" t="s">
        <v>412</v>
      </c>
      <c r="C229" s="11" t="s">
        <v>413</v>
      </c>
      <c r="D229" s="33">
        <v>0</v>
      </c>
      <c r="E229" s="33">
        <v>0</v>
      </c>
      <c r="F229" s="33">
        <v>0</v>
      </c>
      <c r="G229" s="38">
        <f t="shared" si="48"/>
        <v>0</v>
      </c>
      <c r="H229" s="33">
        <v>0</v>
      </c>
      <c r="I229" s="38">
        <f t="shared" si="49"/>
        <v>0</v>
      </c>
      <c r="J229" s="33">
        <v>0</v>
      </c>
      <c r="K229" s="38">
        <f t="shared" si="50"/>
        <v>0</v>
      </c>
      <c r="L229" s="33">
        <v>0</v>
      </c>
      <c r="M229" s="38">
        <f t="shared" si="51"/>
        <v>0</v>
      </c>
      <c r="N229" s="33">
        <f t="shared" si="52"/>
        <v>0</v>
      </c>
      <c r="O229" s="38">
        <f t="shared" si="53"/>
        <v>0</v>
      </c>
      <c r="P229" s="33">
        <v>0</v>
      </c>
      <c r="Q229" s="33">
        <v>0</v>
      </c>
      <c r="R229" s="33">
        <v>0</v>
      </c>
      <c r="S229" s="33">
        <v>0</v>
      </c>
      <c r="T229" s="38">
        <f t="shared" si="54"/>
        <v>0</v>
      </c>
      <c r="U229" s="38">
        <f t="shared" si="55"/>
        <v>0</v>
      </c>
    </row>
    <row r="230" spans="1:21" ht="14" x14ac:dyDescent="0.3">
      <c r="A230" s="19" t="s">
        <v>0</v>
      </c>
      <c r="B230" s="14" t="s">
        <v>414</v>
      </c>
      <c r="C230" s="13" t="s">
        <v>0</v>
      </c>
      <c r="D230" s="34">
        <f>SUM(D225:D229)</f>
        <v>0</v>
      </c>
      <c r="E230" s="34">
        <f>SUM(E225:E229)</f>
        <v>0</v>
      </c>
      <c r="F230" s="34">
        <f>SUM(F225:F229)</f>
        <v>0</v>
      </c>
      <c r="G230" s="39">
        <f t="shared" si="48"/>
        <v>0</v>
      </c>
      <c r="H230" s="34">
        <f>SUM(H225:H229)</f>
        <v>0</v>
      </c>
      <c r="I230" s="39">
        <f t="shared" si="49"/>
        <v>0</v>
      </c>
      <c r="J230" s="34">
        <f>SUM(J225:J229)</f>
        <v>0</v>
      </c>
      <c r="K230" s="39">
        <f t="shared" si="50"/>
        <v>0</v>
      </c>
      <c r="L230" s="34">
        <f>SUM(L225:L229)</f>
        <v>0</v>
      </c>
      <c r="M230" s="39">
        <f t="shared" si="51"/>
        <v>0</v>
      </c>
      <c r="N230" s="34">
        <f t="shared" si="52"/>
        <v>0</v>
      </c>
      <c r="O230" s="39">
        <f t="shared" si="53"/>
        <v>0</v>
      </c>
      <c r="P230" s="34">
        <f>SUM(P225:P229)</f>
        <v>0</v>
      </c>
      <c r="Q230" s="34">
        <f>SUM(Q225:Q229)</f>
        <v>0</v>
      </c>
      <c r="R230" s="34">
        <f>SUM(R225:R229)</f>
        <v>0</v>
      </c>
      <c r="S230" s="34">
        <f>SUM(S225:S229)</f>
        <v>0</v>
      </c>
      <c r="T230" s="39">
        <f t="shared" si="54"/>
        <v>0</v>
      </c>
      <c r="U230" s="39">
        <f t="shared" si="55"/>
        <v>0</v>
      </c>
    </row>
    <row r="231" spans="1:21" ht="14" x14ac:dyDescent="0.3">
      <c r="A231" s="19" t="s">
        <v>0</v>
      </c>
      <c r="B231" s="14" t="s">
        <v>415</v>
      </c>
      <c r="C231" s="13" t="s">
        <v>0</v>
      </c>
      <c r="D231" s="34">
        <f>SUM(D208:D215,D217:D223,D225:D229)</f>
        <v>10586996</v>
      </c>
      <c r="E231" s="34">
        <f>SUM(E208:E215,E217:E223,E225:E229)</f>
        <v>1372996</v>
      </c>
      <c r="F231" s="34">
        <f>SUM(F208:F215,F217:F223,F225:F229)</f>
        <v>330575</v>
      </c>
      <c r="G231" s="39">
        <f t="shared" si="48"/>
        <v>3.1224626891329703E-2</v>
      </c>
      <c r="H231" s="34">
        <f>SUM(H208:H215,H217:H223,H225:H229)</f>
        <v>369861</v>
      </c>
      <c r="I231" s="39">
        <f t="shared" si="49"/>
        <v>3.4935405661813794E-2</v>
      </c>
      <c r="J231" s="34">
        <f>SUM(J208:J215,J217:J223,J225:J229)</f>
        <v>674740</v>
      </c>
      <c r="K231" s="39">
        <f t="shared" si="50"/>
        <v>0.49143624599051999</v>
      </c>
      <c r="L231" s="34">
        <f>SUM(L208:L215,L217:L223,L225:L229)</f>
        <v>0</v>
      </c>
      <c r="M231" s="39">
        <f t="shared" si="51"/>
        <v>0</v>
      </c>
      <c r="N231" s="34">
        <f t="shared" si="52"/>
        <v>1375176</v>
      </c>
      <c r="O231" s="39">
        <f t="shared" si="53"/>
        <v>1.001587768646085</v>
      </c>
      <c r="P231" s="34">
        <f>SUM(P208:P215,P217:P223,P225:P229)</f>
        <v>300455</v>
      </c>
      <c r="Q231" s="34">
        <f>SUM(Q208:Q215,Q217:Q223,Q225:Q229)</f>
        <v>1365498</v>
      </c>
      <c r="R231" s="34">
        <f>SUM(R208:R215,R217:R223,R225:R229)</f>
        <v>31914498</v>
      </c>
      <c r="S231" s="34">
        <f>SUM(S208:S215,S217:S223,S225:S229)</f>
        <v>930572</v>
      </c>
      <c r="T231" s="39">
        <f t="shared" si="54"/>
        <v>2.9158284112756529E-2</v>
      </c>
      <c r="U231" s="39">
        <f t="shared" si="55"/>
        <v>1.2457273135744122</v>
      </c>
    </row>
    <row r="232" spans="1:21" ht="14.5" customHeight="1" x14ac:dyDescent="0.3">
      <c r="A232" s="17" t="s">
        <v>0</v>
      </c>
      <c r="B232" s="15" t="s">
        <v>618</v>
      </c>
      <c r="C232" s="10"/>
      <c r="D232" s="35"/>
      <c r="E232" s="35"/>
      <c r="F232" s="35"/>
      <c r="G232" s="40"/>
      <c r="H232" s="35"/>
      <c r="I232" s="40"/>
      <c r="J232" s="35"/>
      <c r="K232" s="40"/>
      <c r="L232" s="35"/>
      <c r="M232" s="40"/>
      <c r="N232" s="35"/>
      <c r="O232" s="40"/>
      <c r="P232" s="35"/>
      <c r="Q232" s="35"/>
      <c r="R232" s="35"/>
      <c r="S232" s="35"/>
      <c r="T232" s="40"/>
      <c r="U232" s="40"/>
    </row>
    <row r="233" spans="1:21" ht="14.5" customHeight="1" x14ac:dyDescent="0.3">
      <c r="A233" s="17" t="s">
        <v>0</v>
      </c>
      <c r="B233" s="9" t="s">
        <v>416</v>
      </c>
      <c r="C233" s="10"/>
      <c r="D233" s="35"/>
      <c r="E233" s="35"/>
      <c r="F233" s="35"/>
      <c r="G233" s="40"/>
      <c r="H233" s="35"/>
      <c r="I233" s="40"/>
      <c r="J233" s="35"/>
      <c r="K233" s="40"/>
      <c r="L233" s="35"/>
      <c r="M233" s="40"/>
      <c r="N233" s="35"/>
      <c r="O233" s="40"/>
      <c r="P233" s="35"/>
      <c r="Q233" s="35"/>
      <c r="R233" s="35"/>
      <c r="S233" s="35"/>
      <c r="T233" s="40"/>
      <c r="U233" s="40"/>
    </row>
    <row r="234" spans="1:21" ht="13" x14ac:dyDescent="0.3">
      <c r="A234" s="18" t="s">
        <v>29</v>
      </c>
      <c r="B234" s="12" t="s">
        <v>417</v>
      </c>
      <c r="C234" s="11" t="s">
        <v>418</v>
      </c>
      <c r="D234" s="33">
        <v>0</v>
      </c>
      <c r="E234" s="33">
        <v>0</v>
      </c>
      <c r="F234" s="33">
        <v>0</v>
      </c>
      <c r="G234" s="38">
        <f t="shared" ref="G234:G260" si="56">IF(($D234     =0),0,($F234     /$D234     ))</f>
        <v>0</v>
      </c>
      <c r="H234" s="33">
        <v>0</v>
      </c>
      <c r="I234" s="38">
        <f t="shared" ref="I234:I260" si="57">IF(($D234     =0),0,($H234     /$D234     ))</f>
        <v>0</v>
      </c>
      <c r="J234" s="33">
        <v>0</v>
      </c>
      <c r="K234" s="38">
        <f t="shared" ref="K234:K260" si="58">IF(($E234     =0),0,($J234     /$E234     ))</f>
        <v>0</v>
      </c>
      <c r="L234" s="33">
        <v>0</v>
      </c>
      <c r="M234" s="38">
        <f t="shared" ref="M234:M260" si="59">IF(($E234     =0),0,($L234     /$E234     ))</f>
        <v>0</v>
      </c>
      <c r="N234" s="33">
        <f t="shared" ref="N234:N260" si="60">$F234     +$H234     +$J234</f>
        <v>0</v>
      </c>
      <c r="O234" s="38">
        <f t="shared" ref="O234:O260" si="61">IF(($E234     =0),0,($N234     /$E234     ))</f>
        <v>0</v>
      </c>
      <c r="P234" s="33">
        <v>0</v>
      </c>
      <c r="Q234" s="33">
        <v>0</v>
      </c>
      <c r="R234" s="33">
        <v>0</v>
      </c>
      <c r="S234" s="33">
        <v>0</v>
      </c>
      <c r="T234" s="38">
        <f t="shared" ref="T234:T260" si="62">IF(($R234     =0),0,($S234     /$R234     ))</f>
        <v>0</v>
      </c>
      <c r="U234" s="38">
        <f t="shared" ref="U234:U260" si="63">IF(($P234     =0),0,(($J234     /$P234     )-1))</f>
        <v>0</v>
      </c>
    </row>
    <row r="235" spans="1:21" ht="13" x14ac:dyDescent="0.3">
      <c r="A235" s="18" t="s">
        <v>29</v>
      </c>
      <c r="B235" s="12" t="s">
        <v>419</v>
      </c>
      <c r="C235" s="11" t="s">
        <v>420</v>
      </c>
      <c r="D235" s="33">
        <v>0</v>
      </c>
      <c r="E235" s="33">
        <v>0</v>
      </c>
      <c r="F235" s="33">
        <v>0</v>
      </c>
      <c r="G235" s="38">
        <f t="shared" si="56"/>
        <v>0</v>
      </c>
      <c r="H235" s="33">
        <v>0</v>
      </c>
      <c r="I235" s="38">
        <f t="shared" si="57"/>
        <v>0</v>
      </c>
      <c r="J235" s="33">
        <v>0</v>
      </c>
      <c r="K235" s="38">
        <f t="shared" si="58"/>
        <v>0</v>
      </c>
      <c r="L235" s="33">
        <v>0</v>
      </c>
      <c r="M235" s="38">
        <f t="shared" si="59"/>
        <v>0</v>
      </c>
      <c r="N235" s="33">
        <f t="shared" si="60"/>
        <v>0</v>
      </c>
      <c r="O235" s="38">
        <f t="shared" si="61"/>
        <v>0</v>
      </c>
      <c r="P235" s="33">
        <v>0</v>
      </c>
      <c r="Q235" s="33">
        <v>0</v>
      </c>
      <c r="R235" s="33">
        <v>0</v>
      </c>
      <c r="S235" s="33">
        <v>0</v>
      </c>
      <c r="T235" s="38">
        <f t="shared" si="62"/>
        <v>0</v>
      </c>
      <c r="U235" s="38">
        <f t="shared" si="63"/>
        <v>0</v>
      </c>
    </row>
    <row r="236" spans="1:21" ht="13" x14ac:dyDescent="0.3">
      <c r="A236" s="18" t="s">
        <v>29</v>
      </c>
      <c r="B236" s="12" t="s">
        <v>421</v>
      </c>
      <c r="C236" s="11" t="s">
        <v>422</v>
      </c>
      <c r="D236" s="33">
        <v>0</v>
      </c>
      <c r="E236" s="33">
        <v>0</v>
      </c>
      <c r="F236" s="33">
        <v>0</v>
      </c>
      <c r="G236" s="38">
        <f t="shared" si="56"/>
        <v>0</v>
      </c>
      <c r="H236" s="33">
        <v>0</v>
      </c>
      <c r="I236" s="38">
        <f t="shared" si="57"/>
        <v>0</v>
      </c>
      <c r="J236" s="33">
        <v>0</v>
      </c>
      <c r="K236" s="38">
        <f t="shared" si="58"/>
        <v>0</v>
      </c>
      <c r="L236" s="33">
        <v>0</v>
      </c>
      <c r="M236" s="38">
        <f t="shared" si="59"/>
        <v>0</v>
      </c>
      <c r="N236" s="33">
        <f t="shared" si="60"/>
        <v>0</v>
      </c>
      <c r="O236" s="38">
        <f t="shared" si="61"/>
        <v>0</v>
      </c>
      <c r="P236" s="33">
        <v>0</v>
      </c>
      <c r="Q236" s="33">
        <v>0</v>
      </c>
      <c r="R236" s="33">
        <v>0</v>
      </c>
      <c r="S236" s="33">
        <v>0</v>
      </c>
      <c r="T236" s="38">
        <f t="shared" si="62"/>
        <v>0</v>
      </c>
      <c r="U236" s="38">
        <f t="shared" si="63"/>
        <v>0</v>
      </c>
    </row>
    <row r="237" spans="1:21" ht="13" x14ac:dyDescent="0.3">
      <c r="A237" s="18" t="s">
        <v>29</v>
      </c>
      <c r="B237" s="12" t="s">
        <v>423</v>
      </c>
      <c r="C237" s="11" t="s">
        <v>424</v>
      </c>
      <c r="D237" s="33">
        <v>0</v>
      </c>
      <c r="E237" s="33">
        <v>0</v>
      </c>
      <c r="F237" s="33">
        <v>0</v>
      </c>
      <c r="G237" s="38">
        <f t="shared" si="56"/>
        <v>0</v>
      </c>
      <c r="H237" s="33">
        <v>0</v>
      </c>
      <c r="I237" s="38">
        <f t="shared" si="57"/>
        <v>0</v>
      </c>
      <c r="J237" s="33">
        <v>0</v>
      </c>
      <c r="K237" s="38">
        <f t="shared" si="58"/>
        <v>0</v>
      </c>
      <c r="L237" s="33">
        <v>0</v>
      </c>
      <c r="M237" s="38">
        <f t="shared" si="59"/>
        <v>0</v>
      </c>
      <c r="N237" s="33">
        <f t="shared" si="60"/>
        <v>0</v>
      </c>
      <c r="O237" s="38">
        <f t="shared" si="61"/>
        <v>0</v>
      </c>
      <c r="P237" s="33">
        <v>0</v>
      </c>
      <c r="Q237" s="33">
        <v>0</v>
      </c>
      <c r="R237" s="33">
        <v>0</v>
      </c>
      <c r="S237" s="33">
        <v>0</v>
      </c>
      <c r="T237" s="38">
        <f t="shared" si="62"/>
        <v>0</v>
      </c>
      <c r="U237" s="38">
        <f t="shared" si="63"/>
        <v>0</v>
      </c>
    </row>
    <row r="238" spans="1:21" ht="13" x14ac:dyDescent="0.3">
      <c r="A238" s="18" t="s">
        <v>29</v>
      </c>
      <c r="B238" s="12" t="s">
        <v>425</v>
      </c>
      <c r="C238" s="11" t="s">
        <v>426</v>
      </c>
      <c r="D238" s="33">
        <v>0</v>
      </c>
      <c r="E238" s="33">
        <v>0</v>
      </c>
      <c r="F238" s="33">
        <v>0</v>
      </c>
      <c r="G238" s="38">
        <f t="shared" si="56"/>
        <v>0</v>
      </c>
      <c r="H238" s="33">
        <v>0</v>
      </c>
      <c r="I238" s="38">
        <f t="shared" si="57"/>
        <v>0</v>
      </c>
      <c r="J238" s="33">
        <v>0</v>
      </c>
      <c r="K238" s="38">
        <f t="shared" si="58"/>
        <v>0</v>
      </c>
      <c r="L238" s="33">
        <v>0</v>
      </c>
      <c r="M238" s="38">
        <f t="shared" si="59"/>
        <v>0</v>
      </c>
      <c r="N238" s="33">
        <f t="shared" si="60"/>
        <v>0</v>
      </c>
      <c r="O238" s="38">
        <f t="shared" si="61"/>
        <v>0</v>
      </c>
      <c r="P238" s="33">
        <v>0</v>
      </c>
      <c r="Q238" s="33">
        <v>0</v>
      </c>
      <c r="R238" s="33">
        <v>0</v>
      </c>
      <c r="S238" s="33">
        <v>0</v>
      </c>
      <c r="T238" s="38">
        <f t="shared" si="62"/>
        <v>0</v>
      </c>
      <c r="U238" s="38">
        <f t="shared" si="63"/>
        <v>0</v>
      </c>
    </row>
    <row r="239" spans="1:21" ht="13" x14ac:dyDescent="0.3">
      <c r="A239" s="18" t="s">
        <v>44</v>
      </c>
      <c r="B239" s="12" t="s">
        <v>427</v>
      </c>
      <c r="C239" s="11" t="s">
        <v>428</v>
      </c>
      <c r="D239" s="33">
        <v>0</v>
      </c>
      <c r="E239" s="33">
        <v>0</v>
      </c>
      <c r="F239" s="33">
        <v>0</v>
      </c>
      <c r="G239" s="38">
        <f t="shared" si="56"/>
        <v>0</v>
      </c>
      <c r="H239" s="33">
        <v>0</v>
      </c>
      <c r="I239" s="38">
        <f t="shared" si="57"/>
        <v>0</v>
      </c>
      <c r="J239" s="33">
        <v>0</v>
      </c>
      <c r="K239" s="38">
        <f t="shared" si="58"/>
        <v>0</v>
      </c>
      <c r="L239" s="33">
        <v>0</v>
      </c>
      <c r="M239" s="38">
        <f t="shared" si="59"/>
        <v>0</v>
      </c>
      <c r="N239" s="33">
        <f t="shared" si="60"/>
        <v>0</v>
      </c>
      <c r="O239" s="38">
        <f t="shared" si="61"/>
        <v>0</v>
      </c>
      <c r="P239" s="33">
        <v>0</v>
      </c>
      <c r="Q239" s="33">
        <v>0</v>
      </c>
      <c r="R239" s="33">
        <v>0</v>
      </c>
      <c r="S239" s="33">
        <v>0</v>
      </c>
      <c r="T239" s="38">
        <f t="shared" si="62"/>
        <v>0</v>
      </c>
      <c r="U239" s="38">
        <f t="shared" si="63"/>
        <v>0</v>
      </c>
    </row>
    <row r="240" spans="1:21" ht="14" x14ac:dyDescent="0.3">
      <c r="A240" s="19" t="s">
        <v>0</v>
      </c>
      <c r="B240" s="14" t="s">
        <v>429</v>
      </c>
      <c r="C240" s="13" t="s">
        <v>0</v>
      </c>
      <c r="D240" s="34">
        <f>SUM(D234:D239)</f>
        <v>0</v>
      </c>
      <c r="E240" s="34">
        <f>SUM(E234:E239)</f>
        <v>0</v>
      </c>
      <c r="F240" s="34">
        <f>SUM(F234:F239)</f>
        <v>0</v>
      </c>
      <c r="G240" s="39">
        <f t="shared" si="56"/>
        <v>0</v>
      </c>
      <c r="H240" s="34">
        <f>SUM(H234:H239)</f>
        <v>0</v>
      </c>
      <c r="I240" s="39">
        <f t="shared" si="57"/>
        <v>0</v>
      </c>
      <c r="J240" s="34">
        <f>SUM(J234:J239)</f>
        <v>0</v>
      </c>
      <c r="K240" s="39">
        <f t="shared" si="58"/>
        <v>0</v>
      </c>
      <c r="L240" s="34">
        <f>SUM(L234:L239)</f>
        <v>0</v>
      </c>
      <c r="M240" s="39">
        <f t="shared" si="59"/>
        <v>0</v>
      </c>
      <c r="N240" s="34">
        <f t="shared" si="60"/>
        <v>0</v>
      </c>
      <c r="O240" s="39">
        <f t="shared" si="61"/>
        <v>0</v>
      </c>
      <c r="P240" s="34">
        <f>SUM(P234:P239)</f>
        <v>0</v>
      </c>
      <c r="Q240" s="34">
        <f>SUM(Q234:Q239)</f>
        <v>0</v>
      </c>
      <c r="R240" s="34">
        <f>SUM(R234:R239)</f>
        <v>0</v>
      </c>
      <c r="S240" s="34">
        <f>SUM(S234:S239)</f>
        <v>0</v>
      </c>
      <c r="T240" s="39">
        <f t="shared" si="62"/>
        <v>0</v>
      </c>
      <c r="U240" s="39">
        <f t="shared" si="63"/>
        <v>0</v>
      </c>
    </row>
    <row r="241" spans="1:21" ht="13" x14ac:dyDescent="0.3">
      <c r="A241" s="18" t="s">
        <v>29</v>
      </c>
      <c r="B241" s="12" t="s">
        <v>430</v>
      </c>
      <c r="C241" s="11" t="s">
        <v>431</v>
      </c>
      <c r="D241" s="33">
        <v>0</v>
      </c>
      <c r="E241" s="33">
        <v>0</v>
      </c>
      <c r="F241" s="33">
        <v>0</v>
      </c>
      <c r="G241" s="38">
        <f t="shared" si="56"/>
        <v>0</v>
      </c>
      <c r="H241" s="33">
        <v>0</v>
      </c>
      <c r="I241" s="38">
        <f t="shared" si="57"/>
        <v>0</v>
      </c>
      <c r="J241" s="33">
        <v>0</v>
      </c>
      <c r="K241" s="38">
        <f t="shared" si="58"/>
        <v>0</v>
      </c>
      <c r="L241" s="33">
        <v>0</v>
      </c>
      <c r="M241" s="38">
        <f t="shared" si="59"/>
        <v>0</v>
      </c>
      <c r="N241" s="33">
        <f t="shared" si="60"/>
        <v>0</v>
      </c>
      <c r="O241" s="38">
        <f t="shared" si="61"/>
        <v>0</v>
      </c>
      <c r="P241" s="33">
        <v>0</v>
      </c>
      <c r="Q241" s="33">
        <v>0</v>
      </c>
      <c r="R241" s="33">
        <v>0</v>
      </c>
      <c r="S241" s="33">
        <v>0</v>
      </c>
      <c r="T241" s="38">
        <f t="shared" si="62"/>
        <v>0</v>
      </c>
      <c r="U241" s="38">
        <f t="shared" si="63"/>
        <v>0</v>
      </c>
    </row>
    <row r="242" spans="1:21" ht="13" x14ac:dyDescent="0.3">
      <c r="A242" s="18" t="s">
        <v>29</v>
      </c>
      <c r="B242" s="12" t="s">
        <v>432</v>
      </c>
      <c r="C242" s="11" t="s">
        <v>433</v>
      </c>
      <c r="D242" s="33">
        <v>0</v>
      </c>
      <c r="E242" s="33">
        <v>0</v>
      </c>
      <c r="F242" s="33">
        <v>0</v>
      </c>
      <c r="G242" s="38">
        <f t="shared" si="56"/>
        <v>0</v>
      </c>
      <c r="H242" s="33">
        <v>0</v>
      </c>
      <c r="I242" s="38">
        <f t="shared" si="57"/>
        <v>0</v>
      </c>
      <c r="J242" s="33">
        <v>0</v>
      </c>
      <c r="K242" s="38">
        <f t="shared" si="58"/>
        <v>0</v>
      </c>
      <c r="L242" s="33">
        <v>0</v>
      </c>
      <c r="M242" s="38">
        <f t="shared" si="59"/>
        <v>0</v>
      </c>
      <c r="N242" s="33">
        <f t="shared" si="60"/>
        <v>0</v>
      </c>
      <c r="O242" s="38">
        <f t="shared" si="61"/>
        <v>0</v>
      </c>
      <c r="P242" s="33">
        <v>0</v>
      </c>
      <c r="Q242" s="33">
        <v>0</v>
      </c>
      <c r="R242" s="33">
        <v>0</v>
      </c>
      <c r="S242" s="33">
        <v>0</v>
      </c>
      <c r="T242" s="38">
        <f t="shared" si="62"/>
        <v>0</v>
      </c>
      <c r="U242" s="38">
        <f t="shared" si="63"/>
        <v>0</v>
      </c>
    </row>
    <row r="243" spans="1:21" ht="13" x14ac:dyDescent="0.3">
      <c r="A243" s="18" t="s">
        <v>29</v>
      </c>
      <c r="B243" s="12" t="s">
        <v>434</v>
      </c>
      <c r="C243" s="11" t="s">
        <v>435</v>
      </c>
      <c r="D243" s="33">
        <v>249996</v>
      </c>
      <c r="E243" s="33">
        <v>5249996</v>
      </c>
      <c r="F243" s="33">
        <v>0</v>
      </c>
      <c r="G243" s="38">
        <f t="shared" si="56"/>
        <v>0</v>
      </c>
      <c r="H243" s="33">
        <v>0</v>
      </c>
      <c r="I243" s="38">
        <f t="shared" si="57"/>
        <v>0</v>
      </c>
      <c r="J243" s="33">
        <v>0</v>
      </c>
      <c r="K243" s="38">
        <f t="shared" si="58"/>
        <v>0</v>
      </c>
      <c r="L243" s="33">
        <v>0</v>
      </c>
      <c r="M243" s="38">
        <f t="shared" si="59"/>
        <v>0</v>
      </c>
      <c r="N243" s="33">
        <f t="shared" si="60"/>
        <v>0</v>
      </c>
      <c r="O243" s="38">
        <f t="shared" si="61"/>
        <v>0</v>
      </c>
      <c r="P243" s="33">
        <v>0</v>
      </c>
      <c r="Q243" s="33">
        <v>0</v>
      </c>
      <c r="R243" s="33">
        <v>0</v>
      </c>
      <c r="S243" s="33">
        <v>0</v>
      </c>
      <c r="T243" s="38">
        <f t="shared" si="62"/>
        <v>0</v>
      </c>
      <c r="U243" s="38">
        <f t="shared" si="63"/>
        <v>0</v>
      </c>
    </row>
    <row r="244" spans="1:21" ht="13" x14ac:dyDescent="0.3">
      <c r="A244" s="18" t="s">
        <v>29</v>
      </c>
      <c r="B244" s="12" t="s">
        <v>436</v>
      </c>
      <c r="C244" s="11" t="s">
        <v>437</v>
      </c>
      <c r="D244" s="33">
        <v>0</v>
      </c>
      <c r="E244" s="33">
        <v>0</v>
      </c>
      <c r="F244" s="33">
        <v>3427538</v>
      </c>
      <c r="G244" s="38">
        <f t="shared" si="56"/>
        <v>0</v>
      </c>
      <c r="H244" s="33">
        <v>0</v>
      </c>
      <c r="I244" s="38">
        <f t="shared" si="57"/>
        <v>0</v>
      </c>
      <c r="J244" s="33">
        <v>0</v>
      </c>
      <c r="K244" s="38">
        <f t="shared" si="58"/>
        <v>0</v>
      </c>
      <c r="L244" s="33">
        <v>0</v>
      </c>
      <c r="M244" s="38">
        <f t="shared" si="59"/>
        <v>0</v>
      </c>
      <c r="N244" s="33">
        <f t="shared" si="60"/>
        <v>3427538</v>
      </c>
      <c r="O244" s="38">
        <f t="shared" si="61"/>
        <v>0</v>
      </c>
      <c r="P244" s="33">
        <v>0</v>
      </c>
      <c r="Q244" s="33">
        <v>0</v>
      </c>
      <c r="R244" s="33">
        <v>0</v>
      </c>
      <c r="S244" s="33">
        <v>0</v>
      </c>
      <c r="T244" s="38">
        <f t="shared" si="62"/>
        <v>0</v>
      </c>
      <c r="U244" s="38">
        <f t="shared" si="63"/>
        <v>0</v>
      </c>
    </row>
    <row r="245" spans="1:21" ht="13" x14ac:dyDescent="0.3">
      <c r="A245" s="18" t="s">
        <v>29</v>
      </c>
      <c r="B245" s="12" t="s">
        <v>438</v>
      </c>
      <c r="C245" s="11" t="s">
        <v>439</v>
      </c>
      <c r="D245" s="33">
        <v>0</v>
      </c>
      <c r="E245" s="33">
        <v>0</v>
      </c>
      <c r="F245" s="33">
        <v>0</v>
      </c>
      <c r="G245" s="38">
        <f t="shared" si="56"/>
        <v>0</v>
      </c>
      <c r="H245" s="33">
        <v>0</v>
      </c>
      <c r="I245" s="38">
        <f t="shared" si="57"/>
        <v>0</v>
      </c>
      <c r="J245" s="33">
        <v>0</v>
      </c>
      <c r="K245" s="38">
        <f t="shared" si="58"/>
        <v>0</v>
      </c>
      <c r="L245" s="33">
        <v>0</v>
      </c>
      <c r="M245" s="38">
        <f t="shared" si="59"/>
        <v>0</v>
      </c>
      <c r="N245" s="33">
        <f t="shared" si="60"/>
        <v>0</v>
      </c>
      <c r="O245" s="38">
        <f t="shared" si="61"/>
        <v>0</v>
      </c>
      <c r="P245" s="33">
        <v>0</v>
      </c>
      <c r="Q245" s="33">
        <v>0</v>
      </c>
      <c r="R245" s="33">
        <v>0</v>
      </c>
      <c r="S245" s="33">
        <v>0</v>
      </c>
      <c r="T245" s="38">
        <f t="shared" si="62"/>
        <v>0</v>
      </c>
      <c r="U245" s="38">
        <f t="shared" si="63"/>
        <v>0</v>
      </c>
    </row>
    <row r="246" spans="1:21" ht="13" x14ac:dyDescent="0.3">
      <c r="A246" s="18" t="s">
        <v>44</v>
      </c>
      <c r="B246" s="12" t="s">
        <v>440</v>
      </c>
      <c r="C246" s="11" t="s">
        <v>441</v>
      </c>
      <c r="D246" s="33">
        <v>75050</v>
      </c>
      <c r="E246" s="33">
        <v>75050</v>
      </c>
      <c r="F246" s="33">
        <v>7418</v>
      </c>
      <c r="G246" s="38">
        <f t="shared" si="56"/>
        <v>9.8840772818121259E-2</v>
      </c>
      <c r="H246" s="33">
        <v>1777</v>
      </c>
      <c r="I246" s="38">
        <f t="shared" si="57"/>
        <v>2.3677548301132577E-2</v>
      </c>
      <c r="J246" s="33">
        <v>20041</v>
      </c>
      <c r="K246" s="38">
        <f t="shared" si="58"/>
        <v>0.26703530979347101</v>
      </c>
      <c r="L246" s="33">
        <v>0</v>
      </c>
      <c r="M246" s="38">
        <f t="shared" si="59"/>
        <v>0</v>
      </c>
      <c r="N246" s="33">
        <f t="shared" si="60"/>
        <v>29236</v>
      </c>
      <c r="O246" s="38">
        <f t="shared" si="61"/>
        <v>0.38955363091272482</v>
      </c>
      <c r="P246" s="33">
        <v>26963</v>
      </c>
      <c r="Q246" s="33">
        <v>60000</v>
      </c>
      <c r="R246" s="33">
        <v>72233</v>
      </c>
      <c r="S246" s="33">
        <v>55392</v>
      </c>
      <c r="T246" s="38">
        <f t="shared" si="62"/>
        <v>0.76685171597469304</v>
      </c>
      <c r="U246" s="38">
        <f t="shared" si="63"/>
        <v>-0.25672217483217741</v>
      </c>
    </row>
    <row r="247" spans="1:21" ht="14" x14ac:dyDescent="0.3">
      <c r="A247" s="19" t="s">
        <v>0</v>
      </c>
      <c r="B247" s="14" t="s">
        <v>442</v>
      </c>
      <c r="C247" s="13" t="s">
        <v>0</v>
      </c>
      <c r="D247" s="34">
        <f>SUM(D241:D246)</f>
        <v>325046</v>
      </c>
      <c r="E247" s="34">
        <f>SUM(E241:E246)</f>
        <v>5325046</v>
      </c>
      <c r="F247" s="34">
        <f>SUM(F241:F246)</f>
        <v>3434956</v>
      </c>
      <c r="G247" s="39">
        <f t="shared" si="56"/>
        <v>10.567599662816955</v>
      </c>
      <c r="H247" s="34">
        <f>SUM(H241:H246)</f>
        <v>1777</v>
      </c>
      <c r="I247" s="39">
        <f t="shared" si="57"/>
        <v>5.4669185284544342E-3</v>
      </c>
      <c r="J247" s="34">
        <f>SUM(J241:J246)</f>
        <v>20041</v>
      </c>
      <c r="K247" s="39">
        <f t="shared" si="58"/>
        <v>3.7635355638242374E-3</v>
      </c>
      <c r="L247" s="34">
        <f>SUM(L241:L246)</f>
        <v>0</v>
      </c>
      <c r="M247" s="39">
        <f t="shared" si="59"/>
        <v>0</v>
      </c>
      <c r="N247" s="34">
        <f t="shared" si="60"/>
        <v>3456774</v>
      </c>
      <c r="O247" s="39">
        <f t="shared" si="61"/>
        <v>0.64915382890589113</v>
      </c>
      <c r="P247" s="34">
        <f>SUM(P241:P246)</f>
        <v>26963</v>
      </c>
      <c r="Q247" s="34">
        <f>SUM(Q241:Q246)</f>
        <v>60000</v>
      </c>
      <c r="R247" s="34">
        <f>SUM(R241:R246)</f>
        <v>72233</v>
      </c>
      <c r="S247" s="34">
        <f>SUM(S241:S246)</f>
        <v>55392</v>
      </c>
      <c r="T247" s="39">
        <f t="shared" si="62"/>
        <v>0.76685171597469304</v>
      </c>
      <c r="U247" s="39">
        <f t="shared" si="63"/>
        <v>-0.25672217483217741</v>
      </c>
    </row>
    <row r="248" spans="1:21" ht="13" x14ac:dyDescent="0.3">
      <c r="A248" s="18" t="s">
        <v>29</v>
      </c>
      <c r="B248" s="12" t="s">
        <v>443</v>
      </c>
      <c r="C248" s="11" t="s">
        <v>444</v>
      </c>
      <c r="D248" s="33">
        <v>0</v>
      </c>
      <c r="E248" s="33">
        <v>0</v>
      </c>
      <c r="F248" s="33">
        <v>0</v>
      </c>
      <c r="G248" s="38">
        <f t="shared" si="56"/>
        <v>0</v>
      </c>
      <c r="H248" s="33">
        <v>0</v>
      </c>
      <c r="I248" s="38">
        <f t="shared" si="57"/>
        <v>0</v>
      </c>
      <c r="J248" s="33">
        <v>0</v>
      </c>
      <c r="K248" s="38">
        <f t="shared" si="58"/>
        <v>0</v>
      </c>
      <c r="L248" s="33">
        <v>0</v>
      </c>
      <c r="M248" s="38">
        <f t="shared" si="59"/>
        <v>0</v>
      </c>
      <c r="N248" s="33">
        <f t="shared" si="60"/>
        <v>0</v>
      </c>
      <c r="O248" s="38">
        <f t="shared" si="61"/>
        <v>0</v>
      </c>
      <c r="P248" s="33">
        <v>0</v>
      </c>
      <c r="Q248" s="33">
        <v>0</v>
      </c>
      <c r="R248" s="33">
        <v>0</v>
      </c>
      <c r="S248" s="33">
        <v>0</v>
      </c>
      <c r="T248" s="38">
        <f t="shared" si="62"/>
        <v>0</v>
      </c>
      <c r="U248" s="38">
        <f t="shared" si="63"/>
        <v>0</v>
      </c>
    </row>
    <row r="249" spans="1:21" ht="13" x14ac:dyDescent="0.3">
      <c r="A249" s="18" t="s">
        <v>29</v>
      </c>
      <c r="B249" s="12" t="s">
        <v>445</v>
      </c>
      <c r="C249" s="11" t="s">
        <v>446</v>
      </c>
      <c r="D249" s="33">
        <v>0</v>
      </c>
      <c r="E249" s="33">
        <v>0</v>
      </c>
      <c r="F249" s="33">
        <v>0</v>
      </c>
      <c r="G249" s="38">
        <f t="shared" si="56"/>
        <v>0</v>
      </c>
      <c r="H249" s="33">
        <v>0</v>
      </c>
      <c r="I249" s="38">
        <f t="shared" si="57"/>
        <v>0</v>
      </c>
      <c r="J249" s="33">
        <v>0</v>
      </c>
      <c r="K249" s="38">
        <f t="shared" si="58"/>
        <v>0</v>
      </c>
      <c r="L249" s="33">
        <v>0</v>
      </c>
      <c r="M249" s="38">
        <f t="shared" si="59"/>
        <v>0</v>
      </c>
      <c r="N249" s="33">
        <f t="shared" si="60"/>
        <v>0</v>
      </c>
      <c r="O249" s="38">
        <f t="shared" si="61"/>
        <v>0</v>
      </c>
      <c r="P249" s="33">
        <v>0</v>
      </c>
      <c r="Q249" s="33">
        <v>0</v>
      </c>
      <c r="R249" s="33">
        <v>0</v>
      </c>
      <c r="S249" s="33">
        <v>0</v>
      </c>
      <c r="T249" s="38">
        <f t="shared" si="62"/>
        <v>0</v>
      </c>
      <c r="U249" s="38">
        <f t="shared" si="63"/>
        <v>0</v>
      </c>
    </row>
    <row r="250" spans="1:21" ht="13" x14ac:dyDescent="0.3">
      <c r="A250" s="18" t="s">
        <v>29</v>
      </c>
      <c r="B250" s="12" t="s">
        <v>447</v>
      </c>
      <c r="C250" s="11" t="s">
        <v>448</v>
      </c>
      <c r="D250" s="33">
        <v>0</v>
      </c>
      <c r="E250" s="33">
        <v>0</v>
      </c>
      <c r="F250" s="33">
        <v>0</v>
      </c>
      <c r="G250" s="38">
        <f t="shared" si="56"/>
        <v>0</v>
      </c>
      <c r="H250" s="33">
        <v>0</v>
      </c>
      <c r="I250" s="38">
        <f t="shared" si="57"/>
        <v>0</v>
      </c>
      <c r="J250" s="33">
        <v>0</v>
      </c>
      <c r="K250" s="38">
        <f t="shared" si="58"/>
        <v>0</v>
      </c>
      <c r="L250" s="33">
        <v>0</v>
      </c>
      <c r="M250" s="38">
        <f t="shared" si="59"/>
        <v>0</v>
      </c>
      <c r="N250" s="33">
        <f t="shared" si="60"/>
        <v>0</v>
      </c>
      <c r="O250" s="38">
        <f t="shared" si="61"/>
        <v>0</v>
      </c>
      <c r="P250" s="33">
        <v>0</v>
      </c>
      <c r="Q250" s="33">
        <v>0</v>
      </c>
      <c r="R250" s="33">
        <v>0</v>
      </c>
      <c r="S250" s="33">
        <v>0</v>
      </c>
      <c r="T250" s="38">
        <f t="shared" si="62"/>
        <v>0</v>
      </c>
      <c r="U250" s="38">
        <f t="shared" si="63"/>
        <v>0</v>
      </c>
    </row>
    <row r="251" spans="1:21" ht="13" x14ac:dyDescent="0.3">
      <c r="A251" s="18" t="s">
        <v>29</v>
      </c>
      <c r="B251" s="12" t="s">
        <v>449</v>
      </c>
      <c r="C251" s="11" t="s">
        <v>450</v>
      </c>
      <c r="D251" s="33">
        <v>0</v>
      </c>
      <c r="E251" s="33">
        <v>0</v>
      </c>
      <c r="F251" s="33">
        <v>0</v>
      </c>
      <c r="G251" s="38">
        <f t="shared" si="56"/>
        <v>0</v>
      </c>
      <c r="H251" s="33">
        <v>0</v>
      </c>
      <c r="I251" s="38">
        <f t="shared" si="57"/>
        <v>0</v>
      </c>
      <c r="J251" s="33">
        <v>0</v>
      </c>
      <c r="K251" s="38">
        <f t="shared" si="58"/>
        <v>0</v>
      </c>
      <c r="L251" s="33">
        <v>0</v>
      </c>
      <c r="M251" s="38">
        <f t="shared" si="59"/>
        <v>0</v>
      </c>
      <c r="N251" s="33">
        <f t="shared" si="60"/>
        <v>0</v>
      </c>
      <c r="O251" s="38">
        <f t="shared" si="61"/>
        <v>0</v>
      </c>
      <c r="P251" s="33">
        <v>0</v>
      </c>
      <c r="Q251" s="33">
        <v>0</v>
      </c>
      <c r="R251" s="33">
        <v>0</v>
      </c>
      <c r="S251" s="33">
        <v>0</v>
      </c>
      <c r="T251" s="38">
        <f t="shared" si="62"/>
        <v>0</v>
      </c>
      <c r="U251" s="38">
        <f t="shared" si="63"/>
        <v>0</v>
      </c>
    </row>
    <row r="252" spans="1:21" ht="13" x14ac:dyDescent="0.3">
      <c r="A252" s="18" t="s">
        <v>29</v>
      </c>
      <c r="B252" s="12" t="s">
        <v>451</v>
      </c>
      <c r="C252" s="11" t="s">
        <v>452</v>
      </c>
      <c r="D252" s="33">
        <v>0</v>
      </c>
      <c r="E252" s="33">
        <v>0</v>
      </c>
      <c r="F252" s="33">
        <v>0</v>
      </c>
      <c r="G252" s="38">
        <f t="shared" si="56"/>
        <v>0</v>
      </c>
      <c r="H252" s="33">
        <v>0</v>
      </c>
      <c r="I252" s="38">
        <f t="shared" si="57"/>
        <v>0</v>
      </c>
      <c r="J252" s="33">
        <v>0</v>
      </c>
      <c r="K252" s="38">
        <f t="shared" si="58"/>
        <v>0</v>
      </c>
      <c r="L252" s="33">
        <v>0</v>
      </c>
      <c r="M252" s="38">
        <f t="shared" si="59"/>
        <v>0</v>
      </c>
      <c r="N252" s="33">
        <f t="shared" si="60"/>
        <v>0</v>
      </c>
      <c r="O252" s="38">
        <f t="shared" si="61"/>
        <v>0</v>
      </c>
      <c r="P252" s="33">
        <v>0</v>
      </c>
      <c r="Q252" s="33">
        <v>0</v>
      </c>
      <c r="R252" s="33">
        <v>0</v>
      </c>
      <c r="S252" s="33">
        <v>0</v>
      </c>
      <c r="T252" s="38">
        <f t="shared" si="62"/>
        <v>0</v>
      </c>
      <c r="U252" s="38">
        <f t="shared" si="63"/>
        <v>0</v>
      </c>
    </row>
    <row r="253" spans="1:21" ht="13" x14ac:dyDescent="0.3">
      <c r="A253" s="18" t="s">
        <v>44</v>
      </c>
      <c r="B253" s="12" t="s">
        <v>453</v>
      </c>
      <c r="C253" s="11" t="s">
        <v>454</v>
      </c>
      <c r="D253" s="33">
        <v>0</v>
      </c>
      <c r="E253" s="33">
        <v>0</v>
      </c>
      <c r="F253" s="33">
        <v>0</v>
      </c>
      <c r="G253" s="38">
        <f t="shared" si="56"/>
        <v>0</v>
      </c>
      <c r="H253" s="33">
        <v>0</v>
      </c>
      <c r="I253" s="38">
        <f t="shared" si="57"/>
        <v>0</v>
      </c>
      <c r="J253" s="33">
        <v>0</v>
      </c>
      <c r="K253" s="38">
        <f t="shared" si="58"/>
        <v>0</v>
      </c>
      <c r="L253" s="33">
        <v>0</v>
      </c>
      <c r="M253" s="38">
        <f t="shared" si="59"/>
        <v>0</v>
      </c>
      <c r="N253" s="33">
        <f t="shared" si="60"/>
        <v>0</v>
      </c>
      <c r="O253" s="38">
        <f t="shared" si="61"/>
        <v>0</v>
      </c>
      <c r="P253" s="33">
        <v>0</v>
      </c>
      <c r="Q253" s="33">
        <v>0</v>
      </c>
      <c r="R253" s="33">
        <v>0</v>
      </c>
      <c r="S253" s="33">
        <v>0</v>
      </c>
      <c r="T253" s="38">
        <f t="shared" si="62"/>
        <v>0</v>
      </c>
      <c r="U253" s="38">
        <f t="shared" si="63"/>
        <v>0</v>
      </c>
    </row>
    <row r="254" spans="1:21" ht="14" x14ac:dyDescent="0.3">
      <c r="A254" s="19" t="s">
        <v>0</v>
      </c>
      <c r="B254" s="14" t="s">
        <v>455</v>
      </c>
      <c r="C254" s="13" t="s">
        <v>0</v>
      </c>
      <c r="D254" s="34">
        <f>SUM(D248:D253)</f>
        <v>0</v>
      </c>
      <c r="E254" s="34">
        <f>SUM(E248:E253)</f>
        <v>0</v>
      </c>
      <c r="F254" s="34">
        <f>SUM(F248:F253)</f>
        <v>0</v>
      </c>
      <c r="G254" s="39">
        <f t="shared" si="56"/>
        <v>0</v>
      </c>
      <c r="H254" s="34">
        <f>SUM(H248:H253)</f>
        <v>0</v>
      </c>
      <c r="I254" s="39">
        <f t="shared" si="57"/>
        <v>0</v>
      </c>
      <c r="J254" s="34">
        <f>SUM(J248:J253)</f>
        <v>0</v>
      </c>
      <c r="K254" s="39">
        <f t="shared" si="58"/>
        <v>0</v>
      </c>
      <c r="L254" s="34">
        <f>SUM(L248:L253)</f>
        <v>0</v>
      </c>
      <c r="M254" s="39">
        <f t="shared" si="59"/>
        <v>0</v>
      </c>
      <c r="N254" s="34">
        <f t="shared" si="60"/>
        <v>0</v>
      </c>
      <c r="O254" s="39">
        <f t="shared" si="61"/>
        <v>0</v>
      </c>
      <c r="P254" s="34">
        <f>SUM(P248:P253)</f>
        <v>0</v>
      </c>
      <c r="Q254" s="34">
        <f>SUM(Q248:Q253)</f>
        <v>0</v>
      </c>
      <c r="R254" s="34">
        <f>SUM(R248:R253)</f>
        <v>0</v>
      </c>
      <c r="S254" s="34">
        <f>SUM(S248:S253)</f>
        <v>0</v>
      </c>
      <c r="T254" s="39">
        <f t="shared" si="62"/>
        <v>0</v>
      </c>
      <c r="U254" s="39">
        <f t="shared" si="63"/>
        <v>0</v>
      </c>
    </row>
    <row r="255" spans="1:21" ht="13" x14ac:dyDescent="0.3">
      <c r="A255" s="18" t="s">
        <v>29</v>
      </c>
      <c r="B255" s="12" t="s">
        <v>456</v>
      </c>
      <c r="C255" s="11" t="s">
        <v>457</v>
      </c>
      <c r="D255" s="33">
        <v>0</v>
      </c>
      <c r="E255" s="33">
        <v>0</v>
      </c>
      <c r="F255" s="33">
        <v>0</v>
      </c>
      <c r="G255" s="38">
        <f t="shared" si="56"/>
        <v>0</v>
      </c>
      <c r="H255" s="33">
        <v>0</v>
      </c>
      <c r="I255" s="38">
        <f t="shared" si="57"/>
        <v>0</v>
      </c>
      <c r="J255" s="33">
        <v>0</v>
      </c>
      <c r="K255" s="38">
        <f t="shared" si="58"/>
        <v>0</v>
      </c>
      <c r="L255" s="33">
        <v>0</v>
      </c>
      <c r="M255" s="38">
        <f t="shared" si="59"/>
        <v>0</v>
      </c>
      <c r="N255" s="33">
        <f t="shared" si="60"/>
        <v>0</v>
      </c>
      <c r="O255" s="38">
        <f t="shared" si="61"/>
        <v>0</v>
      </c>
      <c r="P255" s="33">
        <v>0</v>
      </c>
      <c r="Q255" s="33">
        <v>0</v>
      </c>
      <c r="R255" s="33">
        <v>0</v>
      </c>
      <c r="S255" s="33">
        <v>0</v>
      </c>
      <c r="T255" s="38">
        <f t="shared" si="62"/>
        <v>0</v>
      </c>
      <c r="U255" s="38">
        <f t="shared" si="63"/>
        <v>0</v>
      </c>
    </row>
    <row r="256" spans="1:21" ht="13" x14ac:dyDescent="0.3">
      <c r="A256" s="18" t="s">
        <v>29</v>
      </c>
      <c r="B256" s="12" t="s">
        <v>458</v>
      </c>
      <c r="C256" s="11" t="s">
        <v>459</v>
      </c>
      <c r="D256" s="33">
        <v>0</v>
      </c>
      <c r="E256" s="33">
        <v>0</v>
      </c>
      <c r="F256" s="33">
        <v>0</v>
      </c>
      <c r="G256" s="38">
        <f t="shared" si="56"/>
        <v>0</v>
      </c>
      <c r="H256" s="33">
        <v>0</v>
      </c>
      <c r="I256" s="38">
        <f t="shared" si="57"/>
        <v>0</v>
      </c>
      <c r="J256" s="33">
        <v>0</v>
      </c>
      <c r="K256" s="38">
        <f t="shared" si="58"/>
        <v>0</v>
      </c>
      <c r="L256" s="33">
        <v>0</v>
      </c>
      <c r="M256" s="38">
        <f t="shared" si="59"/>
        <v>0</v>
      </c>
      <c r="N256" s="33">
        <f t="shared" si="60"/>
        <v>0</v>
      </c>
      <c r="O256" s="38">
        <f t="shared" si="61"/>
        <v>0</v>
      </c>
      <c r="P256" s="33">
        <v>0</v>
      </c>
      <c r="Q256" s="33">
        <v>0</v>
      </c>
      <c r="R256" s="33">
        <v>0</v>
      </c>
      <c r="S256" s="33">
        <v>0</v>
      </c>
      <c r="T256" s="38">
        <f t="shared" si="62"/>
        <v>0</v>
      </c>
      <c r="U256" s="38">
        <f t="shared" si="63"/>
        <v>0</v>
      </c>
    </row>
    <row r="257" spans="1:21" ht="13" x14ac:dyDescent="0.3">
      <c r="A257" s="18" t="s">
        <v>29</v>
      </c>
      <c r="B257" s="12" t="s">
        <v>460</v>
      </c>
      <c r="C257" s="11" t="s">
        <v>461</v>
      </c>
      <c r="D257" s="33">
        <v>0</v>
      </c>
      <c r="E257" s="33">
        <v>0</v>
      </c>
      <c r="F257" s="33">
        <v>0</v>
      </c>
      <c r="G257" s="38">
        <f t="shared" si="56"/>
        <v>0</v>
      </c>
      <c r="H257" s="33">
        <v>0</v>
      </c>
      <c r="I257" s="38">
        <f t="shared" si="57"/>
        <v>0</v>
      </c>
      <c r="J257" s="33">
        <v>0</v>
      </c>
      <c r="K257" s="38">
        <f t="shared" si="58"/>
        <v>0</v>
      </c>
      <c r="L257" s="33">
        <v>0</v>
      </c>
      <c r="M257" s="38">
        <f t="shared" si="59"/>
        <v>0</v>
      </c>
      <c r="N257" s="33">
        <f t="shared" si="60"/>
        <v>0</v>
      </c>
      <c r="O257" s="38">
        <f t="shared" si="61"/>
        <v>0</v>
      </c>
      <c r="P257" s="33">
        <v>0</v>
      </c>
      <c r="Q257" s="33">
        <v>0</v>
      </c>
      <c r="R257" s="33">
        <v>0</v>
      </c>
      <c r="S257" s="33">
        <v>0</v>
      </c>
      <c r="T257" s="38">
        <f t="shared" si="62"/>
        <v>0</v>
      </c>
      <c r="U257" s="38">
        <f t="shared" si="63"/>
        <v>0</v>
      </c>
    </row>
    <row r="258" spans="1:21" ht="13" x14ac:dyDescent="0.3">
      <c r="A258" s="18" t="s">
        <v>44</v>
      </c>
      <c r="B258" s="12" t="s">
        <v>462</v>
      </c>
      <c r="C258" s="11" t="s">
        <v>463</v>
      </c>
      <c r="D258" s="33">
        <v>0</v>
      </c>
      <c r="E258" s="33">
        <v>0</v>
      </c>
      <c r="F258" s="33">
        <v>0</v>
      </c>
      <c r="G258" s="38">
        <f t="shared" si="56"/>
        <v>0</v>
      </c>
      <c r="H258" s="33">
        <v>0</v>
      </c>
      <c r="I258" s="38">
        <f t="shared" si="57"/>
        <v>0</v>
      </c>
      <c r="J258" s="33">
        <v>0</v>
      </c>
      <c r="K258" s="38">
        <f t="shared" si="58"/>
        <v>0</v>
      </c>
      <c r="L258" s="33">
        <v>0</v>
      </c>
      <c r="M258" s="38">
        <f t="shared" si="59"/>
        <v>0</v>
      </c>
      <c r="N258" s="33">
        <f t="shared" si="60"/>
        <v>0</v>
      </c>
      <c r="O258" s="38">
        <f t="shared" si="61"/>
        <v>0</v>
      </c>
      <c r="P258" s="33">
        <v>0</v>
      </c>
      <c r="Q258" s="33">
        <v>0</v>
      </c>
      <c r="R258" s="33">
        <v>0</v>
      </c>
      <c r="S258" s="33">
        <v>0</v>
      </c>
      <c r="T258" s="38">
        <f t="shared" si="62"/>
        <v>0</v>
      </c>
      <c r="U258" s="38">
        <f t="shared" si="63"/>
        <v>0</v>
      </c>
    </row>
    <row r="259" spans="1:21" ht="14" x14ac:dyDescent="0.3">
      <c r="A259" s="19" t="s">
        <v>0</v>
      </c>
      <c r="B259" s="14" t="s">
        <v>464</v>
      </c>
      <c r="C259" s="13" t="s">
        <v>0</v>
      </c>
      <c r="D259" s="34">
        <f>SUM(D255:D258)</f>
        <v>0</v>
      </c>
      <c r="E259" s="34">
        <f>SUM(E255:E258)</f>
        <v>0</v>
      </c>
      <c r="F259" s="34">
        <f>SUM(F255:F258)</f>
        <v>0</v>
      </c>
      <c r="G259" s="39">
        <f t="shared" si="56"/>
        <v>0</v>
      </c>
      <c r="H259" s="34">
        <f>SUM(H255:H258)</f>
        <v>0</v>
      </c>
      <c r="I259" s="39">
        <f t="shared" si="57"/>
        <v>0</v>
      </c>
      <c r="J259" s="34">
        <f>SUM(J255:J258)</f>
        <v>0</v>
      </c>
      <c r="K259" s="39">
        <f t="shared" si="58"/>
        <v>0</v>
      </c>
      <c r="L259" s="34">
        <f>SUM(L255:L258)</f>
        <v>0</v>
      </c>
      <c r="M259" s="39">
        <f t="shared" si="59"/>
        <v>0</v>
      </c>
      <c r="N259" s="34">
        <f t="shared" si="60"/>
        <v>0</v>
      </c>
      <c r="O259" s="39">
        <f t="shared" si="61"/>
        <v>0</v>
      </c>
      <c r="P259" s="34">
        <f>SUM(P255:P258)</f>
        <v>0</v>
      </c>
      <c r="Q259" s="34">
        <f>SUM(Q255:Q258)</f>
        <v>0</v>
      </c>
      <c r="R259" s="34">
        <f>SUM(R255:R258)</f>
        <v>0</v>
      </c>
      <c r="S259" s="34">
        <f>SUM(S255:S258)</f>
        <v>0</v>
      </c>
      <c r="T259" s="39">
        <f t="shared" si="62"/>
        <v>0</v>
      </c>
      <c r="U259" s="39">
        <f t="shared" si="63"/>
        <v>0</v>
      </c>
    </row>
    <row r="260" spans="1:21" ht="14" x14ac:dyDescent="0.3">
      <c r="A260" s="19" t="s">
        <v>0</v>
      </c>
      <c r="B260" s="14" t="s">
        <v>465</v>
      </c>
      <c r="C260" s="13" t="s">
        <v>0</v>
      </c>
      <c r="D260" s="34">
        <f>SUM(D234:D239,D241:D246,D248:D253,D255:D258)</f>
        <v>325046</v>
      </c>
      <c r="E260" s="34">
        <f>SUM(E234:E239,E241:E246,E248:E253,E255:E258)</f>
        <v>5325046</v>
      </c>
      <c r="F260" s="34">
        <f>SUM(F234:F239,F241:F246,F248:F253,F255:F258)</f>
        <v>3434956</v>
      </c>
      <c r="G260" s="39">
        <f t="shared" si="56"/>
        <v>10.567599662816955</v>
      </c>
      <c r="H260" s="34">
        <f>SUM(H234:H239,H241:H246,H248:H253,H255:H258)</f>
        <v>1777</v>
      </c>
      <c r="I260" s="39">
        <f t="shared" si="57"/>
        <v>5.4669185284544342E-3</v>
      </c>
      <c r="J260" s="34">
        <f>SUM(J234:J239,J241:J246,J248:J253,J255:J258)</f>
        <v>20041</v>
      </c>
      <c r="K260" s="39">
        <f t="shared" si="58"/>
        <v>3.7635355638242374E-3</v>
      </c>
      <c r="L260" s="34">
        <f>SUM(L234:L239,L241:L246,L248:L253,L255:L258)</f>
        <v>0</v>
      </c>
      <c r="M260" s="39">
        <f t="shared" si="59"/>
        <v>0</v>
      </c>
      <c r="N260" s="34">
        <f t="shared" si="60"/>
        <v>3456774</v>
      </c>
      <c r="O260" s="39">
        <f t="shared" si="61"/>
        <v>0.64915382890589113</v>
      </c>
      <c r="P260" s="34">
        <f>SUM(P234:P239,P241:P246,P248:P253,P255:P258)</f>
        <v>26963</v>
      </c>
      <c r="Q260" s="34">
        <f>SUM(Q234:Q239,Q241:Q246,Q248:Q253,Q255:Q258)</f>
        <v>60000</v>
      </c>
      <c r="R260" s="34">
        <f>SUM(R234:R239,R241:R246,R248:R253,R255:R258)</f>
        <v>72233</v>
      </c>
      <c r="S260" s="34">
        <f>SUM(S234:S239,S241:S246,S248:S253,S255:S258)</f>
        <v>55392</v>
      </c>
      <c r="T260" s="39">
        <f t="shared" si="62"/>
        <v>0.76685171597469304</v>
      </c>
      <c r="U260" s="39">
        <f t="shared" si="63"/>
        <v>-0.25672217483217741</v>
      </c>
    </row>
    <row r="261" spans="1:21" ht="14.5" customHeight="1" x14ac:dyDescent="0.3">
      <c r="A261" s="17" t="s">
        <v>0</v>
      </c>
      <c r="B261" s="15" t="s">
        <v>618</v>
      </c>
      <c r="C261" s="10"/>
      <c r="D261" s="35"/>
      <c r="E261" s="35"/>
      <c r="F261" s="35"/>
      <c r="G261" s="40"/>
      <c r="H261" s="35"/>
      <c r="I261" s="40"/>
      <c r="J261" s="35"/>
      <c r="K261" s="40"/>
      <c r="L261" s="35"/>
      <c r="M261" s="40"/>
      <c r="N261" s="35"/>
      <c r="O261" s="40"/>
      <c r="P261" s="35"/>
      <c r="Q261" s="35"/>
      <c r="R261" s="35"/>
      <c r="S261" s="35"/>
      <c r="T261" s="40"/>
      <c r="U261" s="40"/>
    </row>
    <row r="262" spans="1:21" ht="28.9" customHeight="1" x14ac:dyDescent="0.3">
      <c r="A262" s="17" t="s">
        <v>0</v>
      </c>
      <c r="B262" s="9" t="s">
        <v>466</v>
      </c>
      <c r="C262" s="10"/>
      <c r="D262" s="35"/>
      <c r="E262" s="35"/>
      <c r="F262" s="35"/>
      <c r="G262" s="40"/>
      <c r="H262" s="35"/>
      <c r="I262" s="40"/>
      <c r="J262" s="35"/>
      <c r="K262" s="40"/>
      <c r="L262" s="35"/>
      <c r="M262" s="40"/>
      <c r="N262" s="35"/>
      <c r="O262" s="40"/>
      <c r="P262" s="35"/>
      <c r="Q262" s="35"/>
      <c r="R262" s="35"/>
      <c r="S262" s="35"/>
      <c r="T262" s="40"/>
      <c r="U262" s="40"/>
    </row>
    <row r="263" spans="1:21" ht="13" x14ac:dyDescent="0.3">
      <c r="A263" s="18" t="s">
        <v>29</v>
      </c>
      <c r="B263" s="12" t="s">
        <v>467</v>
      </c>
      <c r="C263" s="11" t="s">
        <v>468</v>
      </c>
      <c r="D263" s="33">
        <v>0</v>
      </c>
      <c r="E263" s="33">
        <v>0</v>
      </c>
      <c r="F263" s="33">
        <v>0</v>
      </c>
      <c r="G263" s="38">
        <f t="shared" ref="G263:G299" si="64">IF(($D263     =0),0,($F263     /$D263     ))</f>
        <v>0</v>
      </c>
      <c r="H263" s="33">
        <v>0</v>
      </c>
      <c r="I263" s="38">
        <f t="shared" ref="I263:I299" si="65">IF(($D263     =0),0,($H263     /$D263     ))</f>
        <v>0</v>
      </c>
      <c r="J263" s="33">
        <v>0</v>
      </c>
      <c r="K263" s="38">
        <f t="shared" ref="K263:K299" si="66">IF(($E263     =0),0,($J263     /$E263     ))</f>
        <v>0</v>
      </c>
      <c r="L263" s="33">
        <v>0</v>
      </c>
      <c r="M263" s="38">
        <f t="shared" ref="M263:M299" si="67">IF(($E263     =0),0,($L263     /$E263     ))</f>
        <v>0</v>
      </c>
      <c r="N263" s="33">
        <f t="shared" ref="N263:N299" si="68">$F263     +$H263     +$J263</f>
        <v>0</v>
      </c>
      <c r="O263" s="38">
        <f t="shared" ref="O263:O299" si="69">IF(($E263     =0),0,($N263     /$E263     ))</f>
        <v>0</v>
      </c>
      <c r="P263" s="33">
        <v>0</v>
      </c>
      <c r="Q263" s="33">
        <v>0</v>
      </c>
      <c r="R263" s="33">
        <v>0</v>
      </c>
      <c r="S263" s="33">
        <v>0</v>
      </c>
      <c r="T263" s="38">
        <f t="shared" ref="T263:T299" si="70">IF(($R263     =0),0,($S263     /$R263     ))</f>
        <v>0</v>
      </c>
      <c r="U263" s="38">
        <f t="shared" ref="U263:U299" si="71">IF(($P263     =0),0,(($J263     /$P263     )-1))</f>
        <v>0</v>
      </c>
    </row>
    <row r="264" spans="1:21" ht="13" x14ac:dyDescent="0.3">
      <c r="A264" s="18" t="s">
        <v>29</v>
      </c>
      <c r="B264" s="12" t="s">
        <v>469</v>
      </c>
      <c r="C264" s="11" t="s">
        <v>470</v>
      </c>
      <c r="D264" s="33">
        <v>0</v>
      </c>
      <c r="E264" s="33">
        <v>0</v>
      </c>
      <c r="F264" s="33">
        <v>0</v>
      </c>
      <c r="G264" s="38">
        <f t="shared" si="64"/>
        <v>0</v>
      </c>
      <c r="H264" s="33">
        <v>0</v>
      </c>
      <c r="I264" s="38">
        <f t="shared" si="65"/>
        <v>0</v>
      </c>
      <c r="J264" s="33">
        <v>0</v>
      </c>
      <c r="K264" s="38">
        <f t="shared" si="66"/>
        <v>0</v>
      </c>
      <c r="L264" s="33">
        <v>0</v>
      </c>
      <c r="M264" s="38">
        <f t="shared" si="67"/>
        <v>0</v>
      </c>
      <c r="N264" s="33">
        <f t="shared" si="68"/>
        <v>0</v>
      </c>
      <c r="O264" s="38">
        <f t="shared" si="69"/>
        <v>0</v>
      </c>
      <c r="P264" s="33">
        <v>0</v>
      </c>
      <c r="Q264" s="33">
        <v>0</v>
      </c>
      <c r="R264" s="33">
        <v>0</v>
      </c>
      <c r="S264" s="33">
        <v>0</v>
      </c>
      <c r="T264" s="38">
        <f t="shared" si="70"/>
        <v>0</v>
      </c>
      <c r="U264" s="38">
        <f t="shared" si="71"/>
        <v>0</v>
      </c>
    </row>
    <row r="265" spans="1:21" ht="13" x14ac:dyDescent="0.3">
      <c r="A265" s="18" t="s">
        <v>29</v>
      </c>
      <c r="B265" s="12" t="s">
        <v>471</v>
      </c>
      <c r="C265" s="11" t="s">
        <v>472</v>
      </c>
      <c r="D265" s="33">
        <v>0</v>
      </c>
      <c r="E265" s="33">
        <v>0</v>
      </c>
      <c r="F265" s="33">
        <v>0</v>
      </c>
      <c r="G265" s="38">
        <f t="shared" si="64"/>
        <v>0</v>
      </c>
      <c r="H265" s="33">
        <v>0</v>
      </c>
      <c r="I265" s="38">
        <f t="shared" si="65"/>
        <v>0</v>
      </c>
      <c r="J265" s="33">
        <v>0</v>
      </c>
      <c r="K265" s="38">
        <f t="shared" si="66"/>
        <v>0</v>
      </c>
      <c r="L265" s="33">
        <v>0</v>
      </c>
      <c r="M265" s="38">
        <f t="shared" si="67"/>
        <v>0</v>
      </c>
      <c r="N265" s="33">
        <f t="shared" si="68"/>
        <v>0</v>
      </c>
      <c r="O265" s="38">
        <f t="shared" si="69"/>
        <v>0</v>
      </c>
      <c r="P265" s="33">
        <v>0</v>
      </c>
      <c r="Q265" s="33">
        <v>0</v>
      </c>
      <c r="R265" s="33">
        <v>0</v>
      </c>
      <c r="S265" s="33">
        <v>0</v>
      </c>
      <c r="T265" s="38">
        <f t="shared" si="70"/>
        <v>0</v>
      </c>
      <c r="U265" s="38">
        <f t="shared" si="71"/>
        <v>0</v>
      </c>
    </row>
    <row r="266" spans="1:21" ht="13" x14ac:dyDescent="0.3">
      <c r="A266" s="18" t="s">
        <v>44</v>
      </c>
      <c r="B266" s="12" t="s">
        <v>473</v>
      </c>
      <c r="C266" s="11" t="s">
        <v>474</v>
      </c>
      <c r="D266" s="33">
        <v>8240690</v>
      </c>
      <c r="E266" s="33">
        <v>8454872</v>
      </c>
      <c r="F266" s="33">
        <v>3433620</v>
      </c>
      <c r="G266" s="38">
        <f t="shared" si="64"/>
        <v>0.41666656554244852</v>
      </c>
      <c r="H266" s="33">
        <v>2669706</v>
      </c>
      <c r="I266" s="38">
        <f t="shared" si="65"/>
        <v>0.32396631835440964</v>
      </c>
      <c r="J266" s="33">
        <v>2231198</v>
      </c>
      <c r="K266" s="38">
        <f t="shared" si="66"/>
        <v>0.26389494719730827</v>
      </c>
      <c r="L266" s="33">
        <v>0</v>
      </c>
      <c r="M266" s="38">
        <f t="shared" si="67"/>
        <v>0</v>
      </c>
      <c r="N266" s="33">
        <f t="shared" si="68"/>
        <v>8334524</v>
      </c>
      <c r="O266" s="38">
        <f t="shared" si="69"/>
        <v>0.98576584009787493</v>
      </c>
      <c r="P266" s="33">
        <v>2002301</v>
      </c>
      <c r="Q266" s="33">
        <v>8009117</v>
      </c>
      <c r="R266" s="33">
        <v>8009117</v>
      </c>
      <c r="S266" s="33">
        <v>8009117</v>
      </c>
      <c r="T266" s="38">
        <f t="shared" si="70"/>
        <v>1</v>
      </c>
      <c r="U266" s="38">
        <f t="shared" si="71"/>
        <v>0.11431697831644683</v>
      </c>
    </row>
    <row r="267" spans="1:21" ht="14" x14ac:dyDescent="0.3">
      <c r="A267" s="19" t="s">
        <v>0</v>
      </c>
      <c r="B267" s="14" t="s">
        <v>475</v>
      </c>
      <c r="C267" s="13" t="s">
        <v>0</v>
      </c>
      <c r="D267" s="34">
        <f>SUM(D263:D266)</f>
        <v>8240690</v>
      </c>
      <c r="E267" s="34">
        <f>SUM(E263:E266)</f>
        <v>8454872</v>
      </c>
      <c r="F267" s="34">
        <f>SUM(F263:F266)</f>
        <v>3433620</v>
      </c>
      <c r="G267" s="39">
        <f t="shared" si="64"/>
        <v>0.41666656554244852</v>
      </c>
      <c r="H267" s="34">
        <f>SUM(H263:H266)</f>
        <v>2669706</v>
      </c>
      <c r="I267" s="39">
        <f t="shared" si="65"/>
        <v>0.32396631835440964</v>
      </c>
      <c r="J267" s="34">
        <f>SUM(J263:J266)</f>
        <v>2231198</v>
      </c>
      <c r="K267" s="39">
        <f t="shared" si="66"/>
        <v>0.26389494719730827</v>
      </c>
      <c r="L267" s="34">
        <f>SUM(L263:L266)</f>
        <v>0</v>
      </c>
      <c r="M267" s="39">
        <f t="shared" si="67"/>
        <v>0</v>
      </c>
      <c r="N267" s="34">
        <f t="shared" si="68"/>
        <v>8334524</v>
      </c>
      <c r="O267" s="39">
        <f t="shared" si="69"/>
        <v>0.98576584009787493</v>
      </c>
      <c r="P267" s="34">
        <f>SUM(P263:P266)</f>
        <v>2002301</v>
      </c>
      <c r="Q267" s="34">
        <f>SUM(Q263:Q266)</f>
        <v>8009117</v>
      </c>
      <c r="R267" s="34">
        <f>SUM(R263:R266)</f>
        <v>8009117</v>
      </c>
      <c r="S267" s="34">
        <f>SUM(S263:S266)</f>
        <v>8009117</v>
      </c>
      <c r="T267" s="39">
        <f t="shared" si="70"/>
        <v>1</v>
      </c>
      <c r="U267" s="39">
        <f t="shared" si="71"/>
        <v>0.11431697831644683</v>
      </c>
    </row>
    <row r="268" spans="1:21" ht="13" x14ac:dyDescent="0.3">
      <c r="A268" s="18" t="s">
        <v>29</v>
      </c>
      <c r="B268" s="12" t="s">
        <v>476</v>
      </c>
      <c r="C268" s="11" t="s">
        <v>477</v>
      </c>
      <c r="D268" s="33">
        <v>-4325</v>
      </c>
      <c r="E268" s="33">
        <v>-4325</v>
      </c>
      <c r="F268" s="33">
        <v>0</v>
      </c>
      <c r="G268" s="38">
        <f t="shared" si="64"/>
        <v>0</v>
      </c>
      <c r="H268" s="33">
        <v>-536</v>
      </c>
      <c r="I268" s="38">
        <f t="shared" si="65"/>
        <v>0.12393063583815028</v>
      </c>
      <c r="J268" s="33">
        <v>-1786</v>
      </c>
      <c r="K268" s="38">
        <f t="shared" si="66"/>
        <v>0.41294797687861273</v>
      </c>
      <c r="L268" s="33">
        <v>0</v>
      </c>
      <c r="M268" s="38">
        <f t="shared" si="67"/>
        <v>0</v>
      </c>
      <c r="N268" s="33">
        <f t="shared" si="68"/>
        <v>-2322</v>
      </c>
      <c r="O268" s="38">
        <f t="shared" si="69"/>
        <v>0.53687861271676296</v>
      </c>
      <c r="P268" s="33">
        <v>-872</v>
      </c>
      <c r="Q268" s="33">
        <v>-3862</v>
      </c>
      <c r="R268" s="33">
        <v>-3862</v>
      </c>
      <c r="S268" s="33">
        <v>-2968</v>
      </c>
      <c r="T268" s="38">
        <f t="shared" si="70"/>
        <v>0.76851372345934754</v>
      </c>
      <c r="U268" s="38">
        <f t="shared" si="71"/>
        <v>1.0481651376146788</v>
      </c>
    </row>
    <row r="269" spans="1:21" ht="13" x14ac:dyDescent="0.3">
      <c r="A269" s="18" t="s">
        <v>29</v>
      </c>
      <c r="B269" s="12" t="s">
        <v>478</v>
      </c>
      <c r="C269" s="11" t="s">
        <v>479</v>
      </c>
      <c r="D269" s="33">
        <v>0</v>
      </c>
      <c r="E269" s="33">
        <v>0</v>
      </c>
      <c r="F269" s="33">
        <v>0</v>
      </c>
      <c r="G269" s="38">
        <f t="shared" si="64"/>
        <v>0</v>
      </c>
      <c r="H269" s="33">
        <v>0</v>
      </c>
      <c r="I269" s="38">
        <f t="shared" si="65"/>
        <v>0</v>
      </c>
      <c r="J269" s="33">
        <v>0</v>
      </c>
      <c r="K269" s="38">
        <f t="shared" si="66"/>
        <v>0</v>
      </c>
      <c r="L269" s="33">
        <v>0</v>
      </c>
      <c r="M269" s="38">
        <f t="shared" si="67"/>
        <v>0</v>
      </c>
      <c r="N269" s="33">
        <f t="shared" si="68"/>
        <v>0</v>
      </c>
      <c r="O269" s="38">
        <f t="shared" si="69"/>
        <v>0</v>
      </c>
      <c r="P269" s="33">
        <v>0</v>
      </c>
      <c r="Q269" s="33">
        <v>0</v>
      </c>
      <c r="R269" s="33">
        <v>0</v>
      </c>
      <c r="S269" s="33">
        <v>0</v>
      </c>
      <c r="T269" s="38">
        <f t="shared" si="70"/>
        <v>0</v>
      </c>
      <c r="U269" s="38">
        <f t="shared" si="71"/>
        <v>0</v>
      </c>
    </row>
    <row r="270" spans="1:21" ht="13" x14ac:dyDescent="0.3">
      <c r="A270" s="18" t="s">
        <v>29</v>
      </c>
      <c r="B270" s="12" t="s">
        <v>480</v>
      </c>
      <c r="C270" s="11" t="s">
        <v>481</v>
      </c>
      <c r="D270" s="33">
        <v>0</v>
      </c>
      <c r="E270" s="33">
        <v>0</v>
      </c>
      <c r="F270" s="33">
        <v>0</v>
      </c>
      <c r="G270" s="38">
        <f t="shared" si="64"/>
        <v>0</v>
      </c>
      <c r="H270" s="33">
        <v>0</v>
      </c>
      <c r="I270" s="38">
        <f t="shared" si="65"/>
        <v>0</v>
      </c>
      <c r="J270" s="33">
        <v>0</v>
      </c>
      <c r="K270" s="38">
        <f t="shared" si="66"/>
        <v>0</v>
      </c>
      <c r="L270" s="33">
        <v>0</v>
      </c>
      <c r="M270" s="38">
        <f t="shared" si="67"/>
        <v>0</v>
      </c>
      <c r="N270" s="33">
        <f t="shared" si="68"/>
        <v>0</v>
      </c>
      <c r="O270" s="38">
        <f t="shared" si="69"/>
        <v>0</v>
      </c>
      <c r="P270" s="33">
        <v>0</v>
      </c>
      <c r="Q270" s="33">
        <v>0</v>
      </c>
      <c r="R270" s="33">
        <v>0</v>
      </c>
      <c r="S270" s="33">
        <v>0</v>
      </c>
      <c r="T270" s="38">
        <f t="shared" si="70"/>
        <v>0</v>
      </c>
      <c r="U270" s="38">
        <f t="shared" si="71"/>
        <v>0</v>
      </c>
    </row>
    <row r="271" spans="1:21" ht="13" x14ac:dyDescent="0.3">
      <c r="A271" s="18" t="s">
        <v>29</v>
      </c>
      <c r="B271" s="12" t="s">
        <v>482</v>
      </c>
      <c r="C271" s="11" t="s">
        <v>483</v>
      </c>
      <c r="D271" s="33">
        <v>0</v>
      </c>
      <c r="E271" s="33">
        <v>0</v>
      </c>
      <c r="F271" s="33">
        <v>0</v>
      </c>
      <c r="G271" s="38">
        <f t="shared" si="64"/>
        <v>0</v>
      </c>
      <c r="H271" s="33">
        <v>0</v>
      </c>
      <c r="I271" s="38">
        <f t="shared" si="65"/>
        <v>0</v>
      </c>
      <c r="J271" s="33">
        <v>0</v>
      </c>
      <c r="K271" s="38">
        <f t="shared" si="66"/>
        <v>0</v>
      </c>
      <c r="L271" s="33">
        <v>0</v>
      </c>
      <c r="M271" s="38">
        <f t="shared" si="67"/>
        <v>0</v>
      </c>
      <c r="N271" s="33">
        <f t="shared" si="68"/>
        <v>0</v>
      </c>
      <c r="O271" s="38">
        <f t="shared" si="69"/>
        <v>0</v>
      </c>
      <c r="P271" s="33">
        <v>0</v>
      </c>
      <c r="Q271" s="33">
        <v>0</v>
      </c>
      <c r="R271" s="33">
        <v>0</v>
      </c>
      <c r="S271" s="33">
        <v>0</v>
      </c>
      <c r="T271" s="38">
        <f t="shared" si="70"/>
        <v>0</v>
      </c>
      <c r="U271" s="38">
        <f t="shared" si="71"/>
        <v>0</v>
      </c>
    </row>
    <row r="272" spans="1:21" ht="13" x14ac:dyDescent="0.3">
      <c r="A272" s="18" t="s">
        <v>29</v>
      </c>
      <c r="B272" s="12" t="s">
        <v>484</v>
      </c>
      <c r="C272" s="11" t="s">
        <v>485</v>
      </c>
      <c r="D272" s="33">
        <v>0</v>
      </c>
      <c r="E272" s="33">
        <v>0</v>
      </c>
      <c r="F272" s="33">
        <v>0</v>
      </c>
      <c r="G272" s="38">
        <f t="shared" si="64"/>
        <v>0</v>
      </c>
      <c r="H272" s="33">
        <v>0</v>
      </c>
      <c r="I272" s="38">
        <f t="shared" si="65"/>
        <v>0</v>
      </c>
      <c r="J272" s="33">
        <v>0</v>
      </c>
      <c r="K272" s="38">
        <f t="shared" si="66"/>
        <v>0</v>
      </c>
      <c r="L272" s="33">
        <v>0</v>
      </c>
      <c r="M272" s="38">
        <f t="shared" si="67"/>
        <v>0</v>
      </c>
      <c r="N272" s="33">
        <f t="shared" si="68"/>
        <v>0</v>
      </c>
      <c r="O272" s="38">
        <f t="shared" si="69"/>
        <v>0</v>
      </c>
      <c r="P272" s="33">
        <v>0</v>
      </c>
      <c r="Q272" s="33">
        <v>0</v>
      </c>
      <c r="R272" s="33">
        <v>0</v>
      </c>
      <c r="S272" s="33">
        <v>0</v>
      </c>
      <c r="T272" s="38">
        <f t="shared" si="70"/>
        <v>0</v>
      </c>
      <c r="U272" s="38">
        <f t="shared" si="71"/>
        <v>0</v>
      </c>
    </row>
    <row r="273" spans="1:21" ht="13" x14ac:dyDescent="0.3">
      <c r="A273" s="18" t="s">
        <v>29</v>
      </c>
      <c r="B273" s="12" t="s">
        <v>486</v>
      </c>
      <c r="C273" s="11" t="s">
        <v>487</v>
      </c>
      <c r="D273" s="33">
        <v>0</v>
      </c>
      <c r="E273" s="33">
        <v>0</v>
      </c>
      <c r="F273" s="33">
        <v>0</v>
      </c>
      <c r="G273" s="38">
        <f t="shared" si="64"/>
        <v>0</v>
      </c>
      <c r="H273" s="33">
        <v>0</v>
      </c>
      <c r="I273" s="38">
        <f t="shared" si="65"/>
        <v>0</v>
      </c>
      <c r="J273" s="33">
        <v>0</v>
      </c>
      <c r="K273" s="38">
        <f t="shared" si="66"/>
        <v>0</v>
      </c>
      <c r="L273" s="33">
        <v>0</v>
      </c>
      <c r="M273" s="38">
        <f t="shared" si="67"/>
        <v>0</v>
      </c>
      <c r="N273" s="33">
        <f t="shared" si="68"/>
        <v>0</v>
      </c>
      <c r="O273" s="38">
        <f t="shared" si="69"/>
        <v>0</v>
      </c>
      <c r="P273" s="33">
        <v>0</v>
      </c>
      <c r="Q273" s="33">
        <v>0</v>
      </c>
      <c r="R273" s="33">
        <v>0</v>
      </c>
      <c r="S273" s="33">
        <v>0</v>
      </c>
      <c r="T273" s="38">
        <f t="shared" si="70"/>
        <v>0</v>
      </c>
      <c r="U273" s="38">
        <f t="shared" si="71"/>
        <v>0</v>
      </c>
    </row>
    <row r="274" spans="1:21" ht="13" x14ac:dyDescent="0.3">
      <c r="A274" s="18" t="s">
        <v>44</v>
      </c>
      <c r="B274" s="12" t="s">
        <v>488</v>
      </c>
      <c r="C274" s="11" t="s">
        <v>489</v>
      </c>
      <c r="D274" s="33">
        <v>0</v>
      </c>
      <c r="E274" s="33">
        <v>0</v>
      </c>
      <c r="F274" s="33">
        <v>0</v>
      </c>
      <c r="G274" s="38">
        <f t="shared" si="64"/>
        <v>0</v>
      </c>
      <c r="H274" s="33">
        <v>0</v>
      </c>
      <c r="I274" s="38">
        <f t="shared" si="65"/>
        <v>0</v>
      </c>
      <c r="J274" s="33">
        <v>0</v>
      </c>
      <c r="K274" s="38">
        <f t="shared" si="66"/>
        <v>0</v>
      </c>
      <c r="L274" s="33">
        <v>0</v>
      </c>
      <c r="M274" s="38">
        <f t="shared" si="67"/>
        <v>0</v>
      </c>
      <c r="N274" s="33">
        <f t="shared" si="68"/>
        <v>0</v>
      </c>
      <c r="O274" s="38">
        <f t="shared" si="69"/>
        <v>0</v>
      </c>
      <c r="P274" s="33">
        <v>0</v>
      </c>
      <c r="Q274" s="33">
        <v>0</v>
      </c>
      <c r="R274" s="33">
        <v>0</v>
      </c>
      <c r="S274" s="33">
        <v>0</v>
      </c>
      <c r="T274" s="38">
        <f t="shared" si="70"/>
        <v>0</v>
      </c>
      <c r="U274" s="38">
        <f t="shared" si="71"/>
        <v>0</v>
      </c>
    </row>
    <row r="275" spans="1:21" ht="14" x14ac:dyDescent="0.3">
      <c r="A275" s="19" t="s">
        <v>0</v>
      </c>
      <c r="B275" s="14" t="s">
        <v>490</v>
      </c>
      <c r="C275" s="13" t="s">
        <v>0</v>
      </c>
      <c r="D275" s="34">
        <f>SUM(D268:D274)</f>
        <v>-4325</v>
      </c>
      <c r="E275" s="34">
        <f>SUM(E268:E274)</f>
        <v>-4325</v>
      </c>
      <c r="F275" s="34">
        <f>SUM(F268:F274)</f>
        <v>0</v>
      </c>
      <c r="G275" s="39">
        <f t="shared" si="64"/>
        <v>0</v>
      </c>
      <c r="H275" s="34">
        <f>SUM(H268:H274)</f>
        <v>-536</v>
      </c>
      <c r="I275" s="39">
        <f t="shared" si="65"/>
        <v>0.12393063583815028</v>
      </c>
      <c r="J275" s="34">
        <f>SUM(J268:J274)</f>
        <v>-1786</v>
      </c>
      <c r="K275" s="39">
        <f t="shared" si="66"/>
        <v>0.41294797687861273</v>
      </c>
      <c r="L275" s="34">
        <f>SUM(L268:L274)</f>
        <v>0</v>
      </c>
      <c r="M275" s="39">
        <f t="shared" si="67"/>
        <v>0</v>
      </c>
      <c r="N275" s="34">
        <f t="shared" si="68"/>
        <v>-2322</v>
      </c>
      <c r="O275" s="39">
        <f t="shared" si="69"/>
        <v>0.53687861271676296</v>
      </c>
      <c r="P275" s="34">
        <f>SUM(P268:P274)</f>
        <v>-872</v>
      </c>
      <c r="Q275" s="34">
        <f>SUM(Q268:Q274)</f>
        <v>-3862</v>
      </c>
      <c r="R275" s="34">
        <f>SUM(R268:R274)</f>
        <v>-3862</v>
      </c>
      <c r="S275" s="34">
        <f>SUM(S268:S274)</f>
        <v>-2968</v>
      </c>
      <c r="T275" s="39">
        <f t="shared" si="70"/>
        <v>0.76851372345934754</v>
      </c>
      <c r="U275" s="39">
        <f t="shared" si="71"/>
        <v>1.0481651376146788</v>
      </c>
    </row>
    <row r="276" spans="1:21" ht="13" x14ac:dyDescent="0.3">
      <c r="A276" s="18" t="s">
        <v>29</v>
      </c>
      <c r="B276" s="12" t="s">
        <v>491</v>
      </c>
      <c r="C276" s="11" t="s">
        <v>492</v>
      </c>
      <c r="D276" s="33">
        <v>0</v>
      </c>
      <c r="E276" s="33">
        <v>0</v>
      </c>
      <c r="F276" s="33">
        <v>0</v>
      </c>
      <c r="G276" s="38">
        <f t="shared" si="64"/>
        <v>0</v>
      </c>
      <c r="H276" s="33">
        <v>0</v>
      </c>
      <c r="I276" s="38">
        <f t="shared" si="65"/>
        <v>0</v>
      </c>
      <c r="J276" s="33">
        <v>0</v>
      </c>
      <c r="K276" s="38">
        <f t="shared" si="66"/>
        <v>0</v>
      </c>
      <c r="L276" s="33">
        <v>0</v>
      </c>
      <c r="M276" s="38">
        <f t="shared" si="67"/>
        <v>0</v>
      </c>
      <c r="N276" s="33">
        <f t="shared" si="68"/>
        <v>0</v>
      </c>
      <c r="O276" s="38">
        <f t="shared" si="69"/>
        <v>0</v>
      </c>
      <c r="P276" s="33">
        <v>0</v>
      </c>
      <c r="Q276" s="33">
        <v>0</v>
      </c>
      <c r="R276" s="33">
        <v>0</v>
      </c>
      <c r="S276" s="33">
        <v>0</v>
      </c>
      <c r="T276" s="38">
        <f t="shared" si="70"/>
        <v>0</v>
      </c>
      <c r="U276" s="38">
        <f t="shared" si="71"/>
        <v>0</v>
      </c>
    </row>
    <row r="277" spans="1:21" ht="13" x14ac:dyDescent="0.3">
      <c r="A277" s="18" t="s">
        <v>29</v>
      </c>
      <c r="B277" s="12" t="s">
        <v>493</v>
      </c>
      <c r="C277" s="11" t="s">
        <v>494</v>
      </c>
      <c r="D277" s="33">
        <v>0</v>
      </c>
      <c r="E277" s="33">
        <v>0</v>
      </c>
      <c r="F277" s="33">
        <v>0</v>
      </c>
      <c r="G277" s="38">
        <f t="shared" si="64"/>
        <v>0</v>
      </c>
      <c r="H277" s="33">
        <v>0</v>
      </c>
      <c r="I277" s="38">
        <f t="shared" si="65"/>
        <v>0</v>
      </c>
      <c r="J277" s="33">
        <v>0</v>
      </c>
      <c r="K277" s="38">
        <f t="shared" si="66"/>
        <v>0</v>
      </c>
      <c r="L277" s="33">
        <v>0</v>
      </c>
      <c r="M277" s="38">
        <f t="shared" si="67"/>
        <v>0</v>
      </c>
      <c r="N277" s="33">
        <f t="shared" si="68"/>
        <v>0</v>
      </c>
      <c r="O277" s="38">
        <f t="shared" si="69"/>
        <v>0</v>
      </c>
      <c r="P277" s="33">
        <v>0</v>
      </c>
      <c r="Q277" s="33">
        <v>0</v>
      </c>
      <c r="R277" s="33">
        <v>0</v>
      </c>
      <c r="S277" s="33">
        <v>0</v>
      </c>
      <c r="T277" s="38">
        <f t="shared" si="70"/>
        <v>0</v>
      </c>
      <c r="U277" s="38">
        <f t="shared" si="71"/>
        <v>0</v>
      </c>
    </row>
    <row r="278" spans="1:21" ht="13" x14ac:dyDescent="0.3">
      <c r="A278" s="18" t="s">
        <v>29</v>
      </c>
      <c r="B278" s="12" t="s">
        <v>495</v>
      </c>
      <c r="C278" s="11" t="s">
        <v>496</v>
      </c>
      <c r="D278" s="33">
        <v>0</v>
      </c>
      <c r="E278" s="33">
        <v>0</v>
      </c>
      <c r="F278" s="33">
        <v>0</v>
      </c>
      <c r="G278" s="38">
        <f t="shared" si="64"/>
        <v>0</v>
      </c>
      <c r="H278" s="33">
        <v>0</v>
      </c>
      <c r="I278" s="38">
        <f t="shared" si="65"/>
        <v>0</v>
      </c>
      <c r="J278" s="33">
        <v>0</v>
      </c>
      <c r="K278" s="38">
        <f t="shared" si="66"/>
        <v>0</v>
      </c>
      <c r="L278" s="33">
        <v>0</v>
      </c>
      <c r="M278" s="38">
        <f t="shared" si="67"/>
        <v>0</v>
      </c>
      <c r="N278" s="33">
        <f t="shared" si="68"/>
        <v>0</v>
      </c>
      <c r="O278" s="38">
        <f t="shared" si="69"/>
        <v>0</v>
      </c>
      <c r="P278" s="33">
        <v>0</v>
      </c>
      <c r="Q278" s="33">
        <v>0</v>
      </c>
      <c r="R278" s="33">
        <v>0</v>
      </c>
      <c r="S278" s="33">
        <v>0</v>
      </c>
      <c r="T278" s="38">
        <f t="shared" si="70"/>
        <v>0</v>
      </c>
      <c r="U278" s="38">
        <f t="shared" si="71"/>
        <v>0</v>
      </c>
    </row>
    <row r="279" spans="1:21" ht="13" x14ac:dyDescent="0.3">
      <c r="A279" s="18" t="s">
        <v>29</v>
      </c>
      <c r="B279" s="12" t="s">
        <v>497</v>
      </c>
      <c r="C279" s="11" t="s">
        <v>498</v>
      </c>
      <c r="D279" s="33">
        <v>0</v>
      </c>
      <c r="E279" s="33">
        <v>0</v>
      </c>
      <c r="F279" s="33">
        <v>0</v>
      </c>
      <c r="G279" s="38">
        <f t="shared" si="64"/>
        <v>0</v>
      </c>
      <c r="H279" s="33">
        <v>0</v>
      </c>
      <c r="I279" s="38">
        <f t="shared" si="65"/>
        <v>0</v>
      </c>
      <c r="J279" s="33">
        <v>0</v>
      </c>
      <c r="K279" s="38">
        <f t="shared" si="66"/>
        <v>0</v>
      </c>
      <c r="L279" s="33">
        <v>0</v>
      </c>
      <c r="M279" s="38">
        <f t="shared" si="67"/>
        <v>0</v>
      </c>
      <c r="N279" s="33">
        <f t="shared" si="68"/>
        <v>0</v>
      </c>
      <c r="O279" s="38">
        <f t="shared" si="69"/>
        <v>0</v>
      </c>
      <c r="P279" s="33">
        <v>0</v>
      </c>
      <c r="Q279" s="33">
        <v>0</v>
      </c>
      <c r="R279" s="33">
        <v>0</v>
      </c>
      <c r="S279" s="33">
        <v>0</v>
      </c>
      <c r="T279" s="38">
        <f t="shared" si="70"/>
        <v>0</v>
      </c>
      <c r="U279" s="38">
        <f t="shared" si="71"/>
        <v>0</v>
      </c>
    </row>
    <row r="280" spans="1:21" ht="13" x14ac:dyDescent="0.3">
      <c r="A280" s="18" t="s">
        <v>29</v>
      </c>
      <c r="B280" s="12" t="s">
        <v>499</v>
      </c>
      <c r="C280" s="11" t="s">
        <v>500</v>
      </c>
      <c r="D280" s="33">
        <v>0</v>
      </c>
      <c r="E280" s="33">
        <v>0</v>
      </c>
      <c r="F280" s="33">
        <v>0</v>
      </c>
      <c r="G280" s="38">
        <f t="shared" si="64"/>
        <v>0</v>
      </c>
      <c r="H280" s="33">
        <v>0</v>
      </c>
      <c r="I280" s="38">
        <f t="shared" si="65"/>
        <v>0</v>
      </c>
      <c r="J280" s="33">
        <v>0</v>
      </c>
      <c r="K280" s="38">
        <f t="shared" si="66"/>
        <v>0</v>
      </c>
      <c r="L280" s="33">
        <v>0</v>
      </c>
      <c r="M280" s="38">
        <f t="shared" si="67"/>
        <v>0</v>
      </c>
      <c r="N280" s="33">
        <f t="shared" si="68"/>
        <v>0</v>
      </c>
      <c r="O280" s="38">
        <f t="shared" si="69"/>
        <v>0</v>
      </c>
      <c r="P280" s="33">
        <v>0</v>
      </c>
      <c r="Q280" s="33">
        <v>0</v>
      </c>
      <c r="R280" s="33">
        <v>0</v>
      </c>
      <c r="S280" s="33">
        <v>0</v>
      </c>
      <c r="T280" s="38">
        <f t="shared" si="70"/>
        <v>0</v>
      </c>
      <c r="U280" s="38">
        <f t="shared" si="71"/>
        <v>0</v>
      </c>
    </row>
    <row r="281" spans="1:21" ht="13" x14ac:dyDescent="0.3">
      <c r="A281" s="18" t="s">
        <v>29</v>
      </c>
      <c r="B281" s="12" t="s">
        <v>501</v>
      </c>
      <c r="C281" s="11" t="s">
        <v>502</v>
      </c>
      <c r="D281" s="33">
        <v>0</v>
      </c>
      <c r="E281" s="33">
        <v>0</v>
      </c>
      <c r="F281" s="33">
        <v>0</v>
      </c>
      <c r="G281" s="38">
        <f t="shared" si="64"/>
        <v>0</v>
      </c>
      <c r="H281" s="33">
        <v>0</v>
      </c>
      <c r="I281" s="38">
        <f t="shared" si="65"/>
        <v>0</v>
      </c>
      <c r="J281" s="33">
        <v>0</v>
      </c>
      <c r="K281" s="38">
        <f t="shared" si="66"/>
        <v>0</v>
      </c>
      <c r="L281" s="33">
        <v>0</v>
      </c>
      <c r="M281" s="38">
        <f t="shared" si="67"/>
        <v>0</v>
      </c>
      <c r="N281" s="33">
        <f t="shared" si="68"/>
        <v>0</v>
      </c>
      <c r="O281" s="38">
        <f t="shared" si="69"/>
        <v>0</v>
      </c>
      <c r="P281" s="33">
        <v>0</v>
      </c>
      <c r="Q281" s="33">
        <v>0</v>
      </c>
      <c r="R281" s="33">
        <v>0</v>
      </c>
      <c r="S281" s="33">
        <v>0</v>
      </c>
      <c r="T281" s="38">
        <f t="shared" si="70"/>
        <v>0</v>
      </c>
      <c r="U281" s="38">
        <f t="shared" si="71"/>
        <v>0</v>
      </c>
    </row>
    <row r="282" spans="1:21" ht="13" x14ac:dyDescent="0.3">
      <c r="A282" s="18" t="s">
        <v>29</v>
      </c>
      <c r="B282" s="12" t="s">
        <v>503</v>
      </c>
      <c r="C282" s="11" t="s">
        <v>504</v>
      </c>
      <c r="D282" s="33">
        <v>0</v>
      </c>
      <c r="E282" s="33">
        <v>0</v>
      </c>
      <c r="F282" s="33">
        <v>0</v>
      </c>
      <c r="G282" s="38">
        <f t="shared" si="64"/>
        <v>0</v>
      </c>
      <c r="H282" s="33">
        <v>0</v>
      </c>
      <c r="I282" s="38">
        <f t="shared" si="65"/>
        <v>0</v>
      </c>
      <c r="J282" s="33">
        <v>0</v>
      </c>
      <c r="K282" s="38">
        <f t="shared" si="66"/>
        <v>0</v>
      </c>
      <c r="L282" s="33">
        <v>0</v>
      </c>
      <c r="M282" s="38">
        <f t="shared" si="67"/>
        <v>0</v>
      </c>
      <c r="N282" s="33">
        <f t="shared" si="68"/>
        <v>0</v>
      </c>
      <c r="O282" s="38">
        <f t="shared" si="69"/>
        <v>0</v>
      </c>
      <c r="P282" s="33">
        <v>0</v>
      </c>
      <c r="Q282" s="33">
        <v>0</v>
      </c>
      <c r="R282" s="33">
        <v>0</v>
      </c>
      <c r="S282" s="33">
        <v>0</v>
      </c>
      <c r="T282" s="38">
        <f t="shared" si="70"/>
        <v>0</v>
      </c>
      <c r="U282" s="38">
        <f t="shared" si="71"/>
        <v>0</v>
      </c>
    </row>
    <row r="283" spans="1:21" ht="13" x14ac:dyDescent="0.3">
      <c r="A283" s="18" t="s">
        <v>29</v>
      </c>
      <c r="B283" s="12" t="s">
        <v>505</v>
      </c>
      <c r="C283" s="11" t="s">
        <v>506</v>
      </c>
      <c r="D283" s="33">
        <v>0</v>
      </c>
      <c r="E283" s="33">
        <v>0</v>
      </c>
      <c r="F283" s="33">
        <v>0</v>
      </c>
      <c r="G283" s="38">
        <f t="shared" si="64"/>
        <v>0</v>
      </c>
      <c r="H283" s="33">
        <v>0</v>
      </c>
      <c r="I283" s="38">
        <f t="shared" si="65"/>
        <v>0</v>
      </c>
      <c r="J283" s="33">
        <v>0</v>
      </c>
      <c r="K283" s="38">
        <f t="shared" si="66"/>
        <v>0</v>
      </c>
      <c r="L283" s="33">
        <v>0</v>
      </c>
      <c r="M283" s="38">
        <f t="shared" si="67"/>
        <v>0</v>
      </c>
      <c r="N283" s="33">
        <f t="shared" si="68"/>
        <v>0</v>
      </c>
      <c r="O283" s="38">
        <f t="shared" si="69"/>
        <v>0</v>
      </c>
      <c r="P283" s="33">
        <v>0</v>
      </c>
      <c r="Q283" s="33">
        <v>0</v>
      </c>
      <c r="R283" s="33">
        <v>0</v>
      </c>
      <c r="S283" s="33">
        <v>0</v>
      </c>
      <c r="T283" s="38">
        <f t="shared" si="70"/>
        <v>0</v>
      </c>
      <c r="U283" s="38">
        <f t="shared" si="71"/>
        <v>0</v>
      </c>
    </row>
    <row r="284" spans="1:21" ht="13" x14ac:dyDescent="0.3">
      <c r="A284" s="18" t="s">
        <v>44</v>
      </c>
      <c r="B284" s="12" t="s">
        <v>507</v>
      </c>
      <c r="C284" s="11" t="s">
        <v>508</v>
      </c>
      <c r="D284" s="33">
        <v>1000000</v>
      </c>
      <c r="E284" s="33">
        <v>1000000</v>
      </c>
      <c r="F284" s="33">
        <v>310365</v>
      </c>
      <c r="G284" s="38">
        <f t="shared" si="64"/>
        <v>0.310365</v>
      </c>
      <c r="H284" s="33">
        <v>218454</v>
      </c>
      <c r="I284" s="38">
        <f t="shared" si="65"/>
        <v>0.21845400000000001</v>
      </c>
      <c r="J284" s="33">
        <v>292011</v>
      </c>
      <c r="K284" s="38">
        <f t="shared" si="66"/>
        <v>0.29201100000000002</v>
      </c>
      <c r="L284" s="33">
        <v>0</v>
      </c>
      <c r="M284" s="38">
        <f t="shared" si="67"/>
        <v>0</v>
      </c>
      <c r="N284" s="33">
        <f t="shared" si="68"/>
        <v>820830</v>
      </c>
      <c r="O284" s="38">
        <f t="shared" si="69"/>
        <v>0.82082999999999995</v>
      </c>
      <c r="P284" s="33">
        <v>490021</v>
      </c>
      <c r="Q284" s="33">
        <v>1250000</v>
      </c>
      <c r="R284" s="33">
        <v>800000</v>
      </c>
      <c r="S284" s="33">
        <v>919848</v>
      </c>
      <c r="T284" s="38">
        <f t="shared" si="70"/>
        <v>1.14981</v>
      </c>
      <c r="U284" s="38">
        <f t="shared" si="71"/>
        <v>-0.40408472289963082</v>
      </c>
    </row>
    <row r="285" spans="1:21" ht="14" x14ac:dyDescent="0.3">
      <c r="A285" s="19" t="s">
        <v>0</v>
      </c>
      <c r="B285" s="14" t="s">
        <v>509</v>
      </c>
      <c r="C285" s="13" t="s">
        <v>0</v>
      </c>
      <c r="D285" s="34">
        <f>SUM(D276:D284)</f>
        <v>1000000</v>
      </c>
      <c r="E285" s="34">
        <f>SUM(E276:E284)</f>
        <v>1000000</v>
      </c>
      <c r="F285" s="34">
        <f>SUM(F276:F284)</f>
        <v>310365</v>
      </c>
      <c r="G285" s="39">
        <f t="shared" si="64"/>
        <v>0.310365</v>
      </c>
      <c r="H285" s="34">
        <f>SUM(H276:H284)</f>
        <v>218454</v>
      </c>
      <c r="I285" s="39">
        <f t="shared" si="65"/>
        <v>0.21845400000000001</v>
      </c>
      <c r="J285" s="34">
        <f>SUM(J276:J284)</f>
        <v>292011</v>
      </c>
      <c r="K285" s="39">
        <f t="shared" si="66"/>
        <v>0.29201100000000002</v>
      </c>
      <c r="L285" s="34">
        <f>SUM(L276:L284)</f>
        <v>0</v>
      </c>
      <c r="M285" s="39">
        <f t="shared" si="67"/>
        <v>0</v>
      </c>
      <c r="N285" s="34">
        <f t="shared" si="68"/>
        <v>820830</v>
      </c>
      <c r="O285" s="39">
        <f t="shared" si="69"/>
        <v>0.82082999999999995</v>
      </c>
      <c r="P285" s="34">
        <f>SUM(P276:P284)</f>
        <v>490021</v>
      </c>
      <c r="Q285" s="34">
        <f>SUM(Q276:Q284)</f>
        <v>1250000</v>
      </c>
      <c r="R285" s="34">
        <f>SUM(R276:R284)</f>
        <v>800000</v>
      </c>
      <c r="S285" s="34">
        <f>SUM(S276:S284)</f>
        <v>919848</v>
      </c>
      <c r="T285" s="39">
        <f t="shared" si="70"/>
        <v>1.14981</v>
      </c>
      <c r="U285" s="39">
        <f t="shared" si="71"/>
        <v>-0.40408472289963082</v>
      </c>
    </row>
    <row r="286" spans="1:21" ht="13" x14ac:dyDescent="0.3">
      <c r="A286" s="18" t="s">
        <v>29</v>
      </c>
      <c r="B286" s="12" t="s">
        <v>510</v>
      </c>
      <c r="C286" s="11" t="s">
        <v>511</v>
      </c>
      <c r="D286" s="33">
        <v>0</v>
      </c>
      <c r="E286" s="33">
        <v>0</v>
      </c>
      <c r="F286" s="33">
        <v>0</v>
      </c>
      <c r="G286" s="38">
        <f t="shared" si="64"/>
        <v>0</v>
      </c>
      <c r="H286" s="33">
        <v>0</v>
      </c>
      <c r="I286" s="38">
        <f t="shared" si="65"/>
        <v>0</v>
      </c>
      <c r="J286" s="33">
        <v>0</v>
      </c>
      <c r="K286" s="38">
        <f t="shared" si="66"/>
        <v>0</v>
      </c>
      <c r="L286" s="33">
        <v>0</v>
      </c>
      <c r="M286" s="38">
        <f t="shared" si="67"/>
        <v>0</v>
      </c>
      <c r="N286" s="33">
        <f t="shared" si="68"/>
        <v>0</v>
      </c>
      <c r="O286" s="38">
        <f t="shared" si="69"/>
        <v>0</v>
      </c>
      <c r="P286" s="33">
        <v>0</v>
      </c>
      <c r="Q286" s="33">
        <v>0</v>
      </c>
      <c r="R286" s="33">
        <v>0</v>
      </c>
      <c r="S286" s="33">
        <v>0</v>
      </c>
      <c r="T286" s="38">
        <f t="shared" si="70"/>
        <v>0</v>
      </c>
      <c r="U286" s="38">
        <f t="shared" si="71"/>
        <v>0</v>
      </c>
    </row>
    <row r="287" spans="1:21" ht="13" x14ac:dyDescent="0.3">
      <c r="A287" s="18" t="s">
        <v>29</v>
      </c>
      <c r="B287" s="12" t="s">
        <v>512</v>
      </c>
      <c r="C287" s="11" t="s">
        <v>513</v>
      </c>
      <c r="D287" s="33">
        <v>0</v>
      </c>
      <c r="E287" s="33">
        <v>0</v>
      </c>
      <c r="F287" s="33">
        <v>0</v>
      </c>
      <c r="G287" s="38">
        <f t="shared" si="64"/>
        <v>0</v>
      </c>
      <c r="H287" s="33">
        <v>0</v>
      </c>
      <c r="I287" s="38">
        <f t="shared" si="65"/>
        <v>0</v>
      </c>
      <c r="J287" s="33">
        <v>0</v>
      </c>
      <c r="K287" s="38">
        <f t="shared" si="66"/>
        <v>0</v>
      </c>
      <c r="L287" s="33">
        <v>0</v>
      </c>
      <c r="M287" s="38">
        <f t="shared" si="67"/>
        <v>0</v>
      </c>
      <c r="N287" s="33">
        <f t="shared" si="68"/>
        <v>0</v>
      </c>
      <c r="O287" s="38">
        <f t="shared" si="69"/>
        <v>0</v>
      </c>
      <c r="P287" s="33">
        <v>0</v>
      </c>
      <c r="Q287" s="33">
        <v>0</v>
      </c>
      <c r="R287" s="33">
        <v>0</v>
      </c>
      <c r="S287" s="33">
        <v>0</v>
      </c>
      <c r="T287" s="38">
        <f t="shared" si="70"/>
        <v>0</v>
      </c>
      <c r="U287" s="38">
        <f t="shared" si="71"/>
        <v>0</v>
      </c>
    </row>
    <row r="288" spans="1:21" ht="13" x14ac:dyDescent="0.3">
      <c r="A288" s="18" t="s">
        <v>29</v>
      </c>
      <c r="B288" s="12" t="s">
        <v>514</v>
      </c>
      <c r="C288" s="11" t="s">
        <v>515</v>
      </c>
      <c r="D288" s="33">
        <v>0</v>
      </c>
      <c r="E288" s="33">
        <v>0</v>
      </c>
      <c r="F288" s="33">
        <v>0</v>
      </c>
      <c r="G288" s="38">
        <f t="shared" si="64"/>
        <v>0</v>
      </c>
      <c r="H288" s="33">
        <v>0</v>
      </c>
      <c r="I288" s="38">
        <f t="shared" si="65"/>
        <v>0</v>
      </c>
      <c r="J288" s="33">
        <v>0</v>
      </c>
      <c r="K288" s="38">
        <f t="shared" si="66"/>
        <v>0</v>
      </c>
      <c r="L288" s="33">
        <v>0</v>
      </c>
      <c r="M288" s="38">
        <f t="shared" si="67"/>
        <v>0</v>
      </c>
      <c r="N288" s="33">
        <f t="shared" si="68"/>
        <v>0</v>
      </c>
      <c r="O288" s="38">
        <f t="shared" si="69"/>
        <v>0</v>
      </c>
      <c r="P288" s="33">
        <v>0</v>
      </c>
      <c r="Q288" s="33">
        <v>0</v>
      </c>
      <c r="R288" s="33">
        <v>0</v>
      </c>
      <c r="S288" s="33">
        <v>0</v>
      </c>
      <c r="T288" s="38">
        <f t="shared" si="70"/>
        <v>0</v>
      </c>
      <c r="U288" s="38">
        <f t="shared" si="71"/>
        <v>0</v>
      </c>
    </row>
    <row r="289" spans="1:21" ht="13" x14ac:dyDescent="0.3">
      <c r="A289" s="18" t="s">
        <v>29</v>
      </c>
      <c r="B289" s="12" t="s">
        <v>516</v>
      </c>
      <c r="C289" s="11" t="s">
        <v>517</v>
      </c>
      <c r="D289" s="33">
        <v>0</v>
      </c>
      <c r="E289" s="33">
        <v>0</v>
      </c>
      <c r="F289" s="33">
        <v>0</v>
      </c>
      <c r="G289" s="38">
        <f t="shared" si="64"/>
        <v>0</v>
      </c>
      <c r="H289" s="33">
        <v>0</v>
      </c>
      <c r="I289" s="38">
        <f t="shared" si="65"/>
        <v>0</v>
      </c>
      <c r="J289" s="33">
        <v>0</v>
      </c>
      <c r="K289" s="38">
        <f t="shared" si="66"/>
        <v>0</v>
      </c>
      <c r="L289" s="33">
        <v>0</v>
      </c>
      <c r="M289" s="38">
        <f t="shared" si="67"/>
        <v>0</v>
      </c>
      <c r="N289" s="33">
        <f t="shared" si="68"/>
        <v>0</v>
      </c>
      <c r="O289" s="38">
        <f t="shared" si="69"/>
        <v>0</v>
      </c>
      <c r="P289" s="33">
        <v>0</v>
      </c>
      <c r="Q289" s="33">
        <v>0</v>
      </c>
      <c r="R289" s="33">
        <v>0</v>
      </c>
      <c r="S289" s="33">
        <v>0</v>
      </c>
      <c r="T289" s="38">
        <f t="shared" si="70"/>
        <v>0</v>
      </c>
      <c r="U289" s="38">
        <f t="shared" si="71"/>
        <v>0</v>
      </c>
    </row>
    <row r="290" spans="1:21" ht="13" x14ac:dyDescent="0.3">
      <c r="A290" s="18" t="s">
        <v>29</v>
      </c>
      <c r="B290" s="12" t="s">
        <v>518</v>
      </c>
      <c r="C290" s="11" t="s">
        <v>519</v>
      </c>
      <c r="D290" s="33">
        <v>0</v>
      </c>
      <c r="E290" s="33">
        <v>0</v>
      </c>
      <c r="F290" s="33">
        <v>0</v>
      </c>
      <c r="G290" s="38">
        <f t="shared" si="64"/>
        <v>0</v>
      </c>
      <c r="H290" s="33">
        <v>0</v>
      </c>
      <c r="I290" s="38">
        <f t="shared" si="65"/>
        <v>0</v>
      </c>
      <c r="J290" s="33">
        <v>0</v>
      </c>
      <c r="K290" s="38">
        <f t="shared" si="66"/>
        <v>0</v>
      </c>
      <c r="L290" s="33">
        <v>0</v>
      </c>
      <c r="M290" s="38">
        <f t="shared" si="67"/>
        <v>0</v>
      </c>
      <c r="N290" s="33">
        <f t="shared" si="68"/>
        <v>0</v>
      </c>
      <c r="O290" s="38">
        <f t="shared" si="69"/>
        <v>0</v>
      </c>
      <c r="P290" s="33">
        <v>0</v>
      </c>
      <c r="Q290" s="33">
        <v>0</v>
      </c>
      <c r="R290" s="33">
        <v>0</v>
      </c>
      <c r="S290" s="33">
        <v>0</v>
      </c>
      <c r="T290" s="38">
        <f t="shared" si="70"/>
        <v>0</v>
      </c>
      <c r="U290" s="38">
        <f t="shared" si="71"/>
        <v>0</v>
      </c>
    </row>
    <row r="291" spans="1:21" ht="13" x14ac:dyDescent="0.3">
      <c r="A291" s="18" t="s">
        <v>44</v>
      </c>
      <c r="B291" s="12" t="s">
        <v>520</v>
      </c>
      <c r="C291" s="11" t="s">
        <v>521</v>
      </c>
      <c r="D291" s="33">
        <v>0</v>
      </c>
      <c r="E291" s="33">
        <v>0</v>
      </c>
      <c r="F291" s="33">
        <v>0</v>
      </c>
      <c r="G291" s="38">
        <f t="shared" si="64"/>
        <v>0</v>
      </c>
      <c r="H291" s="33">
        <v>0</v>
      </c>
      <c r="I291" s="38">
        <f t="shared" si="65"/>
        <v>0</v>
      </c>
      <c r="J291" s="33">
        <v>0</v>
      </c>
      <c r="K291" s="38">
        <f t="shared" si="66"/>
        <v>0</v>
      </c>
      <c r="L291" s="33">
        <v>0</v>
      </c>
      <c r="M291" s="38">
        <f t="shared" si="67"/>
        <v>0</v>
      </c>
      <c r="N291" s="33">
        <f t="shared" si="68"/>
        <v>0</v>
      </c>
      <c r="O291" s="38">
        <f t="shared" si="69"/>
        <v>0</v>
      </c>
      <c r="P291" s="33">
        <v>0</v>
      </c>
      <c r="Q291" s="33">
        <v>0</v>
      </c>
      <c r="R291" s="33">
        <v>0</v>
      </c>
      <c r="S291" s="33">
        <v>0</v>
      </c>
      <c r="T291" s="38">
        <f t="shared" si="70"/>
        <v>0</v>
      </c>
      <c r="U291" s="38">
        <f t="shared" si="71"/>
        <v>0</v>
      </c>
    </row>
    <row r="292" spans="1:21" ht="14" x14ac:dyDescent="0.3">
      <c r="A292" s="19" t="s">
        <v>0</v>
      </c>
      <c r="B292" s="14" t="s">
        <v>522</v>
      </c>
      <c r="C292" s="13" t="s">
        <v>0</v>
      </c>
      <c r="D292" s="34">
        <f>SUM(D286:D291)</f>
        <v>0</v>
      </c>
      <c r="E292" s="34">
        <f>SUM(E286:E291)</f>
        <v>0</v>
      </c>
      <c r="F292" s="34">
        <f>SUM(F286:F291)</f>
        <v>0</v>
      </c>
      <c r="G292" s="39">
        <f t="shared" si="64"/>
        <v>0</v>
      </c>
      <c r="H292" s="34">
        <f>SUM(H286:H291)</f>
        <v>0</v>
      </c>
      <c r="I292" s="39">
        <f t="shared" si="65"/>
        <v>0</v>
      </c>
      <c r="J292" s="34">
        <f>SUM(J286:J291)</f>
        <v>0</v>
      </c>
      <c r="K292" s="39">
        <f t="shared" si="66"/>
        <v>0</v>
      </c>
      <c r="L292" s="34">
        <f>SUM(L286:L291)</f>
        <v>0</v>
      </c>
      <c r="M292" s="39">
        <f t="shared" si="67"/>
        <v>0</v>
      </c>
      <c r="N292" s="34">
        <f t="shared" si="68"/>
        <v>0</v>
      </c>
      <c r="O292" s="39">
        <f t="shared" si="69"/>
        <v>0</v>
      </c>
      <c r="P292" s="34">
        <f>SUM(P286:P291)</f>
        <v>0</v>
      </c>
      <c r="Q292" s="34">
        <f>SUM(Q286:Q291)</f>
        <v>0</v>
      </c>
      <c r="R292" s="34">
        <f>SUM(R286:R291)</f>
        <v>0</v>
      </c>
      <c r="S292" s="34">
        <f>SUM(S286:S291)</f>
        <v>0</v>
      </c>
      <c r="T292" s="39">
        <f t="shared" si="70"/>
        <v>0</v>
      </c>
      <c r="U292" s="39">
        <f t="shared" si="71"/>
        <v>0</v>
      </c>
    </row>
    <row r="293" spans="1:21" ht="13" x14ac:dyDescent="0.3">
      <c r="A293" s="18" t="s">
        <v>29</v>
      </c>
      <c r="B293" s="12" t="s">
        <v>523</v>
      </c>
      <c r="C293" s="11" t="s">
        <v>524</v>
      </c>
      <c r="D293" s="33">
        <v>100000</v>
      </c>
      <c r="E293" s="33">
        <v>3100000</v>
      </c>
      <c r="F293" s="33">
        <v>21678</v>
      </c>
      <c r="G293" s="38">
        <f t="shared" si="64"/>
        <v>0.21678</v>
      </c>
      <c r="H293" s="33">
        <v>1043</v>
      </c>
      <c r="I293" s="38">
        <f t="shared" si="65"/>
        <v>1.043E-2</v>
      </c>
      <c r="J293" s="33">
        <v>3000522</v>
      </c>
      <c r="K293" s="38">
        <f t="shared" si="66"/>
        <v>0.96791032258064513</v>
      </c>
      <c r="L293" s="33">
        <v>0</v>
      </c>
      <c r="M293" s="38">
        <f t="shared" si="67"/>
        <v>0</v>
      </c>
      <c r="N293" s="33">
        <f t="shared" si="68"/>
        <v>3023243</v>
      </c>
      <c r="O293" s="38">
        <f t="shared" si="69"/>
        <v>0.9752396774193548</v>
      </c>
      <c r="P293" s="33">
        <v>19617</v>
      </c>
      <c r="Q293" s="33">
        <v>95000</v>
      </c>
      <c r="R293" s="33">
        <v>95000</v>
      </c>
      <c r="S293" s="33">
        <v>49904</v>
      </c>
      <c r="T293" s="38">
        <f t="shared" si="70"/>
        <v>0.52530526315789472</v>
      </c>
      <c r="U293" s="38">
        <f t="shared" si="71"/>
        <v>151.95519192537085</v>
      </c>
    </row>
    <row r="294" spans="1:21" ht="13" x14ac:dyDescent="0.3">
      <c r="A294" s="18" t="s">
        <v>29</v>
      </c>
      <c r="B294" s="12" t="s">
        <v>525</v>
      </c>
      <c r="C294" s="11" t="s">
        <v>526</v>
      </c>
      <c r="D294" s="33">
        <v>0</v>
      </c>
      <c r="E294" s="33">
        <v>0</v>
      </c>
      <c r="F294" s="33">
        <v>0</v>
      </c>
      <c r="G294" s="38">
        <f t="shared" si="64"/>
        <v>0</v>
      </c>
      <c r="H294" s="33">
        <v>0</v>
      </c>
      <c r="I294" s="38">
        <f t="shared" si="65"/>
        <v>0</v>
      </c>
      <c r="J294" s="33">
        <v>0</v>
      </c>
      <c r="K294" s="38">
        <f t="shared" si="66"/>
        <v>0</v>
      </c>
      <c r="L294" s="33">
        <v>0</v>
      </c>
      <c r="M294" s="38">
        <f t="shared" si="67"/>
        <v>0</v>
      </c>
      <c r="N294" s="33">
        <f t="shared" si="68"/>
        <v>0</v>
      </c>
      <c r="O294" s="38">
        <f t="shared" si="69"/>
        <v>0</v>
      </c>
      <c r="P294" s="33">
        <v>0</v>
      </c>
      <c r="Q294" s="33">
        <v>0</v>
      </c>
      <c r="R294" s="33">
        <v>0</v>
      </c>
      <c r="S294" s="33">
        <v>0</v>
      </c>
      <c r="T294" s="38">
        <f t="shared" si="70"/>
        <v>0</v>
      </c>
      <c r="U294" s="38">
        <f t="shared" si="71"/>
        <v>0</v>
      </c>
    </row>
    <row r="295" spans="1:21" ht="13" x14ac:dyDescent="0.3">
      <c r="A295" s="18" t="s">
        <v>29</v>
      </c>
      <c r="B295" s="12" t="s">
        <v>527</v>
      </c>
      <c r="C295" s="11" t="s">
        <v>528</v>
      </c>
      <c r="D295" s="33">
        <v>0</v>
      </c>
      <c r="E295" s="33">
        <v>0</v>
      </c>
      <c r="F295" s="33">
        <v>0</v>
      </c>
      <c r="G295" s="38">
        <f t="shared" si="64"/>
        <v>0</v>
      </c>
      <c r="H295" s="33">
        <v>0</v>
      </c>
      <c r="I295" s="38">
        <f t="shared" si="65"/>
        <v>0</v>
      </c>
      <c r="J295" s="33">
        <v>0</v>
      </c>
      <c r="K295" s="38">
        <f t="shared" si="66"/>
        <v>0</v>
      </c>
      <c r="L295" s="33">
        <v>0</v>
      </c>
      <c r="M295" s="38">
        <f t="shared" si="67"/>
        <v>0</v>
      </c>
      <c r="N295" s="33">
        <f t="shared" si="68"/>
        <v>0</v>
      </c>
      <c r="O295" s="38">
        <f t="shared" si="69"/>
        <v>0</v>
      </c>
      <c r="P295" s="33">
        <v>0</v>
      </c>
      <c r="Q295" s="33">
        <v>0</v>
      </c>
      <c r="R295" s="33">
        <v>0</v>
      </c>
      <c r="S295" s="33">
        <v>0</v>
      </c>
      <c r="T295" s="38">
        <f t="shared" si="70"/>
        <v>0</v>
      </c>
      <c r="U295" s="38">
        <f t="shared" si="71"/>
        <v>0</v>
      </c>
    </row>
    <row r="296" spans="1:21" ht="13" x14ac:dyDescent="0.3">
      <c r="A296" s="18" t="s">
        <v>29</v>
      </c>
      <c r="B296" s="12" t="s">
        <v>529</v>
      </c>
      <c r="C296" s="11" t="s">
        <v>530</v>
      </c>
      <c r="D296" s="33">
        <v>0</v>
      </c>
      <c r="E296" s="33">
        <v>0</v>
      </c>
      <c r="F296" s="33">
        <v>0</v>
      </c>
      <c r="G296" s="38">
        <f t="shared" si="64"/>
        <v>0</v>
      </c>
      <c r="H296" s="33">
        <v>0</v>
      </c>
      <c r="I296" s="38">
        <f t="shared" si="65"/>
        <v>0</v>
      </c>
      <c r="J296" s="33">
        <v>0</v>
      </c>
      <c r="K296" s="38">
        <f t="shared" si="66"/>
        <v>0</v>
      </c>
      <c r="L296" s="33">
        <v>0</v>
      </c>
      <c r="M296" s="38">
        <f t="shared" si="67"/>
        <v>0</v>
      </c>
      <c r="N296" s="33">
        <f t="shared" si="68"/>
        <v>0</v>
      </c>
      <c r="O296" s="38">
        <f t="shared" si="69"/>
        <v>0</v>
      </c>
      <c r="P296" s="33">
        <v>0</v>
      </c>
      <c r="Q296" s="33">
        <v>0</v>
      </c>
      <c r="R296" s="33">
        <v>0</v>
      </c>
      <c r="S296" s="33">
        <v>0</v>
      </c>
      <c r="T296" s="38">
        <f t="shared" si="70"/>
        <v>0</v>
      </c>
      <c r="U296" s="38">
        <f t="shared" si="71"/>
        <v>0</v>
      </c>
    </row>
    <row r="297" spans="1:21" ht="13" x14ac:dyDescent="0.3">
      <c r="A297" s="18" t="s">
        <v>44</v>
      </c>
      <c r="B297" s="12" t="s">
        <v>531</v>
      </c>
      <c r="C297" s="11" t="s">
        <v>532</v>
      </c>
      <c r="D297" s="33">
        <v>0</v>
      </c>
      <c r="E297" s="33">
        <v>0</v>
      </c>
      <c r="F297" s="33">
        <v>0</v>
      </c>
      <c r="G297" s="38">
        <f t="shared" si="64"/>
        <v>0</v>
      </c>
      <c r="H297" s="33">
        <v>0</v>
      </c>
      <c r="I297" s="38">
        <f t="shared" si="65"/>
        <v>0</v>
      </c>
      <c r="J297" s="33">
        <v>0</v>
      </c>
      <c r="K297" s="38">
        <f t="shared" si="66"/>
        <v>0</v>
      </c>
      <c r="L297" s="33">
        <v>0</v>
      </c>
      <c r="M297" s="38">
        <f t="shared" si="67"/>
        <v>0</v>
      </c>
      <c r="N297" s="33">
        <f t="shared" si="68"/>
        <v>0</v>
      </c>
      <c r="O297" s="38">
        <f t="shared" si="69"/>
        <v>0</v>
      </c>
      <c r="P297" s="33">
        <v>0</v>
      </c>
      <c r="Q297" s="33">
        <v>0</v>
      </c>
      <c r="R297" s="33">
        <v>0</v>
      </c>
      <c r="S297" s="33">
        <v>0</v>
      </c>
      <c r="T297" s="38">
        <f t="shared" si="70"/>
        <v>0</v>
      </c>
      <c r="U297" s="38">
        <f t="shared" si="71"/>
        <v>0</v>
      </c>
    </row>
    <row r="298" spans="1:21" ht="14" x14ac:dyDescent="0.3">
      <c r="A298" s="19" t="s">
        <v>0</v>
      </c>
      <c r="B298" s="14" t="s">
        <v>533</v>
      </c>
      <c r="C298" s="13" t="s">
        <v>0</v>
      </c>
      <c r="D298" s="34">
        <f>SUM(D293:D297)</f>
        <v>100000</v>
      </c>
      <c r="E298" s="34">
        <f>SUM(E293:E297)</f>
        <v>3100000</v>
      </c>
      <c r="F298" s="34">
        <f>SUM(F293:F297)</f>
        <v>21678</v>
      </c>
      <c r="G298" s="39">
        <f t="shared" si="64"/>
        <v>0.21678</v>
      </c>
      <c r="H298" s="34">
        <f>SUM(H293:H297)</f>
        <v>1043</v>
      </c>
      <c r="I298" s="39">
        <f t="shared" si="65"/>
        <v>1.043E-2</v>
      </c>
      <c r="J298" s="34">
        <f>SUM(J293:J297)</f>
        <v>3000522</v>
      </c>
      <c r="K298" s="39">
        <f t="shared" si="66"/>
        <v>0.96791032258064513</v>
      </c>
      <c r="L298" s="34">
        <f>SUM(L293:L297)</f>
        <v>0</v>
      </c>
      <c r="M298" s="39">
        <f t="shared" si="67"/>
        <v>0</v>
      </c>
      <c r="N298" s="34">
        <f t="shared" si="68"/>
        <v>3023243</v>
      </c>
      <c r="O298" s="39">
        <f t="shared" si="69"/>
        <v>0.9752396774193548</v>
      </c>
      <c r="P298" s="34">
        <f>SUM(P293:P297)</f>
        <v>19617</v>
      </c>
      <c r="Q298" s="34">
        <f>SUM(Q293:Q297)</f>
        <v>95000</v>
      </c>
      <c r="R298" s="34">
        <f>SUM(R293:R297)</f>
        <v>95000</v>
      </c>
      <c r="S298" s="34">
        <f>SUM(S293:S297)</f>
        <v>49904</v>
      </c>
      <c r="T298" s="39">
        <f t="shared" si="70"/>
        <v>0.52530526315789472</v>
      </c>
      <c r="U298" s="39">
        <f t="shared" si="71"/>
        <v>151.95519192537085</v>
      </c>
    </row>
    <row r="299" spans="1:21" ht="14" x14ac:dyDescent="0.3">
      <c r="A299" s="19" t="s">
        <v>0</v>
      </c>
      <c r="B299" s="14" t="s">
        <v>534</v>
      </c>
      <c r="C299" s="13" t="s">
        <v>0</v>
      </c>
      <c r="D299" s="34">
        <f>SUM(D263:D266,D268:D274,D276:D284,D286:D291,D293:D297)</f>
        <v>9336365</v>
      </c>
      <c r="E299" s="34">
        <f>SUM(E263:E266,E268:E274,E276:E284,E286:E291,E293:E297)</f>
        <v>12550547</v>
      </c>
      <c r="F299" s="34">
        <f>SUM(F263:F266,F268:F274,F276:F284,F286:F291,F293:F297)</f>
        <v>3765663</v>
      </c>
      <c r="G299" s="39">
        <f t="shared" si="64"/>
        <v>0.40333288169432108</v>
      </c>
      <c r="H299" s="34">
        <f>SUM(H263:H266,H268:H274,H276:H284,H286:H291,H293:H297)</f>
        <v>2888667</v>
      </c>
      <c r="I299" s="39">
        <f t="shared" si="65"/>
        <v>0.30939953611496551</v>
      </c>
      <c r="J299" s="34">
        <f>SUM(J263:J266,J268:J274,J276:J284,J286:J291,J293:J297)</f>
        <v>5521945</v>
      </c>
      <c r="K299" s="39">
        <f t="shared" si="66"/>
        <v>0.43997644086747772</v>
      </c>
      <c r="L299" s="34">
        <f>SUM(L263:L266,L268:L274,L276:L284,L286:L291,L293:L297)</f>
        <v>0</v>
      </c>
      <c r="M299" s="39">
        <f t="shared" si="67"/>
        <v>0</v>
      </c>
      <c r="N299" s="34">
        <f t="shared" si="68"/>
        <v>12176275</v>
      </c>
      <c r="O299" s="39">
        <f t="shared" si="69"/>
        <v>0.97017882965579105</v>
      </c>
      <c r="P299" s="34">
        <f>SUM(P263:P266,P268:P274,P276:P284,P286:P291,P293:P297)</f>
        <v>2511067</v>
      </c>
      <c r="Q299" s="34">
        <f>SUM(Q263:Q266,Q268:Q274,Q276:Q284,Q286:Q291,Q293:Q297)</f>
        <v>9350255</v>
      </c>
      <c r="R299" s="34">
        <f>SUM(R263:R266,R268:R274,R276:R284,R286:R291,R293:R297)</f>
        <v>8900255</v>
      </c>
      <c r="S299" s="34">
        <f>SUM(S263:S266,S268:S274,S276:S284,S286:S291,S293:S297)</f>
        <v>8975901</v>
      </c>
      <c r="T299" s="39">
        <f t="shared" si="70"/>
        <v>1.0084993070423263</v>
      </c>
      <c r="U299" s="39">
        <f t="shared" si="71"/>
        <v>1.1990432752292155</v>
      </c>
    </row>
    <row r="300" spans="1:21" ht="14.5" customHeight="1" x14ac:dyDescent="0.3">
      <c r="A300" s="17" t="s">
        <v>0</v>
      </c>
      <c r="B300" s="15" t="s">
        <v>618</v>
      </c>
      <c r="C300" s="10"/>
      <c r="D300" s="35"/>
      <c r="E300" s="35"/>
      <c r="F300" s="35"/>
      <c r="G300" s="40"/>
      <c r="H300" s="35"/>
      <c r="I300" s="40"/>
      <c r="J300" s="35"/>
      <c r="K300" s="40"/>
      <c r="L300" s="35"/>
      <c r="M300" s="40"/>
      <c r="N300" s="35"/>
      <c r="O300" s="40"/>
      <c r="P300" s="35"/>
      <c r="Q300" s="35"/>
      <c r="R300" s="35"/>
      <c r="S300" s="35"/>
      <c r="T300" s="40"/>
      <c r="U300" s="40"/>
    </row>
    <row r="301" spans="1:21" ht="28.9" customHeight="1" x14ac:dyDescent="0.3">
      <c r="A301" s="17" t="s">
        <v>0</v>
      </c>
      <c r="B301" s="9" t="s">
        <v>535</v>
      </c>
      <c r="C301" s="10"/>
      <c r="D301" s="35"/>
      <c r="E301" s="35"/>
      <c r="F301" s="35"/>
      <c r="G301" s="40"/>
      <c r="H301" s="35"/>
      <c r="I301" s="40"/>
      <c r="J301" s="35"/>
      <c r="K301" s="40"/>
      <c r="L301" s="35"/>
      <c r="M301" s="40"/>
      <c r="N301" s="35"/>
      <c r="O301" s="40"/>
      <c r="P301" s="35"/>
      <c r="Q301" s="35"/>
      <c r="R301" s="35"/>
      <c r="S301" s="35"/>
      <c r="T301" s="40"/>
      <c r="U301" s="40"/>
    </row>
    <row r="302" spans="1:21" ht="13" x14ac:dyDescent="0.3">
      <c r="A302" s="18" t="s">
        <v>23</v>
      </c>
      <c r="B302" s="12" t="s">
        <v>536</v>
      </c>
      <c r="C302" s="11" t="s">
        <v>537</v>
      </c>
      <c r="D302" s="33">
        <v>491340660</v>
      </c>
      <c r="E302" s="33">
        <v>459979920</v>
      </c>
      <c r="F302" s="33">
        <v>82374693</v>
      </c>
      <c r="G302" s="38">
        <f t="shared" ref="G302:G339" si="72">IF(($D302     =0),0,($F302     /$D302     ))</f>
        <v>0.16765291315398159</v>
      </c>
      <c r="H302" s="33">
        <v>118500515</v>
      </c>
      <c r="I302" s="38">
        <f t="shared" ref="I302:I339" si="73">IF(($D302     =0),0,($H302     /$D302     ))</f>
        <v>0.24117791310004752</v>
      </c>
      <c r="J302" s="33">
        <v>92384042</v>
      </c>
      <c r="K302" s="38">
        <f t="shared" ref="K302:K339" si="74">IF(($E302     =0),0,($J302     /$E302     ))</f>
        <v>0.20084364117459735</v>
      </c>
      <c r="L302" s="33">
        <v>0</v>
      </c>
      <c r="M302" s="38">
        <f t="shared" ref="M302:M339" si="75">IF(($E302     =0),0,($L302     /$E302     ))</f>
        <v>0</v>
      </c>
      <c r="N302" s="33">
        <f t="shared" ref="N302:N339" si="76">$F302     +$H302     +$J302</f>
        <v>293259250</v>
      </c>
      <c r="O302" s="38">
        <f t="shared" ref="O302:O339" si="77">IF(($E302     =0),0,($N302     /$E302     ))</f>
        <v>0.6375479390491654</v>
      </c>
      <c r="P302" s="33">
        <v>86314620</v>
      </c>
      <c r="Q302" s="33">
        <v>458354230</v>
      </c>
      <c r="R302" s="33">
        <v>434331824</v>
      </c>
      <c r="S302" s="33">
        <v>304992545</v>
      </c>
      <c r="T302" s="38">
        <f t="shared" ref="T302:T339" si="78">IF(($R302     =0),0,($S302     /$R302     ))</f>
        <v>0.70221090914120998</v>
      </c>
      <c r="U302" s="38">
        <f t="shared" ref="U302:U339" si="79">IF(($P302     =0),0,(($J302     /$P302     )-1))</f>
        <v>7.0317427105628161E-2</v>
      </c>
    </row>
    <row r="303" spans="1:21" ht="14" x14ac:dyDescent="0.3">
      <c r="A303" s="19" t="s">
        <v>0</v>
      </c>
      <c r="B303" s="14" t="s">
        <v>28</v>
      </c>
      <c r="C303" s="13" t="s">
        <v>0</v>
      </c>
      <c r="D303" s="34">
        <f>D302</f>
        <v>491340660</v>
      </c>
      <c r="E303" s="34">
        <f>E302</f>
        <v>459979920</v>
      </c>
      <c r="F303" s="34">
        <f>F302</f>
        <v>82374693</v>
      </c>
      <c r="G303" s="39">
        <f t="shared" si="72"/>
        <v>0.16765291315398159</v>
      </c>
      <c r="H303" s="34">
        <f>H302</f>
        <v>118500515</v>
      </c>
      <c r="I303" s="39">
        <f t="shared" si="73"/>
        <v>0.24117791310004752</v>
      </c>
      <c r="J303" s="34">
        <f>J302</f>
        <v>92384042</v>
      </c>
      <c r="K303" s="39">
        <f t="shared" si="74"/>
        <v>0.20084364117459735</v>
      </c>
      <c r="L303" s="34">
        <f>L302</f>
        <v>0</v>
      </c>
      <c r="M303" s="39">
        <f t="shared" si="75"/>
        <v>0</v>
      </c>
      <c r="N303" s="34">
        <f t="shared" si="76"/>
        <v>293259250</v>
      </c>
      <c r="O303" s="39">
        <f t="shared" si="77"/>
        <v>0.6375479390491654</v>
      </c>
      <c r="P303" s="34">
        <f>P302</f>
        <v>86314620</v>
      </c>
      <c r="Q303" s="34">
        <f>Q302</f>
        <v>458354230</v>
      </c>
      <c r="R303" s="34">
        <f>R302</f>
        <v>434331824</v>
      </c>
      <c r="S303" s="34">
        <f>S302</f>
        <v>304992545</v>
      </c>
      <c r="T303" s="39">
        <f t="shared" si="78"/>
        <v>0.70221090914120998</v>
      </c>
      <c r="U303" s="39">
        <f t="shared" si="79"/>
        <v>7.0317427105628161E-2</v>
      </c>
    </row>
    <row r="304" spans="1:21" ht="13" x14ac:dyDescent="0.3">
      <c r="A304" s="18" t="s">
        <v>29</v>
      </c>
      <c r="B304" s="12" t="s">
        <v>538</v>
      </c>
      <c r="C304" s="11" t="s">
        <v>539</v>
      </c>
      <c r="D304" s="33">
        <v>0</v>
      </c>
      <c r="E304" s="33">
        <v>0</v>
      </c>
      <c r="F304" s="33">
        <v>0</v>
      </c>
      <c r="G304" s="38">
        <f t="shared" si="72"/>
        <v>0</v>
      </c>
      <c r="H304" s="33">
        <v>0</v>
      </c>
      <c r="I304" s="38">
        <f t="shared" si="73"/>
        <v>0</v>
      </c>
      <c r="J304" s="33">
        <v>0</v>
      </c>
      <c r="K304" s="38">
        <f t="shared" si="74"/>
        <v>0</v>
      </c>
      <c r="L304" s="33">
        <v>0</v>
      </c>
      <c r="M304" s="38">
        <f t="shared" si="75"/>
        <v>0</v>
      </c>
      <c r="N304" s="33">
        <f t="shared" si="76"/>
        <v>0</v>
      </c>
      <c r="O304" s="38">
        <f t="shared" si="77"/>
        <v>0</v>
      </c>
      <c r="P304" s="33">
        <v>0</v>
      </c>
      <c r="Q304" s="33">
        <v>0</v>
      </c>
      <c r="R304" s="33">
        <v>0</v>
      </c>
      <c r="S304" s="33">
        <v>0</v>
      </c>
      <c r="T304" s="38">
        <f t="shared" si="78"/>
        <v>0</v>
      </c>
      <c r="U304" s="38">
        <f t="shared" si="79"/>
        <v>0</v>
      </c>
    </row>
    <row r="305" spans="1:21" ht="13" x14ac:dyDescent="0.3">
      <c r="A305" s="18" t="s">
        <v>29</v>
      </c>
      <c r="B305" s="12" t="s">
        <v>540</v>
      </c>
      <c r="C305" s="11" t="s">
        <v>541</v>
      </c>
      <c r="D305" s="33">
        <v>0</v>
      </c>
      <c r="E305" s="33">
        <v>0</v>
      </c>
      <c r="F305" s="33">
        <v>0</v>
      </c>
      <c r="G305" s="38">
        <f t="shared" si="72"/>
        <v>0</v>
      </c>
      <c r="H305" s="33">
        <v>0</v>
      </c>
      <c r="I305" s="38">
        <f t="shared" si="73"/>
        <v>0</v>
      </c>
      <c r="J305" s="33">
        <v>0</v>
      </c>
      <c r="K305" s="38">
        <f t="shared" si="74"/>
        <v>0</v>
      </c>
      <c r="L305" s="33">
        <v>0</v>
      </c>
      <c r="M305" s="38">
        <f t="shared" si="75"/>
        <v>0</v>
      </c>
      <c r="N305" s="33">
        <f t="shared" si="76"/>
        <v>0</v>
      </c>
      <c r="O305" s="38">
        <f t="shared" si="77"/>
        <v>0</v>
      </c>
      <c r="P305" s="33">
        <v>0</v>
      </c>
      <c r="Q305" s="33">
        <v>0</v>
      </c>
      <c r="R305" s="33">
        <v>0</v>
      </c>
      <c r="S305" s="33">
        <v>0</v>
      </c>
      <c r="T305" s="38">
        <f t="shared" si="78"/>
        <v>0</v>
      </c>
      <c r="U305" s="38">
        <f t="shared" si="79"/>
        <v>0</v>
      </c>
    </row>
    <row r="306" spans="1:21" ht="13" x14ac:dyDescent="0.3">
      <c r="A306" s="18" t="s">
        <v>29</v>
      </c>
      <c r="B306" s="12" t="s">
        <v>542</v>
      </c>
      <c r="C306" s="11" t="s">
        <v>543</v>
      </c>
      <c r="D306" s="33">
        <v>0</v>
      </c>
      <c r="E306" s="33">
        <v>0</v>
      </c>
      <c r="F306" s="33">
        <v>0</v>
      </c>
      <c r="G306" s="38">
        <f t="shared" si="72"/>
        <v>0</v>
      </c>
      <c r="H306" s="33">
        <v>0</v>
      </c>
      <c r="I306" s="38">
        <f t="shared" si="73"/>
        <v>0</v>
      </c>
      <c r="J306" s="33">
        <v>0</v>
      </c>
      <c r="K306" s="38">
        <f t="shared" si="74"/>
        <v>0</v>
      </c>
      <c r="L306" s="33">
        <v>0</v>
      </c>
      <c r="M306" s="38">
        <f t="shared" si="75"/>
        <v>0</v>
      </c>
      <c r="N306" s="33">
        <f t="shared" si="76"/>
        <v>0</v>
      </c>
      <c r="O306" s="38">
        <f t="shared" si="77"/>
        <v>0</v>
      </c>
      <c r="P306" s="33">
        <v>0</v>
      </c>
      <c r="Q306" s="33">
        <v>0</v>
      </c>
      <c r="R306" s="33">
        <v>0</v>
      </c>
      <c r="S306" s="33">
        <v>0</v>
      </c>
      <c r="T306" s="38">
        <f t="shared" si="78"/>
        <v>0</v>
      </c>
      <c r="U306" s="38">
        <f t="shared" si="79"/>
        <v>0</v>
      </c>
    </row>
    <row r="307" spans="1:21" ht="13" x14ac:dyDescent="0.3">
      <c r="A307" s="18" t="s">
        <v>29</v>
      </c>
      <c r="B307" s="12" t="s">
        <v>544</v>
      </c>
      <c r="C307" s="11" t="s">
        <v>545</v>
      </c>
      <c r="D307" s="33">
        <v>0</v>
      </c>
      <c r="E307" s="33">
        <v>0</v>
      </c>
      <c r="F307" s="33">
        <v>0</v>
      </c>
      <c r="G307" s="38">
        <f t="shared" si="72"/>
        <v>0</v>
      </c>
      <c r="H307" s="33">
        <v>0</v>
      </c>
      <c r="I307" s="38">
        <f t="shared" si="73"/>
        <v>0</v>
      </c>
      <c r="J307" s="33">
        <v>0</v>
      </c>
      <c r="K307" s="38">
        <f t="shared" si="74"/>
        <v>0</v>
      </c>
      <c r="L307" s="33">
        <v>0</v>
      </c>
      <c r="M307" s="38">
        <f t="shared" si="75"/>
        <v>0</v>
      </c>
      <c r="N307" s="33">
        <f t="shared" si="76"/>
        <v>0</v>
      </c>
      <c r="O307" s="38">
        <f t="shared" si="77"/>
        <v>0</v>
      </c>
      <c r="P307" s="33">
        <v>0</v>
      </c>
      <c r="Q307" s="33">
        <v>0</v>
      </c>
      <c r="R307" s="33">
        <v>0</v>
      </c>
      <c r="S307" s="33">
        <v>0</v>
      </c>
      <c r="T307" s="38">
        <f t="shared" si="78"/>
        <v>0</v>
      </c>
      <c r="U307" s="38">
        <f t="shared" si="79"/>
        <v>0</v>
      </c>
    </row>
    <row r="308" spans="1:21" ht="13" x14ac:dyDescent="0.3">
      <c r="A308" s="18" t="s">
        <v>29</v>
      </c>
      <c r="B308" s="12" t="s">
        <v>546</v>
      </c>
      <c r="C308" s="11" t="s">
        <v>547</v>
      </c>
      <c r="D308" s="33">
        <v>0</v>
      </c>
      <c r="E308" s="33">
        <v>0</v>
      </c>
      <c r="F308" s="33">
        <v>0</v>
      </c>
      <c r="G308" s="38">
        <f t="shared" si="72"/>
        <v>0</v>
      </c>
      <c r="H308" s="33">
        <v>0</v>
      </c>
      <c r="I308" s="38">
        <f t="shared" si="73"/>
        <v>0</v>
      </c>
      <c r="J308" s="33">
        <v>0</v>
      </c>
      <c r="K308" s="38">
        <f t="shared" si="74"/>
        <v>0</v>
      </c>
      <c r="L308" s="33">
        <v>0</v>
      </c>
      <c r="M308" s="38">
        <f t="shared" si="75"/>
        <v>0</v>
      </c>
      <c r="N308" s="33">
        <f t="shared" si="76"/>
        <v>0</v>
      </c>
      <c r="O308" s="38">
        <f t="shared" si="77"/>
        <v>0</v>
      </c>
      <c r="P308" s="33">
        <v>0</v>
      </c>
      <c r="Q308" s="33">
        <v>0</v>
      </c>
      <c r="R308" s="33">
        <v>0</v>
      </c>
      <c r="S308" s="33">
        <v>0</v>
      </c>
      <c r="T308" s="38">
        <f t="shared" si="78"/>
        <v>0</v>
      </c>
      <c r="U308" s="38">
        <f t="shared" si="79"/>
        <v>0</v>
      </c>
    </row>
    <row r="309" spans="1:21" ht="13" x14ac:dyDescent="0.3">
      <c r="A309" s="18" t="s">
        <v>44</v>
      </c>
      <c r="B309" s="12" t="s">
        <v>548</v>
      </c>
      <c r="C309" s="11" t="s">
        <v>549</v>
      </c>
      <c r="D309" s="33">
        <v>12940000</v>
      </c>
      <c r="E309" s="33">
        <v>12940000</v>
      </c>
      <c r="F309" s="33">
        <v>10886010</v>
      </c>
      <c r="G309" s="38">
        <f t="shared" si="72"/>
        <v>0.8412681607418856</v>
      </c>
      <c r="H309" s="33">
        <v>675691</v>
      </c>
      <c r="I309" s="38">
        <f t="shared" si="73"/>
        <v>5.2217233384853165E-2</v>
      </c>
      <c r="J309" s="33">
        <v>520675</v>
      </c>
      <c r="K309" s="38">
        <f t="shared" si="74"/>
        <v>4.0237635239567235E-2</v>
      </c>
      <c r="L309" s="33">
        <v>0</v>
      </c>
      <c r="M309" s="38">
        <f t="shared" si="75"/>
        <v>0</v>
      </c>
      <c r="N309" s="33">
        <f t="shared" si="76"/>
        <v>12082376</v>
      </c>
      <c r="O309" s="38">
        <f t="shared" si="77"/>
        <v>0.93372302936630602</v>
      </c>
      <c r="P309" s="33">
        <v>308987</v>
      </c>
      <c r="Q309" s="33">
        <v>11466000</v>
      </c>
      <c r="R309" s="33">
        <v>13883000</v>
      </c>
      <c r="S309" s="33">
        <v>12590030</v>
      </c>
      <c r="T309" s="38">
        <f t="shared" si="78"/>
        <v>0.9068666714687027</v>
      </c>
      <c r="U309" s="38">
        <f t="shared" si="79"/>
        <v>0.68510325677132045</v>
      </c>
    </row>
    <row r="310" spans="1:21" ht="14" x14ac:dyDescent="0.3">
      <c r="A310" s="19" t="s">
        <v>0</v>
      </c>
      <c r="B310" s="14" t="s">
        <v>550</v>
      </c>
      <c r="C310" s="13" t="s">
        <v>0</v>
      </c>
      <c r="D310" s="34">
        <f>SUM(D304:D309)</f>
        <v>12940000</v>
      </c>
      <c r="E310" s="34">
        <f>SUM(E304:E309)</f>
        <v>12940000</v>
      </c>
      <c r="F310" s="34">
        <f>SUM(F304:F309)</f>
        <v>10886010</v>
      </c>
      <c r="G310" s="39">
        <f t="shared" si="72"/>
        <v>0.8412681607418856</v>
      </c>
      <c r="H310" s="34">
        <f>SUM(H304:H309)</f>
        <v>675691</v>
      </c>
      <c r="I310" s="39">
        <f t="shared" si="73"/>
        <v>5.2217233384853165E-2</v>
      </c>
      <c r="J310" s="34">
        <f>SUM(J304:J309)</f>
        <v>520675</v>
      </c>
      <c r="K310" s="39">
        <f t="shared" si="74"/>
        <v>4.0237635239567235E-2</v>
      </c>
      <c r="L310" s="34">
        <f>SUM(L304:L309)</f>
        <v>0</v>
      </c>
      <c r="M310" s="39">
        <f t="shared" si="75"/>
        <v>0</v>
      </c>
      <c r="N310" s="34">
        <f t="shared" si="76"/>
        <v>12082376</v>
      </c>
      <c r="O310" s="39">
        <f t="shared" si="77"/>
        <v>0.93372302936630602</v>
      </c>
      <c r="P310" s="34">
        <f>SUM(P304:P309)</f>
        <v>308987</v>
      </c>
      <c r="Q310" s="34">
        <f>SUM(Q304:Q309)</f>
        <v>11466000</v>
      </c>
      <c r="R310" s="34">
        <f>SUM(R304:R309)</f>
        <v>13883000</v>
      </c>
      <c r="S310" s="34">
        <f>SUM(S304:S309)</f>
        <v>12590030</v>
      </c>
      <c r="T310" s="39">
        <f t="shared" si="78"/>
        <v>0.9068666714687027</v>
      </c>
      <c r="U310" s="39">
        <f t="shared" si="79"/>
        <v>0.68510325677132045</v>
      </c>
    </row>
    <row r="311" spans="1:21" ht="13" x14ac:dyDescent="0.3">
      <c r="A311" s="18" t="s">
        <v>29</v>
      </c>
      <c r="B311" s="12" t="s">
        <v>551</v>
      </c>
      <c r="C311" s="11" t="s">
        <v>552</v>
      </c>
      <c r="D311" s="33">
        <v>0</v>
      </c>
      <c r="E311" s="33">
        <v>0</v>
      </c>
      <c r="F311" s="33">
        <v>0</v>
      </c>
      <c r="G311" s="38">
        <f t="shared" si="72"/>
        <v>0</v>
      </c>
      <c r="H311" s="33">
        <v>0</v>
      </c>
      <c r="I311" s="38">
        <f t="shared" si="73"/>
        <v>0</v>
      </c>
      <c r="J311" s="33">
        <v>0</v>
      </c>
      <c r="K311" s="38">
        <f t="shared" si="74"/>
        <v>0</v>
      </c>
      <c r="L311" s="33">
        <v>0</v>
      </c>
      <c r="M311" s="38">
        <f t="shared" si="75"/>
        <v>0</v>
      </c>
      <c r="N311" s="33">
        <f t="shared" si="76"/>
        <v>0</v>
      </c>
      <c r="O311" s="38">
        <f t="shared" si="77"/>
        <v>0</v>
      </c>
      <c r="P311" s="33">
        <v>0</v>
      </c>
      <c r="Q311" s="33">
        <v>0</v>
      </c>
      <c r="R311" s="33">
        <v>0</v>
      </c>
      <c r="S311" s="33">
        <v>0</v>
      </c>
      <c r="T311" s="38">
        <f t="shared" si="78"/>
        <v>0</v>
      </c>
      <c r="U311" s="38">
        <f t="shared" si="79"/>
        <v>0</v>
      </c>
    </row>
    <row r="312" spans="1:21" ht="13" x14ac:dyDescent="0.3">
      <c r="A312" s="18" t="s">
        <v>29</v>
      </c>
      <c r="B312" s="12" t="s">
        <v>553</v>
      </c>
      <c r="C312" s="11" t="s">
        <v>554</v>
      </c>
      <c r="D312" s="33">
        <v>0</v>
      </c>
      <c r="E312" s="33">
        <v>0</v>
      </c>
      <c r="F312" s="33">
        <v>0</v>
      </c>
      <c r="G312" s="38">
        <f t="shared" si="72"/>
        <v>0</v>
      </c>
      <c r="H312" s="33">
        <v>0</v>
      </c>
      <c r="I312" s="38">
        <f t="shared" si="73"/>
        <v>0</v>
      </c>
      <c r="J312" s="33">
        <v>0</v>
      </c>
      <c r="K312" s="38">
        <f t="shared" si="74"/>
        <v>0</v>
      </c>
      <c r="L312" s="33">
        <v>0</v>
      </c>
      <c r="M312" s="38">
        <f t="shared" si="75"/>
        <v>0</v>
      </c>
      <c r="N312" s="33">
        <f t="shared" si="76"/>
        <v>0</v>
      </c>
      <c r="O312" s="38">
        <f t="shared" si="77"/>
        <v>0</v>
      </c>
      <c r="P312" s="33">
        <v>0</v>
      </c>
      <c r="Q312" s="33">
        <v>0</v>
      </c>
      <c r="R312" s="33">
        <v>0</v>
      </c>
      <c r="S312" s="33">
        <v>0</v>
      </c>
      <c r="T312" s="38">
        <f t="shared" si="78"/>
        <v>0</v>
      </c>
      <c r="U312" s="38">
        <f t="shared" si="79"/>
        <v>0</v>
      </c>
    </row>
    <row r="313" spans="1:21" ht="13" x14ac:dyDescent="0.3">
      <c r="A313" s="18" t="s">
        <v>29</v>
      </c>
      <c r="B313" s="12" t="s">
        <v>555</v>
      </c>
      <c r="C313" s="11" t="s">
        <v>556</v>
      </c>
      <c r="D313" s="33">
        <v>0</v>
      </c>
      <c r="E313" s="33">
        <v>0</v>
      </c>
      <c r="F313" s="33">
        <v>0</v>
      </c>
      <c r="G313" s="38">
        <f t="shared" si="72"/>
        <v>0</v>
      </c>
      <c r="H313" s="33">
        <v>0</v>
      </c>
      <c r="I313" s="38">
        <f t="shared" si="73"/>
        <v>0</v>
      </c>
      <c r="J313" s="33">
        <v>0</v>
      </c>
      <c r="K313" s="38">
        <f t="shared" si="74"/>
        <v>0</v>
      </c>
      <c r="L313" s="33">
        <v>0</v>
      </c>
      <c r="M313" s="38">
        <f t="shared" si="75"/>
        <v>0</v>
      </c>
      <c r="N313" s="33">
        <f t="shared" si="76"/>
        <v>0</v>
      </c>
      <c r="O313" s="38">
        <f t="shared" si="77"/>
        <v>0</v>
      </c>
      <c r="P313" s="33">
        <v>0</v>
      </c>
      <c r="Q313" s="33">
        <v>0</v>
      </c>
      <c r="R313" s="33">
        <v>0</v>
      </c>
      <c r="S313" s="33">
        <v>0</v>
      </c>
      <c r="T313" s="38">
        <f t="shared" si="78"/>
        <v>0</v>
      </c>
      <c r="U313" s="38">
        <f t="shared" si="79"/>
        <v>0</v>
      </c>
    </row>
    <row r="314" spans="1:21" ht="13" x14ac:dyDescent="0.3">
      <c r="A314" s="18" t="s">
        <v>29</v>
      </c>
      <c r="B314" s="12" t="s">
        <v>557</v>
      </c>
      <c r="C314" s="11" t="s">
        <v>558</v>
      </c>
      <c r="D314" s="33">
        <v>0</v>
      </c>
      <c r="E314" s="33">
        <v>0</v>
      </c>
      <c r="F314" s="33">
        <v>0</v>
      </c>
      <c r="G314" s="38">
        <f t="shared" si="72"/>
        <v>0</v>
      </c>
      <c r="H314" s="33">
        <v>0</v>
      </c>
      <c r="I314" s="38">
        <f t="shared" si="73"/>
        <v>0</v>
      </c>
      <c r="J314" s="33">
        <v>0</v>
      </c>
      <c r="K314" s="38">
        <f t="shared" si="74"/>
        <v>0</v>
      </c>
      <c r="L314" s="33">
        <v>0</v>
      </c>
      <c r="M314" s="38">
        <f t="shared" si="75"/>
        <v>0</v>
      </c>
      <c r="N314" s="33">
        <f t="shared" si="76"/>
        <v>0</v>
      </c>
      <c r="O314" s="38">
        <f t="shared" si="77"/>
        <v>0</v>
      </c>
      <c r="P314" s="33">
        <v>0</v>
      </c>
      <c r="Q314" s="33">
        <v>0</v>
      </c>
      <c r="R314" s="33">
        <v>0</v>
      </c>
      <c r="S314" s="33">
        <v>0</v>
      </c>
      <c r="T314" s="38">
        <f t="shared" si="78"/>
        <v>0</v>
      </c>
      <c r="U314" s="38">
        <f t="shared" si="79"/>
        <v>0</v>
      </c>
    </row>
    <row r="315" spans="1:21" ht="13" x14ac:dyDescent="0.3">
      <c r="A315" s="18" t="s">
        <v>29</v>
      </c>
      <c r="B315" s="12" t="s">
        <v>559</v>
      </c>
      <c r="C315" s="11" t="s">
        <v>560</v>
      </c>
      <c r="D315" s="33">
        <v>0</v>
      </c>
      <c r="E315" s="33">
        <v>0</v>
      </c>
      <c r="F315" s="33">
        <v>0</v>
      </c>
      <c r="G315" s="38">
        <f t="shared" si="72"/>
        <v>0</v>
      </c>
      <c r="H315" s="33">
        <v>0</v>
      </c>
      <c r="I315" s="38">
        <f t="shared" si="73"/>
        <v>0</v>
      </c>
      <c r="J315" s="33">
        <v>0</v>
      </c>
      <c r="K315" s="38">
        <f t="shared" si="74"/>
        <v>0</v>
      </c>
      <c r="L315" s="33">
        <v>0</v>
      </c>
      <c r="M315" s="38">
        <f t="shared" si="75"/>
        <v>0</v>
      </c>
      <c r="N315" s="33">
        <f t="shared" si="76"/>
        <v>0</v>
      </c>
      <c r="O315" s="38">
        <f t="shared" si="77"/>
        <v>0</v>
      </c>
      <c r="P315" s="33">
        <v>0</v>
      </c>
      <c r="Q315" s="33">
        <v>0</v>
      </c>
      <c r="R315" s="33">
        <v>0</v>
      </c>
      <c r="S315" s="33">
        <v>0</v>
      </c>
      <c r="T315" s="38">
        <f t="shared" si="78"/>
        <v>0</v>
      </c>
      <c r="U315" s="38">
        <f t="shared" si="79"/>
        <v>0</v>
      </c>
    </row>
    <row r="316" spans="1:21" ht="13" x14ac:dyDescent="0.3">
      <c r="A316" s="18" t="s">
        <v>44</v>
      </c>
      <c r="B316" s="12" t="s">
        <v>561</v>
      </c>
      <c r="C316" s="11" t="s">
        <v>562</v>
      </c>
      <c r="D316" s="33">
        <v>653000</v>
      </c>
      <c r="E316" s="33">
        <v>653000</v>
      </c>
      <c r="F316" s="33">
        <v>142435</v>
      </c>
      <c r="G316" s="38">
        <f t="shared" si="72"/>
        <v>0.2181240428790199</v>
      </c>
      <c r="H316" s="33">
        <v>162887</v>
      </c>
      <c r="I316" s="38">
        <f t="shared" si="73"/>
        <v>0.24944410413476265</v>
      </c>
      <c r="J316" s="33">
        <v>154853</v>
      </c>
      <c r="K316" s="38">
        <f t="shared" si="74"/>
        <v>0.23714088820826953</v>
      </c>
      <c r="L316" s="33">
        <v>0</v>
      </c>
      <c r="M316" s="38">
        <f t="shared" si="75"/>
        <v>0</v>
      </c>
      <c r="N316" s="33">
        <f t="shared" si="76"/>
        <v>460175</v>
      </c>
      <c r="O316" s="38">
        <f t="shared" si="77"/>
        <v>0.70470903522205208</v>
      </c>
      <c r="P316" s="33">
        <v>206055</v>
      </c>
      <c r="Q316" s="33">
        <v>250000</v>
      </c>
      <c r="R316" s="33">
        <v>653000</v>
      </c>
      <c r="S316" s="33">
        <v>396692</v>
      </c>
      <c r="T316" s="38">
        <f t="shared" si="78"/>
        <v>0.60749157733537518</v>
      </c>
      <c r="U316" s="38">
        <f t="shared" si="79"/>
        <v>-0.24848705442721608</v>
      </c>
    </row>
    <row r="317" spans="1:21" ht="14" x14ac:dyDescent="0.3">
      <c r="A317" s="19" t="s">
        <v>0</v>
      </c>
      <c r="B317" s="14" t="s">
        <v>563</v>
      </c>
      <c r="C317" s="13" t="s">
        <v>0</v>
      </c>
      <c r="D317" s="34">
        <f>SUM(D311:D316)</f>
        <v>653000</v>
      </c>
      <c r="E317" s="34">
        <f>SUM(E311:E316)</f>
        <v>653000</v>
      </c>
      <c r="F317" s="34">
        <f>SUM(F311:F316)</f>
        <v>142435</v>
      </c>
      <c r="G317" s="39">
        <f t="shared" si="72"/>
        <v>0.2181240428790199</v>
      </c>
      <c r="H317" s="34">
        <f>SUM(H311:H316)</f>
        <v>162887</v>
      </c>
      <c r="I317" s="39">
        <f t="shared" si="73"/>
        <v>0.24944410413476265</v>
      </c>
      <c r="J317" s="34">
        <f>SUM(J311:J316)</f>
        <v>154853</v>
      </c>
      <c r="K317" s="39">
        <f t="shared" si="74"/>
        <v>0.23714088820826953</v>
      </c>
      <c r="L317" s="34">
        <f>SUM(L311:L316)</f>
        <v>0</v>
      </c>
      <c r="M317" s="39">
        <f t="shared" si="75"/>
        <v>0</v>
      </c>
      <c r="N317" s="34">
        <f t="shared" si="76"/>
        <v>460175</v>
      </c>
      <c r="O317" s="39">
        <f t="shared" si="77"/>
        <v>0.70470903522205208</v>
      </c>
      <c r="P317" s="34">
        <f>SUM(P311:P316)</f>
        <v>206055</v>
      </c>
      <c r="Q317" s="34">
        <f>SUM(Q311:Q316)</f>
        <v>250000</v>
      </c>
      <c r="R317" s="34">
        <f>SUM(R311:R316)</f>
        <v>653000</v>
      </c>
      <c r="S317" s="34">
        <f>SUM(S311:S316)</f>
        <v>396692</v>
      </c>
      <c r="T317" s="39">
        <f t="shared" si="78"/>
        <v>0.60749157733537518</v>
      </c>
      <c r="U317" s="39">
        <f t="shared" si="79"/>
        <v>-0.24848705442721608</v>
      </c>
    </row>
    <row r="318" spans="1:21" ht="13" x14ac:dyDescent="0.3">
      <c r="A318" s="18" t="s">
        <v>29</v>
      </c>
      <c r="B318" s="12" t="s">
        <v>564</v>
      </c>
      <c r="C318" s="11" t="s">
        <v>565</v>
      </c>
      <c r="D318" s="33">
        <v>0</v>
      </c>
      <c r="E318" s="33">
        <v>0</v>
      </c>
      <c r="F318" s="33">
        <v>0</v>
      </c>
      <c r="G318" s="38">
        <f t="shared" si="72"/>
        <v>0</v>
      </c>
      <c r="H318" s="33">
        <v>0</v>
      </c>
      <c r="I318" s="38">
        <f t="shared" si="73"/>
        <v>0</v>
      </c>
      <c r="J318" s="33">
        <v>0</v>
      </c>
      <c r="K318" s="38">
        <f t="shared" si="74"/>
        <v>0</v>
      </c>
      <c r="L318" s="33">
        <v>0</v>
      </c>
      <c r="M318" s="38">
        <f t="shared" si="75"/>
        <v>0</v>
      </c>
      <c r="N318" s="33">
        <f t="shared" si="76"/>
        <v>0</v>
      </c>
      <c r="O318" s="38">
        <f t="shared" si="77"/>
        <v>0</v>
      </c>
      <c r="P318" s="33">
        <v>0</v>
      </c>
      <c r="Q318" s="33">
        <v>0</v>
      </c>
      <c r="R318" s="33">
        <v>0</v>
      </c>
      <c r="S318" s="33">
        <v>0</v>
      </c>
      <c r="T318" s="38">
        <f t="shared" si="78"/>
        <v>0</v>
      </c>
      <c r="U318" s="38">
        <f t="shared" si="79"/>
        <v>0</v>
      </c>
    </row>
    <row r="319" spans="1:21" ht="13" x14ac:dyDescent="0.3">
      <c r="A319" s="18" t="s">
        <v>29</v>
      </c>
      <c r="B319" s="12" t="s">
        <v>566</v>
      </c>
      <c r="C319" s="11" t="s">
        <v>567</v>
      </c>
      <c r="D319" s="33">
        <v>0</v>
      </c>
      <c r="E319" s="33">
        <v>0</v>
      </c>
      <c r="F319" s="33">
        <v>0</v>
      </c>
      <c r="G319" s="38">
        <f t="shared" si="72"/>
        <v>0</v>
      </c>
      <c r="H319" s="33">
        <v>0</v>
      </c>
      <c r="I319" s="38">
        <f t="shared" si="73"/>
        <v>0</v>
      </c>
      <c r="J319" s="33">
        <v>0</v>
      </c>
      <c r="K319" s="38">
        <f t="shared" si="74"/>
        <v>0</v>
      </c>
      <c r="L319" s="33">
        <v>0</v>
      </c>
      <c r="M319" s="38">
        <f t="shared" si="75"/>
        <v>0</v>
      </c>
      <c r="N319" s="33">
        <f t="shared" si="76"/>
        <v>0</v>
      </c>
      <c r="O319" s="38">
        <f t="shared" si="77"/>
        <v>0</v>
      </c>
      <c r="P319" s="33">
        <v>0</v>
      </c>
      <c r="Q319" s="33">
        <v>0</v>
      </c>
      <c r="R319" s="33">
        <v>0</v>
      </c>
      <c r="S319" s="33">
        <v>0</v>
      </c>
      <c r="T319" s="38">
        <f t="shared" si="78"/>
        <v>0</v>
      </c>
      <c r="U319" s="38">
        <f t="shared" si="79"/>
        <v>0</v>
      </c>
    </row>
    <row r="320" spans="1:21" ht="13" x14ac:dyDescent="0.3">
      <c r="A320" s="18" t="s">
        <v>29</v>
      </c>
      <c r="B320" s="12" t="s">
        <v>568</v>
      </c>
      <c r="C320" s="11" t="s">
        <v>569</v>
      </c>
      <c r="D320" s="33">
        <v>0</v>
      </c>
      <c r="E320" s="33">
        <v>0</v>
      </c>
      <c r="F320" s="33">
        <v>0</v>
      </c>
      <c r="G320" s="38">
        <f t="shared" si="72"/>
        <v>0</v>
      </c>
      <c r="H320" s="33">
        <v>0</v>
      </c>
      <c r="I320" s="38">
        <f t="shared" si="73"/>
        <v>0</v>
      </c>
      <c r="J320" s="33">
        <v>0</v>
      </c>
      <c r="K320" s="38">
        <f t="shared" si="74"/>
        <v>0</v>
      </c>
      <c r="L320" s="33">
        <v>0</v>
      </c>
      <c r="M320" s="38">
        <f t="shared" si="75"/>
        <v>0</v>
      </c>
      <c r="N320" s="33">
        <f t="shared" si="76"/>
        <v>0</v>
      </c>
      <c r="O320" s="38">
        <f t="shared" si="77"/>
        <v>0</v>
      </c>
      <c r="P320" s="33">
        <v>0</v>
      </c>
      <c r="Q320" s="33">
        <v>0</v>
      </c>
      <c r="R320" s="33">
        <v>0</v>
      </c>
      <c r="S320" s="33">
        <v>0</v>
      </c>
      <c r="T320" s="38">
        <f t="shared" si="78"/>
        <v>0</v>
      </c>
      <c r="U320" s="38">
        <f t="shared" si="79"/>
        <v>0</v>
      </c>
    </row>
    <row r="321" spans="1:21" ht="13" x14ac:dyDescent="0.3">
      <c r="A321" s="18" t="s">
        <v>29</v>
      </c>
      <c r="B321" s="12" t="s">
        <v>570</v>
      </c>
      <c r="C321" s="11" t="s">
        <v>571</v>
      </c>
      <c r="D321" s="33">
        <v>0</v>
      </c>
      <c r="E321" s="33">
        <v>0</v>
      </c>
      <c r="F321" s="33">
        <v>0</v>
      </c>
      <c r="G321" s="38">
        <f t="shared" si="72"/>
        <v>0</v>
      </c>
      <c r="H321" s="33">
        <v>0</v>
      </c>
      <c r="I321" s="38">
        <f t="shared" si="73"/>
        <v>0</v>
      </c>
      <c r="J321" s="33">
        <v>0</v>
      </c>
      <c r="K321" s="38">
        <f t="shared" si="74"/>
        <v>0</v>
      </c>
      <c r="L321" s="33">
        <v>0</v>
      </c>
      <c r="M321" s="38">
        <f t="shared" si="75"/>
        <v>0</v>
      </c>
      <c r="N321" s="33">
        <f t="shared" si="76"/>
        <v>0</v>
      </c>
      <c r="O321" s="38">
        <f t="shared" si="77"/>
        <v>0</v>
      </c>
      <c r="P321" s="33">
        <v>0</v>
      </c>
      <c r="Q321" s="33">
        <v>0</v>
      </c>
      <c r="R321" s="33">
        <v>0</v>
      </c>
      <c r="S321" s="33">
        <v>0</v>
      </c>
      <c r="T321" s="38">
        <f t="shared" si="78"/>
        <v>0</v>
      </c>
      <c r="U321" s="38">
        <f t="shared" si="79"/>
        <v>0</v>
      </c>
    </row>
    <row r="322" spans="1:21" ht="13" x14ac:dyDescent="0.3">
      <c r="A322" s="18" t="s">
        <v>44</v>
      </c>
      <c r="B322" s="12" t="s">
        <v>572</v>
      </c>
      <c r="C322" s="11" t="s">
        <v>573</v>
      </c>
      <c r="D322" s="33">
        <v>369121</v>
      </c>
      <c r="E322" s="33">
        <v>369121</v>
      </c>
      <c r="F322" s="33">
        <v>86823</v>
      </c>
      <c r="G322" s="38">
        <f t="shared" si="72"/>
        <v>0.23521555262366542</v>
      </c>
      <c r="H322" s="33">
        <v>103398</v>
      </c>
      <c r="I322" s="38">
        <f t="shared" si="73"/>
        <v>0.2801195272011075</v>
      </c>
      <c r="J322" s="33">
        <v>102980</v>
      </c>
      <c r="K322" s="38">
        <f t="shared" si="74"/>
        <v>0.27898710720874725</v>
      </c>
      <c r="L322" s="33">
        <v>0</v>
      </c>
      <c r="M322" s="38">
        <f t="shared" si="75"/>
        <v>0</v>
      </c>
      <c r="N322" s="33">
        <f t="shared" si="76"/>
        <v>293201</v>
      </c>
      <c r="O322" s="38">
        <f t="shared" si="77"/>
        <v>0.7943221870335202</v>
      </c>
      <c r="P322" s="33">
        <v>99673</v>
      </c>
      <c r="Q322" s="33">
        <v>500000</v>
      </c>
      <c r="R322" s="33">
        <v>500000</v>
      </c>
      <c r="S322" s="33">
        <v>280112</v>
      </c>
      <c r="T322" s="38">
        <f t="shared" si="78"/>
        <v>0.56022400000000006</v>
      </c>
      <c r="U322" s="38">
        <f t="shared" si="79"/>
        <v>3.3178493674314913E-2</v>
      </c>
    </row>
    <row r="323" spans="1:21" ht="14" x14ac:dyDescent="0.3">
      <c r="A323" s="19" t="s">
        <v>0</v>
      </c>
      <c r="B323" s="14" t="s">
        <v>574</v>
      </c>
      <c r="C323" s="13" t="s">
        <v>0</v>
      </c>
      <c r="D323" s="34">
        <f>SUM(D318:D322)</f>
        <v>369121</v>
      </c>
      <c r="E323" s="34">
        <f>SUM(E318:E322)</f>
        <v>369121</v>
      </c>
      <c r="F323" s="34">
        <f>SUM(F318:F322)</f>
        <v>86823</v>
      </c>
      <c r="G323" s="39">
        <f t="shared" si="72"/>
        <v>0.23521555262366542</v>
      </c>
      <c r="H323" s="34">
        <f>SUM(H318:H322)</f>
        <v>103398</v>
      </c>
      <c r="I323" s="39">
        <f t="shared" si="73"/>
        <v>0.2801195272011075</v>
      </c>
      <c r="J323" s="34">
        <f>SUM(J318:J322)</f>
        <v>102980</v>
      </c>
      <c r="K323" s="39">
        <f t="shared" si="74"/>
        <v>0.27898710720874725</v>
      </c>
      <c r="L323" s="34">
        <f>SUM(L318:L322)</f>
        <v>0</v>
      </c>
      <c r="M323" s="39">
        <f t="shared" si="75"/>
        <v>0</v>
      </c>
      <c r="N323" s="34">
        <f t="shared" si="76"/>
        <v>293201</v>
      </c>
      <c r="O323" s="39">
        <f t="shared" si="77"/>
        <v>0.7943221870335202</v>
      </c>
      <c r="P323" s="34">
        <f>SUM(P318:P322)</f>
        <v>99673</v>
      </c>
      <c r="Q323" s="34">
        <f>SUM(Q318:Q322)</f>
        <v>500000</v>
      </c>
      <c r="R323" s="34">
        <f>SUM(R318:R322)</f>
        <v>500000</v>
      </c>
      <c r="S323" s="34">
        <f>SUM(S318:S322)</f>
        <v>280112</v>
      </c>
      <c r="T323" s="39">
        <f t="shared" si="78"/>
        <v>0.56022400000000006</v>
      </c>
      <c r="U323" s="39">
        <f t="shared" si="79"/>
        <v>3.3178493674314913E-2</v>
      </c>
    </row>
    <row r="324" spans="1:21" ht="13" x14ac:dyDescent="0.3">
      <c r="A324" s="18" t="s">
        <v>29</v>
      </c>
      <c r="B324" s="12" t="s">
        <v>575</v>
      </c>
      <c r="C324" s="11" t="s">
        <v>576</v>
      </c>
      <c r="D324" s="33">
        <v>0</v>
      </c>
      <c r="E324" s="33">
        <v>0</v>
      </c>
      <c r="F324" s="33">
        <v>0</v>
      </c>
      <c r="G324" s="38">
        <f t="shared" si="72"/>
        <v>0</v>
      </c>
      <c r="H324" s="33">
        <v>0</v>
      </c>
      <c r="I324" s="38">
        <f t="shared" si="73"/>
        <v>0</v>
      </c>
      <c r="J324" s="33">
        <v>0</v>
      </c>
      <c r="K324" s="38">
        <f t="shared" si="74"/>
        <v>0</v>
      </c>
      <c r="L324" s="33">
        <v>0</v>
      </c>
      <c r="M324" s="38">
        <f t="shared" si="75"/>
        <v>0</v>
      </c>
      <c r="N324" s="33">
        <f t="shared" si="76"/>
        <v>0</v>
      </c>
      <c r="O324" s="38">
        <f t="shared" si="77"/>
        <v>0</v>
      </c>
      <c r="P324" s="33">
        <v>0</v>
      </c>
      <c r="Q324" s="33">
        <v>0</v>
      </c>
      <c r="R324" s="33">
        <v>0</v>
      </c>
      <c r="S324" s="33">
        <v>0</v>
      </c>
      <c r="T324" s="38">
        <f t="shared" si="78"/>
        <v>0</v>
      </c>
      <c r="U324" s="38">
        <f t="shared" si="79"/>
        <v>0</v>
      </c>
    </row>
    <row r="325" spans="1:21" ht="13" x14ac:dyDescent="0.3">
      <c r="A325" s="18" t="s">
        <v>29</v>
      </c>
      <c r="B325" s="12" t="s">
        <v>577</v>
      </c>
      <c r="C325" s="11" t="s">
        <v>578</v>
      </c>
      <c r="D325" s="33">
        <v>0</v>
      </c>
      <c r="E325" s="33">
        <v>0</v>
      </c>
      <c r="F325" s="33">
        <v>0</v>
      </c>
      <c r="G325" s="38">
        <f t="shared" si="72"/>
        <v>0</v>
      </c>
      <c r="H325" s="33">
        <v>0</v>
      </c>
      <c r="I325" s="38">
        <f t="shared" si="73"/>
        <v>0</v>
      </c>
      <c r="J325" s="33">
        <v>0</v>
      </c>
      <c r="K325" s="38">
        <f t="shared" si="74"/>
        <v>0</v>
      </c>
      <c r="L325" s="33">
        <v>0</v>
      </c>
      <c r="M325" s="38">
        <f t="shared" si="75"/>
        <v>0</v>
      </c>
      <c r="N325" s="33">
        <f t="shared" si="76"/>
        <v>0</v>
      </c>
      <c r="O325" s="38">
        <f t="shared" si="77"/>
        <v>0</v>
      </c>
      <c r="P325" s="33">
        <v>0</v>
      </c>
      <c r="Q325" s="33">
        <v>0</v>
      </c>
      <c r="R325" s="33">
        <v>0</v>
      </c>
      <c r="S325" s="33">
        <v>0</v>
      </c>
      <c r="T325" s="38">
        <f t="shared" si="78"/>
        <v>0</v>
      </c>
      <c r="U325" s="38">
        <f t="shared" si="79"/>
        <v>0</v>
      </c>
    </row>
    <row r="326" spans="1:21" ht="13" x14ac:dyDescent="0.3">
      <c r="A326" s="18" t="s">
        <v>29</v>
      </c>
      <c r="B326" s="12" t="s">
        <v>579</v>
      </c>
      <c r="C326" s="11" t="s">
        <v>580</v>
      </c>
      <c r="D326" s="33">
        <v>0</v>
      </c>
      <c r="E326" s="33">
        <v>0</v>
      </c>
      <c r="F326" s="33">
        <v>0</v>
      </c>
      <c r="G326" s="38">
        <f t="shared" si="72"/>
        <v>0</v>
      </c>
      <c r="H326" s="33">
        <v>0</v>
      </c>
      <c r="I326" s="38">
        <f t="shared" si="73"/>
        <v>0</v>
      </c>
      <c r="J326" s="33">
        <v>0</v>
      </c>
      <c r="K326" s="38">
        <f t="shared" si="74"/>
        <v>0</v>
      </c>
      <c r="L326" s="33">
        <v>0</v>
      </c>
      <c r="M326" s="38">
        <f t="shared" si="75"/>
        <v>0</v>
      </c>
      <c r="N326" s="33">
        <f t="shared" si="76"/>
        <v>0</v>
      </c>
      <c r="O326" s="38">
        <f t="shared" si="77"/>
        <v>0</v>
      </c>
      <c r="P326" s="33">
        <v>0</v>
      </c>
      <c r="Q326" s="33">
        <v>0</v>
      </c>
      <c r="R326" s="33">
        <v>0</v>
      </c>
      <c r="S326" s="33">
        <v>0</v>
      </c>
      <c r="T326" s="38">
        <f t="shared" si="78"/>
        <v>0</v>
      </c>
      <c r="U326" s="38">
        <f t="shared" si="79"/>
        <v>0</v>
      </c>
    </row>
    <row r="327" spans="1:21" ht="13" x14ac:dyDescent="0.3">
      <c r="A327" s="18" t="s">
        <v>29</v>
      </c>
      <c r="B327" s="12" t="s">
        <v>581</v>
      </c>
      <c r="C327" s="11" t="s">
        <v>582</v>
      </c>
      <c r="D327" s="33">
        <v>80000</v>
      </c>
      <c r="E327" s="33">
        <v>80000</v>
      </c>
      <c r="F327" s="33">
        <v>0</v>
      </c>
      <c r="G327" s="38">
        <f t="shared" si="72"/>
        <v>0</v>
      </c>
      <c r="H327" s="33">
        <v>0</v>
      </c>
      <c r="I327" s="38">
        <f t="shared" si="73"/>
        <v>0</v>
      </c>
      <c r="J327" s="33">
        <v>3237</v>
      </c>
      <c r="K327" s="38">
        <f t="shared" si="74"/>
        <v>4.0462499999999998E-2</v>
      </c>
      <c r="L327" s="33">
        <v>0</v>
      </c>
      <c r="M327" s="38">
        <f t="shared" si="75"/>
        <v>0</v>
      </c>
      <c r="N327" s="33">
        <f t="shared" si="76"/>
        <v>3237</v>
      </c>
      <c r="O327" s="38">
        <f t="shared" si="77"/>
        <v>4.0462499999999998E-2</v>
      </c>
      <c r="P327" s="33">
        <v>2973</v>
      </c>
      <c r="Q327" s="33">
        <v>84000</v>
      </c>
      <c r="R327" s="33">
        <v>84000</v>
      </c>
      <c r="S327" s="33">
        <v>4205</v>
      </c>
      <c r="T327" s="38">
        <f t="shared" si="78"/>
        <v>5.0059523809523811E-2</v>
      </c>
      <c r="U327" s="38">
        <f t="shared" si="79"/>
        <v>8.8799192734611454E-2</v>
      </c>
    </row>
    <row r="328" spans="1:21" ht="13" x14ac:dyDescent="0.3">
      <c r="A328" s="18" t="s">
        <v>29</v>
      </c>
      <c r="B328" s="12" t="s">
        <v>583</v>
      </c>
      <c r="C328" s="11" t="s">
        <v>584</v>
      </c>
      <c r="D328" s="33">
        <v>0</v>
      </c>
      <c r="E328" s="33">
        <v>0</v>
      </c>
      <c r="F328" s="33">
        <v>0</v>
      </c>
      <c r="G328" s="38">
        <f t="shared" si="72"/>
        <v>0</v>
      </c>
      <c r="H328" s="33">
        <v>0</v>
      </c>
      <c r="I328" s="38">
        <f t="shared" si="73"/>
        <v>0</v>
      </c>
      <c r="J328" s="33">
        <v>0</v>
      </c>
      <c r="K328" s="38">
        <f t="shared" si="74"/>
        <v>0</v>
      </c>
      <c r="L328" s="33">
        <v>0</v>
      </c>
      <c r="M328" s="38">
        <f t="shared" si="75"/>
        <v>0</v>
      </c>
      <c r="N328" s="33">
        <f t="shared" si="76"/>
        <v>0</v>
      </c>
      <c r="O328" s="38">
        <f t="shared" si="77"/>
        <v>0</v>
      </c>
      <c r="P328" s="33">
        <v>0</v>
      </c>
      <c r="Q328" s="33">
        <v>0</v>
      </c>
      <c r="R328" s="33">
        <v>0</v>
      </c>
      <c r="S328" s="33">
        <v>0</v>
      </c>
      <c r="T328" s="38">
        <f t="shared" si="78"/>
        <v>0</v>
      </c>
      <c r="U328" s="38">
        <f t="shared" si="79"/>
        <v>0</v>
      </c>
    </row>
    <row r="329" spans="1:21" ht="13" x14ac:dyDescent="0.3">
      <c r="A329" s="18" t="s">
        <v>29</v>
      </c>
      <c r="B329" s="12" t="s">
        <v>585</v>
      </c>
      <c r="C329" s="11" t="s">
        <v>586</v>
      </c>
      <c r="D329" s="33">
        <v>0</v>
      </c>
      <c r="E329" s="33">
        <v>0</v>
      </c>
      <c r="F329" s="33">
        <v>0</v>
      </c>
      <c r="G329" s="38">
        <f t="shared" si="72"/>
        <v>0</v>
      </c>
      <c r="H329" s="33">
        <v>0</v>
      </c>
      <c r="I329" s="38">
        <f t="shared" si="73"/>
        <v>0</v>
      </c>
      <c r="J329" s="33">
        <v>0</v>
      </c>
      <c r="K329" s="38">
        <f t="shared" si="74"/>
        <v>0</v>
      </c>
      <c r="L329" s="33">
        <v>0</v>
      </c>
      <c r="M329" s="38">
        <f t="shared" si="75"/>
        <v>0</v>
      </c>
      <c r="N329" s="33">
        <f t="shared" si="76"/>
        <v>0</v>
      </c>
      <c r="O329" s="38">
        <f t="shared" si="77"/>
        <v>0</v>
      </c>
      <c r="P329" s="33">
        <v>0</v>
      </c>
      <c r="Q329" s="33">
        <v>0</v>
      </c>
      <c r="R329" s="33">
        <v>0</v>
      </c>
      <c r="S329" s="33">
        <v>0</v>
      </c>
      <c r="T329" s="38">
        <f t="shared" si="78"/>
        <v>0</v>
      </c>
      <c r="U329" s="38">
        <f t="shared" si="79"/>
        <v>0</v>
      </c>
    </row>
    <row r="330" spans="1:21" ht="13" x14ac:dyDescent="0.3">
      <c r="A330" s="18" t="s">
        <v>29</v>
      </c>
      <c r="B330" s="12" t="s">
        <v>587</v>
      </c>
      <c r="C330" s="11" t="s">
        <v>588</v>
      </c>
      <c r="D330" s="33">
        <v>0</v>
      </c>
      <c r="E330" s="33">
        <v>0</v>
      </c>
      <c r="F330" s="33">
        <v>0</v>
      </c>
      <c r="G330" s="38">
        <f t="shared" si="72"/>
        <v>0</v>
      </c>
      <c r="H330" s="33">
        <v>0</v>
      </c>
      <c r="I330" s="38">
        <f t="shared" si="73"/>
        <v>0</v>
      </c>
      <c r="J330" s="33">
        <v>0</v>
      </c>
      <c r="K330" s="38">
        <f t="shared" si="74"/>
        <v>0</v>
      </c>
      <c r="L330" s="33">
        <v>0</v>
      </c>
      <c r="M330" s="38">
        <f t="shared" si="75"/>
        <v>0</v>
      </c>
      <c r="N330" s="33">
        <f t="shared" si="76"/>
        <v>0</v>
      </c>
      <c r="O330" s="38">
        <f t="shared" si="77"/>
        <v>0</v>
      </c>
      <c r="P330" s="33">
        <v>0</v>
      </c>
      <c r="Q330" s="33">
        <v>0</v>
      </c>
      <c r="R330" s="33">
        <v>0</v>
      </c>
      <c r="S330" s="33">
        <v>0</v>
      </c>
      <c r="T330" s="38">
        <f t="shared" si="78"/>
        <v>0</v>
      </c>
      <c r="U330" s="38">
        <f t="shared" si="79"/>
        <v>0</v>
      </c>
    </row>
    <row r="331" spans="1:21" ht="13" x14ac:dyDescent="0.3">
      <c r="A331" s="18" t="s">
        <v>44</v>
      </c>
      <c r="B331" s="12" t="s">
        <v>589</v>
      </c>
      <c r="C331" s="11" t="s">
        <v>590</v>
      </c>
      <c r="D331" s="33">
        <v>390352</v>
      </c>
      <c r="E331" s="33">
        <v>390352</v>
      </c>
      <c r="F331" s="33">
        <v>65260</v>
      </c>
      <c r="G331" s="38">
        <f t="shared" si="72"/>
        <v>0.16718244046399147</v>
      </c>
      <c r="H331" s="33">
        <v>77435</v>
      </c>
      <c r="I331" s="38">
        <f t="shared" si="73"/>
        <v>0.19837223838996598</v>
      </c>
      <c r="J331" s="33">
        <v>86575</v>
      </c>
      <c r="K331" s="38">
        <f t="shared" si="74"/>
        <v>0.22178700250030742</v>
      </c>
      <c r="L331" s="33">
        <v>0</v>
      </c>
      <c r="M331" s="38">
        <f t="shared" si="75"/>
        <v>0</v>
      </c>
      <c r="N331" s="33">
        <f t="shared" si="76"/>
        <v>229270</v>
      </c>
      <c r="O331" s="38">
        <f t="shared" si="77"/>
        <v>0.5873416813542649</v>
      </c>
      <c r="P331" s="33">
        <v>117306</v>
      </c>
      <c r="Q331" s="33">
        <v>673994</v>
      </c>
      <c r="R331" s="33">
        <v>350000</v>
      </c>
      <c r="S331" s="33">
        <v>267947</v>
      </c>
      <c r="T331" s="38">
        <f t="shared" si="78"/>
        <v>0.7655628571428571</v>
      </c>
      <c r="U331" s="38">
        <f t="shared" si="79"/>
        <v>-0.26197295960990907</v>
      </c>
    </row>
    <row r="332" spans="1:21" ht="14" x14ac:dyDescent="0.3">
      <c r="A332" s="19" t="s">
        <v>0</v>
      </c>
      <c r="B332" s="14" t="s">
        <v>591</v>
      </c>
      <c r="C332" s="13" t="s">
        <v>0</v>
      </c>
      <c r="D332" s="34">
        <f>SUM(D324:D331)</f>
        <v>470352</v>
      </c>
      <c r="E332" s="34">
        <f>SUM(E324:E331)</f>
        <v>470352</v>
      </c>
      <c r="F332" s="34">
        <f>SUM(F324:F331)</f>
        <v>65260</v>
      </c>
      <c r="G332" s="39">
        <f t="shared" si="72"/>
        <v>0.13874715106983707</v>
      </c>
      <c r="H332" s="34">
        <f>SUM(H324:H331)</f>
        <v>77435</v>
      </c>
      <c r="I332" s="39">
        <f t="shared" si="73"/>
        <v>0.16463202027417764</v>
      </c>
      <c r="J332" s="34">
        <f>SUM(J324:J331)</f>
        <v>89812</v>
      </c>
      <c r="K332" s="39">
        <f t="shared" si="74"/>
        <v>0.19094635507024527</v>
      </c>
      <c r="L332" s="34">
        <f>SUM(L324:L331)</f>
        <v>0</v>
      </c>
      <c r="M332" s="39">
        <f t="shared" si="75"/>
        <v>0</v>
      </c>
      <c r="N332" s="34">
        <f t="shared" si="76"/>
        <v>232507</v>
      </c>
      <c r="O332" s="39">
        <f t="shared" si="77"/>
        <v>0.49432552641425997</v>
      </c>
      <c r="P332" s="34">
        <f>SUM(P324:P331)</f>
        <v>120279</v>
      </c>
      <c r="Q332" s="34">
        <f>SUM(Q324:Q331)</f>
        <v>757994</v>
      </c>
      <c r="R332" s="34">
        <f>SUM(R324:R331)</f>
        <v>434000</v>
      </c>
      <c r="S332" s="34">
        <f>SUM(S324:S331)</f>
        <v>272152</v>
      </c>
      <c r="T332" s="39">
        <f t="shared" si="78"/>
        <v>0.62707834101382487</v>
      </c>
      <c r="U332" s="39">
        <f t="shared" si="79"/>
        <v>-0.25330273780127865</v>
      </c>
    </row>
    <row r="333" spans="1:21" ht="13" x14ac:dyDescent="0.3">
      <c r="A333" s="18" t="s">
        <v>29</v>
      </c>
      <c r="B333" s="12" t="s">
        <v>592</v>
      </c>
      <c r="C333" s="11" t="s">
        <v>593</v>
      </c>
      <c r="D333" s="33">
        <v>0</v>
      </c>
      <c r="E333" s="33">
        <v>1200</v>
      </c>
      <c r="F333" s="33">
        <v>0</v>
      </c>
      <c r="G333" s="38">
        <f t="shared" si="72"/>
        <v>0</v>
      </c>
      <c r="H333" s="33">
        <v>285</v>
      </c>
      <c r="I333" s="38">
        <f t="shared" si="73"/>
        <v>0</v>
      </c>
      <c r="J333" s="33">
        <v>175</v>
      </c>
      <c r="K333" s="38">
        <f t="shared" si="74"/>
        <v>0.14583333333333334</v>
      </c>
      <c r="L333" s="33">
        <v>0</v>
      </c>
      <c r="M333" s="38">
        <f t="shared" si="75"/>
        <v>0</v>
      </c>
      <c r="N333" s="33">
        <f t="shared" si="76"/>
        <v>460</v>
      </c>
      <c r="O333" s="38">
        <f t="shared" si="77"/>
        <v>0.38333333333333336</v>
      </c>
      <c r="P333" s="33">
        <v>0</v>
      </c>
      <c r="Q333" s="33">
        <v>0</v>
      </c>
      <c r="R333" s="33">
        <v>0</v>
      </c>
      <c r="S333" s="33">
        <v>0</v>
      </c>
      <c r="T333" s="38">
        <f t="shared" si="78"/>
        <v>0</v>
      </c>
      <c r="U333" s="38">
        <f t="shared" si="79"/>
        <v>0</v>
      </c>
    </row>
    <row r="334" spans="1:21" ht="13" x14ac:dyDescent="0.3">
      <c r="A334" s="18" t="s">
        <v>29</v>
      </c>
      <c r="B334" s="12" t="s">
        <v>594</v>
      </c>
      <c r="C334" s="11" t="s">
        <v>595</v>
      </c>
      <c r="D334" s="33">
        <v>0</v>
      </c>
      <c r="E334" s="33">
        <v>0</v>
      </c>
      <c r="F334" s="33">
        <v>0</v>
      </c>
      <c r="G334" s="38">
        <f t="shared" si="72"/>
        <v>0</v>
      </c>
      <c r="H334" s="33">
        <v>0</v>
      </c>
      <c r="I334" s="38">
        <f t="shared" si="73"/>
        <v>0</v>
      </c>
      <c r="J334" s="33">
        <v>0</v>
      </c>
      <c r="K334" s="38">
        <f t="shared" si="74"/>
        <v>0</v>
      </c>
      <c r="L334" s="33">
        <v>0</v>
      </c>
      <c r="M334" s="38">
        <f t="shared" si="75"/>
        <v>0</v>
      </c>
      <c r="N334" s="33">
        <f t="shared" si="76"/>
        <v>0</v>
      </c>
      <c r="O334" s="38">
        <f t="shared" si="77"/>
        <v>0</v>
      </c>
      <c r="P334" s="33">
        <v>0</v>
      </c>
      <c r="Q334" s="33">
        <v>0</v>
      </c>
      <c r="R334" s="33">
        <v>0</v>
      </c>
      <c r="S334" s="33">
        <v>0</v>
      </c>
      <c r="T334" s="38">
        <f t="shared" si="78"/>
        <v>0</v>
      </c>
      <c r="U334" s="38">
        <f t="shared" si="79"/>
        <v>0</v>
      </c>
    </row>
    <row r="335" spans="1:21" ht="13" x14ac:dyDescent="0.3">
      <c r="A335" s="18" t="s">
        <v>29</v>
      </c>
      <c r="B335" s="12" t="s">
        <v>596</v>
      </c>
      <c r="C335" s="11" t="s">
        <v>597</v>
      </c>
      <c r="D335" s="33">
        <v>0</v>
      </c>
      <c r="E335" s="33">
        <v>0</v>
      </c>
      <c r="F335" s="33">
        <v>0</v>
      </c>
      <c r="G335" s="38">
        <f t="shared" si="72"/>
        <v>0</v>
      </c>
      <c r="H335" s="33">
        <v>0</v>
      </c>
      <c r="I335" s="38">
        <f t="shared" si="73"/>
        <v>0</v>
      </c>
      <c r="J335" s="33">
        <v>0</v>
      </c>
      <c r="K335" s="38">
        <f t="shared" si="74"/>
        <v>0</v>
      </c>
      <c r="L335" s="33">
        <v>0</v>
      </c>
      <c r="M335" s="38">
        <f t="shared" si="75"/>
        <v>0</v>
      </c>
      <c r="N335" s="33">
        <f t="shared" si="76"/>
        <v>0</v>
      </c>
      <c r="O335" s="38">
        <f t="shared" si="77"/>
        <v>0</v>
      </c>
      <c r="P335" s="33">
        <v>0</v>
      </c>
      <c r="Q335" s="33">
        <v>0</v>
      </c>
      <c r="R335" s="33">
        <v>0</v>
      </c>
      <c r="S335" s="33">
        <v>0</v>
      </c>
      <c r="T335" s="38">
        <f t="shared" si="78"/>
        <v>0</v>
      </c>
      <c r="U335" s="38">
        <f t="shared" si="79"/>
        <v>0</v>
      </c>
    </row>
    <row r="336" spans="1:21" ht="13" x14ac:dyDescent="0.3">
      <c r="A336" s="18" t="s">
        <v>44</v>
      </c>
      <c r="B336" s="12" t="s">
        <v>598</v>
      </c>
      <c r="C336" s="11" t="s">
        <v>599</v>
      </c>
      <c r="D336" s="33">
        <v>46910</v>
      </c>
      <c r="E336" s="33">
        <v>31910</v>
      </c>
      <c r="F336" s="33">
        <v>0</v>
      </c>
      <c r="G336" s="38">
        <f t="shared" si="72"/>
        <v>0</v>
      </c>
      <c r="H336" s="33">
        <v>3955</v>
      </c>
      <c r="I336" s="38">
        <f t="shared" si="73"/>
        <v>8.4310381581752289E-2</v>
      </c>
      <c r="J336" s="33">
        <v>-8600</v>
      </c>
      <c r="K336" s="38">
        <f t="shared" si="74"/>
        <v>-0.26950799122532121</v>
      </c>
      <c r="L336" s="33">
        <v>0</v>
      </c>
      <c r="M336" s="38">
        <f t="shared" si="75"/>
        <v>0</v>
      </c>
      <c r="N336" s="33">
        <f t="shared" si="76"/>
        <v>-4645</v>
      </c>
      <c r="O336" s="38">
        <f t="shared" si="77"/>
        <v>-0.14556565340018804</v>
      </c>
      <c r="P336" s="33">
        <v>9090</v>
      </c>
      <c r="Q336" s="33">
        <v>46910</v>
      </c>
      <c r="R336" s="33">
        <v>46913</v>
      </c>
      <c r="S336" s="33">
        <v>19120</v>
      </c>
      <c r="T336" s="38">
        <f t="shared" si="78"/>
        <v>0.40756293564683566</v>
      </c>
      <c r="U336" s="38">
        <f t="shared" si="79"/>
        <v>-1.9460946094609461</v>
      </c>
    </row>
    <row r="337" spans="1:21" ht="14" x14ac:dyDescent="0.3">
      <c r="A337" s="19" t="s">
        <v>0</v>
      </c>
      <c r="B337" s="14" t="s">
        <v>600</v>
      </c>
      <c r="C337" s="13" t="s">
        <v>0</v>
      </c>
      <c r="D337" s="34">
        <f>SUM(D333:D336)</f>
        <v>46910</v>
      </c>
      <c r="E337" s="34">
        <f>SUM(E333:E336)</f>
        <v>33110</v>
      </c>
      <c r="F337" s="34">
        <f>SUM(F333:F336)</f>
        <v>0</v>
      </c>
      <c r="G337" s="39">
        <f t="shared" si="72"/>
        <v>0</v>
      </c>
      <c r="H337" s="34">
        <f>SUM(H333:H336)</f>
        <v>4240</v>
      </c>
      <c r="I337" s="39">
        <f t="shared" si="73"/>
        <v>9.0385845235557455E-2</v>
      </c>
      <c r="J337" s="34">
        <f>SUM(J333:J336)</f>
        <v>-8425</v>
      </c>
      <c r="K337" s="39">
        <f t="shared" si="74"/>
        <v>-0.25445484747810332</v>
      </c>
      <c r="L337" s="34">
        <f>SUM(L333:L336)</f>
        <v>0</v>
      </c>
      <c r="M337" s="39">
        <f t="shared" si="75"/>
        <v>0</v>
      </c>
      <c r="N337" s="34">
        <f t="shared" si="76"/>
        <v>-4185</v>
      </c>
      <c r="O337" s="39">
        <f t="shared" si="77"/>
        <v>-0.1263968589549985</v>
      </c>
      <c r="P337" s="34">
        <f>SUM(P333:P336)</f>
        <v>9090</v>
      </c>
      <c r="Q337" s="34">
        <f>SUM(Q333:Q336)</f>
        <v>46910</v>
      </c>
      <c r="R337" s="34">
        <f>SUM(R333:R336)</f>
        <v>46913</v>
      </c>
      <c r="S337" s="34">
        <f>SUM(S333:S336)</f>
        <v>19120</v>
      </c>
      <c r="T337" s="39">
        <f t="shared" si="78"/>
        <v>0.40756293564683566</v>
      </c>
      <c r="U337" s="39">
        <f t="shared" si="79"/>
        <v>-1.926842684268427</v>
      </c>
    </row>
    <row r="338" spans="1:21" ht="14" x14ac:dyDescent="0.3">
      <c r="A338" s="19" t="s">
        <v>0</v>
      </c>
      <c r="B338" s="14" t="s">
        <v>601</v>
      </c>
      <c r="C338" s="13" t="s">
        <v>0</v>
      </c>
      <c r="D338" s="34">
        <f>SUM(D302,D304:D309,D311:D316,D318:D322,D324:D331,D333:D336)</f>
        <v>505820043</v>
      </c>
      <c r="E338" s="34">
        <f>SUM(E302,E304:E309,E311:E316,E318:E322,E324:E331,E333:E336)</f>
        <v>474445503</v>
      </c>
      <c r="F338" s="34">
        <f>SUM(F302,F304:F309,F311:F316,F318:F322,F324:F331,F333:F336)</f>
        <v>93555221</v>
      </c>
      <c r="G338" s="39">
        <f t="shared" si="72"/>
        <v>0.18495752055440001</v>
      </c>
      <c r="H338" s="34">
        <f>SUM(H302,H304:H309,H311:H316,H318:H322,H324:H331,H333:H336)</f>
        <v>119524166</v>
      </c>
      <c r="I338" s="39">
        <f t="shared" si="73"/>
        <v>0.23629780522556321</v>
      </c>
      <c r="J338" s="34">
        <f>SUM(J302,J304:J309,J311:J316,J318:J322,J324:J331,J333:J336)</f>
        <v>93243937</v>
      </c>
      <c r="K338" s="39">
        <f t="shared" si="74"/>
        <v>0.19653244979750603</v>
      </c>
      <c r="L338" s="34">
        <f>SUM(L302,L304:L309,L311:L316,L318:L322,L324:L331,L333:L336)</f>
        <v>0</v>
      </c>
      <c r="M338" s="39">
        <f t="shared" si="75"/>
        <v>0</v>
      </c>
      <c r="N338" s="34">
        <f t="shared" si="76"/>
        <v>306323324</v>
      </c>
      <c r="O338" s="39">
        <f t="shared" si="77"/>
        <v>0.6456449098222351</v>
      </c>
      <c r="P338" s="34">
        <f>SUM(P302,P304:P309,P311:P316,P318:P322,P324:P331,P333:P336)</f>
        <v>87058704</v>
      </c>
      <c r="Q338" s="34">
        <f>SUM(Q302,Q304:Q309,Q311:Q316,Q318:Q322,Q324:Q331,Q333:Q336)</f>
        <v>471375134</v>
      </c>
      <c r="R338" s="34">
        <f>SUM(R302,R304:R309,R311:R316,R318:R322,R324:R331,R333:R336)</f>
        <v>449848737</v>
      </c>
      <c r="S338" s="34">
        <f>SUM(S302,S304:S309,S311:S316,S318:S322,S324:S331,S333:S336)</f>
        <v>318550651</v>
      </c>
      <c r="T338" s="39">
        <f t="shared" si="78"/>
        <v>0.70812836582444383</v>
      </c>
      <c r="U338" s="39">
        <f t="shared" si="79"/>
        <v>7.1046692815459389E-2</v>
      </c>
    </row>
    <row r="339" spans="1:21" ht="14" x14ac:dyDescent="0.3">
      <c r="A339" s="23" t="s">
        <v>0</v>
      </c>
      <c r="B339" s="24" t="s">
        <v>602</v>
      </c>
      <c r="C339" s="25" t="s">
        <v>0</v>
      </c>
      <c r="D339" s="36">
        <f>SUM(D8:D9,D11:D18,D20:D26,D28:D34,D36:D39,D41:D46,D48:D52,D57,D59:D62,D64:D69,D71:D77,D79:D83,D88:D90,D92:D95,D97:D100,D105,D107:D111,D113:D120,D122:D125,D127:D131,D133:D136,D138:D143,D145:D149,D151:D156,D158:D162,D164:D168,D173:D178,D180:D184,D186:D190,D192:D197,D199:D203,D208:D215,D217:D223,D225:D229,D234:D239,D241:D246,D248:D253,D255:D258,D263:D266,D268:D274,D276:D284,D286:D291,D293:D297,D302,D304:D309,D311:D316,D318:D322,D324:D331,D333:D336)</f>
        <v>1532411088</v>
      </c>
      <c r="E339" s="36">
        <f>SUM(E8:E9,E11:E18,E20:E26,E28:E34,E36:E39,E41:E46,E48:E52,E57,E59:E62,E64:E69,E71:E77,E79:E83,E88:E90,E92:E95,E97:E100,E105,E107:E111,E113:E120,E122:E125,E127:E131,E133:E136,E138:E143,E145:E149,E151:E156,E158:E162,E164:E168,E173:E178,E180:E184,E186:E190,E192:E197,E199:E203,E208:E215,E217:E223,E225:E229,E234:E239,E241:E246,E248:E253,E255:E258,E263:E266,E268:E274,E276:E284,E286:E291,E293:E297,E302,E304:E309,E311:E316,E318:E322,E324:E331,E333:E336)</f>
        <v>1505136867</v>
      </c>
      <c r="F339" s="36">
        <f>SUM(F8:F9,F11:F18,F20:F26,F28:F34,F36:F39,F41:F46,F48:F52,F57,F59:F62,F64:F69,F71:F77,F79:F83,F88:F90,F92:F95,F97:F100,F105,F107:F111,F113:F120,F122:F125,F127:F131,F133:F136,F138:F143,F145:F149,F151:F156,F158:F162,F164:F168,F173:F178,F180:F184,F186:F190,F192:F197,F199:F203,F208:F215,F217:F223,F225:F229,F234:F239,F241:F246,F248:F253,F255:F258,F263:F266,F268:F274,F276:F284,F286:F291,F293:F297,F302,F304:F309,F311:F316,F318:F322,F324:F331,F333:F336)</f>
        <v>311224631</v>
      </c>
      <c r="G339" s="41">
        <f t="shared" si="72"/>
        <v>0.20309473967993111</v>
      </c>
      <c r="H339" s="36">
        <f>SUM(H8:H9,H11:H18,H20:H26,H28:H34,H36:H39,H41:H46,H48:H52,H57,H59:H62,H64:H69,H71:H77,H79:H83,H88:H90,H92:H95,H97:H100,H105,H107:H111,H113:H120,H122:H125,H127:H131,H133:H136,H138:H143,H145:H149,H151:H156,H158:H162,H164:H168,H173:H178,H180:H184,H186:H190,H192:H197,H199:H203,H208:H215,H217:H223,H225:H229,H234:H239,H241:H246,H248:H253,H255:H258,H263:H266,H268:H274,H276:H284,H286:H291,H293:H297,H302,H304:H309,H311:H316,H318:H322,H324:H331,H333:H336)</f>
        <v>408630397</v>
      </c>
      <c r="I339" s="41">
        <f t="shared" si="73"/>
        <v>0.26665847056308956</v>
      </c>
      <c r="J339" s="36">
        <f>SUM(J8:J9,J11:J18,J20:J26,J28:J34,J36:J39,J41:J46,J48:J52,J57,J59:J62,J64:J69,J71:J77,J79:J83,J88:J90,J92:J95,J97:J100,J105,J107:J111,J113:J120,J122:J125,J127:J131,J133:J136,J138:J143,J145:J149,J151:J156,J158:J162,J164:J168,J173:J178,J180:J184,J186:J190,J192:J197,J199:J203,J208:J215,J217:J223,J225:J229,J234:J239,J241:J246,J248:J253,J255:J258,J263:J266,J268:J274,J276:J284,J286:J291,J293:J297,J302,J304:J309,J311:J316,J318:J322,J324:J331,J333:J336)</f>
        <v>320474729</v>
      </c>
      <c r="K339" s="41">
        <f t="shared" si="74"/>
        <v>0.21292065593925819</v>
      </c>
      <c r="L339" s="36">
        <f>SUM(L8:L9,L11:L18,L20:L26,L28:L34,L36:L39,L41:L46,L48:L52,L57,L59:L62,L64:L69,L71:L77,L79:L83,L88:L90,L92:L95,L97:L100,L105,L107:L111,L113:L120,L122:L125,L127:L131,L133:L136,L138:L143,L145:L149,L151:L156,L158:L162,L164:L168,L173:L178,L180:L184,L186:L190,L192:L197,L199:L203,L208:L215,L217:L223,L225:L229,L234:L239,L241:L246,L248:L253,L255:L258,L263:L266,L268:L274,L276:L284,L286:L291,L293:L297,L302,L304:L309,L311:L316,L318:L322,L324:L331,L333:L336)</f>
        <v>0</v>
      </c>
      <c r="M339" s="41">
        <f t="shared" si="75"/>
        <v>0</v>
      </c>
      <c r="N339" s="36">
        <f t="shared" si="76"/>
        <v>1040329757</v>
      </c>
      <c r="O339" s="41">
        <f t="shared" si="77"/>
        <v>0.69118615044860232</v>
      </c>
      <c r="P339" s="36">
        <f>SUM(P8:P9,P11:P18,P20:P26,P28:P34,P36:P39,P41:P46,P48:P52,P57,P59:P62,P64:P69,P71:P77,P79:P83,P88:P90,P92:P95,P97:P100,P105,P107:P111,P113:P120,P122:P125,P127:P131,P133:P136,P138:P143,P145:P149,P151:P156,P158:P162,P164:P168,P173:P178,P180:P184,P186:P190,P192:P197,P199:P203,P208:P215,P217:P223,P225:P229,P234:P239,P241:P246,P248:P253,P255:P258,P263:P266,P268:P274,P276:P284,P286:P291,P293:P297,P302,P304:P309,P311:P316,P318:P322,P324:P331,P333:P336)</f>
        <v>321582292</v>
      </c>
      <c r="Q339" s="36">
        <f>SUM(Q8:Q9,Q11:Q18,Q20:Q26,Q28:Q34,Q36:Q39,Q41:Q46,Q48:Q52,Q57,Q59:Q62,Q64:Q69,Q71:Q77,Q79:Q83,Q88:Q90,Q92:Q95,Q97:Q100,Q105,Q107:Q111,Q113:Q120,Q122:Q125,Q127:Q131,Q133:Q136,Q138:Q143,Q145:Q149,Q151:Q156,Q158:Q162,Q164:Q168,Q173:Q178,Q180:Q184,Q186:Q190,Q192:Q197,Q199:Q203,Q208:Q215,Q217:Q223,Q225:Q229,Q234:Q239,Q241:Q246,Q248:Q253,Q255:Q258,Q263:Q266,Q268:Q274,Q276:Q284,Q286:Q291,Q293:Q297,Q302,Q304:Q309,Q311:Q316,Q318:Q322,Q324:Q331,Q333:Q336)</f>
        <v>1441775949</v>
      </c>
      <c r="R339" s="36">
        <f>SUM(R8:R9,R11:R18,R20:R26,R28:R34,R36:R39,R41:R46,R48:R52,R57,R59:R62,R64:R69,R71:R77,R79:R83,R88:R90,R92:R95,R97:R100,R105,R107:R111,R113:R120,R122:R125,R127:R131,R133:R136,R138:R143,R145:R149,R151:R156,R158:R162,R164:R168,R173:R178,R180:R184,R186:R190,R192:R197,R199:R203,R208:R215,R217:R223,R225:R229,R234:R239,R241:R246,R248:R253,R255:R258,R263:R266,R268:R274,R276:R284,R286:R291,R293:R297,R302,R304:R309,R311:R316,R318:R322,R324:R331,R333:R336)</f>
        <v>1444486980</v>
      </c>
      <c r="S339" s="36">
        <f>SUM(S8:S9,S11:S18,S20:S26,S28:S34,S36:S39,S41:S46,S48:S52,S57,S59:S62,S64:S69,S71:S77,S79:S83,S88:S90,S92:S95,S97:S100,S105,S107:S111,S113:S120,S122:S125,S127:S131,S133:S136,S138:S143,S145:S149,S151:S156,S158:S162,S164:S168,S173:S178,S180:S184,S186:S190,S192:S197,S199:S203,S208:S215,S217:S223,S225:S229,S234:S239,S241:S246,S248:S253,S255:S258,S263:S266,S268:S274,S276:S284,S286:S291,S293:S297,S302,S304:S309,S311:S316,S318:S322,S324:S331,S333:S336)</f>
        <v>982541863</v>
      </c>
      <c r="T339" s="41">
        <f t="shared" si="78"/>
        <v>0.68020125941183629</v>
      </c>
      <c r="U339" s="41">
        <f t="shared" si="79"/>
        <v>-3.4441044409249111E-3</v>
      </c>
    </row>
    <row r="340" spans="1:21" x14ac:dyDescent="0.25">
      <c r="B340" s="1"/>
      <c r="D340" s="37"/>
      <c r="E340" s="37"/>
      <c r="F340" s="37"/>
      <c r="G340" s="42"/>
      <c r="H340" s="37"/>
      <c r="I340" s="42"/>
      <c r="J340" s="37"/>
      <c r="K340" s="42"/>
      <c r="L340" s="37"/>
      <c r="M340" s="42"/>
      <c r="N340" s="37"/>
      <c r="O340" s="42"/>
      <c r="P340" s="37"/>
      <c r="Q340" s="37"/>
      <c r="R340" s="37"/>
      <c r="S340" s="37"/>
      <c r="T340" s="42"/>
      <c r="U340" s="42"/>
    </row>
    <row r="341" spans="1:21" x14ac:dyDescent="0.25">
      <c r="B341" s="1"/>
      <c r="D341" s="37"/>
      <c r="E341" s="37"/>
      <c r="F341" s="37"/>
      <c r="G341" s="42"/>
      <c r="H341" s="37"/>
      <c r="I341" s="42"/>
      <c r="J341" s="37"/>
      <c r="K341" s="42"/>
      <c r="L341" s="37"/>
      <c r="M341" s="42"/>
      <c r="N341" s="37"/>
      <c r="O341" s="42"/>
      <c r="P341" s="37"/>
      <c r="Q341" s="37"/>
      <c r="R341" s="37"/>
      <c r="S341" s="37"/>
      <c r="T341" s="42"/>
      <c r="U341" s="42"/>
    </row>
    <row r="342" spans="1:21" x14ac:dyDescent="0.25">
      <c r="B342" s="1"/>
      <c r="D342" s="37"/>
      <c r="E342" s="37"/>
      <c r="F342" s="37"/>
      <c r="G342" s="42"/>
      <c r="H342" s="37"/>
      <c r="I342" s="42"/>
      <c r="J342" s="37"/>
      <c r="K342" s="42"/>
      <c r="L342" s="37"/>
      <c r="M342" s="42"/>
      <c r="N342" s="37"/>
      <c r="O342" s="42"/>
      <c r="P342" s="37"/>
      <c r="Q342" s="37"/>
      <c r="R342" s="37"/>
      <c r="S342" s="37"/>
      <c r="T342" s="42"/>
      <c r="U342" s="42"/>
    </row>
    <row r="343" spans="1:21" x14ac:dyDescent="0.25">
      <c r="B343" s="1"/>
      <c r="D343" s="37"/>
      <c r="E343" s="37"/>
      <c r="F343" s="37"/>
      <c r="G343" s="42"/>
      <c r="H343" s="37"/>
      <c r="I343" s="42"/>
      <c r="J343" s="37"/>
      <c r="K343" s="42"/>
      <c r="L343" s="37"/>
      <c r="M343" s="42"/>
      <c r="N343" s="37"/>
      <c r="O343" s="42"/>
      <c r="P343" s="37"/>
      <c r="Q343" s="37"/>
      <c r="R343" s="37"/>
      <c r="S343" s="37"/>
      <c r="T343" s="42"/>
      <c r="U343" s="42"/>
    </row>
    <row r="344" spans="1:21" x14ac:dyDescent="0.25">
      <c r="B344" s="1"/>
      <c r="D344" s="37"/>
      <c r="E344" s="37"/>
      <c r="F344" s="37"/>
      <c r="G344" s="42"/>
      <c r="H344" s="37"/>
      <c r="I344" s="42"/>
      <c r="J344" s="37"/>
      <c r="K344" s="42"/>
      <c r="L344" s="37"/>
      <c r="M344" s="42"/>
      <c r="N344" s="37"/>
      <c r="O344" s="42"/>
      <c r="P344" s="37"/>
      <c r="Q344" s="37"/>
      <c r="R344" s="37"/>
      <c r="S344" s="37"/>
      <c r="T344" s="42"/>
      <c r="U344" s="42"/>
    </row>
    <row r="345" spans="1:21" x14ac:dyDescent="0.25">
      <c r="B345" s="1"/>
      <c r="D345" s="37"/>
      <c r="E345" s="37"/>
      <c r="F345" s="37"/>
      <c r="G345" s="42"/>
      <c r="H345" s="37"/>
      <c r="I345" s="42"/>
      <c r="J345" s="37"/>
      <c r="K345" s="42"/>
      <c r="L345" s="37"/>
      <c r="M345" s="42"/>
      <c r="N345" s="37"/>
      <c r="O345" s="42"/>
      <c r="P345" s="37"/>
      <c r="Q345" s="37"/>
      <c r="R345" s="37"/>
      <c r="S345" s="37"/>
      <c r="T345" s="42"/>
      <c r="U345" s="42"/>
    </row>
    <row r="346" spans="1:21" x14ac:dyDescent="0.25">
      <c r="B346" s="1"/>
      <c r="D346" s="37"/>
      <c r="E346" s="37"/>
      <c r="F346" s="37"/>
      <c r="G346" s="42"/>
      <c r="H346" s="37"/>
      <c r="I346" s="42"/>
      <c r="J346" s="37"/>
      <c r="K346" s="42"/>
      <c r="L346" s="37"/>
      <c r="M346" s="42"/>
      <c r="N346" s="37"/>
      <c r="O346" s="42"/>
      <c r="P346" s="37"/>
      <c r="Q346" s="37"/>
      <c r="R346" s="37"/>
      <c r="S346" s="37"/>
      <c r="T346" s="42"/>
      <c r="U346" s="42"/>
    </row>
    <row r="347" spans="1:21" x14ac:dyDescent="0.25">
      <c r="B347" s="1"/>
      <c r="D347" s="37"/>
      <c r="E347" s="37"/>
      <c r="F347" s="37"/>
      <c r="G347" s="42"/>
      <c r="H347" s="37"/>
      <c r="I347" s="42"/>
      <c r="J347" s="37"/>
      <c r="K347" s="42"/>
      <c r="L347" s="37"/>
      <c r="M347" s="42"/>
      <c r="N347" s="37"/>
      <c r="O347" s="42"/>
      <c r="P347" s="37"/>
      <c r="Q347" s="37"/>
      <c r="R347" s="37"/>
      <c r="S347" s="37"/>
      <c r="T347" s="42"/>
      <c r="U347" s="42"/>
    </row>
    <row r="348" spans="1:21" x14ac:dyDescent="0.25">
      <c r="B348" s="1"/>
      <c r="D348" s="37"/>
      <c r="E348" s="37"/>
      <c r="F348" s="37"/>
      <c r="G348" s="42"/>
      <c r="H348" s="37"/>
      <c r="I348" s="42"/>
      <c r="J348" s="37"/>
      <c r="K348" s="42"/>
      <c r="L348" s="37"/>
      <c r="M348" s="42"/>
      <c r="N348" s="37"/>
      <c r="O348" s="42"/>
      <c r="P348" s="37"/>
      <c r="Q348" s="37"/>
      <c r="R348" s="37"/>
      <c r="S348" s="37"/>
      <c r="T348" s="42"/>
      <c r="U348" s="42"/>
    </row>
    <row r="349" spans="1:21" x14ac:dyDescent="0.25">
      <c r="B349" s="1"/>
      <c r="D349" s="37"/>
      <c r="E349" s="37"/>
      <c r="F349" s="37"/>
      <c r="G349" s="42"/>
      <c r="H349" s="37"/>
      <c r="I349" s="42"/>
      <c r="J349" s="37"/>
      <c r="K349" s="42"/>
      <c r="L349" s="37"/>
      <c r="M349" s="42"/>
      <c r="N349" s="37"/>
      <c r="O349" s="42"/>
      <c r="P349" s="37"/>
      <c r="Q349" s="37"/>
      <c r="R349" s="37"/>
      <c r="S349" s="37"/>
      <c r="T349" s="42"/>
      <c r="U349" s="42"/>
    </row>
    <row r="350" spans="1:21" x14ac:dyDescent="0.25">
      <c r="B350" s="1"/>
      <c r="D350" s="37"/>
      <c r="E350" s="37"/>
      <c r="F350" s="37"/>
      <c r="G350" s="42"/>
      <c r="H350" s="37"/>
      <c r="I350" s="42"/>
      <c r="J350" s="37"/>
      <c r="K350" s="42"/>
      <c r="L350" s="37"/>
      <c r="M350" s="42"/>
      <c r="N350" s="37"/>
      <c r="O350" s="42"/>
      <c r="P350" s="37"/>
      <c r="Q350" s="37"/>
      <c r="R350" s="37"/>
      <c r="S350" s="37"/>
      <c r="T350" s="42"/>
      <c r="U350" s="42"/>
    </row>
    <row r="351" spans="1:21" x14ac:dyDescent="0.25">
      <c r="B351" s="1"/>
      <c r="D351" s="37"/>
      <c r="E351" s="37"/>
      <c r="F351" s="37"/>
      <c r="G351" s="42"/>
      <c r="H351" s="37"/>
      <c r="I351" s="42"/>
      <c r="J351" s="37"/>
      <c r="K351" s="42"/>
      <c r="L351" s="37"/>
      <c r="M351" s="42"/>
      <c r="N351" s="37"/>
      <c r="O351" s="42"/>
      <c r="P351" s="37"/>
      <c r="Q351" s="37"/>
      <c r="R351" s="37"/>
      <c r="S351" s="37"/>
      <c r="T351" s="42"/>
      <c r="U351" s="42"/>
    </row>
    <row r="352" spans="1:21" x14ac:dyDescent="0.25">
      <c r="B352" s="1"/>
      <c r="D352" s="37"/>
      <c r="E352" s="37"/>
      <c r="F352" s="37"/>
      <c r="G352" s="42"/>
      <c r="H352" s="37"/>
      <c r="I352" s="42"/>
      <c r="J352" s="37"/>
      <c r="K352" s="42"/>
      <c r="L352" s="37"/>
      <c r="M352" s="42"/>
      <c r="N352" s="37"/>
      <c r="O352" s="42"/>
      <c r="P352" s="37"/>
      <c r="Q352" s="37"/>
      <c r="R352" s="37"/>
      <c r="S352" s="37"/>
      <c r="T352" s="42"/>
      <c r="U352" s="42"/>
    </row>
    <row r="353" spans="2:21" x14ac:dyDescent="0.25">
      <c r="B353" s="1"/>
      <c r="D353" s="37"/>
      <c r="E353" s="37"/>
      <c r="F353" s="37"/>
      <c r="G353" s="42"/>
      <c r="H353" s="37"/>
      <c r="I353" s="42"/>
      <c r="J353" s="37"/>
      <c r="K353" s="42"/>
      <c r="L353" s="37"/>
      <c r="M353" s="42"/>
      <c r="N353" s="37"/>
      <c r="O353" s="42"/>
      <c r="P353" s="37"/>
      <c r="Q353" s="37"/>
      <c r="R353" s="37"/>
      <c r="S353" s="37"/>
      <c r="T353" s="42"/>
      <c r="U353" s="42"/>
    </row>
    <row r="354" spans="2:21" x14ac:dyDescent="0.25">
      <c r="B354" s="1"/>
      <c r="D354" s="37"/>
      <c r="E354" s="37"/>
      <c r="F354" s="37"/>
      <c r="G354" s="42"/>
      <c r="H354" s="37"/>
      <c r="I354" s="42"/>
      <c r="J354" s="37"/>
      <c r="K354" s="42"/>
      <c r="L354" s="37"/>
      <c r="M354" s="42"/>
      <c r="N354" s="37"/>
      <c r="O354" s="42"/>
      <c r="P354" s="37"/>
      <c r="Q354" s="37"/>
      <c r="R354" s="37"/>
      <c r="S354" s="37"/>
      <c r="T354" s="42"/>
      <c r="U354" s="42"/>
    </row>
    <row r="355" spans="2:21" x14ac:dyDescent="0.25">
      <c r="B355" s="1"/>
      <c r="D355" s="37"/>
      <c r="E355" s="37"/>
      <c r="F355" s="37"/>
      <c r="G355" s="42"/>
      <c r="H355" s="37"/>
      <c r="I355" s="42"/>
      <c r="J355" s="37"/>
      <c r="K355" s="42"/>
      <c r="L355" s="37"/>
      <c r="M355" s="42"/>
      <c r="N355" s="37"/>
      <c r="O355" s="42"/>
      <c r="P355" s="37"/>
      <c r="Q355" s="37"/>
      <c r="R355" s="37"/>
      <c r="S355" s="37"/>
      <c r="T355" s="42"/>
      <c r="U355" s="42"/>
    </row>
    <row r="356" spans="2:21" x14ac:dyDescent="0.25">
      <c r="B356" s="1"/>
      <c r="D356" s="37"/>
      <c r="E356" s="37"/>
      <c r="F356" s="37"/>
      <c r="G356" s="42"/>
      <c r="H356" s="37"/>
      <c r="I356" s="42"/>
      <c r="J356" s="37"/>
      <c r="K356" s="42"/>
      <c r="L356" s="37"/>
      <c r="M356" s="42"/>
      <c r="N356" s="37"/>
      <c r="O356" s="42"/>
      <c r="P356" s="37"/>
      <c r="Q356" s="37"/>
      <c r="R356" s="37"/>
      <c r="S356" s="37"/>
      <c r="T356" s="42"/>
      <c r="U356" s="42"/>
    </row>
    <row r="357" spans="2:21" x14ac:dyDescent="0.25">
      <c r="B357" s="1"/>
      <c r="D357" s="37"/>
      <c r="E357" s="37"/>
      <c r="F357" s="37"/>
      <c r="G357" s="42"/>
      <c r="H357" s="37"/>
      <c r="I357" s="42"/>
      <c r="J357" s="37"/>
      <c r="K357" s="42"/>
      <c r="L357" s="37"/>
      <c r="M357" s="42"/>
      <c r="N357" s="37"/>
      <c r="O357" s="42"/>
      <c r="P357" s="37"/>
      <c r="Q357" s="37"/>
      <c r="R357" s="37"/>
      <c r="S357" s="37"/>
      <c r="T357" s="42"/>
      <c r="U357" s="42"/>
    </row>
    <row r="358" spans="2:21" x14ac:dyDescent="0.25">
      <c r="B358" s="1"/>
      <c r="D358" s="37"/>
      <c r="E358" s="37"/>
      <c r="F358" s="37"/>
      <c r="G358" s="42"/>
      <c r="H358" s="37"/>
      <c r="I358" s="42"/>
      <c r="J358" s="37"/>
      <c r="K358" s="42"/>
      <c r="L358" s="37"/>
      <c r="M358" s="42"/>
      <c r="N358" s="37"/>
      <c r="O358" s="42"/>
      <c r="P358" s="37"/>
      <c r="Q358" s="37"/>
      <c r="R358" s="37"/>
      <c r="S358" s="37"/>
      <c r="T358" s="42"/>
      <c r="U358" s="42"/>
    </row>
    <row r="359" spans="2:21" x14ac:dyDescent="0.25">
      <c r="B359" s="1"/>
      <c r="D359" s="37"/>
      <c r="E359" s="37"/>
      <c r="F359" s="37"/>
      <c r="G359" s="42"/>
      <c r="H359" s="37"/>
      <c r="I359" s="42"/>
      <c r="J359" s="37"/>
      <c r="K359" s="42"/>
      <c r="L359" s="37"/>
      <c r="M359" s="42"/>
      <c r="N359" s="37"/>
      <c r="O359" s="42"/>
      <c r="P359" s="37"/>
      <c r="Q359" s="37"/>
      <c r="R359" s="37"/>
      <c r="S359" s="37"/>
      <c r="T359" s="42"/>
      <c r="U359" s="42"/>
    </row>
    <row r="360" spans="2:21" x14ac:dyDescent="0.25">
      <c r="B360" s="1"/>
      <c r="D360" s="37"/>
      <c r="E360" s="37"/>
      <c r="F360" s="37"/>
      <c r="G360" s="42"/>
      <c r="H360" s="37"/>
      <c r="I360" s="42"/>
      <c r="J360" s="37"/>
      <c r="K360" s="42"/>
      <c r="L360" s="37"/>
      <c r="M360" s="42"/>
      <c r="N360" s="37"/>
      <c r="O360" s="42"/>
      <c r="P360" s="37"/>
      <c r="Q360" s="37"/>
      <c r="R360" s="37"/>
      <c r="S360" s="37"/>
      <c r="T360" s="42"/>
      <c r="U360" s="42"/>
    </row>
  </sheetData>
  <mergeCells count="10">
    <mergeCell ref="P4:T4"/>
    <mergeCell ref="B2:T2"/>
    <mergeCell ref="B1:U1"/>
    <mergeCell ref="B3:O3"/>
    <mergeCell ref="D4:E4"/>
    <mergeCell ref="F4:G4"/>
    <mergeCell ref="H4:I4"/>
    <mergeCell ref="J4:K4"/>
    <mergeCell ref="L4:M4"/>
    <mergeCell ref="N4:O4"/>
  </mergeCells>
  <printOptions horizontalCentered="1"/>
  <pageMargins left="0.5" right="0.27559055118110198" top="0.78740157480314998" bottom="0.78740157480314998" header="0.78740157480314998" footer="0.78740157480314998"/>
  <pageSetup paperSize="9" scale="60" orientation="landscape" r:id="rId1"/>
  <rowBreaks count="1" manualBreakCount="1">
    <brk id="339" max="1638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U360"/>
  <sheetViews>
    <sheetView showGridLines="0" workbookViewId="0">
      <selection activeCell="T8" sqref="T8:U360"/>
    </sheetView>
  </sheetViews>
  <sheetFormatPr defaultRowHeight="12.5" x14ac:dyDescent="0.25"/>
  <cols>
    <col min="1" max="1" width="4" customWidth="1"/>
    <col min="2" max="2" width="23.26953125" customWidth="1"/>
    <col min="3" max="3" width="6.81640625" customWidth="1"/>
    <col min="4" max="11" width="11.7265625" customWidth="1"/>
    <col min="12" max="13" width="11.7265625" hidden="1" customWidth="1"/>
    <col min="14" max="16" width="11.7265625" customWidth="1"/>
    <col min="17" max="19" width="11.7265625" hidden="1" customWidth="1"/>
    <col min="20" max="21" width="11.7265625" customWidth="1"/>
    <col min="22" max="23" width="12.1796875" customWidth="1"/>
  </cols>
  <sheetData>
    <row r="1" spans="1:21" ht="14" x14ac:dyDescent="0.3">
      <c r="A1" s="2" t="s">
        <v>0</v>
      </c>
      <c r="B1" s="46" t="s">
        <v>1</v>
      </c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</row>
    <row r="2" spans="1:21" ht="15.65" customHeight="1" x14ac:dyDescent="0.35">
      <c r="A2" s="4" t="s">
        <v>0</v>
      </c>
      <c r="B2" s="44" t="s">
        <v>2</v>
      </c>
      <c r="C2" s="44"/>
      <c r="D2" s="44"/>
      <c r="E2" s="44"/>
      <c r="F2" s="44"/>
      <c r="G2" s="44"/>
      <c r="H2" s="44"/>
      <c r="I2" s="44"/>
      <c r="J2" s="44"/>
      <c r="K2" s="44"/>
      <c r="L2" s="44"/>
      <c r="M2" s="44"/>
      <c r="N2" s="44"/>
      <c r="O2" s="44"/>
      <c r="P2" s="45"/>
      <c r="Q2" s="45"/>
      <c r="R2" s="45"/>
      <c r="S2" s="45"/>
      <c r="T2" s="45"/>
      <c r="U2" s="3"/>
    </row>
    <row r="3" spans="1:21" ht="15.65" customHeight="1" x14ac:dyDescent="0.35">
      <c r="A3" s="2" t="s">
        <v>0</v>
      </c>
      <c r="B3" s="47" t="s">
        <v>0</v>
      </c>
      <c r="C3" s="47"/>
      <c r="D3" s="47"/>
      <c r="E3" s="47"/>
      <c r="F3" s="47"/>
      <c r="G3" s="47"/>
      <c r="H3" s="47"/>
      <c r="I3" s="47"/>
      <c r="J3" s="47"/>
      <c r="K3" s="47"/>
      <c r="L3" s="47"/>
      <c r="M3" s="47"/>
      <c r="N3" s="47"/>
      <c r="O3" s="47"/>
      <c r="T3" s="3"/>
      <c r="U3" s="3"/>
    </row>
    <row r="4" spans="1:21" ht="28.9" customHeight="1" x14ac:dyDescent="0.3">
      <c r="A4" s="5" t="s">
        <v>0</v>
      </c>
      <c r="B4" s="6" t="s">
        <v>610</v>
      </c>
      <c r="C4" s="6" t="s">
        <v>0</v>
      </c>
      <c r="D4" s="48" t="s">
        <v>4</v>
      </c>
      <c r="E4" s="49"/>
      <c r="F4" s="43" t="s">
        <v>5</v>
      </c>
      <c r="G4" s="43"/>
      <c r="H4" s="43" t="s">
        <v>6</v>
      </c>
      <c r="I4" s="43"/>
      <c r="J4" s="43" t="s">
        <v>7</v>
      </c>
      <c r="K4" s="43"/>
      <c r="L4" s="43" t="s">
        <v>8</v>
      </c>
      <c r="M4" s="43"/>
      <c r="N4" s="43" t="s">
        <v>9</v>
      </c>
      <c r="O4" s="43"/>
      <c r="P4" s="43" t="s">
        <v>10</v>
      </c>
      <c r="Q4" s="43"/>
      <c r="R4" s="43"/>
      <c r="S4" s="43"/>
      <c r="T4" s="43"/>
      <c r="U4" s="7"/>
    </row>
    <row r="5" spans="1:21" ht="43.15" customHeight="1" x14ac:dyDescent="0.3">
      <c r="A5" s="20" t="s">
        <v>0</v>
      </c>
      <c r="B5" s="21" t="s">
        <v>11</v>
      </c>
      <c r="C5" s="22" t="s">
        <v>12</v>
      </c>
      <c r="D5" s="26" t="s">
        <v>13</v>
      </c>
      <c r="E5" s="26" t="s">
        <v>14</v>
      </c>
      <c r="F5" s="26" t="s">
        <v>15</v>
      </c>
      <c r="G5" s="27" t="s">
        <v>16</v>
      </c>
      <c r="H5" s="26" t="s">
        <v>15</v>
      </c>
      <c r="I5" s="27" t="s">
        <v>17</v>
      </c>
      <c r="J5" s="26" t="s">
        <v>15</v>
      </c>
      <c r="K5" s="27" t="s">
        <v>18</v>
      </c>
      <c r="L5" s="26" t="s">
        <v>15</v>
      </c>
      <c r="M5" s="27" t="s">
        <v>19</v>
      </c>
      <c r="N5" s="26" t="s">
        <v>15</v>
      </c>
      <c r="O5" s="27" t="s">
        <v>20</v>
      </c>
      <c r="P5" s="26" t="s">
        <v>15</v>
      </c>
      <c r="Q5" s="26" t="s">
        <v>0</v>
      </c>
      <c r="R5" s="26" t="s">
        <v>0</v>
      </c>
      <c r="S5" s="26" t="s">
        <v>0</v>
      </c>
      <c r="T5" s="28" t="s">
        <v>20</v>
      </c>
      <c r="U5" s="29" t="s">
        <v>21</v>
      </c>
    </row>
    <row r="6" spans="1:21" ht="14.5" customHeight="1" x14ac:dyDescent="0.25">
      <c r="A6" s="16" t="s">
        <v>0</v>
      </c>
      <c r="B6" s="8" t="s">
        <v>618</v>
      </c>
      <c r="C6" s="8"/>
      <c r="D6" s="30"/>
      <c r="E6" s="30"/>
      <c r="F6" s="30"/>
      <c r="G6" s="31"/>
      <c r="H6" s="30"/>
      <c r="I6" s="31"/>
      <c r="J6" s="30"/>
      <c r="K6" s="31"/>
      <c r="L6" s="30"/>
      <c r="M6" s="31"/>
      <c r="N6" s="30"/>
      <c r="O6" s="31"/>
      <c r="P6" s="30"/>
      <c r="Q6" s="30"/>
      <c r="R6" s="30"/>
      <c r="S6" s="30"/>
      <c r="T6" s="31"/>
      <c r="U6" s="31"/>
    </row>
    <row r="7" spans="1:21" ht="14.5" customHeight="1" x14ac:dyDescent="0.3">
      <c r="A7" s="17" t="s">
        <v>0</v>
      </c>
      <c r="B7" s="9" t="s">
        <v>22</v>
      </c>
      <c r="C7" s="10"/>
      <c r="D7" s="32"/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</row>
    <row r="8" spans="1:21" ht="13" x14ac:dyDescent="0.3">
      <c r="A8" s="18" t="s">
        <v>23</v>
      </c>
      <c r="B8" s="12" t="s">
        <v>24</v>
      </c>
      <c r="C8" s="11" t="s">
        <v>25</v>
      </c>
      <c r="D8" s="33">
        <v>171423141</v>
      </c>
      <c r="E8" s="33">
        <v>154630911</v>
      </c>
      <c r="F8" s="33">
        <v>25321037</v>
      </c>
      <c r="G8" s="38">
        <f>IF(($D8       =0),0,($F8       /$D8       ))</f>
        <v>0.14771072827326154</v>
      </c>
      <c r="H8" s="33">
        <v>6446481</v>
      </c>
      <c r="I8" s="38">
        <f>IF(($D8       =0),0,($H8       /$D8       ))</f>
        <v>3.7605663753413551E-2</v>
      </c>
      <c r="J8" s="33">
        <v>26364358</v>
      </c>
      <c r="K8" s="38">
        <f>IF(($E8       =0),0,($J8       /$E8       ))</f>
        <v>0.17049862688838457</v>
      </c>
      <c r="L8" s="33">
        <v>0</v>
      </c>
      <c r="M8" s="38">
        <f>IF(($E8       =0),0,($L8       /$E8       ))</f>
        <v>0</v>
      </c>
      <c r="N8" s="33">
        <f>$F8       +$H8       +$J8</f>
        <v>58131876</v>
      </c>
      <c r="O8" s="38">
        <f>IF(($E8       =0),0,($N8       /$E8       ))</f>
        <v>0.37593955583693095</v>
      </c>
      <c r="P8" s="33">
        <v>23635302</v>
      </c>
      <c r="Q8" s="33">
        <v>159679080</v>
      </c>
      <c r="R8" s="33">
        <v>176324124</v>
      </c>
      <c r="S8" s="33">
        <v>60577209</v>
      </c>
      <c r="T8" s="38">
        <f>IF(($R8       =0),0,($S8       /$R8       ))</f>
        <v>0.34355599010377047</v>
      </c>
      <c r="U8" s="38">
        <f>IF(($P8       =0),0,(($J8       /$P8       )-1))</f>
        <v>0.11546524770447197</v>
      </c>
    </row>
    <row r="9" spans="1:21" ht="13" x14ac:dyDescent="0.3">
      <c r="A9" s="18" t="s">
        <v>23</v>
      </c>
      <c r="B9" s="12" t="s">
        <v>26</v>
      </c>
      <c r="C9" s="11" t="s">
        <v>27</v>
      </c>
      <c r="D9" s="33">
        <v>143381560</v>
      </c>
      <c r="E9" s="33">
        <v>172509280</v>
      </c>
      <c r="F9" s="33">
        <v>39669516</v>
      </c>
      <c r="G9" s="38">
        <f>IF(($D9       =0),0,($F9       /$D9       ))</f>
        <v>0.27667097498450988</v>
      </c>
      <c r="H9" s="33">
        <v>5312609</v>
      </c>
      <c r="I9" s="38">
        <f>IF(($D9       =0),0,($H9       /$D9       ))</f>
        <v>3.7052247164837654E-2</v>
      </c>
      <c r="J9" s="33">
        <v>77276861</v>
      </c>
      <c r="K9" s="38">
        <f>IF(($E9       =0),0,($J9       /$E9       ))</f>
        <v>0.44795770407249974</v>
      </c>
      <c r="L9" s="33">
        <v>0</v>
      </c>
      <c r="M9" s="38">
        <f>IF(($E9       =0),0,($L9       /$E9       ))</f>
        <v>0</v>
      </c>
      <c r="N9" s="33">
        <f>$F9       +$H9       +$J9</f>
        <v>122258986</v>
      </c>
      <c r="O9" s="38">
        <f>IF(($E9       =0),0,($N9       /$E9       ))</f>
        <v>0.7087096184042968</v>
      </c>
      <c r="P9" s="33">
        <v>0</v>
      </c>
      <c r="Q9" s="33">
        <v>0</v>
      </c>
      <c r="R9" s="33">
        <v>0</v>
      </c>
      <c r="S9" s="33">
        <v>0</v>
      </c>
      <c r="T9" s="38">
        <f>IF(($R9       =0),0,($S9       /$R9       ))</f>
        <v>0</v>
      </c>
      <c r="U9" s="38">
        <f>IF(($P9       =0),0,(($J9       /$P9       )-1))</f>
        <v>0</v>
      </c>
    </row>
    <row r="10" spans="1:21" ht="14" x14ac:dyDescent="0.3">
      <c r="A10" s="19" t="s">
        <v>0</v>
      </c>
      <c r="B10" s="14" t="s">
        <v>28</v>
      </c>
      <c r="C10" s="13" t="s">
        <v>0</v>
      </c>
      <c r="D10" s="34">
        <f>SUM(D8:D9)</f>
        <v>314804701</v>
      </c>
      <c r="E10" s="34">
        <f>SUM(E8:E9)</f>
        <v>327140191</v>
      </c>
      <c r="F10" s="34">
        <f>SUM(F8:F9)</f>
        <v>64990553</v>
      </c>
      <c r="G10" s="39">
        <f t="shared" ref="G10:G54" si="0">IF(($D10      =0),0,($F10      /$D10      ))</f>
        <v>0.20644721248937131</v>
      </c>
      <c r="H10" s="34">
        <f>SUM(H8:H9)</f>
        <v>11759090</v>
      </c>
      <c r="I10" s="39">
        <f t="shared" ref="I10:I54" si="1">IF(($D10      =0),0,($H10      /$D10      ))</f>
        <v>3.7353603560068817E-2</v>
      </c>
      <c r="J10" s="34">
        <f>SUM(J8:J9)</f>
        <v>103641219</v>
      </c>
      <c r="K10" s="39">
        <f t="shared" ref="K10:K54" si="2">IF(($E10      =0),0,($J10      /$E10      ))</f>
        <v>0.31680980158136546</v>
      </c>
      <c r="L10" s="34">
        <f>SUM(L8:L9)</f>
        <v>0</v>
      </c>
      <c r="M10" s="39">
        <f t="shared" ref="M10:M54" si="3">IF(($E10      =0),0,($L10      /$E10      ))</f>
        <v>0</v>
      </c>
      <c r="N10" s="34">
        <f t="shared" ref="N10:N54" si="4">$F10      +$H10      +$J10</f>
        <v>180390862</v>
      </c>
      <c r="O10" s="39">
        <f t="shared" ref="O10:O54" si="5">IF(($E10      =0),0,($N10      /$E10      ))</f>
        <v>0.55141760921696104</v>
      </c>
      <c r="P10" s="34">
        <f>SUM(P8:P9)</f>
        <v>23635302</v>
      </c>
      <c r="Q10" s="34">
        <f>SUM(Q8:Q9)</f>
        <v>159679080</v>
      </c>
      <c r="R10" s="34">
        <f>SUM(R8:R9)</f>
        <v>176324124</v>
      </c>
      <c r="S10" s="34">
        <f>SUM(S8:S9)</f>
        <v>60577209</v>
      </c>
      <c r="T10" s="39">
        <f t="shared" ref="T10:T54" si="6">IF(($R10      =0),0,($S10      /$R10      ))</f>
        <v>0.34355599010377047</v>
      </c>
      <c r="U10" s="39">
        <f t="shared" ref="U10:U54" si="7">IF(($P10      =0),0,(($J10      /$P10      )-1))</f>
        <v>3.3850177586053265</v>
      </c>
    </row>
    <row r="11" spans="1:21" ht="13" x14ac:dyDescent="0.3">
      <c r="A11" s="18" t="s">
        <v>29</v>
      </c>
      <c r="B11" s="12" t="s">
        <v>30</v>
      </c>
      <c r="C11" s="11" t="s">
        <v>31</v>
      </c>
      <c r="D11" s="33">
        <v>1958971</v>
      </c>
      <c r="E11" s="33">
        <v>1958971</v>
      </c>
      <c r="F11" s="33">
        <v>410728</v>
      </c>
      <c r="G11" s="38">
        <f t="shared" si="0"/>
        <v>0.20966517625835196</v>
      </c>
      <c r="H11" s="33">
        <v>758498</v>
      </c>
      <c r="I11" s="38">
        <f t="shared" si="1"/>
        <v>0.38719205133715606</v>
      </c>
      <c r="J11" s="33">
        <v>549632</v>
      </c>
      <c r="K11" s="38">
        <f t="shared" si="2"/>
        <v>0.28057178998566085</v>
      </c>
      <c r="L11" s="33">
        <v>0</v>
      </c>
      <c r="M11" s="38">
        <f t="shared" si="3"/>
        <v>0</v>
      </c>
      <c r="N11" s="33">
        <f t="shared" si="4"/>
        <v>1718858</v>
      </c>
      <c r="O11" s="38">
        <f t="shared" si="5"/>
        <v>0.87742901758116887</v>
      </c>
      <c r="P11" s="33">
        <v>515306</v>
      </c>
      <c r="Q11" s="33">
        <v>1577697</v>
      </c>
      <c r="R11" s="33">
        <v>1577697</v>
      </c>
      <c r="S11" s="33">
        <v>1620051</v>
      </c>
      <c r="T11" s="38">
        <f t="shared" si="6"/>
        <v>1.026845458918918</v>
      </c>
      <c r="U11" s="38">
        <f t="shared" si="7"/>
        <v>6.6612847511963835E-2</v>
      </c>
    </row>
    <row r="12" spans="1:21" ht="13" x14ac:dyDescent="0.3">
      <c r="A12" s="18" t="s">
        <v>29</v>
      </c>
      <c r="B12" s="12" t="s">
        <v>32</v>
      </c>
      <c r="C12" s="11" t="s">
        <v>33</v>
      </c>
      <c r="D12" s="33">
        <v>0</v>
      </c>
      <c r="E12" s="33">
        <v>0</v>
      </c>
      <c r="F12" s="33">
        <v>0</v>
      </c>
      <c r="G12" s="38">
        <f t="shared" si="0"/>
        <v>0</v>
      </c>
      <c r="H12" s="33">
        <v>0</v>
      </c>
      <c r="I12" s="38">
        <f t="shared" si="1"/>
        <v>0</v>
      </c>
      <c r="J12" s="33">
        <v>0</v>
      </c>
      <c r="K12" s="38">
        <f t="shared" si="2"/>
        <v>0</v>
      </c>
      <c r="L12" s="33">
        <v>0</v>
      </c>
      <c r="M12" s="38">
        <f t="shared" si="3"/>
        <v>0</v>
      </c>
      <c r="N12" s="33">
        <f t="shared" si="4"/>
        <v>0</v>
      </c>
      <c r="O12" s="38">
        <f t="shared" si="5"/>
        <v>0</v>
      </c>
      <c r="P12" s="33">
        <v>0</v>
      </c>
      <c r="Q12" s="33">
        <v>0</v>
      </c>
      <c r="R12" s="33">
        <v>0</v>
      </c>
      <c r="S12" s="33">
        <v>0</v>
      </c>
      <c r="T12" s="38">
        <f t="shared" si="6"/>
        <v>0</v>
      </c>
      <c r="U12" s="38">
        <f t="shared" si="7"/>
        <v>0</v>
      </c>
    </row>
    <row r="13" spans="1:21" ht="13" x14ac:dyDescent="0.3">
      <c r="A13" s="18" t="s">
        <v>29</v>
      </c>
      <c r="B13" s="12" t="s">
        <v>34</v>
      </c>
      <c r="C13" s="11" t="s">
        <v>35</v>
      </c>
      <c r="D13" s="33">
        <v>10795992</v>
      </c>
      <c r="E13" s="33">
        <v>10695992</v>
      </c>
      <c r="F13" s="33">
        <v>1683370</v>
      </c>
      <c r="G13" s="38">
        <f t="shared" si="0"/>
        <v>0.15592545826265897</v>
      </c>
      <c r="H13" s="33">
        <v>1408725</v>
      </c>
      <c r="I13" s="38">
        <f t="shared" si="1"/>
        <v>0.13048592477652818</v>
      </c>
      <c r="J13" s="33">
        <v>1128975</v>
      </c>
      <c r="K13" s="38">
        <f t="shared" si="2"/>
        <v>0.10555121955962569</v>
      </c>
      <c r="L13" s="33">
        <v>0</v>
      </c>
      <c r="M13" s="38">
        <f t="shared" si="3"/>
        <v>0</v>
      </c>
      <c r="N13" s="33">
        <f t="shared" si="4"/>
        <v>4221070</v>
      </c>
      <c r="O13" s="38">
        <f t="shared" si="5"/>
        <v>0.39464034752456806</v>
      </c>
      <c r="P13" s="33">
        <v>1220960</v>
      </c>
      <c r="Q13" s="33">
        <v>10456944</v>
      </c>
      <c r="R13" s="33">
        <v>11741472</v>
      </c>
      <c r="S13" s="33">
        <v>4277579</v>
      </c>
      <c r="T13" s="38">
        <f t="shared" si="6"/>
        <v>0.36431369082173004</v>
      </c>
      <c r="U13" s="38">
        <f t="shared" si="7"/>
        <v>-7.5338258419604287E-2</v>
      </c>
    </row>
    <row r="14" spans="1:21" ht="13" x14ac:dyDescent="0.3">
      <c r="A14" s="18" t="s">
        <v>29</v>
      </c>
      <c r="B14" s="12" t="s">
        <v>36</v>
      </c>
      <c r="C14" s="11" t="s">
        <v>37</v>
      </c>
      <c r="D14" s="33">
        <v>4686751</v>
      </c>
      <c r="E14" s="33">
        <v>5548399</v>
      </c>
      <c r="F14" s="33">
        <v>1423686</v>
      </c>
      <c r="G14" s="38">
        <f t="shared" si="0"/>
        <v>0.30376821811101123</v>
      </c>
      <c r="H14" s="33">
        <v>1767858</v>
      </c>
      <c r="I14" s="38">
        <f t="shared" si="1"/>
        <v>0.37720331205988966</v>
      </c>
      <c r="J14" s="33">
        <v>1284225</v>
      </c>
      <c r="K14" s="38">
        <f t="shared" si="2"/>
        <v>0.23145866041717619</v>
      </c>
      <c r="L14" s="33">
        <v>0</v>
      </c>
      <c r="M14" s="38">
        <f t="shared" si="3"/>
        <v>0</v>
      </c>
      <c r="N14" s="33">
        <f t="shared" si="4"/>
        <v>4475769</v>
      </c>
      <c r="O14" s="38">
        <f t="shared" si="5"/>
        <v>0.80667756590684991</v>
      </c>
      <c r="P14" s="33">
        <v>1589454</v>
      </c>
      <c r="Q14" s="33">
        <v>3750690</v>
      </c>
      <c r="R14" s="33">
        <v>3750690</v>
      </c>
      <c r="S14" s="33">
        <v>3745745</v>
      </c>
      <c r="T14" s="38">
        <f t="shared" si="6"/>
        <v>0.99868157592336348</v>
      </c>
      <c r="U14" s="38">
        <f t="shared" si="7"/>
        <v>-0.19203386823399737</v>
      </c>
    </row>
    <row r="15" spans="1:21" ht="13" x14ac:dyDescent="0.3">
      <c r="A15" s="18" t="s">
        <v>29</v>
      </c>
      <c r="B15" s="12" t="s">
        <v>38</v>
      </c>
      <c r="C15" s="11" t="s">
        <v>39</v>
      </c>
      <c r="D15" s="33">
        <v>123583</v>
      </c>
      <c r="E15" s="33">
        <v>250000</v>
      </c>
      <c r="F15" s="33">
        <v>2072084</v>
      </c>
      <c r="G15" s="38">
        <f t="shared" si="0"/>
        <v>16.766739761941366</v>
      </c>
      <c r="H15" s="33">
        <v>26021</v>
      </c>
      <c r="I15" s="38">
        <f t="shared" si="1"/>
        <v>0.21055484977707289</v>
      </c>
      <c r="J15" s="33">
        <v>2814812</v>
      </c>
      <c r="K15" s="38">
        <f t="shared" si="2"/>
        <v>11.259247999999999</v>
      </c>
      <c r="L15" s="33">
        <v>0</v>
      </c>
      <c r="M15" s="38">
        <f t="shared" si="3"/>
        <v>0</v>
      </c>
      <c r="N15" s="33">
        <f t="shared" si="4"/>
        <v>4912917</v>
      </c>
      <c r="O15" s="38">
        <f t="shared" si="5"/>
        <v>19.651668000000001</v>
      </c>
      <c r="P15" s="33">
        <v>6180884</v>
      </c>
      <c r="Q15" s="33">
        <v>118944</v>
      </c>
      <c r="R15" s="33">
        <v>1468944</v>
      </c>
      <c r="S15" s="33">
        <v>10999394</v>
      </c>
      <c r="T15" s="38">
        <f t="shared" si="6"/>
        <v>7.4879600583820762</v>
      </c>
      <c r="U15" s="38">
        <f t="shared" si="7"/>
        <v>-0.5445939448143664</v>
      </c>
    </row>
    <row r="16" spans="1:21" ht="13" x14ac:dyDescent="0.3">
      <c r="A16" s="18" t="s">
        <v>29</v>
      </c>
      <c r="B16" s="12" t="s">
        <v>40</v>
      </c>
      <c r="C16" s="11" t="s">
        <v>41</v>
      </c>
      <c r="D16" s="33">
        <v>6870026</v>
      </c>
      <c r="E16" s="33">
        <v>7376104</v>
      </c>
      <c r="F16" s="33">
        <v>1633965</v>
      </c>
      <c r="G16" s="38">
        <f t="shared" si="0"/>
        <v>0.23783971123253392</v>
      </c>
      <c r="H16" s="33">
        <v>1926944</v>
      </c>
      <c r="I16" s="38">
        <f t="shared" si="1"/>
        <v>0.2804856924850066</v>
      </c>
      <c r="J16" s="33">
        <v>1832268</v>
      </c>
      <c r="K16" s="38">
        <f t="shared" si="2"/>
        <v>0.24840593353889803</v>
      </c>
      <c r="L16" s="33">
        <v>0</v>
      </c>
      <c r="M16" s="38">
        <f t="shared" si="3"/>
        <v>0</v>
      </c>
      <c r="N16" s="33">
        <f t="shared" si="4"/>
        <v>5393177</v>
      </c>
      <c r="O16" s="38">
        <f t="shared" si="5"/>
        <v>0.73116878503882266</v>
      </c>
      <c r="P16" s="33">
        <v>1843718</v>
      </c>
      <c r="Q16" s="33">
        <v>7173256</v>
      </c>
      <c r="R16" s="33">
        <v>6573499</v>
      </c>
      <c r="S16" s="33">
        <v>4992010</v>
      </c>
      <c r="T16" s="38">
        <f t="shared" si="6"/>
        <v>0.7594144305795133</v>
      </c>
      <c r="U16" s="38">
        <f t="shared" si="7"/>
        <v>-6.2102772766767789E-3</v>
      </c>
    </row>
    <row r="17" spans="1:21" ht="13" x14ac:dyDescent="0.3">
      <c r="A17" s="18" t="s">
        <v>29</v>
      </c>
      <c r="B17" s="12" t="s">
        <v>42</v>
      </c>
      <c r="C17" s="11" t="s">
        <v>43</v>
      </c>
      <c r="D17" s="33">
        <v>2431104</v>
      </c>
      <c r="E17" s="33">
        <v>2431104</v>
      </c>
      <c r="F17" s="33">
        <v>311209</v>
      </c>
      <c r="G17" s="38">
        <f t="shared" si="0"/>
        <v>0.12801138906439213</v>
      </c>
      <c r="H17" s="33">
        <v>695146</v>
      </c>
      <c r="I17" s="38">
        <f t="shared" si="1"/>
        <v>0.28593840493866163</v>
      </c>
      <c r="J17" s="33">
        <v>214430</v>
      </c>
      <c r="K17" s="38">
        <f t="shared" si="2"/>
        <v>8.8202726004317375E-2</v>
      </c>
      <c r="L17" s="33">
        <v>0</v>
      </c>
      <c r="M17" s="38">
        <f t="shared" si="3"/>
        <v>0</v>
      </c>
      <c r="N17" s="33">
        <f t="shared" si="4"/>
        <v>1220785</v>
      </c>
      <c r="O17" s="38">
        <f t="shared" si="5"/>
        <v>0.50215252000737109</v>
      </c>
      <c r="P17" s="33">
        <v>390717</v>
      </c>
      <c r="Q17" s="33">
        <v>2269435</v>
      </c>
      <c r="R17" s="33">
        <v>2059058</v>
      </c>
      <c r="S17" s="33">
        <v>1396290</v>
      </c>
      <c r="T17" s="38">
        <f t="shared" si="6"/>
        <v>0.6781207717315394</v>
      </c>
      <c r="U17" s="38">
        <f t="shared" si="7"/>
        <v>-0.4511884560948205</v>
      </c>
    </row>
    <row r="18" spans="1:21" ht="13" x14ac:dyDescent="0.3">
      <c r="A18" s="18" t="s">
        <v>44</v>
      </c>
      <c r="B18" s="12" t="s">
        <v>45</v>
      </c>
      <c r="C18" s="11" t="s">
        <v>46</v>
      </c>
      <c r="D18" s="33">
        <v>0</v>
      </c>
      <c r="E18" s="33">
        <v>3000000</v>
      </c>
      <c r="F18" s="33">
        <v>0</v>
      </c>
      <c r="G18" s="38">
        <f t="shared" si="0"/>
        <v>0</v>
      </c>
      <c r="H18" s="33">
        <v>0</v>
      </c>
      <c r="I18" s="38">
        <f t="shared" si="1"/>
        <v>0</v>
      </c>
      <c r="J18" s="33">
        <v>0</v>
      </c>
      <c r="K18" s="38">
        <f t="shared" si="2"/>
        <v>0</v>
      </c>
      <c r="L18" s="33">
        <v>0</v>
      </c>
      <c r="M18" s="38">
        <f t="shared" si="3"/>
        <v>0</v>
      </c>
      <c r="N18" s="33">
        <f t="shared" si="4"/>
        <v>0</v>
      </c>
      <c r="O18" s="38">
        <f t="shared" si="5"/>
        <v>0</v>
      </c>
      <c r="P18" s="33">
        <v>0</v>
      </c>
      <c r="Q18" s="33">
        <v>0</v>
      </c>
      <c r="R18" s="33">
        <v>0</v>
      </c>
      <c r="S18" s="33">
        <v>0</v>
      </c>
      <c r="T18" s="38">
        <f t="shared" si="6"/>
        <v>0</v>
      </c>
      <c r="U18" s="38">
        <f t="shared" si="7"/>
        <v>0</v>
      </c>
    </row>
    <row r="19" spans="1:21" ht="14" x14ac:dyDescent="0.3">
      <c r="A19" s="19" t="s">
        <v>0</v>
      </c>
      <c r="B19" s="14" t="s">
        <v>47</v>
      </c>
      <c r="C19" s="13" t="s">
        <v>0</v>
      </c>
      <c r="D19" s="34">
        <f>SUM(D11:D18)</f>
        <v>26866427</v>
      </c>
      <c r="E19" s="34">
        <f>SUM(E11:E18)</f>
        <v>31260570</v>
      </c>
      <c r="F19" s="34">
        <f>SUM(F11:F18)</f>
        <v>7535042</v>
      </c>
      <c r="G19" s="39">
        <f t="shared" si="0"/>
        <v>0.28046312224547015</v>
      </c>
      <c r="H19" s="34">
        <f>SUM(H11:H18)</f>
        <v>6583192</v>
      </c>
      <c r="I19" s="39">
        <f t="shared" si="1"/>
        <v>0.24503414614827643</v>
      </c>
      <c r="J19" s="34">
        <f>SUM(J11:J18)</f>
        <v>7824342</v>
      </c>
      <c r="K19" s="39">
        <f t="shared" si="2"/>
        <v>0.25029428446122381</v>
      </c>
      <c r="L19" s="34">
        <f>SUM(L11:L18)</f>
        <v>0</v>
      </c>
      <c r="M19" s="39">
        <f t="shared" si="3"/>
        <v>0</v>
      </c>
      <c r="N19" s="34">
        <f t="shared" si="4"/>
        <v>21942576</v>
      </c>
      <c r="O19" s="39">
        <f t="shared" si="5"/>
        <v>0.70192501288364229</v>
      </c>
      <c r="P19" s="34">
        <f>SUM(P11:P18)</f>
        <v>11741039</v>
      </c>
      <c r="Q19" s="34">
        <f>SUM(Q11:Q18)</f>
        <v>25346966</v>
      </c>
      <c r="R19" s="34">
        <f>SUM(R11:R18)</f>
        <v>27171360</v>
      </c>
      <c r="S19" s="34">
        <f>SUM(S11:S18)</f>
        <v>27031069</v>
      </c>
      <c r="T19" s="39">
        <f t="shared" si="6"/>
        <v>0.99483680610760739</v>
      </c>
      <c r="U19" s="39">
        <f t="shared" si="7"/>
        <v>-0.33359032365023233</v>
      </c>
    </row>
    <row r="20" spans="1:21" ht="13" x14ac:dyDescent="0.3">
      <c r="A20" s="18" t="s">
        <v>29</v>
      </c>
      <c r="B20" s="12" t="s">
        <v>48</v>
      </c>
      <c r="C20" s="11" t="s">
        <v>49</v>
      </c>
      <c r="D20" s="33">
        <v>2100000</v>
      </c>
      <c r="E20" s="33">
        <v>2100000</v>
      </c>
      <c r="F20" s="33">
        <v>625217</v>
      </c>
      <c r="G20" s="38">
        <f t="shared" si="0"/>
        <v>0.29772238095238096</v>
      </c>
      <c r="H20" s="33">
        <v>436175</v>
      </c>
      <c r="I20" s="38">
        <f t="shared" si="1"/>
        <v>0.20770238095238094</v>
      </c>
      <c r="J20" s="33">
        <v>482183</v>
      </c>
      <c r="K20" s="38">
        <f t="shared" si="2"/>
        <v>0.22961095238095239</v>
      </c>
      <c r="L20" s="33">
        <v>0</v>
      </c>
      <c r="M20" s="38">
        <f t="shared" si="3"/>
        <v>0</v>
      </c>
      <c r="N20" s="33">
        <f t="shared" si="4"/>
        <v>1543575</v>
      </c>
      <c r="O20" s="38">
        <f t="shared" si="5"/>
        <v>0.73503571428571424</v>
      </c>
      <c r="P20" s="33">
        <v>388834</v>
      </c>
      <c r="Q20" s="33">
        <v>2100000</v>
      </c>
      <c r="R20" s="33">
        <v>2100000</v>
      </c>
      <c r="S20" s="33">
        <v>1601809</v>
      </c>
      <c r="T20" s="38">
        <f t="shared" si="6"/>
        <v>0.76276619047619043</v>
      </c>
      <c r="U20" s="38">
        <f t="shared" si="7"/>
        <v>0.24007417046863178</v>
      </c>
    </row>
    <row r="21" spans="1:21" ht="13" x14ac:dyDescent="0.3">
      <c r="A21" s="18" t="s">
        <v>29</v>
      </c>
      <c r="B21" s="12" t="s">
        <v>50</v>
      </c>
      <c r="C21" s="11" t="s">
        <v>51</v>
      </c>
      <c r="D21" s="33">
        <v>72</v>
      </c>
      <c r="E21" s="33">
        <v>5000072</v>
      </c>
      <c r="F21" s="33">
        <v>136951</v>
      </c>
      <c r="G21" s="38">
        <f t="shared" si="0"/>
        <v>1902.0972222222222</v>
      </c>
      <c r="H21" s="33">
        <v>19149</v>
      </c>
      <c r="I21" s="38">
        <f t="shared" si="1"/>
        <v>265.95833333333331</v>
      </c>
      <c r="J21" s="33">
        <v>122590</v>
      </c>
      <c r="K21" s="38">
        <f t="shared" si="2"/>
        <v>2.4517646945883979E-2</v>
      </c>
      <c r="L21" s="33">
        <v>0</v>
      </c>
      <c r="M21" s="38">
        <f t="shared" si="3"/>
        <v>0</v>
      </c>
      <c r="N21" s="33">
        <f t="shared" si="4"/>
        <v>278690</v>
      </c>
      <c r="O21" s="38">
        <f t="shared" si="5"/>
        <v>5.5737197384357666E-2</v>
      </c>
      <c r="P21" s="33">
        <v>19373</v>
      </c>
      <c r="Q21" s="33">
        <v>935500</v>
      </c>
      <c r="R21" s="33">
        <v>935500</v>
      </c>
      <c r="S21" s="33">
        <v>58575</v>
      </c>
      <c r="T21" s="38">
        <f t="shared" si="6"/>
        <v>6.2613575628006415E-2</v>
      </c>
      <c r="U21" s="38">
        <f t="shared" si="7"/>
        <v>5.3278790068652251</v>
      </c>
    </row>
    <row r="22" spans="1:21" ht="13" x14ac:dyDescent="0.3">
      <c r="A22" s="18" t="s">
        <v>29</v>
      </c>
      <c r="B22" s="12" t="s">
        <v>52</v>
      </c>
      <c r="C22" s="11" t="s">
        <v>53</v>
      </c>
      <c r="D22" s="33">
        <v>600000</v>
      </c>
      <c r="E22" s="33">
        <v>600000</v>
      </c>
      <c r="F22" s="33">
        <v>82926</v>
      </c>
      <c r="G22" s="38">
        <f t="shared" si="0"/>
        <v>0.13821</v>
      </c>
      <c r="H22" s="33">
        <v>287740</v>
      </c>
      <c r="I22" s="38">
        <f t="shared" si="1"/>
        <v>0.47956666666666664</v>
      </c>
      <c r="J22" s="33">
        <v>-36290</v>
      </c>
      <c r="K22" s="38">
        <f t="shared" si="2"/>
        <v>-6.0483333333333333E-2</v>
      </c>
      <c r="L22" s="33">
        <v>0</v>
      </c>
      <c r="M22" s="38">
        <f t="shared" si="3"/>
        <v>0</v>
      </c>
      <c r="N22" s="33">
        <f t="shared" si="4"/>
        <v>334376</v>
      </c>
      <c r="O22" s="38">
        <f t="shared" si="5"/>
        <v>0.55729333333333331</v>
      </c>
      <c r="P22" s="33">
        <v>214227</v>
      </c>
      <c r="Q22" s="33">
        <v>271167</v>
      </c>
      <c r="R22" s="33">
        <v>271167</v>
      </c>
      <c r="S22" s="33">
        <v>337030</v>
      </c>
      <c r="T22" s="38">
        <f t="shared" si="6"/>
        <v>1.2428872244779048</v>
      </c>
      <c r="U22" s="38">
        <f t="shared" si="7"/>
        <v>-1.1693997488645222</v>
      </c>
    </row>
    <row r="23" spans="1:21" ht="13" x14ac:dyDescent="0.3">
      <c r="A23" s="18" t="s">
        <v>29</v>
      </c>
      <c r="B23" s="12" t="s">
        <v>54</v>
      </c>
      <c r="C23" s="11" t="s">
        <v>55</v>
      </c>
      <c r="D23" s="33">
        <v>1528200</v>
      </c>
      <c r="E23" s="33">
        <v>1527900</v>
      </c>
      <c r="F23" s="33">
        <v>427548</v>
      </c>
      <c r="G23" s="38">
        <f t="shared" si="0"/>
        <v>0.27977228111503732</v>
      </c>
      <c r="H23" s="33">
        <v>300450</v>
      </c>
      <c r="I23" s="38">
        <f t="shared" si="1"/>
        <v>0.19660384766391834</v>
      </c>
      <c r="J23" s="33">
        <v>764137</v>
      </c>
      <c r="K23" s="38">
        <f t="shared" si="2"/>
        <v>0.50012239020878335</v>
      </c>
      <c r="L23" s="33">
        <v>0</v>
      </c>
      <c r="M23" s="38">
        <f t="shared" si="3"/>
        <v>0</v>
      </c>
      <c r="N23" s="33">
        <f t="shared" si="4"/>
        <v>1492135</v>
      </c>
      <c r="O23" s="38">
        <f t="shared" si="5"/>
        <v>0.97659205445382546</v>
      </c>
      <c r="P23" s="33">
        <v>817</v>
      </c>
      <c r="Q23" s="33">
        <v>1448900</v>
      </c>
      <c r="R23" s="33">
        <v>1448900</v>
      </c>
      <c r="S23" s="33">
        <v>13278</v>
      </c>
      <c r="T23" s="38">
        <f t="shared" si="6"/>
        <v>9.1641935261232658E-3</v>
      </c>
      <c r="U23" s="38">
        <f t="shared" si="7"/>
        <v>934.29620563035496</v>
      </c>
    </row>
    <row r="24" spans="1:21" ht="13" x14ac:dyDescent="0.3">
      <c r="A24" s="18" t="s">
        <v>29</v>
      </c>
      <c r="B24" s="12" t="s">
        <v>56</v>
      </c>
      <c r="C24" s="11" t="s">
        <v>57</v>
      </c>
      <c r="D24" s="33">
        <v>249188</v>
      </c>
      <c r="E24" s="33">
        <v>249188</v>
      </c>
      <c r="F24" s="33">
        <v>12113</v>
      </c>
      <c r="G24" s="38">
        <f t="shared" si="0"/>
        <v>4.8609884906175259E-2</v>
      </c>
      <c r="H24" s="33">
        <v>12257</v>
      </c>
      <c r="I24" s="38">
        <f t="shared" si="1"/>
        <v>4.918776185049039E-2</v>
      </c>
      <c r="J24" s="33">
        <v>11717</v>
      </c>
      <c r="K24" s="38">
        <f t="shared" si="2"/>
        <v>4.7020723309308635E-2</v>
      </c>
      <c r="L24" s="33">
        <v>0</v>
      </c>
      <c r="M24" s="38">
        <f t="shared" si="3"/>
        <v>0</v>
      </c>
      <c r="N24" s="33">
        <f t="shared" si="4"/>
        <v>36087</v>
      </c>
      <c r="O24" s="38">
        <f t="shared" si="5"/>
        <v>0.14481837006597428</v>
      </c>
      <c r="P24" s="33">
        <v>36110</v>
      </c>
      <c r="Q24" s="33">
        <v>239835</v>
      </c>
      <c r="R24" s="33">
        <v>239835</v>
      </c>
      <c r="S24" s="33">
        <v>47900</v>
      </c>
      <c r="T24" s="38">
        <f t="shared" si="6"/>
        <v>0.19972064127420935</v>
      </c>
      <c r="U24" s="38">
        <f t="shared" si="7"/>
        <v>-0.67551924674605379</v>
      </c>
    </row>
    <row r="25" spans="1:21" ht="13" x14ac:dyDescent="0.3">
      <c r="A25" s="18" t="s">
        <v>29</v>
      </c>
      <c r="B25" s="12" t="s">
        <v>58</v>
      </c>
      <c r="C25" s="11" t="s">
        <v>59</v>
      </c>
      <c r="D25" s="33">
        <v>18723061</v>
      </c>
      <c r="E25" s="33">
        <v>18723061</v>
      </c>
      <c r="F25" s="33">
        <v>0</v>
      </c>
      <c r="G25" s="38">
        <f t="shared" si="0"/>
        <v>0</v>
      </c>
      <c r="H25" s="33">
        <v>0</v>
      </c>
      <c r="I25" s="38">
        <f t="shared" si="1"/>
        <v>0</v>
      </c>
      <c r="J25" s="33">
        <v>0</v>
      </c>
      <c r="K25" s="38">
        <f t="shared" si="2"/>
        <v>0</v>
      </c>
      <c r="L25" s="33">
        <v>0</v>
      </c>
      <c r="M25" s="38">
        <f t="shared" si="3"/>
        <v>0</v>
      </c>
      <c r="N25" s="33">
        <f t="shared" si="4"/>
        <v>0</v>
      </c>
      <c r="O25" s="38">
        <f t="shared" si="5"/>
        <v>0</v>
      </c>
      <c r="P25" s="33">
        <v>11111575</v>
      </c>
      <c r="Q25" s="33">
        <v>29692300</v>
      </c>
      <c r="R25" s="33">
        <v>29692300</v>
      </c>
      <c r="S25" s="33">
        <v>11111575</v>
      </c>
      <c r="T25" s="38">
        <f t="shared" si="6"/>
        <v>0.37422412544666461</v>
      </c>
      <c r="U25" s="38">
        <f t="shared" si="7"/>
        <v>-1</v>
      </c>
    </row>
    <row r="26" spans="1:21" ht="13" x14ac:dyDescent="0.3">
      <c r="A26" s="18" t="s">
        <v>44</v>
      </c>
      <c r="B26" s="12" t="s">
        <v>60</v>
      </c>
      <c r="C26" s="11" t="s">
        <v>61</v>
      </c>
      <c r="D26" s="33">
        <v>59591220</v>
      </c>
      <c r="E26" s="33">
        <v>66147563</v>
      </c>
      <c r="F26" s="33">
        <v>432137</v>
      </c>
      <c r="G26" s="38">
        <f t="shared" si="0"/>
        <v>7.2516890911110731E-3</v>
      </c>
      <c r="H26" s="33">
        <v>1646461</v>
      </c>
      <c r="I26" s="38">
        <f t="shared" si="1"/>
        <v>2.7629254779479258E-2</v>
      </c>
      <c r="J26" s="33">
        <v>877050</v>
      </c>
      <c r="K26" s="38">
        <f t="shared" si="2"/>
        <v>1.3258991869435915E-2</v>
      </c>
      <c r="L26" s="33">
        <v>0</v>
      </c>
      <c r="M26" s="38">
        <f t="shared" si="3"/>
        <v>0</v>
      </c>
      <c r="N26" s="33">
        <f t="shared" si="4"/>
        <v>2955648</v>
      </c>
      <c r="O26" s="38">
        <f t="shared" si="5"/>
        <v>4.4682643863992393E-2</v>
      </c>
      <c r="P26" s="33">
        <v>1376992</v>
      </c>
      <c r="Q26" s="33">
        <v>51942384</v>
      </c>
      <c r="R26" s="33">
        <v>0</v>
      </c>
      <c r="S26" s="33">
        <v>2095905</v>
      </c>
      <c r="T26" s="38">
        <f t="shared" si="6"/>
        <v>0</v>
      </c>
      <c r="U26" s="38">
        <f t="shared" si="7"/>
        <v>-0.36306819502219334</v>
      </c>
    </row>
    <row r="27" spans="1:21" ht="14" x14ac:dyDescent="0.3">
      <c r="A27" s="19" t="s">
        <v>0</v>
      </c>
      <c r="B27" s="14" t="s">
        <v>62</v>
      </c>
      <c r="C27" s="13" t="s">
        <v>0</v>
      </c>
      <c r="D27" s="34">
        <f>SUM(D20:D26)</f>
        <v>82791741</v>
      </c>
      <c r="E27" s="34">
        <f>SUM(E20:E26)</f>
        <v>94347784</v>
      </c>
      <c r="F27" s="34">
        <f>SUM(F20:F26)</f>
        <v>1716892</v>
      </c>
      <c r="G27" s="39">
        <f t="shared" si="0"/>
        <v>2.0737479116425393E-2</v>
      </c>
      <c r="H27" s="34">
        <f>SUM(H20:H26)</f>
        <v>2702232</v>
      </c>
      <c r="I27" s="39">
        <f t="shared" si="1"/>
        <v>3.2638907786707853E-2</v>
      </c>
      <c r="J27" s="34">
        <f>SUM(J20:J26)</f>
        <v>2221387</v>
      </c>
      <c r="K27" s="39">
        <f t="shared" si="2"/>
        <v>2.3544665341583434E-2</v>
      </c>
      <c r="L27" s="34">
        <f>SUM(L20:L26)</f>
        <v>0</v>
      </c>
      <c r="M27" s="39">
        <f t="shared" si="3"/>
        <v>0</v>
      </c>
      <c r="N27" s="34">
        <f t="shared" si="4"/>
        <v>6640511</v>
      </c>
      <c r="O27" s="39">
        <f t="shared" si="5"/>
        <v>7.0383327710166463E-2</v>
      </c>
      <c r="P27" s="34">
        <f>SUM(P20:P26)</f>
        <v>13147928</v>
      </c>
      <c r="Q27" s="34">
        <f>SUM(Q20:Q26)</f>
        <v>86630086</v>
      </c>
      <c r="R27" s="34">
        <f>SUM(R20:R26)</f>
        <v>34687702</v>
      </c>
      <c r="S27" s="34">
        <f>SUM(S20:S26)</f>
        <v>15266072</v>
      </c>
      <c r="T27" s="39">
        <f t="shared" si="6"/>
        <v>0.44010041368551889</v>
      </c>
      <c r="U27" s="39">
        <f t="shared" si="7"/>
        <v>-0.83104661053817752</v>
      </c>
    </row>
    <row r="28" spans="1:21" ht="13" x14ac:dyDescent="0.3">
      <c r="A28" s="18" t="s">
        <v>29</v>
      </c>
      <c r="B28" s="12" t="s">
        <v>63</v>
      </c>
      <c r="C28" s="11" t="s">
        <v>64</v>
      </c>
      <c r="D28" s="33">
        <v>865730</v>
      </c>
      <c r="E28" s="33">
        <v>865730</v>
      </c>
      <c r="F28" s="33">
        <v>236649</v>
      </c>
      <c r="G28" s="38">
        <f t="shared" si="0"/>
        <v>0.2733519688586511</v>
      </c>
      <c r="H28" s="33">
        <v>45172</v>
      </c>
      <c r="I28" s="38">
        <f t="shared" si="1"/>
        <v>5.2177930763633001E-2</v>
      </c>
      <c r="J28" s="33">
        <v>30547</v>
      </c>
      <c r="K28" s="38">
        <f t="shared" si="2"/>
        <v>3.5284673050489185E-2</v>
      </c>
      <c r="L28" s="33">
        <v>0</v>
      </c>
      <c r="M28" s="38">
        <f t="shared" si="3"/>
        <v>0</v>
      </c>
      <c r="N28" s="33">
        <f t="shared" si="4"/>
        <v>312368</v>
      </c>
      <c r="O28" s="38">
        <f t="shared" si="5"/>
        <v>0.36081457267277328</v>
      </c>
      <c r="P28" s="33">
        <v>91830</v>
      </c>
      <c r="Q28" s="33">
        <v>649983</v>
      </c>
      <c r="R28" s="33">
        <v>833233</v>
      </c>
      <c r="S28" s="33">
        <v>267131</v>
      </c>
      <c r="T28" s="38">
        <f t="shared" si="6"/>
        <v>0.32059579973428803</v>
      </c>
      <c r="U28" s="38">
        <f t="shared" si="7"/>
        <v>-0.66735271697702281</v>
      </c>
    </row>
    <row r="29" spans="1:21" ht="13" x14ac:dyDescent="0.3">
      <c r="A29" s="18" t="s">
        <v>29</v>
      </c>
      <c r="B29" s="12" t="s">
        <v>65</v>
      </c>
      <c r="C29" s="11" t="s">
        <v>66</v>
      </c>
      <c r="D29" s="33">
        <v>1839098</v>
      </c>
      <c r="E29" s="33">
        <v>1856098</v>
      </c>
      <c r="F29" s="33">
        <v>843119</v>
      </c>
      <c r="G29" s="38">
        <f t="shared" si="0"/>
        <v>0.4584415838633939</v>
      </c>
      <c r="H29" s="33">
        <v>264598</v>
      </c>
      <c r="I29" s="38">
        <f t="shared" si="1"/>
        <v>0.14387379030372499</v>
      </c>
      <c r="J29" s="33">
        <v>17655</v>
      </c>
      <c r="K29" s="38">
        <f t="shared" si="2"/>
        <v>9.5118899971876492E-3</v>
      </c>
      <c r="L29" s="33">
        <v>0</v>
      </c>
      <c r="M29" s="38">
        <f t="shared" si="3"/>
        <v>0</v>
      </c>
      <c r="N29" s="33">
        <f t="shared" si="4"/>
        <v>1125372</v>
      </c>
      <c r="O29" s="38">
        <f t="shared" si="5"/>
        <v>0.60631065816567875</v>
      </c>
      <c r="P29" s="33">
        <v>91609</v>
      </c>
      <c r="Q29" s="33">
        <v>1567626</v>
      </c>
      <c r="R29" s="33">
        <v>1839098</v>
      </c>
      <c r="S29" s="33">
        <v>1183444</v>
      </c>
      <c r="T29" s="38">
        <f t="shared" si="6"/>
        <v>0.64349153769945922</v>
      </c>
      <c r="U29" s="38">
        <f t="shared" si="7"/>
        <v>-0.80727876082044348</v>
      </c>
    </row>
    <row r="30" spans="1:21" ht="13" x14ac:dyDescent="0.3">
      <c r="A30" s="18" t="s">
        <v>29</v>
      </c>
      <c r="B30" s="12" t="s">
        <v>67</v>
      </c>
      <c r="C30" s="11" t="s">
        <v>68</v>
      </c>
      <c r="D30" s="33">
        <v>3917751</v>
      </c>
      <c r="E30" s="33">
        <v>3917751</v>
      </c>
      <c r="F30" s="33">
        <v>1261360</v>
      </c>
      <c r="G30" s="38">
        <f t="shared" si="0"/>
        <v>0.32196022667086294</v>
      </c>
      <c r="H30" s="33">
        <v>1441535</v>
      </c>
      <c r="I30" s="38">
        <f t="shared" si="1"/>
        <v>0.36794962211738313</v>
      </c>
      <c r="J30" s="33">
        <v>303542</v>
      </c>
      <c r="K30" s="38">
        <f t="shared" si="2"/>
        <v>7.7478635063841478E-2</v>
      </c>
      <c r="L30" s="33">
        <v>0</v>
      </c>
      <c r="M30" s="38">
        <f t="shared" si="3"/>
        <v>0</v>
      </c>
      <c r="N30" s="33">
        <f t="shared" si="4"/>
        <v>3006437</v>
      </c>
      <c r="O30" s="38">
        <f t="shared" si="5"/>
        <v>0.76738848385208758</v>
      </c>
      <c r="P30" s="33">
        <v>919547</v>
      </c>
      <c r="Q30" s="33">
        <v>3869582</v>
      </c>
      <c r="R30" s="33">
        <v>4702557</v>
      </c>
      <c r="S30" s="33">
        <v>3269020</v>
      </c>
      <c r="T30" s="38">
        <f t="shared" si="6"/>
        <v>0.6951579746933424</v>
      </c>
      <c r="U30" s="38">
        <f t="shared" si="7"/>
        <v>-0.66990050535752932</v>
      </c>
    </row>
    <row r="31" spans="1:21" ht="13" x14ac:dyDescent="0.3">
      <c r="A31" s="18" t="s">
        <v>29</v>
      </c>
      <c r="B31" s="12" t="s">
        <v>69</v>
      </c>
      <c r="C31" s="11" t="s">
        <v>70</v>
      </c>
      <c r="D31" s="33">
        <v>301500</v>
      </c>
      <c r="E31" s="33">
        <v>336500</v>
      </c>
      <c r="F31" s="33">
        <v>55863</v>
      </c>
      <c r="G31" s="38">
        <f t="shared" si="0"/>
        <v>0.18528358208955223</v>
      </c>
      <c r="H31" s="33">
        <v>113437</v>
      </c>
      <c r="I31" s="38">
        <f t="shared" si="1"/>
        <v>0.37624212271973467</v>
      </c>
      <c r="J31" s="33">
        <v>17298</v>
      </c>
      <c r="K31" s="38">
        <f t="shared" si="2"/>
        <v>5.1405646359583952E-2</v>
      </c>
      <c r="L31" s="33">
        <v>0</v>
      </c>
      <c r="M31" s="38">
        <f t="shared" si="3"/>
        <v>0</v>
      </c>
      <c r="N31" s="33">
        <f t="shared" si="4"/>
        <v>186598</v>
      </c>
      <c r="O31" s="38">
        <f t="shared" si="5"/>
        <v>0.55452600297176824</v>
      </c>
      <c r="P31" s="33">
        <v>-6298</v>
      </c>
      <c r="Q31" s="33">
        <v>319000</v>
      </c>
      <c r="R31" s="33">
        <v>176000</v>
      </c>
      <c r="S31" s="33">
        <v>115655</v>
      </c>
      <c r="T31" s="38">
        <f t="shared" si="6"/>
        <v>0.65713068181818179</v>
      </c>
      <c r="U31" s="38">
        <f t="shared" si="7"/>
        <v>-3.7465862178469354</v>
      </c>
    </row>
    <row r="32" spans="1:21" ht="13" x14ac:dyDescent="0.3">
      <c r="A32" s="18" t="s">
        <v>29</v>
      </c>
      <c r="B32" s="12" t="s">
        <v>71</v>
      </c>
      <c r="C32" s="11" t="s">
        <v>72</v>
      </c>
      <c r="D32" s="33">
        <v>2492450</v>
      </c>
      <c r="E32" s="33">
        <v>2492453</v>
      </c>
      <c r="F32" s="33">
        <v>0</v>
      </c>
      <c r="G32" s="38">
        <f t="shared" si="0"/>
        <v>0</v>
      </c>
      <c r="H32" s="33">
        <v>0</v>
      </c>
      <c r="I32" s="38">
        <f t="shared" si="1"/>
        <v>0</v>
      </c>
      <c r="J32" s="33">
        <v>29890</v>
      </c>
      <c r="K32" s="38">
        <f t="shared" si="2"/>
        <v>1.1992202059577453E-2</v>
      </c>
      <c r="L32" s="33">
        <v>0</v>
      </c>
      <c r="M32" s="38">
        <f t="shared" si="3"/>
        <v>0</v>
      </c>
      <c r="N32" s="33">
        <f t="shared" si="4"/>
        <v>29890</v>
      </c>
      <c r="O32" s="38">
        <f t="shared" si="5"/>
        <v>1.1992202059577453E-2</v>
      </c>
      <c r="P32" s="33">
        <v>0</v>
      </c>
      <c r="Q32" s="33">
        <v>5019098</v>
      </c>
      <c r="R32" s="33">
        <v>5019098</v>
      </c>
      <c r="S32" s="33">
        <v>0</v>
      </c>
      <c r="T32" s="38">
        <f t="shared" si="6"/>
        <v>0</v>
      </c>
      <c r="U32" s="38">
        <f t="shared" si="7"/>
        <v>0</v>
      </c>
    </row>
    <row r="33" spans="1:21" ht="13" x14ac:dyDescent="0.3">
      <c r="A33" s="18" t="s">
        <v>29</v>
      </c>
      <c r="B33" s="12" t="s">
        <v>73</v>
      </c>
      <c r="C33" s="11" t="s">
        <v>74</v>
      </c>
      <c r="D33" s="33">
        <v>0</v>
      </c>
      <c r="E33" s="33">
        <v>0</v>
      </c>
      <c r="F33" s="33">
        <v>0</v>
      </c>
      <c r="G33" s="38">
        <f t="shared" si="0"/>
        <v>0</v>
      </c>
      <c r="H33" s="33">
        <v>0</v>
      </c>
      <c r="I33" s="38">
        <f t="shared" si="1"/>
        <v>0</v>
      </c>
      <c r="J33" s="33">
        <v>0</v>
      </c>
      <c r="K33" s="38">
        <f t="shared" si="2"/>
        <v>0</v>
      </c>
      <c r="L33" s="33">
        <v>0</v>
      </c>
      <c r="M33" s="38">
        <f t="shared" si="3"/>
        <v>0</v>
      </c>
      <c r="N33" s="33">
        <f t="shared" si="4"/>
        <v>0</v>
      </c>
      <c r="O33" s="38">
        <f t="shared" si="5"/>
        <v>0</v>
      </c>
      <c r="P33" s="33">
        <v>0</v>
      </c>
      <c r="Q33" s="33">
        <v>0</v>
      </c>
      <c r="R33" s="33">
        <v>0</v>
      </c>
      <c r="S33" s="33">
        <v>0</v>
      </c>
      <c r="T33" s="38">
        <f t="shared" si="6"/>
        <v>0</v>
      </c>
      <c r="U33" s="38">
        <f t="shared" si="7"/>
        <v>0</v>
      </c>
    </row>
    <row r="34" spans="1:21" ht="13" x14ac:dyDescent="0.3">
      <c r="A34" s="18" t="s">
        <v>44</v>
      </c>
      <c r="B34" s="12" t="s">
        <v>75</v>
      </c>
      <c r="C34" s="11" t="s">
        <v>76</v>
      </c>
      <c r="D34" s="33">
        <v>70290829</v>
      </c>
      <c r="E34" s="33">
        <v>71190829</v>
      </c>
      <c r="F34" s="33">
        <v>4182253</v>
      </c>
      <c r="G34" s="38">
        <f t="shared" si="0"/>
        <v>5.9499269812282339E-2</v>
      </c>
      <c r="H34" s="33">
        <v>6113702</v>
      </c>
      <c r="I34" s="38">
        <f t="shared" si="1"/>
        <v>8.6977235678924777E-2</v>
      </c>
      <c r="J34" s="33">
        <v>6897357</v>
      </c>
      <c r="K34" s="38">
        <f t="shared" si="2"/>
        <v>9.6885471020431574E-2</v>
      </c>
      <c r="L34" s="33">
        <v>0</v>
      </c>
      <c r="M34" s="38">
        <f t="shared" si="3"/>
        <v>0</v>
      </c>
      <c r="N34" s="33">
        <f t="shared" si="4"/>
        <v>17193312</v>
      </c>
      <c r="O34" s="38">
        <f t="shared" si="5"/>
        <v>0.2415102091310104</v>
      </c>
      <c r="P34" s="33">
        <v>32551858</v>
      </c>
      <c r="Q34" s="33">
        <v>58165712</v>
      </c>
      <c r="R34" s="33">
        <v>94296074</v>
      </c>
      <c r="S34" s="33">
        <v>53054407</v>
      </c>
      <c r="T34" s="38">
        <f t="shared" si="6"/>
        <v>0.56263643595596569</v>
      </c>
      <c r="U34" s="38">
        <f t="shared" si="7"/>
        <v>-0.78811172621851566</v>
      </c>
    </row>
    <row r="35" spans="1:21" ht="14" x14ac:dyDescent="0.3">
      <c r="A35" s="19" t="s">
        <v>0</v>
      </c>
      <c r="B35" s="14" t="s">
        <v>77</v>
      </c>
      <c r="C35" s="13" t="s">
        <v>0</v>
      </c>
      <c r="D35" s="34">
        <f>SUM(D28:D34)</f>
        <v>79707358</v>
      </c>
      <c r="E35" s="34">
        <f>SUM(E28:E34)</f>
        <v>80659361</v>
      </c>
      <c r="F35" s="34">
        <f>SUM(F28:F34)</f>
        <v>6579244</v>
      </c>
      <c r="G35" s="39">
        <f t="shared" si="0"/>
        <v>8.2542492501131451E-2</v>
      </c>
      <c r="H35" s="34">
        <f>SUM(H28:H34)</f>
        <v>7978444</v>
      </c>
      <c r="I35" s="39">
        <f t="shared" si="1"/>
        <v>0.1000967062538944</v>
      </c>
      <c r="J35" s="34">
        <f>SUM(J28:J34)</f>
        <v>7296289</v>
      </c>
      <c r="K35" s="39">
        <f t="shared" si="2"/>
        <v>9.0458056071135995E-2</v>
      </c>
      <c r="L35" s="34">
        <f>SUM(L28:L34)</f>
        <v>0</v>
      </c>
      <c r="M35" s="39">
        <f t="shared" si="3"/>
        <v>0</v>
      </c>
      <c r="N35" s="34">
        <f t="shared" si="4"/>
        <v>21853977</v>
      </c>
      <c r="O35" s="39">
        <f t="shared" si="5"/>
        <v>0.27094160837698678</v>
      </c>
      <c r="P35" s="34">
        <f>SUM(P28:P34)</f>
        <v>33648546</v>
      </c>
      <c r="Q35" s="34">
        <f>SUM(Q28:Q34)</f>
        <v>69591001</v>
      </c>
      <c r="R35" s="34">
        <f>SUM(R28:R34)</f>
        <v>106866060</v>
      </c>
      <c r="S35" s="34">
        <f>SUM(S28:S34)</f>
        <v>57889657</v>
      </c>
      <c r="T35" s="39">
        <f t="shared" si="6"/>
        <v>0.54170292233100015</v>
      </c>
      <c r="U35" s="39">
        <f t="shared" si="7"/>
        <v>-0.78316183409529794</v>
      </c>
    </row>
    <row r="36" spans="1:21" ht="13" x14ac:dyDescent="0.3">
      <c r="A36" s="18" t="s">
        <v>29</v>
      </c>
      <c r="B36" s="12" t="s">
        <v>78</v>
      </c>
      <c r="C36" s="11" t="s">
        <v>79</v>
      </c>
      <c r="D36" s="33">
        <v>2743555</v>
      </c>
      <c r="E36" s="33">
        <v>2743555</v>
      </c>
      <c r="F36" s="33">
        <v>35344</v>
      </c>
      <c r="G36" s="38">
        <f t="shared" si="0"/>
        <v>1.2882555662270303E-2</v>
      </c>
      <c r="H36" s="33">
        <v>294424</v>
      </c>
      <c r="I36" s="38">
        <f t="shared" si="1"/>
        <v>0.10731477954697463</v>
      </c>
      <c r="J36" s="33">
        <v>340765</v>
      </c>
      <c r="K36" s="38">
        <f t="shared" si="2"/>
        <v>0.12420563830504583</v>
      </c>
      <c r="L36" s="33">
        <v>0</v>
      </c>
      <c r="M36" s="38">
        <f t="shared" si="3"/>
        <v>0</v>
      </c>
      <c r="N36" s="33">
        <f t="shared" si="4"/>
        <v>670533</v>
      </c>
      <c r="O36" s="38">
        <f t="shared" si="5"/>
        <v>0.24440297351429077</v>
      </c>
      <c r="P36" s="33">
        <v>19144</v>
      </c>
      <c r="Q36" s="33">
        <v>2601180</v>
      </c>
      <c r="R36" s="33">
        <v>2601180</v>
      </c>
      <c r="S36" s="33">
        <v>63783</v>
      </c>
      <c r="T36" s="38">
        <f t="shared" si="6"/>
        <v>2.452079440869144E-2</v>
      </c>
      <c r="U36" s="38">
        <f t="shared" si="7"/>
        <v>16.80009402423736</v>
      </c>
    </row>
    <row r="37" spans="1:21" ht="13" x14ac:dyDescent="0.3">
      <c r="A37" s="18" t="s">
        <v>29</v>
      </c>
      <c r="B37" s="12" t="s">
        <v>80</v>
      </c>
      <c r="C37" s="11" t="s">
        <v>81</v>
      </c>
      <c r="D37" s="33">
        <v>2606327</v>
      </c>
      <c r="E37" s="33">
        <v>2540939</v>
      </c>
      <c r="F37" s="33">
        <v>8133</v>
      </c>
      <c r="G37" s="38">
        <f t="shared" si="0"/>
        <v>3.1204833468709029E-3</v>
      </c>
      <c r="H37" s="33">
        <v>1733655</v>
      </c>
      <c r="I37" s="38">
        <f t="shared" si="1"/>
        <v>0.66517171483087123</v>
      </c>
      <c r="J37" s="33">
        <v>1818</v>
      </c>
      <c r="K37" s="38">
        <f t="shared" si="2"/>
        <v>7.1548352793986787E-4</v>
      </c>
      <c r="L37" s="33">
        <v>0</v>
      </c>
      <c r="M37" s="38">
        <f t="shared" si="3"/>
        <v>0</v>
      </c>
      <c r="N37" s="33">
        <f t="shared" si="4"/>
        <v>1743606</v>
      </c>
      <c r="O37" s="38">
        <f t="shared" si="5"/>
        <v>0.68620537525694236</v>
      </c>
      <c r="P37" s="33">
        <v>8163</v>
      </c>
      <c r="Q37" s="33">
        <v>2093077</v>
      </c>
      <c r="R37" s="33">
        <v>2082225</v>
      </c>
      <c r="S37" s="33">
        <v>28715</v>
      </c>
      <c r="T37" s="38">
        <f t="shared" si="6"/>
        <v>1.3790536565452821E-2</v>
      </c>
      <c r="U37" s="38">
        <f t="shared" si="7"/>
        <v>-0.77728776185226023</v>
      </c>
    </row>
    <row r="38" spans="1:21" ht="13" x14ac:dyDescent="0.3">
      <c r="A38" s="18" t="s">
        <v>29</v>
      </c>
      <c r="B38" s="12" t="s">
        <v>82</v>
      </c>
      <c r="C38" s="11" t="s">
        <v>83</v>
      </c>
      <c r="D38" s="33">
        <v>0</v>
      </c>
      <c r="E38" s="33">
        <v>0</v>
      </c>
      <c r="F38" s="33">
        <v>0</v>
      </c>
      <c r="G38" s="38">
        <f t="shared" si="0"/>
        <v>0</v>
      </c>
      <c r="H38" s="33">
        <v>0</v>
      </c>
      <c r="I38" s="38">
        <f t="shared" si="1"/>
        <v>0</v>
      </c>
      <c r="J38" s="33">
        <v>0</v>
      </c>
      <c r="K38" s="38">
        <f t="shared" si="2"/>
        <v>0</v>
      </c>
      <c r="L38" s="33">
        <v>0</v>
      </c>
      <c r="M38" s="38">
        <f t="shared" si="3"/>
        <v>0</v>
      </c>
      <c r="N38" s="33">
        <f t="shared" si="4"/>
        <v>0</v>
      </c>
      <c r="O38" s="38">
        <f t="shared" si="5"/>
        <v>0</v>
      </c>
      <c r="P38" s="33">
        <v>0</v>
      </c>
      <c r="Q38" s="33">
        <v>0</v>
      </c>
      <c r="R38" s="33">
        <v>0</v>
      </c>
      <c r="S38" s="33">
        <v>0</v>
      </c>
      <c r="T38" s="38">
        <f t="shared" si="6"/>
        <v>0</v>
      </c>
      <c r="U38" s="38">
        <f t="shared" si="7"/>
        <v>0</v>
      </c>
    </row>
    <row r="39" spans="1:21" ht="13" x14ac:dyDescent="0.3">
      <c r="A39" s="18" t="s">
        <v>44</v>
      </c>
      <c r="B39" s="12" t="s">
        <v>84</v>
      </c>
      <c r="C39" s="11" t="s">
        <v>85</v>
      </c>
      <c r="D39" s="33">
        <v>66636750</v>
      </c>
      <c r="E39" s="33">
        <v>61136099</v>
      </c>
      <c r="F39" s="33">
        <v>0</v>
      </c>
      <c r="G39" s="38">
        <f t="shared" si="0"/>
        <v>0</v>
      </c>
      <c r="H39" s="33">
        <v>0</v>
      </c>
      <c r="I39" s="38">
        <f t="shared" si="1"/>
        <v>0</v>
      </c>
      <c r="J39" s="33">
        <v>434279</v>
      </c>
      <c r="K39" s="38">
        <f t="shared" si="2"/>
        <v>7.1034790754313584E-3</v>
      </c>
      <c r="L39" s="33">
        <v>0</v>
      </c>
      <c r="M39" s="38">
        <f t="shared" si="3"/>
        <v>0</v>
      </c>
      <c r="N39" s="33">
        <f t="shared" si="4"/>
        <v>434279</v>
      </c>
      <c r="O39" s="38">
        <f t="shared" si="5"/>
        <v>7.1034790754313584E-3</v>
      </c>
      <c r="P39" s="33">
        <v>0</v>
      </c>
      <c r="Q39" s="33">
        <v>39435650</v>
      </c>
      <c r="R39" s="33">
        <v>54413614</v>
      </c>
      <c r="S39" s="33">
        <v>0</v>
      </c>
      <c r="T39" s="38">
        <f t="shared" si="6"/>
        <v>0</v>
      </c>
      <c r="U39" s="38">
        <f t="shared" si="7"/>
        <v>0</v>
      </c>
    </row>
    <row r="40" spans="1:21" ht="14" x14ac:dyDescent="0.3">
      <c r="A40" s="19" t="s">
        <v>0</v>
      </c>
      <c r="B40" s="14" t="s">
        <v>86</v>
      </c>
      <c r="C40" s="13" t="s">
        <v>0</v>
      </c>
      <c r="D40" s="34">
        <f>SUM(D36:D39)</f>
        <v>71986632</v>
      </c>
      <c r="E40" s="34">
        <f>SUM(E36:E39)</f>
        <v>66420593</v>
      </c>
      <c r="F40" s="34">
        <f>SUM(F36:F39)</f>
        <v>43477</v>
      </c>
      <c r="G40" s="39">
        <f t="shared" si="0"/>
        <v>6.0395935734290217E-4</v>
      </c>
      <c r="H40" s="34">
        <f>SUM(H36:H39)</f>
        <v>2028079</v>
      </c>
      <c r="I40" s="39">
        <f t="shared" si="1"/>
        <v>2.8172994674900195E-2</v>
      </c>
      <c r="J40" s="34">
        <f>SUM(J36:J39)</f>
        <v>776862</v>
      </c>
      <c r="K40" s="39">
        <f t="shared" si="2"/>
        <v>1.1696101538870633E-2</v>
      </c>
      <c r="L40" s="34">
        <f>SUM(L36:L39)</f>
        <v>0</v>
      </c>
      <c r="M40" s="39">
        <f t="shared" si="3"/>
        <v>0</v>
      </c>
      <c r="N40" s="34">
        <f t="shared" si="4"/>
        <v>2848418</v>
      </c>
      <c r="O40" s="39">
        <f t="shared" si="5"/>
        <v>4.2884561419076761E-2</v>
      </c>
      <c r="P40" s="34">
        <f>SUM(P36:P39)</f>
        <v>27307</v>
      </c>
      <c r="Q40" s="34">
        <f>SUM(Q36:Q39)</f>
        <v>44129907</v>
      </c>
      <c r="R40" s="34">
        <f>SUM(R36:R39)</f>
        <v>59097019</v>
      </c>
      <c r="S40" s="34">
        <f>SUM(S36:S39)</f>
        <v>92498</v>
      </c>
      <c r="T40" s="39">
        <f t="shared" si="6"/>
        <v>1.5651889311032762E-3</v>
      </c>
      <c r="U40" s="39">
        <f t="shared" si="7"/>
        <v>27.449188852675139</v>
      </c>
    </row>
    <row r="41" spans="1:21" ht="13" x14ac:dyDescent="0.3">
      <c r="A41" s="18" t="s">
        <v>29</v>
      </c>
      <c r="B41" s="12" t="s">
        <v>87</v>
      </c>
      <c r="C41" s="11" t="s">
        <v>88</v>
      </c>
      <c r="D41" s="33">
        <v>517008</v>
      </c>
      <c r="E41" s="33">
        <v>517008</v>
      </c>
      <c r="F41" s="33">
        <v>489295</v>
      </c>
      <c r="G41" s="38">
        <f t="shared" si="0"/>
        <v>0.94639734781666818</v>
      </c>
      <c r="H41" s="33">
        <v>332947</v>
      </c>
      <c r="I41" s="38">
        <f t="shared" si="1"/>
        <v>0.64398810076439827</v>
      </c>
      <c r="J41" s="33">
        <v>327465</v>
      </c>
      <c r="K41" s="38">
        <f t="shared" si="2"/>
        <v>0.63338478321418623</v>
      </c>
      <c r="L41" s="33">
        <v>0</v>
      </c>
      <c r="M41" s="38">
        <f t="shared" si="3"/>
        <v>0</v>
      </c>
      <c r="N41" s="33">
        <f t="shared" si="4"/>
        <v>1149707</v>
      </c>
      <c r="O41" s="38">
        <f t="shared" si="5"/>
        <v>2.2237702317952528</v>
      </c>
      <c r="P41" s="33">
        <v>332730</v>
      </c>
      <c r="Q41" s="33">
        <v>497590</v>
      </c>
      <c r="R41" s="33">
        <v>497590</v>
      </c>
      <c r="S41" s="33">
        <v>805094</v>
      </c>
      <c r="T41" s="38">
        <f t="shared" si="6"/>
        <v>1.6179866958741131</v>
      </c>
      <c r="U41" s="38">
        <f t="shared" si="7"/>
        <v>-1.5823640789829563E-2</v>
      </c>
    </row>
    <row r="42" spans="1:21" ht="13" x14ac:dyDescent="0.3">
      <c r="A42" s="18" t="s">
        <v>29</v>
      </c>
      <c r="B42" s="12" t="s">
        <v>89</v>
      </c>
      <c r="C42" s="11" t="s">
        <v>90</v>
      </c>
      <c r="D42" s="33">
        <v>16657507</v>
      </c>
      <c r="E42" s="33">
        <v>16657507</v>
      </c>
      <c r="F42" s="33">
        <v>6764940</v>
      </c>
      <c r="G42" s="38">
        <f t="shared" si="0"/>
        <v>0.40611959520713392</v>
      </c>
      <c r="H42" s="33">
        <v>-414582</v>
      </c>
      <c r="I42" s="38">
        <f t="shared" si="1"/>
        <v>-2.4888598275840435E-2</v>
      </c>
      <c r="J42" s="33">
        <v>9445774</v>
      </c>
      <c r="K42" s="38">
        <f t="shared" si="2"/>
        <v>0.56705808378168476</v>
      </c>
      <c r="L42" s="33">
        <v>0</v>
      </c>
      <c r="M42" s="38">
        <f t="shared" si="3"/>
        <v>0</v>
      </c>
      <c r="N42" s="33">
        <f t="shared" si="4"/>
        <v>15796132</v>
      </c>
      <c r="O42" s="38">
        <f t="shared" si="5"/>
        <v>0.94828908071297824</v>
      </c>
      <c r="P42" s="33">
        <v>4413261</v>
      </c>
      <c r="Q42" s="33">
        <v>10588439</v>
      </c>
      <c r="R42" s="33">
        <v>10588439</v>
      </c>
      <c r="S42" s="33">
        <v>4413261</v>
      </c>
      <c r="T42" s="38">
        <f t="shared" si="6"/>
        <v>0.41679996456512619</v>
      </c>
      <c r="U42" s="38">
        <f t="shared" si="7"/>
        <v>1.1403161970252835</v>
      </c>
    </row>
    <row r="43" spans="1:21" ht="13" x14ac:dyDescent="0.3">
      <c r="A43" s="18" t="s">
        <v>29</v>
      </c>
      <c r="B43" s="12" t="s">
        <v>91</v>
      </c>
      <c r="C43" s="11" t="s">
        <v>92</v>
      </c>
      <c r="D43" s="33">
        <v>470454</v>
      </c>
      <c r="E43" s="33">
        <v>3551022</v>
      </c>
      <c r="F43" s="33">
        <v>67824</v>
      </c>
      <c r="G43" s="38">
        <f t="shared" si="0"/>
        <v>0.14416712367202744</v>
      </c>
      <c r="H43" s="33">
        <v>261950</v>
      </c>
      <c r="I43" s="38">
        <f t="shared" si="1"/>
        <v>0.55680257793535604</v>
      </c>
      <c r="J43" s="33">
        <v>68449</v>
      </c>
      <c r="K43" s="38">
        <f t="shared" si="2"/>
        <v>1.9275859175189564E-2</v>
      </c>
      <c r="L43" s="33">
        <v>0</v>
      </c>
      <c r="M43" s="38">
        <f t="shared" si="3"/>
        <v>0</v>
      </c>
      <c r="N43" s="33">
        <f t="shared" si="4"/>
        <v>398223</v>
      </c>
      <c r="O43" s="38">
        <f t="shared" si="5"/>
        <v>0.11214320834959626</v>
      </c>
      <c r="P43" s="33">
        <v>125444</v>
      </c>
      <c r="Q43" s="33">
        <v>3444957</v>
      </c>
      <c r="R43" s="33">
        <v>3444957</v>
      </c>
      <c r="S43" s="33">
        <v>153284</v>
      </c>
      <c r="T43" s="38">
        <f t="shared" si="6"/>
        <v>4.449518528097738E-2</v>
      </c>
      <c r="U43" s="38">
        <f t="shared" si="7"/>
        <v>-0.45434616243104498</v>
      </c>
    </row>
    <row r="44" spans="1:21" ht="13" x14ac:dyDescent="0.3">
      <c r="A44" s="18" t="s">
        <v>29</v>
      </c>
      <c r="B44" s="12" t="s">
        <v>93</v>
      </c>
      <c r="C44" s="11" t="s">
        <v>94</v>
      </c>
      <c r="D44" s="33">
        <v>2332950</v>
      </c>
      <c r="E44" s="33">
        <v>2332950</v>
      </c>
      <c r="F44" s="33">
        <v>18508757</v>
      </c>
      <c r="G44" s="38">
        <f t="shared" si="0"/>
        <v>7.9336278102831184</v>
      </c>
      <c r="H44" s="33">
        <v>14757777</v>
      </c>
      <c r="I44" s="38">
        <f t="shared" si="1"/>
        <v>6.3258008101330931</v>
      </c>
      <c r="J44" s="33">
        <v>11117563</v>
      </c>
      <c r="K44" s="38">
        <f t="shared" si="2"/>
        <v>4.765452752952271</v>
      </c>
      <c r="L44" s="33">
        <v>0</v>
      </c>
      <c r="M44" s="38">
        <f t="shared" si="3"/>
        <v>0</v>
      </c>
      <c r="N44" s="33">
        <f t="shared" si="4"/>
        <v>44384097</v>
      </c>
      <c r="O44" s="38">
        <f t="shared" si="5"/>
        <v>19.024881373368483</v>
      </c>
      <c r="P44" s="33">
        <v>15796295</v>
      </c>
      <c r="Q44" s="33">
        <v>2438503</v>
      </c>
      <c r="R44" s="33">
        <v>57995470</v>
      </c>
      <c r="S44" s="33">
        <v>74460343</v>
      </c>
      <c r="T44" s="38">
        <f t="shared" si="6"/>
        <v>1.2838992942034955</v>
      </c>
      <c r="U44" s="38">
        <f t="shared" si="7"/>
        <v>-0.29619173356790307</v>
      </c>
    </row>
    <row r="45" spans="1:21" ht="13" x14ac:dyDescent="0.3">
      <c r="A45" s="18" t="s">
        <v>29</v>
      </c>
      <c r="B45" s="12" t="s">
        <v>95</v>
      </c>
      <c r="C45" s="11" t="s">
        <v>96</v>
      </c>
      <c r="D45" s="33">
        <v>13036469</v>
      </c>
      <c r="E45" s="33">
        <v>13757597</v>
      </c>
      <c r="F45" s="33">
        <v>2263064</v>
      </c>
      <c r="G45" s="38">
        <f t="shared" si="0"/>
        <v>0.17359485916009926</v>
      </c>
      <c r="H45" s="33">
        <v>4143654</v>
      </c>
      <c r="I45" s="38">
        <f t="shared" si="1"/>
        <v>0.31785094568168726</v>
      </c>
      <c r="J45" s="33">
        <v>1953824</v>
      </c>
      <c r="K45" s="38">
        <f t="shared" si="2"/>
        <v>0.14201782476983443</v>
      </c>
      <c r="L45" s="33">
        <v>0</v>
      </c>
      <c r="M45" s="38">
        <f t="shared" si="3"/>
        <v>0</v>
      </c>
      <c r="N45" s="33">
        <f t="shared" si="4"/>
        <v>8360542</v>
      </c>
      <c r="O45" s="38">
        <f t="shared" si="5"/>
        <v>0.60770365638708568</v>
      </c>
      <c r="P45" s="33">
        <v>3183366</v>
      </c>
      <c r="Q45" s="33">
        <v>12009970</v>
      </c>
      <c r="R45" s="33">
        <v>13076243</v>
      </c>
      <c r="S45" s="33">
        <v>7327168</v>
      </c>
      <c r="T45" s="38">
        <f t="shared" si="6"/>
        <v>0.56034198813833602</v>
      </c>
      <c r="U45" s="38">
        <f t="shared" si="7"/>
        <v>-0.38623959670361496</v>
      </c>
    </row>
    <row r="46" spans="1:21" ht="13" x14ac:dyDescent="0.3">
      <c r="A46" s="18" t="s">
        <v>44</v>
      </c>
      <c r="B46" s="12" t="s">
        <v>97</v>
      </c>
      <c r="C46" s="11" t="s">
        <v>98</v>
      </c>
      <c r="D46" s="33">
        <v>186782812</v>
      </c>
      <c r="E46" s="33">
        <v>155343240</v>
      </c>
      <c r="F46" s="33">
        <v>0</v>
      </c>
      <c r="G46" s="38">
        <f t="shared" si="0"/>
        <v>0</v>
      </c>
      <c r="H46" s="33">
        <v>0</v>
      </c>
      <c r="I46" s="38">
        <f t="shared" si="1"/>
        <v>0</v>
      </c>
      <c r="J46" s="33">
        <v>9245000</v>
      </c>
      <c r="K46" s="38">
        <f t="shared" si="2"/>
        <v>5.9513371808132751E-2</v>
      </c>
      <c r="L46" s="33">
        <v>0</v>
      </c>
      <c r="M46" s="38">
        <f t="shared" si="3"/>
        <v>0</v>
      </c>
      <c r="N46" s="33">
        <f t="shared" si="4"/>
        <v>9245000</v>
      </c>
      <c r="O46" s="38">
        <f t="shared" si="5"/>
        <v>5.9513371808132751E-2</v>
      </c>
      <c r="P46" s="33">
        <v>1954000</v>
      </c>
      <c r="Q46" s="33">
        <v>232273397</v>
      </c>
      <c r="R46" s="33">
        <v>233152629</v>
      </c>
      <c r="S46" s="33">
        <v>6517000</v>
      </c>
      <c r="T46" s="38">
        <f t="shared" si="6"/>
        <v>2.7951647073214E-2</v>
      </c>
      <c r="U46" s="38">
        <f t="shared" si="7"/>
        <v>3.7313203684749237</v>
      </c>
    </row>
    <row r="47" spans="1:21" ht="14" x14ac:dyDescent="0.3">
      <c r="A47" s="19" t="s">
        <v>0</v>
      </c>
      <c r="B47" s="14" t="s">
        <v>99</v>
      </c>
      <c r="C47" s="13" t="s">
        <v>0</v>
      </c>
      <c r="D47" s="34">
        <f>SUM(D41:D46)</f>
        <v>219797200</v>
      </c>
      <c r="E47" s="34">
        <f>SUM(E41:E46)</f>
        <v>192159324</v>
      </c>
      <c r="F47" s="34">
        <f>SUM(F41:F46)</f>
        <v>28093880</v>
      </c>
      <c r="G47" s="39">
        <f t="shared" si="0"/>
        <v>0.12781727883703706</v>
      </c>
      <c r="H47" s="34">
        <f>SUM(H41:H46)</f>
        <v>19081746</v>
      </c>
      <c r="I47" s="39">
        <f t="shared" si="1"/>
        <v>8.6815236954792874E-2</v>
      </c>
      <c r="J47" s="34">
        <f>SUM(J41:J46)</f>
        <v>32158075</v>
      </c>
      <c r="K47" s="39">
        <f t="shared" si="2"/>
        <v>0.16735110392041139</v>
      </c>
      <c r="L47" s="34">
        <f>SUM(L41:L46)</f>
        <v>0</v>
      </c>
      <c r="M47" s="39">
        <f t="shared" si="3"/>
        <v>0</v>
      </c>
      <c r="N47" s="34">
        <f t="shared" si="4"/>
        <v>79333701</v>
      </c>
      <c r="O47" s="39">
        <f t="shared" si="5"/>
        <v>0.41285376815751079</v>
      </c>
      <c r="P47" s="34">
        <f>SUM(P41:P46)</f>
        <v>25805096</v>
      </c>
      <c r="Q47" s="34">
        <f>SUM(Q41:Q46)</f>
        <v>261252856</v>
      </c>
      <c r="R47" s="34">
        <f>SUM(R41:R46)</f>
        <v>318755328</v>
      </c>
      <c r="S47" s="34">
        <f>SUM(S41:S46)</f>
        <v>93676150</v>
      </c>
      <c r="T47" s="39">
        <f t="shared" si="6"/>
        <v>0.29388104847615282</v>
      </c>
      <c r="U47" s="39">
        <f t="shared" si="7"/>
        <v>0.24619086865633055</v>
      </c>
    </row>
    <row r="48" spans="1:21" ht="13" x14ac:dyDescent="0.3">
      <c r="A48" s="18" t="s">
        <v>29</v>
      </c>
      <c r="B48" s="12" t="s">
        <v>100</v>
      </c>
      <c r="C48" s="11" t="s">
        <v>101</v>
      </c>
      <c r="D48" s="33">
        <v>201984</v>
      </c>
      <c r="E48" s="33">
        <v>201984</v>
      </c>
      <c r="F48" s="33">
        <v>28399</v>
      </c>
      <c r="G48" s="38">
        <f t="shared" si="0"/>
        <v>0.14060024556400508</v>
      </c>
      <c r="H48" s="33">
        <v>51272</v>
      </c>
      <c r="I48" s="38">
        <f t="shared" si="1"/>
        <v>0.2538418884664132</v>
      </c>
      <c r="J48" s="33">
        <v>58886</v>
      </c>
      <c r="K48" s="38">
        <f t="shared" si="2"/>
        <v>0.29153794359949303</v>
      </c>
      <c r="L48" s="33">
        <v>0</v>
      </c>
      <c r="M48" s="38">
        <f t="shared" si="3"/>
        <v>0</v>
      </c>
      <c r="N48" s="33">
        <f t="shared" si="4"/>
        <v>138557</v>
      </c>
      <c r="O48" s="38">
        <f t="shared" si="5"/>
        <v>0.68598007762991131</v>
      </c>
      <c r="P48" s="33">
        <v>41152</v>
      </c>
      <c r="Q48" s="33">
        <v>145008</v>
      </c>
      <c r="R48" s="33">
        <v>202008</v>
      </c>
      <c r="S48" s="33">
        <v>112292</v>
      </c>
      <c r="T48" s="38">
        <f t="shared" si="6"/>
        <v>0.55587897509009543</v>
      </c>
      <c r="U48" s="38">
        <f t="shared" si="7"/>
        <v>0.43093895800933124</v>
      </c>
    </row>
    <row r="49" spans="1:21" ht="13" x14ac:dyDescent="0.3">
      <c r="A49" s="18" t="s">
        <v>29</v>
      </c>
      <c r="B49" s="12" t="s">
        <v>102</v>
      </c>
      <c r="C49" s="11" t="s">
        <v>103</v>
      </c>
      <c r="D49" s="33">
        <v>988980</v>
      </c>
      <c r="E49" s="33">
        <v>988980</v>
      </c>
      <c r="F49" s="33">
        <v>220465</v>
      </c>
      <c r="G49" s="38">
        <f t="shared" si="0"/>
        <v>0.22292159598778538</v>
      </c>
      <c r="H49" s="33">
        <v>223380</v>
      </c>
      <c r="I49" s="38">
        <f t="shared" si="1"/>
        <v>0.22586907723108657</v>
      </c>
      <c r="J49" s="33">
        <v>166706</v>
      </c>
      <c r="K49" s="38">
        <f t="shared" si="2"/>
        <v>0.16856357054743271</v>
      </c>
      <c r="L49" s="33">
        <v>0</v>
      </c>
      <c r="M49" s="38">
        <f t="shared" si="3"/>
        <v>0</v>
      </c>
      <c r="N49" s="33">
        <f t="shared" si="4"/>
        <v>610551</v>
      </c>
      <c r="O49" s="38">
        <f t="shared" si="5"/>
        <v>0.61735424376630466</v>
      </c>
      <c r="P49" s="33">
        <v>515303</v>
      </c>
      <c r="Q49" s="33">
        <v>1389232</v>
      </c>
      <c r="R49" s="33">
        <v>1389232</v>
      </c>
      <c r="S49" s="33">
        <v>1187306</v>
      </c>
      <c r="T49" s="38">
        <f t="shared" si="6"/>
        <v>0.85464918746472873</v>
      </c>
      <c r="U49" s="38">
        <f t="shared" si="7"/>
        <v>-0.67648936645041857</v>
      </c>
    </row>
    <row r="50" spans="1:21" ht="13" x14ac:dyDescent="0.3">
      <c r="A50" s="18" t="s">
        <v>29</v>
      </c>
      <c r="B50" s="12" t="s">
        <v>104</v>
      </c>
      <c r="C50" s="11" t="s">
        <v>105</v>
      </c>
      <c r="D50" s="33">
        <v>632486</v>
      </c>
      <c r="E50" s="33">
        <v>3626702</v>
      </c>
      <c r="F50" s="33">
        <v>22952</v>
      </c>
      <c r="G50" s="38">
        <f t="shared" si="0"/>
        <v>3.6288550260401023E-2</v>
      </c>
      <c r="H50" s="33">
        <v>51510</v>
      </c>
      <c r="I50" s="38">
        <f t="shared" si="1"/>
        <v>8.1440537814275737E-2</v>
      </c>
      <c r="J50" s="33">
        <v>52349</v>
      </c>
      <c r="K50" s="38">
        <f t="shared" si="2"/>
        <v>1.4434326283218196E-2</v>
      </c>
      <c r="L50" s="33">
        <v>0</v>
      </c>
      <c r="M50" s="38">
        <f t="shared" si="3"/>
        <v>0</v>
      </c>
      <c r="N50" s="33">
        <f t="shared" si="4"/>
        <v>126811</v>
      </c>
      <c r="O50" s="38">
        <f t="shared" si="5"/>
        <v>3.4965927721660066E-2</v>
      </c>
      <c r="P50" s="33">
        <v>11226</v>
      </c>
      <c r="Q50" s="33">
        <v>563112</v>
      </c>
      <c r="R50" s="33">
        <v>17648086</v>
      </c>
      <c r="S50" s="33">
        <v>79374</v>
      </c>
      <c r="T50" s="38">
        <f t="shared" si="6"/>
        <v>4.4975982098002017E-3</v>
      </c>
      <c r="U50" s="38">
        <f t="shared" si="7"/>
        <v>3.663192588633529</v>
      </c>
    </row>
    <row r="51" spans="1:21" ht="13" x14ac:dyDescent="0.3">
      <c r="A51" s="18" t="s">
        <v>29</v>
      </c>
      <c r="B51" s="12" t="s">
        <v>106</v>
      </c>
      <c r="C51" s="11" t="s">
        <v>107</v>
      </c>
      <c r="D51" s="33">
        <v>76106</v>
      </c>
      <c r="E51" s="33">
        <v>86106</v>
      </c>
      <c r="F51" s="33">
        <v>18071</v>
      </c>
      <c r="G51" s="38">
        <f t="shared" si="0"/>
        <v>0.23744514230152683</v>
      </c>
      <c r="H51" s="33">
        <v>7559</v>
      </c>
      <c r="I51" s="38">
        <f t="shared" si="1"/>
        <v>9.9321998265576958E-2</v>
      </c>
      <c r="J51" s="33">
        <v>3703</v>
      </c>
      <c r="K51" s="38">
        <f t="shared" si="2"/>
        <v>4.3005133207906533E-2</v>
      </c>
      <c r="L51" s="33">
        <v>0</v>
      </c>
      <c r="M51" s="38">
        <f t="shared" si="3"/>
        <v>0</v>
      </c>
      <c r="N51" s="33">
        <f t="shared" si="4"/>
        <v>29333</v>
      </c>
      <c r="O51" s="38">
        <f t="shared" si="5"/>
        <v>0.34066151023157504</v>
      </c>
      <c r="P51" s="33">
        <v>1232</v>
      </c>
      <c r="Q51" s="33">
        <v>30000</v>
      </c>
      <c r="R51" s="33">
        <v>557000</v>
      </c>
      <c r="S51" s="33">
        <v>13726</v>
      </c>
      <c r="T51" s="38">
        <f t="shared" si="6"/>
        <v>2.4642728904847398E-2</v>
      </c>
      <c r="U51" s="38">
        <f t="shared" si="7"/>
        <v>2.0056818181818183</v>
      </c>
    </row>
    <row r="52" spans="1:21" ht="13" x14ac:dyDescent="0.3">
      <c r="A52" s="18" t="s">
        <v>44</v>
      </c>
      <c r="B52" s="12" t="s">
        <v>108</v>
      </c>
      <c r="C52" s="11" t="s">
        <v>109</v>
      </c>
      <c r="D52" s="33">
        <v>0</v>
      </c>
      <c r="E52" s="33">
        <v>0</v>
      </c>
      <c r="F52" s="33">
        <v>0</v>
      </c>
      <c r="G52" s="38">
        <f t="shared" si="0"/>
        <v>0</v>
      </c>
      <c r="H52" s="33">
        <v>0</v>
      </c>
      <c r="I52" s="38">
        <f t="shared" si="1"/>
        <v>0</v>
      </c>
      <c r="J52" s="33">
        <v>0</v>
      </c>
      <c r="K52" s="38">
        <f t="shared" si="2"/>
        <v>0</v>
      </c>
      <c r="L52" s="33">
        <v>0</v>
      </c>
      <c r="M52" s="38">
        <f t="shared" si="3"/>
        <v>0</v>
      </c>
      <c r="N52" s="33">
        <f t="shared" si="4"/>
        <v>0</v>
      </c>
      <c r="O52" s="38">
        <f t="shared" si="5"/>
        <v>0</v>
      </c>
      <c r="P52" s="33">
        <v>0</v>
      </c>
      <c r="Q52" s="33">
        <v>0</v>
      </c>
      <c r="R52" s="33">
        <v>0</v>
      </c>
      <c r="S52" s="33">
        <v>0</v>
      </c>
      <c r="T52" s="38">
        <f t="shared" si="6"/>
        <v>0</v>
      </c>
      <c r="U52" s="38">
        <f t="shared" si="7"/>
        <v>0</v>
      </c>
    </row>
    <row r="53" spans="1:21" ht="14" x14ac:dyDescent="0.3">
      <c r="A53" s="19" t="s">
        <v>0</v>
      </c>
      <c r="B53" s="14" t="s">
        <v>110</v>
      </c>
      <c r="C53" s="13" t="s">
        <v>0</v>
      </c>
      <c r="D53" s="34">
        <f>SUM(D48:D52)</f>
        <v>1899556</v>
      </c>
      <c r="E53" s="34">
        <f>SUM(E48:E52)</f>
        <v>4903772</v>
      </c>
      <c r="F53" s="34">
        <f>SUM(F48:F52)</f>
        <v>289887</v>
      </c>
      <c r="G53" s="39">
        <f t="shared" si="0"/>
        <v>0.15260776728877695</v>
      </c>
      <c r="H53" s="34">
        <f>SUM(H48:H52)</f>
        <v>333721</v>
      </c>
      <c r="I53" s="39">
        <f t="shared" si="1"/>
        <v>0.1756836860824319</v>
      </c>
      <c r="J53" s="34">
        <f>SUM(J48:J52)</f>
        <v>281644</v>
      </c>
      <c r="K53" s="39">
        <f t="shared" si="2"/>
        <v>5.7434154769022701E-2</v>
      </c>
      <c r="L53" s="34">
        <f>SUM(L48:L52)</f>
        <v>0</v>
      </c>
      <c r="M53" s="39">
        <f t="shared" si="3"/>
        <v>0</v>
      </c>
      <c r="N53" s="34">
        <f t="shared" si="4"/>
        <v>905252</v>
      </c>
      <c r="O53" s="39">
        <f t="shared" si="5"/>
        <v>0.18460319933308481</v>
      </c>
      <c r="P53" s="34">
        <f>SUM(P48:P52)</f>
        <v>568913</v>
      </c>
      <c r="Q53" s="34">
        <f>SUM(Q48:Q52)</f>
        <v>2127352</v>
      </c>
      <c r="R53" s="34">
        <f>SUM(R48:R52)</f>
        <v>19796326</v>
      </c>
      <c r="S53" s="34">
        <f>SUM(S48:S52)</f>
        <v>1392698</v>
      </c>
      <c r="T53" s="39">
        <f t="shared" si="6"/>
        <v>7.0351336909687187E-2</v>
      </c>
      <c r="U53" s="39">
        <f t="shared" si="7"/>
        <v>-0.50494363813096199</v>
      </c>
    </row>
    <row r="54" spans="1:21" ht="14" x14ac:dyDescent="0.3">
      <c r="A54" s="19" t="s">
        <v>0</v>
      </c>
      <c r="B54" s="14" t="s">
        <v>111</v>
      </c>
      <c r="C54" s="13" t="s">
        <v>0</v>
      </c>
      <c r="D54" s="34">
        <f>SUM(D8:D9,D11:D18,D20:D26,D28:D34,D36:D39,D41:D46,D48:D52)</f>
        <v>797853615</v>
      </c>
      <c r="E54" s="34">
        <f>SUM(E8:E9,E11:E18,E20:E26,E28:E34,E36:E39,E41:E46,E48:E52)</f>
        <v>796891595</v>
      </c>
      <c r="F54" s="34">
        <f>SUM(F8:F9,F11:F18,F20:F26,F28:F34,F36:F39,F41:F46,F48:F52)</f>
        <v>109248975</v>
      </c>
      <c r="G54" s="39">
        <f t="shared" si="0"/>
        <v>0.13692859560459597</v>
      </c>
      <c r="H54" s="34">
        <f>SUM(H8:H9,H11:H18,H20:H26,H28:H34,H36:H39,H41:H46,H48:H52)</f>
        <v>50466504</v>
      </c>
      <c r="I54" s="39">
        <f t="shared" si="1"/>
        <v>6.3252836173462723E-2</v>
      </c>
      <c r="J54" s="34">
        <f>SUM(J8:J9,J11:J18,J20:J26,J28:J34,J36:J39,J41:J46,J48:J52)</f>
        <v>154199818</v>
      </c>
      <c r="K54" s="39">
        <f t="shared" si="2"/>
        <v>0.19350162427048814</v>
      </c>
      <c r="L54" s="34">
        <f>SUM(L8:L9,L11:L18,L20:L26,L28:L34,L36:L39,L41:L46,L48:L52)</f>
        <v>0</v>
      </c>
      <c r="M54" s="39">
        <f t="shared" si="3"/>
        <v>0</v>
      </c>
      <c r="N54" s="34">
        <f t="shared" si="4"/>
        <v>313915297</v>
      </c>
      <c r="O54" s="39">
        <f t="shared" si="5"/>
        <v>0.3939247182046135</v>
      </c>
      <c r="P54" s="34">
        <f>SUM(P8:P9,P11:P18,P20:P26,P28:P34,P36:P39,P41:P46,P48:P52)</f>
        <v>108574131</v>
      </c>
      <c r="Q54" s="34">
        <f>SUM(Q8:Q9,Q11:Q18,Q20:Q26,Q28:Q34,Q36:Q39,Q41:Q46,Q48:Q52)</f>
        <v>648757248</v>
      </c>
      <c r="R54" s="34">
        <f>SUM(R8:R9,R11:R18,R20:R26,R28:R34,R36:R39,R41:R46,R48:R52)</f>
        <v>742697919</v>
      </c>
      <c r="S54" s="34">
        <f>SUM(S8:S9,S11:S18,S20:S26,S28:S34,S36:S39,S41:S46,S48:S52)</f>
        <v>255925353</v>
      </c>
      <c r="T54" s="39">
        <f t="shared" si="6"/>
        <v>0.34458875735721567</v>
      </c>
      <c r="U54" s="39">
        <f t="shared" si="7"/>
        <v>0.42022613102931494</v>
      </c>
    </row>
    <row r="55" spans="1:21" ht="14.5" customHeight="1" x14ac:dyDescent="0.3">
      <c r="A55" s="17" t="s">
        <v>0</v>
      </c>
      <c r="B55" s="15" t="s">
        <v>618</v>
      </c>
      <c r="C55" s="10"/>
      <c r="D55" s="35"/>
      <c r="E55" s="35"/>
      <c r="F55" s="35"/>
      <c r="G55" s="40"/>
      <c r="H55" s="35"/>
      <c r="I55" s="40"/>
      <c r="J55" s="35"/>
      <c r="K55" s="40"/>
      <c r="L55" s="35"/>
      <c r="M55" s="40"/>
      <c r="N55" s="35"/>
      <c r="O55" s="40"/>
      <c r="P55" s="35"/>
      <c r="Q55" s="35"/>
      <c r="R55" s="35"/>
      <c r="S55" s="35"/>
      <c r="T55" s="40"/>
      <c r="U55" s="40"/>
    </row>
    <row r="56" spans="1:21" ht="14.5" customHeight="1" x14ac:dyDescent="0.3">
      <c r="A56" s="17" t="s">
        <v>0</v>
      </c>
      <c r="B56" s="9" t="s">
        <v>112</v>
      </c>
      <c r="C56" s="10"/>
      <c r="D56" s="35"/>
      <c r="E56" s="35"/>
      <c r="F56" s="35"/>
      <c r="G56" s="40"/>
      <c r="H56" s="35"/>
      <c r="I56" s="40"/>
      <c r="J56" s="35"/>
      <c r="K56" s="40"/>
      <c r="L56" s="35"/>
      <c r="M56" s="40"/>
      <c r="N56" s="35"/>
      <c r="O56" s="40"/>
      <c r="P56" s="35"/>
      <c r="Q56" s="35"/>
      <c r="R56" s="35"/>
      <c r="S56" s="35"/>
      <c r="T56" s="40"/>
      <c r="U56" s="40"/>
    </row>
    <row r="57" spans="1:21" ht="13" x14ac:dyDescent="0.3">
      <c r="A57" s="18" t="s">
        <v>23</v>
      </c>
      <c r="B57" s="12" t="s">
        <v>113</v>
      </c>
      <c r="C57" s="11" t="s">
        <v>114</v>
      </c>
      <c r="D57" s="33">
        <v>12785136</v>
      </c>
      <c r="E57" s="33">
        <v>12785136</v>
      </c>
      <c r="F57" s="33">
        <v>3427345</v>
      </c>
      <c r="G57" s="38">
        <f t="shared" ref="G57:G85" si="8">IF(($D57      =0),0,($F57      /$D57      ))</f>
        <v>0.26807262746364213</v>
      </c>
      <c r="H57" s="33">
        <v>2906842</v>
      </c>
      <c r="I57" s="38">
        <f t="shared" ref="I57:I85" si="9">IF(($D57      =0),0,($H57      /$D57      ))</f>
        <v>0.227361054274276</v>
      </c>
      <c r="J57" s="33">
        <v>3565174</v>
      </c>
      <c r="K57" s="38">
        <f t="shared" ref="K57:K85" si="10">IF(($E57      =0),0,($J57      /$E57      ))</f>
        <v>0.27885303683902934</v>
      </c>
      <c r="L57" s="33">
        <v>0</v>
      </c>
      <c r="M57" s="38">
        <f t="shared" ref="M57:M85" si="11">IF(($E57      =0),0,($L57      /$E57      ))</f>
        <v>0</v>
      </c>
      <c r="N57" s="33">
        <f t="shared" ref="N57:N85" si="12">$F57      +$H57      +$J57</f>
        <v>9899361</v>
      </c>
      <c r="O57" s="38">
        <f t="shared" ref="O57:O85" si="13">IF(($E57      =0),0,($N57      /$E57      ))</f>
        <v>0.77428671857694753</v>
      </c>
      <c r="P57" s="33">
        <v>3497735</v>
      </c>
      <c r="Q57" s="33">
        <v>20630940</v>
      </c>
      <c r="R57" s="33">
        <v>20630940</v>
      </c>
      <c r="S57" s="33">
        <v>8572352</v>
      </c>
      <c r="T57" s="38">
        <f t="shared" ref="T57:T85" si="14">IF(($R57      =0),0,($S57      /$R57      ))</f>
        <v>0.41550952113670053</v>
      </c>
      <c r="U57" s="38">
        <f t="shared" ref="U57:U85" si="15">IF(($P57      =0),0,(($J57      /$P57      )-1))</f>
        <v>1.9280763122420552E-2</v>
      </c>
    </row>
    <row r="58" spans="1:21" ht="14" x14ac:dyDescent="0.3">
      <c r="A58" s="19" t="s">
        <v>0</v>
      </c>
      <c r="B58" s="14" t="s">
        <v>28</v>
      </c>
      <c r="C58" s="13" t="s">
        <v>0</v>
      </c>
      <c r="D58" s="34">
        <f>D57</f>
        <v>12785136</v>
      </c>
      <c r="E58" s="34">
        <f>E57</f>
        <v>12785136</v>
      </c>
      <c r="F58" s="34">
        <f>F57</f>
        <v>3427345</v>
      </c>
      <c r="G58" s="39">
        <f t="shared" si="8"/>
        <v>0.26807262746364213</v>
      </c>
      <c r="H58" s="34">
        <f>H57</f>
        <v>2906842</v>
      </c>
      <c r="I58" s="39">
        <f t="shared" si="9"/>
        <v>0.227361054274276</v>
      </c>
      <c r="J58" s="34">
        <f>J57</f>
        <v>3565174</v>
      </c>
      <c r="K58" s="39">
        <f t="shared" si="10"/>
        <v>0.27885303683902934</v>
      </c>
      <c r="L58" s="34">
        <f>L57</f>
        <v>0</v>
      </c>
      <c r="M58" s="39">
        <f t="shared" si="11"/>
        <v>0</v>
      </c>
      <c r="N58" s="34">
        <f t="shared" si="12"/>
        <v>9899361</v>
      </c>
      <c r="O58" s="39">
        <f t="shared" si="13"/>
        <v>0.77428671857694753</v>
      </c>
      <c r="P58" s="34">
        <f>P57</f>
        <v>3497735</v>
      </c>
      <c r="Q58" s="34">
        <f>Q57</f>
        <v>20630940</v>
      </c>
      <c r="R58" s="34">
        <f>R57</f>
        <v>20630940</v>
      </c>
      <c r="S58" s="34">
        <f>S57</f>
        <v>8572352</v>
      </c>
      <c r="T58" s="39">
        <f t="shared" si="14"/>
        <v>0.41550952113670053</v>
      </c>
      <c r="U58" s="39">
        <f t="shared" si="15"/>
        <v>1.9280763122420552E-2</v>
      </c>
    </row>
    <row r="59" spans="1:21" ht="13" x14ac:dyDescent="0.3">
      <c r="A59" s="18" t="s">
        <v>29</v>
      </c>
      <c r="B59" s="12" t="s">
        <v>115</v>
      </c>
      <c r="C59" s="11" t="s">
        <v>116</v>
      </c>
      <c r="D59" s="33">
        <v>1124000</v>
      </c>
      <c r="E59" s="33">
        <v>1124000</v>
      </c>
      <c r="F59" s="33">
        <v>281000</v>
      </c>
      <c r="G59" s="38">
        <f t="shared" si="8"/>
        <v>0.25</v>
      </c>
      <c r="H59" s="33">
        <v>0</v>
      </c>
      <c r="I59" s="38">
        <f t="shared" si="9"/>
        <v>0</v>
      </c>
      <c r="J59" s="33">
        <v>338000</v>
      </c>
      <c r="K59" s="38">
        <f t="shared" si="10"/>
        <v>0.30071174377224197</v>
      </c>
      <c r="L59" s="33">
        <v>0</v>
      </c>
      <c r="M59" s="38">
        <f t="shared" si="11"/>
        <v>0</v>
      </c>
      <c r="N59" s="33">
        <f t="shared" si="12"/>
        <v>619000</v>
      </c>
      <c r="O59" s="38">
        <f t="shared" si="13"/>
        <v>0.55071174377224197</v>
      </c>
      <c r="P59" s="33">
        <v>750000</v>
      </c>
      <c r="Q59" s="33">
        <v>0</v>
      </c>
      <c r="R59" s="33">
        <v>0</v>
      </c>
      <c r="S59" s="33">
        <v>1000000</v>
      </c>
      <c r="T59" s="38">
        <f t="shared" si="14"/>
        <v>0</v>
      </c>
      <c r="U59" s="38">
        <f t="shared" si="15"/>
        <v>-0.54933333333333334</v>
      </c>
    </row>
    <row r="60" spans="1:21" ht="13" x14ac:dyDescent="0.3">
      <c r="A60" s="18" t="s">
        <v>29</v>
      </c>
      <c r="B60" s="12" t="s">
        <v>117</v>
      </c>
      <c r="C60" s="11" t="s">
        <v>118</v>
      </c>
      <c r="D60" s="33">
        <v>0</v>
      </c>
      <c r="E60" s="33">
        <v>0</v>
      </c>
      <c r="F60" s="33">
        <v>0</v>
      </c>
      <c r="G60" s="38">
        <f t="shared" si="8"/>
        <v>0</v>
      </c>
      <c r="H60" s="33">
        <v>749238</v>
      </c>
      <c r="I60" s="38">
        <f t="shared" si="9"/>
        <v>0</v>
      </c>
      <c r="J60" s="33">
        <v>-1</v>
      </c>
      <c r="K60" s="38">
        <f t="shared" si="10"/>
        <v>0</v>
      </c>
      <c r="L60" s="33">
        <v>0</v>
      </c>
      <c r="M60" s="38">
        <f t="shared" si="11"/>
        <v>0</v>
      </c>
      <c r="N60" s="33">
        <f t="shared" si="12"/>
        <v>749237</v>
      </c>
      <c r="O60" s="38">
        <f t="shared" si="13"/>
        <v>0</v>
      </c>
      <c r="P60" s="33">
        <v>0</v>
      </c>
      <c r="Q60" s="33">
        <v>2021200</v>
      </c>
      <c r="R60" s="33">
        <v>2021200</v>
      </c>
      <c r="S60" s="33">
        <v>0</v>
      </c>
      <c r="T60" s="38">
        <f t="shared" si="14"/>
        <v>0</v>
      </c>
      <c r="U60" s="38">
        <f t="shared" si="15"/>
        <v>0</v>
      </c>
    </row>
    <row r="61" spans="1:21" ht="13" x14ac:dyDescent="0.3">
      <c r="A61" s="18" t="s">
        <v>29</v>
      </c>
      <c r="B61" s="12" t="s">
        <v>119</v>
      </c>
      <c r="C61" s="11" t="s">
        <v>120</v>
      </c>
      <c r="D61" s="33">
        <v>5250</v>
      </c>
      <c r="E61" s="33">
        <v>5000</v>
      </c>
      <c r="F61" s="33">
        <v>756</v>
      </c>
      <c r="G61" s="38">
        <f t="shared" si="8"/>
        <v>0.14399999999999999</v>
      </c>
      <c r="H61" s="33">
        <v>545</v>
      </c>
      <c r="I61" s="38">
        <f t="shared" si="9"/>
        <v>0.10380952380952381</v>
      </c>
      <c r="J61" s="33">
        <v>545</v>
      </c>
      <c r="K61" s="38">
        <f t="shared" si="10"/>
        <v>0.109</v>
      </c>
      <c r="L61" s="33">
        <v>0</v>
      </c>
      <c r="M61" s="38">
        <f t="shared" si="11"/>
        <v>0</v>
      </c>
      <c r="N61" s="33">
        <f t="shared" si="12"/>
        <v>1846</v>
      </c>
      <c r="O61" s="38">
        <f t="shared" si="13"/>
        <v>0.36919999999999997</v>
      </c>
      <c r="P61" s="33">
        <v>2512</v>
      </c>
      <c r="Q61" s="33">
        <v>5004</v>
      </c>
      <c r="R61" s="33">
        <v>5004</v>
      </c>
      <c r="S61" s="33">
        <v>6710</v>
      </c>
      <c r="T61" s="38">
        <f t="shared" si="14"/>
        <v>1.3409272581934453</v>
      </c>
      <c r="U61" s="38">
        <f t="shared" si="15"/>
        <v>-0.78304140127388533</v>
      </c>
    </row>
    <row r="62" spans="1:21" ht="13" x14ac:dyDescent="0.3">
      <c r="A62" s="18" t="s">
        <v>44</v>
      </c>
      <c r="B62" s="12" t="s">
        <v>121</v>
      </c>
      <c r="C62" s="11" t="s">
        <v>122</v>
      </c>
      <c r="D62" s="33">
        <v>14912538</v>
      </c>
      <c r="E62" s="33">
        <v>14616538</v>
      </c>
      <c r="F62" s="33">
        <v>4931652</v>
      </c>
      <c r="G62" s="38">
        <f t="shared" si="8"/>
        <v>0.33070507515219744</v>
      </c>
      <c r="H62" s="33">
        <v>4567671</v>
      </c>
      <c r="I62" s="38">
        <f t="shared" si="9"/>
        <v>0.30629735863875085</v>
      </c>
      <c r="J62" s="33">
        <v>2972107</v>
      </c>
      <c r="K62" s="38">
        <f t="shared" si="10"/>
        <v>0.20333864284415365</v>
      </c>
      <c r="L62" s="33">
        <v>0</v>
      </c>
      <c r="M62" s="38">
        <f t="shared" si="11"/>
        <v>0</v>
      </c>
      <c r="N62" s="33">
        <f t="shared" si="12"/>
        <v>12471430</v>
      </c>
      <c r="O62" s="38">
        <f t="shared" si="13"/>
        <v>0.85324103423122488</v>
      </c>
      <c r="P62" s="33">
        <v>653061</v>
      </c>
      <c r="Q62" s="33">
        <v>15138788</v>
      </c>
      <c r="R62" s="33">
        <v>15588538</v>
      </c>
      <c r="S62" s="33">
        <v>9060195</v>
      </c>
      <c r="T62" s="38">
        <f t="shared" si="14"/>
        <v>0.58120877018742878</v>
      </c>
      <c r="U62" s="38">
        <f t="shared" si="15"/>
        <v>3.5510404081701399</v>
      </c>
    </row>
    <row r="63" spans="1:21" ht="14" x14ac:dyDescent="0.3">
      <c r="A63" s="19" t="s">
        <v>0</v>
      </c>
      <c r="B63" s="14" t="s">
        <v>123</v>
      </c>
      <c r="C63" s="13" t="s">
        <v>0</v>
      </c>
      <c r="D63" s="34">
        <f>SUM(D59:D62)</f>
        <v>16041788</v>
      </c>
      <c r="E63" s="34">
        <f>SUM(E59:E62)</f>
        <v>15745538</v>
      </c>
      <c r="F63" s="34">
        <f>SUM(F59:F62)</f>
        <v>5213408</v>
      </c>
      <c r="G63" s="39">
        <f t="shared" si="8"/>
        <v>0.32498920943226528</v>
      </c>
      <c r="H63" s="34">
        <f>SUM(H59:H62)</f>
        <v>5317454</v>
      </c>
      <c r="I63" s="39">
        <f t="shared" si="9"/>
        <v>0.33147514479059315</v>
      </c>
      <c r="J63" s="34">
        <f>SUM(J59:J62)</f>
        <v>3310651</v>
      </c>
      <c r="K63" s="39">
        <f t="shared" si="10"/>
        <v>0.21025963037909534</v>
      </c>
      <c r="L63" s="34">
        <f>SUM(L59:L62)</f>
        <v>0</v>
      </c>
      <c r="M63" s="39">
        <f t="shared" si="11"/>
        <v>0</v>
      </c>
      <c r="N63" s="34">
        <f t="shared" si="12"/>
        <v>13841513</v>
      </c>
      <c r="O63" s="39">
        <f t="shared" si="13"/>
        <v>0.87907526564033567</v>
      </c>
      <c r="P63" s="34">
        <f>SUM(P59:P62)</f>
        <v>1405573</v>
      </c>
      <c r="Q63" s="34">
        <f>SUM(Q59:Q62)</f>
        <v>17164992</v>
      </c>
      <c r="R63" s="34">
        <f>SUM(R59:R62)</f>
        <v>17614742</v>
      </c>
      <c r="S63" s="34">
        <f>SUM(S59:S62)</f>
        <v>10066905</v>
      </c>
      <c r="T63" s="39">
        <f t="shared" si="14"/>
        <v>0.57150453864155382</v>
      </c>
      <c r="U63" s="39">
        <f t="shared" si="15"/>
        <v>1.355374640804853</v>
      </c>
    </row>
    <row r="64" spans="1:21" ht="13" x14ac:dyDescent="0.3">
      <c r="A64" s="18" t="s">
        <v>29</v>
      </c>
      <c r="B64" s="12" t="s">
        <v>124</v>
      </c>
      <c r="C64" s="11" t="s">
        <v>125</v>
      </c>
      <c r="D64" s="33">
        <v>0</v>
      </c>
      <c r="E64" s="33">
        <v>0</v>
      </c>
      <c r="F64" s="33">
        <v>0</v>
      </c>
      <c r="G64" s="38">
        <f t="shared" si="8"/>
        <v>0</v>
      </c>
      <c r="H64" s="33">
        <v>0</v>
      </c>
      <c r="I64" s="38">
        <f t="shared" si="9"/>
        <v>0</v>
      </c>
      <c r="J64" s="33">
        <v>0</v>
      </c>
      <c r="K64" s="38">
        <f t="shared" si="10"/>
        <v>0</v>
      </c>
      <c r="L64" s="33">
        <v>0</v>
      </c>
      <c r="M64" s="38">
        <f t="shared" si="11"/>
        <v>0</v>
      </c>
      <c r="N64" s="33">
        <f t="shared" si="12"/>
        <v>0</v>
      </c>
      <c r="O64" s="38">
        <f t="shared" si="13"/>
        <v>0</v>
      </c>
      <c r="P64" s="33">
        <v>0</v>
      </c>
      <c r="Q64" s="33">
        <v>0</v>
      </c>
      <c r="R64" s="33">
        <v>0</v>
      </c>
      <c r="S64" s="33">
        <v>0</v>
      </c>
      <c r="T64" s="38">
        <f t="shared" si="14"/>
        <v>0</v>
      </c>
      <c r="U64" s="38">
        <f t="shared" si="15"/>
        <v>0</v>
      </c>
    </row>
    <row r="65" spans="1:21" ht="13" x14ac:dyDescent="0.3">
      <c r="A65" s="18" t="s">
        <v>29</v>
      </c>
      <c r="B65" s="12" t="s">
        <v>126</v>
      </c>
      <c r="C65" s="11" t="s">
        <v>127</v>
      </c>
      <c r="D65" s="33">
        <v>8767088</v>
      </c>
      <c r="E65" s="33">
        <v>9067088</v>
      </c>
      <c r="F65" s="33">
        <v>22696</v>
      </c>
      <c r="G65" s="38">
        <f t="shared" si="8"/>
        <v>2.5887729198110021E-3</v>
      </c>
      <c r="H65" s="33">
        <v>22696</v>
      </c>
      <c r="I65" s="38">
        <f t="shared" si="9"/>
        <v>2.5887729198110021E-3</v>
      </c>
      <c r="J65" s="33">
        <v>0</v>
      </c>
      <c r="K65" s="38">
        <f t="shared" si="10"/>
        <v>0</v>
      </c>
      <c r="L65" s="33">
        <v>0</v>
      </c>
      <c r="M65" s="38">
        <f t="shared" si="11"/>
        <v>0</v>
      </c>
      <c r="N65" s="33">
        <f t="shared" si="12"/>
        <v>45392</v>
      </c>
      <c r="O65" s="38">
        <f t="shared" si="13"/>
        <v>5.0062379454131247E-3</v>
      </c>
      <c r="P65" s="33">
        <v>4056626</v>
      </c>
      <c r="Q65" s="33">
        <v>8743913</v>
      </c>
      <c r="R65" s="33">
        <v>10002090</v>
      </c>
      <c r="S65" s="33">
        <v>7074265</v>
      </c>
      <c r="T65" s="38">
        <f t="shared" si="14"/>
        <v>0.70727867875613992</v>
      </c>
      <c r="U65" s="38">
        <f t="shared" si="15"/>
        <v>-1</v>
      </c>
    </row>
    <row r="66" spans="1:21" ht="13" x14ac:dyDescent="0.3">
      <c r="A66" s="18" t="s">
        <v>29</v>
      </c>
      <c r="B66" s="12" t="s">
        <v>128</v>
      </c>
      <c r="C66" s="11" t="s">
        <v>129</v>
      </c>
      <c r="D66" s="33">
        <v>90000</v>
      </c>
      <c r="E66" s="33">
        <v>70000</v>
      </c>
      <c r="F66" s="33">
        <v>22662</v>
      </c>
      <c r="G66" s="38">
        <f t="shared" si="8"/>
        <v>0.25180000000000002</v>
      </c>
      <c r="H66" s="33">
        <v>9451</v>
      </c>
      <c r="I66" s="38">
        <f t="shared" si="9"/>
        <v>0.10501111111111111</v>
      </c>
      <c r="J66" s="33">
        <v>73620</v>
      </c>
      <c r="K66" s="38">
        <f t="shared" si="10"/>
        <v>1.0517142857142858</v>
      </c>
      <c r="L66" s="33">
        <v>0</v>
      </c>
      <c r="M66" s="38">
        <f t="shared" si="11"/>
        <v>0</v>
      </c>
      <c r="N66" s="33">
        <f t="shared" si="12"/>
        <v>105733</v>
      </c>
      <c r="O66" s="38">
        <f t="shared" si="13"/>
        <v>1.5104714285714285</v>
      </c>
      <c r="P66" s="33">
        <v>72475</v>
      </c>
      <c r="Q66" s="33">
        <v>72200</v>
      </c>
      <c r="R66" s="33">
        <v>72200</v>
      </c>
      <c r="S66" s="33">
        <v>116553</v>
      </c>
      <c r="T66" s="38">
        <f t="shared" si="14"/>
        <v>1.6143074792243768</v>
      </c>
      <c r="U66" s="38">
        <f t="shared" si="15"/>
        <v>1.5798551224560198E-2</v>
      </c>
    </row>
    <row r="67" spans="1:21" ht="13" x14ac:dyDescent="0.3">
      <c r="A67" s="18" t="s">
        <v>29</v>
      </c>
      <c r="B67" s="12" t="s">
        <v>130</v>
      </c>
      <c r="C67" s="11" t="s">
        <v>131</v>
      </c>
      <c r="D67" s="33">
        <v>0</v>
      </c>
      <c r="E67" s="33">
        <v>0</v>
      </c>
      <c r="F67" s="33">
        <v>4587</v>
      </c>
      <c r="G67" s="38">
        <f t="shared" si="8"/>
        <v>0</v>
      </c>
      <c r="H67" s="33">
        <v>1534</v>
      </c>
      <c r="I67" s="38">
        <f t="shared" si="9"/>
        <v>0</v>
      </c>
      <c r="J67" s="33">
        <v>5622</v>
      </c>
      <c r="K67" s="38">
        <f t="shared" si="10"/>
        <v>0</v>
      </c>
      <c r="L67" s="33">
        <v>0</v>
      </c>
      <c r="M67" s="38">
        <f t="shared" si="11"/>
        <v>0</v>
      </c>
      <c r="N67" s="33">
        <f t="shared" si="12"/>
        <v>11743</v>
      </c>
      <c r="O67" s="38">
        <f t="shared" si="13"/>
        <v>0</v>
      </c>
      <c r="P67" s="33">
        <v>7662</v>
      </c>
      <c r="Q67" s="33">
        <v>0</v>
      </c>
      <c r="R67" s="33">
        <v>0</v>
      </c>
      <c r="S67" s="33">
        <v>11842</v>
      </c>
      <c r="T67" s="38">
        <f t="shared" si="14"/>
        <v>0</v>
      </c>
      <c r="U67" s="38">
        <f t="shared" si="15"/>
        <v>-0.26624902114330462</v>
      </c>
    </row>
    <row r="68" spans="1:21" ht="13" x14ac:dyDescent="0.3">
      <c r="A68" s="18" t="s">
        <v>29</v>
      </c>
      <c r="B68" s="12" t="s">
        <v>132</v>
      </c>
      <c r="C68" s="11" t="s">
        <v>133</v>
      </c>
      <c r="D68" s="33">
        <v>1633064</v>
      </c>
      <c r="E68" s="33">
        <v>1633064</v>
      </c>
      <c r="F68" s="33">
        <v>177969</v>
      </c>
      <c r="G68" s="38">
        <f t="shared" si="8"/>
        <v>0.1089785825907619</v>
      </c>
      <c r="H68" s="33">
        <v>355575</v>
      </c>
      <c r="I68" s="38">
        <f t="shared" si="9"/>
        <v>0.21773488362979038</v>
      </c>
      <c r="J68" s="33">
        <v>399744</v>
      </c>
      <c r="K68" s="38">
        <f t="shared" si="10"/>
        <v>0.24478158847418105</v>
      </c>
      <c r="L68" s="33">
        <v>0</v>
      </c>
      <c r="M68" s="38">
        <f t="shared" si="11"/>
        <v>0</v>
      </c>
      <c r="N68" s="33">
        <f t="shared" si="12"/>
        <v>933288</v>
      </c>
      <c r="O68" s="38">
        <f t="shared" si="13"/>
        <v>0.57149505469473338</v>
      </c>
      <c r="P68" s="33">
        <v>828313</v>
      </c>
      <c r="Q68" s="33">
        <v>1496400</v>
      </c>
      <c r="R68" s="33">
        <v>1496400</v>
      </c>
      <c r="S68" s="33">
        <v>1347384</v>
      </c>
      <c r="T68" s="38">
        <f t="shared" si="14"/>
        <v>0.90041700080192466</v>
      </c>
      <c r="U68" s="38">
        <f t="shared" si="15"/>
        <v>-0.51739982349667335</v>
      </c>
    </row>
    <row r="69" spans="1:21" ht="13" x14ac:dyDescent="0.3">
      <c r="A69" s="18" t="s">
        <v>44</v>
      </c>
      <c r="B69" s="12" t="s">
        <v>134</v>
      </c>
      <c r="C69" s="11" t="s">
        <v>135</v>
      </c>
      <c r="D69" s="33">
        <v>4260000</v>
      </c>
      <c r="E69" s="33">
        <v>4260000</v>
      </c>
      <c r="F69" s="33">
        <v>0</v>
      </c>
      <c r="G69" s="38">
        <f t="shared" si="8"/>
        <v>0</v>
      </c>
      <c r="H69" s="33">
        <v>0</v>
      </c>
      <c r="I69" s="38">
        <f t="shared" si="9"/>
        <v>0</v>
      </c>
      <c r="J69" s="33">
        <v>0</v>
      </c>
      <c r="K69" s="38">
        <f t="shared" si="10"/>
        <v>0</v>
      </c>
      <c r="L69" s="33">
        <v>0</v>
      </c>
      <c r="M69" s="38">
        <f t="shared" si="11"/>
        <v>0</v>
      </c>
      <c r="N69" s="33">
        <f t="shared" si="12"/>
        <v>0</v>
      </c>
      <c r="O69" s="38">
        <f t="shared" si="13"/>
        <v>0</v>
      </c>
      <c r="P69" s="33">
        <v>0</v>
      </c>
      <c r="Q69" s="33">
        <v>0</v>
      </c>
      <c r="R69" s="33">
        <v>0</v>
      </c>
      <c r="S69" s="33">
        <v>0</v>
      </c>
      <c r="T69" s="38">
        <f t="shared" si="14"/>
        <v>0</v>
      </c>
      <c r="U69" s="38">
        <f t="shared" si="15"/>
        <v>0</v>
      </c>
    </row>
    <row r="70" spans="1:21" ht="14" x14ac:dyDescent="0.3">
      <c r="A70" s="19" t="s">
        <v>0</v>
      </c>
      <c r="B70" s="14" t="s">
        <v>136</v>
      </c>
      <c r="C70" s="13" t="s">
        <v>0</v>
      </c>
      <c r="D70" s="34">
        <f>SUM(D64:D69)</f>
        <v>14750152</v>
      </c>
      <c r="E70" s="34">
        <f>SUM(E64:E69)</f>
        <v>15030152</v>
      </c>
      <c r="F70" s="34">
        <f>SUM(F64:F69)</f>
        <v>227914</v>
      </c>
      <c r="G70" s="39">
        <f t="shared" si="8"/>
        <v>1.5451637379736833E-2</v>
      </c>
      <c r="H70" s="34">
        <f>SUM(H64:H69)</f>
        <v>389256</v>
      </c>
      <c r="I70" s="39">
        <f t="shared" si="9"/>
        <v>2.6389965337306354E-2</v>
      </c>
      <c r="J70" s="34">
        <f>SUM(J64:J69)</f>
        <v>478986</v>
      </c>
      <c r="K70" s="39">
        <f t="shared" si="10"/>
        <v>3.1868340386710658E-2</v>
      </c>
      <c r="L70" s="34">
        <f>SUM(L64:L69)</f>
        <v>0</v>
      </c>
      <c r="M70" s="39">
        <f t="shared" si="11"/>
        <v>0</v>
      </c>
      <c r="N70" s="34">
        <f t="shared" si="12"/>
        <v>1096156</v>
      </c>
      <c r="O70" s="39">
        <f t="shared" si="13"/>
        <v>7.2930466704528338E-2</v>
      </c>
      <c r="P70" s="34">
        <f>SUM(P64:P69)</f>
        <v>4965076</v>
      </c>
      <c r="Q70" s="34">
        <f>SUM(Q64:Q69)</f>
        <v>10312513</v>
      </c>
      <c r="R70" s="34">
        <f>SUM(R64:R69)</f>
        <v>11570690</v>
      </c>
      <c r="S70" s="34">
        <f>SUM(S64:S69)</f>
        <v>8550044</v>
      </c>
      <c r="T70" s="39">
        <f t="shared" si="14"/>
        <v>0.73893985579079557</v>
      </c>
      <c r="U70" s="39">
        <f t="shared" si="15"/>
        <v>-0.90352896914367475</v>
      </c>
    </row>
    <row r="71" spans="1:21" ht="13" x14ac:dyDescent="0.3">
      <c r="A71" s="18" t="s">
        <v>29</v>
      </c>
      <c r="B71" s="12" t="s">
        <v>137</v>
      </c>
      <c r="C71" s="11" t="s">
        <v>138</v>
      </c>
      <c r="D71" s="33">
        <v>75000</v>
      </c>
      <c r="E71" s="33">
        <v>30000</v>
      </c>
      <c r="F71" s="33">
        <v>9143</v>
      </c>
      <c r="G71" s="38">
        <f t="shared" si="8"/>
        <v>0.12190666666666666</v>
      </c>
      <c r="H71" s="33">
        <v>4992</v>
      </c>
      <c r="I71" s="38">
        <f t="shared" si="9"/>
        <v>6.6559999999999994E-2</v>
      </c>
      <c r="J71" s="33">
        <v>32493</v>
      </c>
      <c r="K71" s="38">
        <f t="shared" si="10"/>
        <v>1.0831</v>
      </c>
      <c r="L71" s="33">
        <v>0</v>
      </c>
      <c r="M71" s="38">
        <f t="shared" si="11"/>
        <v>0</v>
      </c>
      <c r="N71" s="33">
        <f t="shared" si="12"/>
        <v>46628</v>
      </c>
      <c r="O71" s="38">
        <f t="shared" si="13"/>
        <v>1.5542666666666667</v>
      </c>
      <c r="P71" s="33">
        <v>25253</v>
      </c>
      <c r="Q71" s="33">
        <v>45648</v>
      </c>
      <c r="R71" s="33">
        <v>45648</v>
      </c>
      <c r="S71" s="33">
        <v>63301</v>
      </c>
      <c r="T71" s="38">
        <f t="shared" si="14"/>
        <v>1.3867201191728005</v>
      </c>
      <c r="U71" s="38">
        <f t="shared" si="15"/>
        <v>0.28669861006613084</v>
      </c>
    </row>
    <row r="72" spans="1:21" ht="13" x14ac:dyDescent="0.3">
      <c r="A72" s="18" t="s">
        <v>29</v>
      </c>
      <c r="B72" s="12" t="s">
        <v>139</v>
      </c>
      <c r="C72" s="11" t="s">
        <v>140</v>
      </c>
      <c r="D72" s="33">
        <v>1803541</v>
      </c>
      <c r="E72" s="33">
        <v>1818310</v>
      </c>
      <c r="F72" s="33">
        <v>4252</v>
      </c>
      <c r="G72" s="38">
        <f t="shared" si="8"/>
        <v>2.3575843299376061E-3</v>
      </c>
      <c r="H72" s="33">
        <v>10747</v>
      </c>
      <c r="I72" s="38">
        <f t="shared" si="9"/>
        <v>5.9588332064533052E-3</v>
      </c>
      <c r="J72" s="33">
        <v>614</v>
      </c>
      <c r="K72" s="38">
        <f t="shared" si="10"/>
        <v>3.3767619382833508E-4</v>
      </c>
      <c r="L72" s="33">
        <v>0</v>
      </c>
      <c r="M72" s="38">
        <f t="shared" si="11"/>
        <v>0</v>
      </c>
      <c r="N72" s="33">
        <f t="shared" si="12"/>
        <v>15613</v>
      </c>
      <c r="O72" s="38">
        <f t="shared" si="13"/>
        <v>8.5865446486022741E-3</v>
      </c>
      <c r="P72" s="33">
        <v>3210</v>
      </c>
      <c r="Q72" s="33">
        <v>1717680</v>
      </c>
      <c r="R72" s="33">
        <v>1717680</v>
      </c>
      <c r="S72" s="33">
        <v>12270</v>
      </c>
      <c r="T72" s="38">
        <f t="shared" si="14"/>
        <v>7.1433561548134693E-3</v>
      </c>
      <c r="U72" s="38">
        <f t="shared" si="15"/>
        <v>-0.80872274143302181</v>
      </c>
    </row>
    <row r="73" spans="1:21" ht="13" x14ac:dyDescent="0.3">
      <c r="A73" s="18" t="s">
        <v>29</v>
      </c>
      <c r="B73" s="12" t="s">
        <v>141</v>
      </c>
      <c r="C73" s="11" t="s">
        <v>142</v>
      </c>
      <c r="D73" s="33">
        <v>0</v>
      </c>
      <c r="E73" s="33">
        <v>1432786</v>
      </c>
      <c r="F73" s="33">
        <v>0</v>
      </c>
      <c r="G73" s="38">
        <f t="shared" si="8"/>
        <v>0</v>
      </c>
      <c r="H73" s="33">
        <v>0</v>
      </c>
      <c r="I73" s="38">
        <f t="shared" si="9"/>
        <v>0</v>
      </c>
      <c r="J73" s="33">
        <v>0</v>
      </c>
      <c r="K73" s="38">
        <f t="shared" si="10"/>
        <v>0</v>
      </c>
      <c r="L73" s="33">
        <v>0</v>
      </c>
      <c r="M73" s="38">
        <f t="shared" si="11"/>
        <v>0</v>
      </c>
      <c r="N73" s="33">
        <f t="shared" si="12"/>
        <v>0</v>
      </c>
      <c r="O73" s="38">
        <f t="shared" si="13"/>
        <v>0</v>
      </c>
      <c r="P73" s="33">
        <v>0</v>
      </c>
      <c r="Q73" s="33">
        <v>1599996</v>
      </c>
      <c r="R73" s="33">
        <v>1599996</v>
      </c>
      <c r="S73" s="33">
        <v>0</v>
      </c>
      <c r="T73" s="38">
        <f t="shared" si="14"/>
        <v>0</v>
      </c>
      <c r="U73" s="38">
        <f t="shared" si="15"/>
        <v>0</v>
      </c>
    </row>
    <row r="74" spans="1:21" ht="13" x14ac:dyDescent="0.3">
      <c r="A74" s="18" t="s">
        <v>29</v>
      </c>
      <c r="B74" s="12" t="s">
        <v>143</v>
      </c>
      <c r="C74" s="11" t="s">
        <v>144</v>
      </c>
      <c r="D74" s="33">
        <v>805000</v>
      </c>
      <c r="E74" s="33">
        <v>531109</v>
      </c>
      <c r="F74" s="33">
        <v>79294</v>
      </c>
      <c r="G74" s="38">
        <f t="shared" si="8"/>
        <v>9.8501863354037267E-2</v>
      </c>
      <c r="H74" s="33">
        <v>60867</v>
      </c>
      <c r="I74" s="38">
        <f t="shared" si="9"/>
        <v>7.5611180124223604E-2</v>
      </c>
      <c r="J74" s="33">
        <v>158583</v>
      </c>
      <c r="K74" s="38">
        <f t="shared" si="10"/>
        <v>0.2985884253514815</v>
      </c>
      <c r="L74" s="33">
        <v>0</v>
      </c>
      <c r="M74" s="38">
        <f t="shared" si="11"/>
        <v>0</v>
      </c>
      <c r="N74" s="33">
        <f t="shared" si="12"/>
        <v>298744</v>
      </c>
      <c r="O74" s="38">
        <f t="shared" si="13"/>
        <v>0.5624909387715139</v>
      </c>
      <c r="P74" s="33">
        <v>125283</v>
      </c>
      <c r="Q74" s="33">
        <v>901200</v>
      </c>
      <c r="R74" s="33">
        <v>901200</v>
      </c>
      <c r="S74" s="33">
        <v>242389</v>
      </c>
      <c r="T74" s="38">
        <f t="shared" si="14"/>
        <v>0.268962494451842</v>
      </c>
      <c r="U74" s="38">
        <f t="shared" si="15"/>
        <v>0.26579823280093873</v>
      </c>
    </row>
    <row r="75" spans="1:21" ht="13" x14ac:dyDescent="0.3">
      <c r="A75" s="18" t="s">
        <v>29</v>
      </c>
      <c r="B75" s="12" t="s">
        <v>145</v>
      </c>
      <c r="C75" s="11" t="s">
        <v>146</v>
      </c>
      <c r="D75" s="33">
        <v>63856</v>
      </c>
      <c r="E75" s="33">
        <v>70467</v>
      </c>
      <c r="F75" s="33">
        <v>13973</v>
      </c>
      <c r="G75" s="38">
        <f t="shared" si="8"/>
        <v>0.21882047105988475</v>
      </c>
      <c r="H75" s="33">
        <v>14549</v>
      </c>
      <c r="I75" s="38">
        <f t="shared" si="9"/>
        <v>0.22784076672513154</v>
      </c>
      <c r="J75" s="33">
        <v>31349</v>
      </c>
      <c r="K75" s="38">
        <f t="shared" si="10"/>
        <v>0.44487490598436147</v>
      </c>
      <c r="L75" s="33">
        <v>0</v>
      </c>
      <c r="M75" s="38">
        <f t="shared" si="11"/>
        <v>0</v>
      </c>
      <c r="N75" s="33">
        <f t="shared" si="12"/>
        <v>59871</v>
      </c>
      <c r="O75" s="38">
        <f t="shared" si="13"/>
        <v>0.84963174251777429</v>
      </c>
      <c r="P75" s="33">
        <v>12948</v>
      </c>
      <c r="Q75" s="33">
        <v>25000</v>
      </c>
      <c r="R75" s="33">
        <v>685000</v>
      </c>
      <c r="S75" s="33">
        <v>23395</v>
      </c>
      <c r="T75" s="38">
        <f t="shared" si="14"/>
        <v>3.4153284671532849E-2</v>
      </c>
      <c r="U75" s="38">
        <f t="shared" si="15"/>
        <v>1.4211461229533517</v>
      </c>
    </row>
    <row r="76" spans="1:21" ht="13" x14ac:dyDescent="0.3">
      <c r="A76" s="18" t="s">
        <v>29</v>
      </c>
      <c r="B76" s="12" t="s">
        <v>147</v>
      </c>
      <c r="C76" s="11" t="s">
        <v>148</v>
      </c>
      <c r="D76" s="33">
        <v>4681831</v>
      </c>
      <c r="E76" s="33">
        <v>4681831</v>
      </c>
      <c r="F76" s="33">
        <v>0</v>
      </c>
      <c r="G76" s="38">
        <f t="shared" si="8"/>
        <v>0</v>
      </c>
      <c r="H76" s="33">
        <v>0</v>
      </c>
      <c r="I76" s="38">
        <f t="shared" si="9"/>
        <v>0</v>
      </c>
      <c r="J76" s="33">
        <v>0</v>
      </c>
      <c r="K76" s="38">
        <f t="shared" si="10"/>
        <v>0</v>
      </c>
      <c r="L76" s="33">
        <v>0</v>
      </c>
      <c r="M76" s="38">
        <f t="shared" si="11"/>
        <v>0</v>
      </c>
      <c r="N76" s="33">
        <f t="shared" si="12"/>
        <v>0</v>
      </c>
      <c r="O76" s="38">
        <f t="shared" si="13"/>
        <v>0</v>
      </c>
      <c r="P76" s="33">
        <v>0</v>
      </c>
      <c r="Q76" s="33">
        <v>5080393</v>
      </c>
      <c r="R76" s="33">
        <v>5080393</v>
      </c>
      <c r="S76" s="33">
        <v>0</v>
      </c>
      <c r="T76" s="38">
        <f t="shared" si="14"/>
        <v>0</v>
      </c>
      <c r="U76" s="38">
        <f t="shared" si="15"/>
        <v>0</v>
      </c>
    </row>
    <row r="77" spans="1:21" ht="13" x14ac:dyDescent="0.3">
      <c r="A77" s="18" t="s">
        <v>44</v>
      </c>
      <c r="B77" s="12" t="s">
        <v>149</v>
      </c>
      <c r="C77" s="11" t="s">
        <v>150</v>
      </c>
      <c r="D77" s="33">
        <v>0</v>
      </c>
      <c r="E77" s="33">
        <v>0</v>
      </c>
      <c r="F77" s="33">
        <v>14211772</v>
      </c>
      <c r="G77" s="38">
        <f t="shared" si="8"/>
        <v>0</v>
      </c>
      <c r="H77" s="33">
        <v>14041482</v>
      </c>
      <c r="I77" s="38">
        <f t="shared" si="9"/>
        <v>0</v>
      </c>
      <c r="J77" s="33">
        <v>3405415</v>
      </c>
      <c r="K77" s="38">
        <f t="shared" si="10"/>
        <v>0</v>
      </c>
      <c r="L77" s="33">
        <v>0</v>
      </c>
      <c r="M77" s="38">
        <f t="shared" si="11"/>
        <v>0</v>
      </c>
      <c r="N77" s="33">
        <f t="shared" si="12"/>
        <v>31658669</v>
      </c>
      <c r="O77" s="38">
        <f t="shared" si="13"/>
        <v>0</v>
      </c>
      <c r="P77" s="33">
        <v>4896264</v>
      </c>
      <c r="Q77" s="33">
        <v>0</v>
      </c>
      <c r="R77" s="33">
        <v>0</v>
      </c>
      <c r="S77" s="33">
        <v>21032681</v>
      </c>
      <c r="T77" s="38">
        <f t="shared" si="14"/>
        <v>0</v>
      </c>
      <c r="U77" s="38">
        <f t="shared" si="15"/>
        <v>-0.30448705380265439</v>
      </c>
    </row>
    <row r="78" spans="1:21" ht="14" x14ac:dyDescent="0.3">
      <c r="A78" s="19" t="s">
        <v>0</v>
      </c>
      <c r="B78" s="14" t="s">
        <v>151</v>
      </c>
      <c r="C78" s="13" t="s">
        <v>0</v>
      </c>
      <c r="D78" s="34">
        <f>SUM(D71:D77)</f>
        <v>7429228</v>
      </c>
      <c r="E78" s="34">
        <f>SUM(E71:E77)</f>
        <v>8564503</v>
      </c>
      <c r="F78" s="34">
        <f>SUM(F71:F77)</f>
        <v>14318434</v>
      </c>
      <c r="G78" s="39">
        <f t="shared" si="8"/>
        <v>1.9273111553448083</v>
      </c>
      <c r="H78" s="34">
        <f>SUM(H71:H77)</f>
        <v>14132637</v>
      </c>
      <c r="I78" s="39">
        <f t="shared" si="9"/>
        <v>1.9023022311335713</v>
      </c>
      <c r="J78" s="34">
        <f>SUM(J71:J77)</f>
        <v>3628454</v>
      </c>
      <c r="K78" s="39">
        <f t="shared" si="10"/>
        <v>0.42366194512396105</v>
      </c>
      <c r="L78" s="34">
        <f>SUM(L71:L77)</f>
        <v>0</v>
      </c>
      <c r="M78" s="39">
        <f t="shared" si="11"/>
        <v>0</v>
      </c>
      <c r="N78" s="34">
        <f t="shared" si="12"/>
        <v>32079525</v>
      </c>
      <c r="O78" s="39">
        <f t="shared" si="13"/>
        <v>3.7456376628042514</v>
      </c>
      <c r="P78" s="34">
        <f>SUM(P71:P77)</f>
        <v>5062958</v>
      </c>
      <c r="Q78" s="34">
        <f>SUM(Q71:Q77)</f>
        <v>9369917</v>
      </c>
      <c r="R78" s="34">
        <f>SUM(R71:R77)</f>
        <v>10029917</v>
      </c>
      <c r="S78" s="34">
        <f>SUM(S71:S77)</f>
        <v>21374036</v>
      </c>
      <c r="T78" s="39">
        <f t="shared" si="14"/>
        <v>2.1310282029253083</v>
      </c>
      <c r="U78" s="39">
        <f t="shared" si="15"/>
        <v>-0.28333318190670354</v>
      </c>
    </row>
    <row r="79" spans="1:21" ht="13" x14ac:dyDescent="0.3">
      <c r="A79" s="18" t="s">
        <v>29</v>
      </c>
      <c r="B79" s="12" t="s">
        <v>152</v>
      </c>
      <c r="C79" s="11" t="s">
        <v>153</v>
      </c>
      <c r="D79" s="33">
        <v>721615</v>
      </c>
      <c r="E79" s="33">
        <v>1547899</v>
      </c>
      <c r="F79" s="33">
        <v>354240</v>
      </c>
      <c r="G79" s="38">
        <f t="shared" si="8"/>
        <v>0.49089888652536323</v>
      </c>
      <c r="H79" s="33">
        <v>368539</v>
      </c>
      <c r="I79" s="38">
        <f t="shared" si="9"/>
        <v>0.51071416198388342</v>
      </c>
      <c r="J79" s="33">
        <v>375681</v>
      </c>
      <c r="K79" s="38">
        <f t="shared" si="10"/>
        <v>0.24270381982286959</v>
      </c>
      <c r="L79" s="33">
        <v>0</v>
      </c>
      <c r="M79" s="38">
        <f t="shared" si="11"/>
        <v>0</v>
      </c>
      <c r="N79" s="33">
        <f t="shared" si="12"/>
        <v>1098460</v>
      </c>
      <c r="O79" s="38">
        <f t="shared" si="13"/>
        <v>0.70964578438257275</v>
      </c>
      <c r="P79" s="33">
        <v>304698</v>
      </c>
      <c r="Q79" s="33">
        <v>330000</v>
      </c>
      <c r="R79" s="33">
        <v>1104000</v>
      </c>
      <c r="S79" s="33">
        <v>966880</v>
      </c>
      <c r="T79" s="38">
        <f t="shared" si="14"/>
        <v>0.87579710144927536</v>
      </c>
      <c r="U79" s="38">
        <f t="shared" si="15"/>
        <v>0.23296181793119741</v>
      </c>
    </row>
    <row r="80" spans="1:21" ht="13" x14ac:dyDescent="0.3">
      <c r="A80" s="18" t="s">
        <v>29</v>
      </c>
      <c r="B80" s="12" t="s">
        <v>154</v>
      </c>
      <c r="C80" s="11" t="s">
        <v>155</v>
      </c>
      <c r="D80" s="33">
        <v>654466</v>
      </c>
      <c r="E80" s="33">
        <v>654466</v>
      </c>
      <c r="F80" s="33">
        <v>62875</v>
      </c>
      <c r="G80" s="38">
        <f t="shared" si="8"/>
        <v>9.607068969205429E-2</v>
      </c>
      <c r="H80" s="33">
        <v>87801</v>
      </c>
      <c r="I80" s="38">
        <f t="shared" si="9"/>
        <v>0.13415670179963513</v>
      </c>
      <c r="J80" s="33">
        <v>40418</v>
      </c>
      <c r="K80" s="38">
        <f t="shared" si="10"/>
        <v>6.1757218862400799E-2</v>
      </c>
      <c r="L80" s="33">
        <v>0</v>
      </c>
      <c r="M80" s="38">
        <f t="shared" si="11"/>
        <v>0</v>
      </c>
      <c r="N80" s="33">
        <f t="shared" si="12"/>
        <v>191094</v>
      </c>
      <c r="O80" s="38">
        <f t="shared" si="13"/>
        <v>0.29198461035409018</v>
      </c>
      <c r="P80" s="33">
        <v>77197</v>
      </c>
      <c r="Q80" s="33">
        <v>2211500</v>
      </c>
      <c r="R80" s="33">
        <v>1308932</v>
      </c>
      <c r="S80" s="33">
        <v>47380</v>
      </c>
      <c r="T80" s="38">
        <f t="shared" si="14"/>
        <v>3.6197449523733854E-2</v>
      </c>
      <c r="U80" s="38">
        <f t="shared" si="15"/>
        <v>-0.47643043123437434</v>
      </c>
    </row>
    <row r="81" spans="1:21" ht="13" x14ac:dyDescent="0.3">
      <c r="A81" s="18" t="s">
        <v>29</v>
      </c>
      <c r="B81" s="12" t="s">
        <v>156</v>
      </c>
      <c r="C81" s="11" t="s">
        <v>157</v>
      </c>
      <c r="D81" s="33">
        <v>3984250</v>
      </c>
      <c r="E81" s="33">
        <v>3984250</v>
      </c>
      <c r="F81" s="33">
        <v>198429</v>
      </c>
      <c r="G81" s="38">
        <f t="shared" si="8"/>
        <v>4.9803350693355085E-2</v>
      </c>
      <c r="H81" s="33">
        <v>1279329</v>
      </c>
      <c r="I81" s="38">
        <f t="shared" si="9"/>
        <v>0.32109656773545836</v>
      </c>
      <c r="J81" s="33">
        <v>352661</v>
      </c>
      <c r="K81" s="38">
        <f t="shared" si="10"/>
        <v>8.851377298111314E-2</v>
      </c>
      <c r="L81" s="33">
        <v>0</v>
      </c>
      <c r="M81" s="38">
        <f t="shared" si="11"/>
        <v>0</v>
      </c>
      <c r="N81" s="33">
        <f t="shared" si="12"/>
        <v>1830419</v>
      </c>
      <c r="O81" s="38">
        <f t="shared" si="13"/>
        <v>0.45941369140992661</v>
      </c>
      <c r="P81" s="33">
        <v>227730</v>
      </c>
      <c r="Q81" s="33">
        <v>3782250</v>
      </c>
      <c r="R81" s="33">
        <v>3758300</v>
      </c>
      <c r="S81" s="33">
        <v>1659711</v>
      </c>
      <c r="T81" s="38">
        <f t="shared" si="14"/>
        <v>0.4416121650746348</v>
      </c>
      <c r="U81" s="38">
        <f t="shared" si="15"/>
        <v>0.54859263162517014</v>
      </c>
    </row>
    <row r="82" spans="1:21" ht="13" x14ac:dyDescent="0.3">
      <c r="A82" s="18" t="s">
        <v>29</v>
      </c>
      <c r="B82" s="12" t="s">
        <v>158</v>
      </c>
      <c r="C82" s="11" t="s">
        <v>159</v>
      </c>
      <c r="D82" s="33">
        <v>1075000</v>
      </c>
      <c r="E82" s="33">
        <v>1075000</v>
      </c>
      <c r="F82" s="33">
        <v>0</v>
      </c>
      <c r="G82" s="38">
        <f t="shared" si="8"/>
        <v>0</v>
      </c>
      <c r="H82" s="33">
        <v>248020</v>
      </c>
      <c r="I82" s="38">
        <f t="shared" si="9"/>
        <v>0.23071627906976744</v>
      </c>
      <c r="J82" s="33">
        <v>223680</v>
      </c>
      <c r="K82" s="38">
        <f t="shared" si="10"/>
        <v>0.20807441860465117</v>
      </c>
      <c r="L82" s="33">
        <v>0</v>
      </c>
      <c r="M82" s="38">
        <f t="shared" si="11"/>
        <v>0</v>
      </c>
      <c r="N82" s="33">
        <f t="shared" si="12"/>
        <v>471700</v>
      </c>
      <c r="O82" s="38">
        <f t="shared" si="13"/>
        <v>0.43879069767441858</v>
      </c>
      <c r="P82" s="33">
        <v>-39300</v>
      </c>
      <c r="Q82" s="33">
        <v>0</v>
      </c>
      <c r="R82" s="33">
        <v>0</v>
      </c>
      <c r="S82" s="33">
        <v>0</v>
      </c>
      <c r="T82" s="38">
        <f t="shared" si="14"/>
        <v>0</v>
      </c>
      <c r="U82" s="38">
        <f t="shared" si="15"/>
        <v>-6.6916030534351147</v>
      </c>
    </row>
    <row r="83" spans="1:21" ht="13" x14ac:dyDescent="0.3">
      <c r="A83" s="18" t="s">
        <v>44</v>
      </c>
      <c r="B83" s="12" t="s">
        <v>160</v>
      </c>
      <c r="C83" s="11" t="s">
        <v>161</v>
      </c>
      <c r="D83" s="33">
        <v>0</v>
      </c>
      <c r="E83" s="33">
        <v>0</v>
      </c>
      <c r="F83" s="33">
        <v>0</v>
      </c>
      <c r="G83" s="38">
        <f t="shared" si="8"/>
        <v>0</v>
      </c>
      <c r="H83" s="33">
        <v>0</v>
      </c>
      <c r="I83" s="38">
        <f t="shared" si="9"/>
        <v>0</v>
      </c>
      <c r="J83" s="33">
        <v>0</v>
      </c>
      <c r="K83" s="38">
        <f t="shared" si="10"/>
        <v>0</v>
      </c>
      <c r="L83" s="33">
        <v>0</v>
      </c>
      <c r="M83" s="38">
        <f t="shared" si="11"/>
        <v>0</v>
      </c>
      <c r="N83" s="33">
        <f t="shared" si="12"/>
        <v>0</v>
      </c>
      <c r="O83" s="38">
        <f t="shared" si="13"/>
        <v>0</v>
      </c>
      <c r="P83" s="33">
        <v>0</v>
      </c>
      <c r="Q83" s="33">
        <v>0</v>
      </c>
      <c r="R83" s="33">
        <v>0</v>
      </c>
      <c r="S83" s="33">
        <v>0</v>
      </c>
      <c r="T83" s="38">
        <f t="shared" si="14"/>
        <v>0</v>
      </c>
      <c r="U83" s="38">
        <f t="shared" si="15"/>
        <v>0</v>
      </c>
    </row>
    <row r="84" spans="1:21" ht="14" x14ac:dyDescent="0.3">
      <c r="A84" s="19" t="s">
        <v>0</v>
      </c>
      <c r="B84" s="14" t="s">
        <v>162</v>
      </c>
      <c r="C84" s="13" t="s">
        <v>0</v>
      </c>
      <c r="D84" s="34">
        <f>SUM(D79:D83)</f>
        <v>6435331</v>
      </c>
      <c r="E84" s="34">
        <f>SUM(E79:E83)</f>
        <v>7261615</v>
      </c>
      <c r="F84" s="34">
        <f>SUM(F79:F83)</f>
        <v>615544</v>
      </c>
      <c r="G84" s="39">
        <f t="shared" si="8"/>
        <v>9.5650713226716699E-2</v>
      </c>
      <c r="H84" s="34">
        <f>SUM(H79:H83)</f>
        <v>1983689</v>
      </c>
      <c r="I84" s="39">
        <f t="shared" si="9"/>
        <v>0.30824972328540678</v>
      </c>
      <c r="J84" s="34">
        <f>SUM(J79:J83)</f>
        <v>992440</v>
      </c>
      <c r="K84" s="39">
        <f t="shared" si="10"/>
        <v>0.13666932218246217</v>
      </c>
      <c r="L84" s="34">
        <f>SUM(L79:L83)</f>
        <v>0</v>
      </c>
      <c r="M84" s="39">
        <f t="shared" si="11"/>
        <v>0</v>
      </c>
      <c r="N84" s="34">
        <f t="shared" si="12"/>
        <v>3591673</v>
      </c>
      <c r="O84" s="39">
        <f t="shared" si="13"/>
        <v>0.49461077184620778</v>
      </c>
      <c r="P84" s="34">
        <f>SUM(P79:P83)</f>
        <v>570325</v>
      </c>
      <c r="Q84" s="34">
        <f>SUM(Q79:Q83)</f>
        <v>6323750</v>
      </c>
      <c r="R84" s="34">
        <f>SUM(R79:R83)</f>
        <v>6171232</v>
      </c>
      <c r="S84" s="34">
        <f>SUM(S79:S83)</f>
        <v>2673971</v>
      </c>
      <c r="T84" s="39">
        <f t="shared" si="14"/>
        <v>0.43329613924739824</v>
      </c>
      <c r="U84" s="39">
        <f t="shared" si="15"/>
        <v>0.74013062727392276</v>
      </c>
    </row>
    <row r="85" spans="1:21" ht="14" x14ac:dyDescent="0.3">
      <c r="A85" s="19" t="s">
        <v>0</v>
      </c>
      <c r="B85" s="14" t="s">
        <v>163</v>
      </c>
      <c r="C85" s="13" t="s">
        <v>0</v>
      </c>
      <c r="D85" s="34">
        <f>SUM(D57,D59:D62,D64:D69,D71:D77,D79:D83)</f>
        <v>57441635</v>
      </c>
      <c r="E85" s="34">
        <f>SUM(E57,E59:E62,E64:E69,E71:E77,E79:E83)</f>
        <v>59386944</v>
      </c>
      <c r="F85" s="34">
        <f>SUM(F57,F59:F62,F64:F69,F71:F77,F79:F83)</f>
        <v>23802645</v>
      </c>
      <c r="G85" s="39">
        <f t="shared" si="8"/>
        <v>0.41437965684646683</v>
      </c>
      <c r="H85" s="34">
        <f>SUM(H57,H59:H62,H64:H69,H71:H77,H79:H83)</f>
        <v>24729878</v>
      </c>
      <c r="I85" s="39">
        <f t="shared" si="9"/>
        <v>0.4305218331616083</v>
      </c>
      <c r="J85" s="34">
        <f>SUM(J57,J59:J62,J64:J69,J71:J77,J79:J83)</f>
        <v>11975705</v>
      </c>
      <c r="K85" s="39">
        <f t="shared" si="10"/>
        <v>0.20165551876183424</v>
      </c>
      <c r="L85" s="34">
        <f>SUM(L57,L59:L62,L64:L69,L71:L77,L79:L83)</f>
        <v>0</v>
      </c>
      <c r="M85" s="39">
        <f t="shared" si="11"/>
        <v>0</v>
      </c>
      <c r="N85" s="34">
        <f t="shared" si="12"/>
        <v>60508228</v>
      </c>
      <c r="O85" s="39">
        <f t="shared" si="13"/>
        <v>1.0188809850191989</v>
      </c>
      <c r="P85" s="34">
        <f>SUM(P57,P59:P62,P64:P69,P71:P77,P79:P83)</f>
        <v>15501667</v>
      </c>
      <c r="Q85" s="34">
        <f>SUM(Q57,Q59:Q62,Q64:Q69,Q71:Q77,Q79:Q83)</f>
        <v>63802112</v>
      </c>
      <c r="R85" s="34">
        <f>SUM(R57,R59:R62,R64:R69,R71:R77,R79:R83)</f>
        <v>66017521</v>
      </c>
      <c r="S85" s="34">
        <f>SUM(S57,S59:S62,S64:S69,S71:S77,S79:S83)</f>
        <v>51237308</v>
      </c>
      <c r="T85" s="39">
        <f t="shared" si="14"/>
        <v>0.77611681298969104</v>
      </c>
      <c r="U85" s="39">
        <f t="shared" si="15"/>
        <v>-0.22745695672600885</v>
      </c>
    </row>
    <row r="86" spans="1:21" ht="14.5" customHeight="1" x14ac:dyDescent="0.3">
      <c r="A86" s="17" t="s">
        <v>0</v>
      </c>
      <c r="B86" s="15" t="s">
        <v>618</v>
      </c>
      <c r="C86" s="10"/>
      <c r="D86" s="35"/>
      <c r="E86" s="35"/>
      <c r="F86" s="35"/>
      <c r="G86" s="40"/>
      <c r="H86" s="35"/>
      <c r="I86" s="40"/>
      <c r="J86" s="35"/>
      <c r="K86" s="40"/>
      <c r="L86" s="35"/>
      <c r="M86" s="40"/>
      <c r="N86" s="35"/>
      <c r="O86" s="40"/>
      <c r="P86" s="35"/>
      <c r="Q86" s="35"/>
      <c r="R86" s="35"/>
      <c r="S86" s="35"/>
      <c r="T86" s="40"/>
      <c r="U86" s="40"/>
    </row>
    <row r="87" spans="1:21" ht="14.5" customHeight="1" x14ac:dyDescent="0.3">
      <c r="A87" s="17" t="s">
        <v>0</v>
      </c>
      <c r="B87" s="9" t="s">
        <v>164</v>
      </c>
      <c r="C87" s="10"/>
      <c r="D87" s="35"/>
      <c r="E87" s="35"/>
      <c r="F87" s="35"/>
      <c r="G87" s="40"/>
      <c r="H87" s="35"/>
      <c r="I87" s="40"/>
      <c r="J87" s="35"/>
      <c r="K87" s="40"/>
      <c r="L87" s="35"/>
      <c r="M87" s="40"/>
      <c r="N87" s="35"/>
      <c r="O87" s="40"/>
      <c r="P87" s="35"/>
      <c r="Q87" s="35"/>
      <c r="R87" s="35"/>
      <c r="S87" s="35"/>
      <c r="T87" s="40"/>
      <c r="U87" s="40"/>
    </row>
    <row r="88" spans="1:21" ht="13" x14ac:dyDescent="0.3">
      <c r="A88" s="18" t="s">
        <v>23</v>
      </c>
      <c r="B88" s="12" t="s">
        <v>165</v>
      </c>
      <c r="C88" s="11" t="s">
        <v>166</v>
      </c>
      <c r="D88" s="33">
        <v>115701572</v>
      </c>
      <c r="E88" s="33">
        <v>174170752</v>
      </c>
      <c r="F88" s="33">
        <v>17069801</v>
      </c>
      <c r="G88" s="38">
        <f t="shared" ref="G88:G99" si="16">IF(($D88      =0),0,($F88      /$D88      ))</f>
        <v>0.14753300845385228</v>
      </c>
      <c r="H88" s="33">
        <v>28258344</v>
      </c>
      <c r="I88" s="38">
        <f t="shared" ref="I88:I99" si="17">IF(($D88      =0),0,($H88      /$D88      ))</f>
        <v>0.24423474557458907</v>
      </c>
      <c r="J88" s="33">
        <v>50953151</v>
      </c>
      <c r="K88" s="38">
        <f t="shared" ref="K88:K99" si="18">IF(($E88      =0),0,($J88      /$E88      ))</f>
        <v>0.29254711491398971</v>
      </c>
      <c r="L88" s="33">
        <v>0</v>
      </c>
      <c r="M88" s="38">
        <f t="shared" ref="M88:M99" si="19">IF(($E88      =0),0,($L88      /$E88      ))</f>
        <v>0</v>
      </c>
      <c r="N88" s="33">
        <f t="shared" ref="N88:N99" si="20">$F88      +$H88      +$J88</f>
        <v>96281296</v>
      </c>
      <c r="O88" s="38">
        <f t="shared" ref="O88:O99" si="21">IF(($E88      =0),0,($N88      /$E88      ))</f>
        <v>0.55279830220862802</v>
      </c>
      <c r="P88" s="33">
        <v>11545561</v>
      </c>
      <c r="Q88" s="33">
        <v>53782400</v>
      </c>
      <c r="R88" s="33">
        <v>53782400</v>
      </c>
      <c r="S88" s="33">
        <v>41977259</v>
      </c>
      <c r="T88" s="38">
        <f t="shared" ref="T88:T99" si="22">IF(($R88      =0),0,($S88      /$R88      ))</f>
        <v>0.78050178125185932</v>
      </c>
      <c r="U88" s="38">
        <f t="shared" ref="U88:U99" si="23">IF(($P88      =0),0,(($J88      /$P88      )-1))</f>
        <v>3.4132243552305512</v>
      </c>
    </row>
    <row r="89" spans="1:21" ht="13" x14ac:dyDescent="0.3">
      <c r="A89" s="18" t="s">
        <v>23</v>
      </c>
      <c r="B89" s="12" t="s">
        <v>167</v>
      </c>
      <c r="C89" s="11" t="s">
        <v>168</v>
      </c>
      <c r="D89" s="33">
        <v>336370610</v>
      </c>
      <c r="E89" s="33">
        <v>468201000</v>
      </c>
      <c r="F89" s="33">
        <v>34827642</v>
      </c>
      <c r="G89" s="38">
        <f t="shared" si="16"/>
        <v>0.10353949175286152</v>
      </c>
      <c r="H89" s="33">
        <v>36050601</v>
      </c>
      <c r="I89" s="38">
        <f t="shared" si="17"/>
        <v>0.10717524042900181</v>
      </c>
      <c r="J89" s="33">
        <v>31738539</v>
      </c>
      <c r="K89" s="38">
        <f t="shared" si="18"/>
        <v>6.7788276829823094E-2</v>
      </c>
      <c r="L89" s="33">
        <v>0</v>
      </c>
      <c r="M89" s="38">
        <f t="shared" si="19"/>
        <v>0</v>
      </c>
      <c r="N89" s="33">
        <f t="shared" si="20"/>
        <v>102616782</v>
      </c>
      <c r="O89" s="38">
        <f t="shared" si="21"/>
        <v>0.21917249642781625</v>
      </c>
      <c r="P89" s="33">
        <v>26079586</v>
      </c>
      <c r="Q89" s="33">
        <v>313207100</v>
      </c>
      <c r="R89" s="33">
        <v>313304400</v>
      </c>
      <c r="S89" s="33">
        <v>80909303</v>
      </c>
      <c r="T89" s="38">
        <f t="shared" si="22"/>
        <v>0.25824502624284879</v>
      </c>
      <c r="U89" s="38">
        <f t="shared" si="23"/>
        <v>0.21698783868731653</v>
      </c>
    </row>
    <row r="90" spans="1:21" ht="13" x14ac:dyDescent="0.3">
      <c r="A90" s="18" t="s">
        <v>23</v>
      </c>
      <c r="B90" s="12" t="s">
        <v>169</v>
      </c>
      <c r="C90" s="11" t="s">
        <v>170</v>
      </c>
      <c r="D90" s="33">
        <v>56954175</v>
      </c>
      <c r="E90" s="33">
        <v>206010184</v>
      </c>
      <c r="F90" s="33">
        <v>26808838</v>
      </c>
      <c r="G90" s="38">
        <f t="shared" si="16"/>
        <v>0.47070891642272056</v>
      </c>
      <c r="H90" s="33">
        <v>11623604</v>
      </c>
      <c r="I90" s="38">
        <f t="shared" si="17"/>
        <v>0.20408695236126237</v>
      </c>
      <c r="J90" s="33">
        <v>15493304</v>
      </c>
      <c r="K90" s="38">
        <f t="shared" si="18"/>
        <v>7.5206495616740962E-2</v>
      </c>
      <c r="L90" s="33">
        <v>0</v>
      </c>
      <c r="M90" s="38">
        <f t="shared" si="19"/>
        <v>0</v>
      </c>
      <c r="N90" s="33">
        <f t="shared" si="20"/>
        <v>53925746</v>
      </c>
      <c r="O90" s="38">
        <f t="shared" si="21"/>
        <v>0.26176252529340976</v>
      </c>
      <c r="P90" s="33">
        <v>15167570</v>
      </c>
      <c r="Q90" s="33">
        <v>66708390</v>
      </c>
      <c r="R90" s="33">
        <v>66393059</v>
      </c>
      <c r="S90" s="33">
        <v>70731490</v>
      </c>
      <c r="T90" s="38">
        <f t="shared" si="22"/>
        <v>1.0653446469456995</v>
      </c>
      <c r="U90" s="38">
        <f t="shared" si="23"/>
        <v>2.1475687931554077E-2</v>
      </c>
    </row>
    <row r="91" spans="1:21" ht="14" x14ac:dyDescent="0.3">
      <c r="A91" s="19" t="s">
        <v>0</v>
      </c>
      <c r="B91" s="14" t="s">
        <v>28</v>
      </c>
      <c r="C91" s="13" t="s">
        <v>0</v>
      </c>
      <c r="D91" s="34">
        <f>SUM(D88:D90)</f>
        <v>509026357</v>
      </c>
      <c r="E91" s="34">
        <f>SUM(E88:E90)</f>
        <v>848381936</v>
      </c>
      <c r="F91" s="34">
        <f>SUM(F88:F90)</f>
        <v>78706281</v>
      </c>
      <c r="G91" s="39">
        <f t="shared" si="16"/>
        <v>0.15462122917143956</v>
      </c>
      <c r="H91" s="34">
        <f>SUM(H88:H90)</f>
        <v>75932549</v>
      </c>
      <c r="I91" s="39">
        <f t="shared" si="17"/>
        <v>0.14917213609039109</v>
      </c>
      <c r="J91" s="34">
        <f>SUM(J88:J90)</f>
        <v>98184994</v>
      </c>
      <c r="K91" s="39">
        <f t="shared" si="18"/>
        <v>0.11573206575204591</v>
      </c>
      <c r="L91" s="34">
        <f>SUM(L88:L90)</f>
        <v>0</v>
      </c>
      <c r="M91" s="39">
        <f t="shared" si="19"/>
        <v>0</v>
      </c>
      <c r="N91" s="34">
        <f t="shared" si="20"/>
        <v>252823824</v>
      </c>
      <c r="O91" s="39">
        <f t="shared" si="21"/>
        <v>0.29800708062223524</v>
      </c>
      <c r="P91" s="34">
        <f>SUM(P88:P90)</f>
        <v>52792717</v>
      </c>
      <c r="Q91" s="34">
        <f>SUM(Q88:Q90)</f>
        <v>433697890</v>
      </c>
      <c r="R91" s="34">
        <f>SUM(R88:R90)</f>
        <v>433479859</v>
      </c>
      <c r="S91" s="34">
        <f>SUM(S88:S90)</f>
        <v>193618052</v>
      </c>
      <c r="T91" s="39">
        <f t="shared" si="22"/>
        <v>0.44665985738451575</v>
      </c>
      <c r="U91" s="39">
        <f t="shared" si="23"/>
        <v>0.85982081581442382</v>
      </c>
    </row>
    <row r="92" spans="1:21" ht="13" x14ac:dyDescent="0.3">
      <c r="A92" s="18" t="s">
        <v>29</v>
      </c>
      <c r="B92" s="12" t="s">
        <v>171</v>
      </c>
      <c r="C92" s="11" t="s">
        <v>172</v>
      </c>
      <c r="D92" s="33">
        <v>921633724</v>
      </c>
      <c r="E92" s="33">
        <v>949277814</v>
      </c>
      <c r="F92" s="33">
        <v>362875185</v>
      </c>
      <c r="G92" s="38">
        <f t="shared" si="16"/>
        <v>0.39373036766176323</v>
      </c>
      <c r="H92" s="33">
        <v>298983475</v>
      </c>
      <c r="I92" s="38">
        <f t="shared" si="17"/>
        <v>0.32440596216724377</v>
      </c>
      <c r="J92" s="33">
        <v>153737738</v>
      </c>
      <c r="K92" s="38">
        <f t="shared" si="18"/>
        <v>0.16195231336144975</v>
      </c>
      <c r="L92" s="33">
        <v>0</v>
      </c>
      <c r="M92" s="38">
        <f t="shared" si="19"/>
        <v>0</v>
      </c>
      <c r="N92" s="33">
        <f t="shared" si="20"/>
        <v>815596398</v>
      </c>
      <c r="O92" s="38">
        <f t="shared" si="21"/>
        <v>0.8591756659341877</v>
      </c>
      <c r="P92" s="33">
        <v>472948646</v>
      </c>
      <c r="Q92" s="33">
        <v>905778570</v>
      </c>
      <c r="R92" s="33">
        <v>1028760674</v>
      </c>
      <c r="S92" s="33">
        <v>864646731</v>
      </c>
      <c r="T92" s="38">
        <f t="shared" si="22"/>
        <v>0.84047412858240733</v>
      </c>
      <c r="U92" s="38">
        <f t="shared" si="23"/>
        <v>-0.6749377774939227</v>
      </c>
    </row>
    <row r="93" spans="1:21" ht="13" x14ac:dyDescent="0.3">
      <c r="A93" s="18" t="s">
        <v>29</v>
      </c>
      <c r="B93" s="12" t="s">
        <v>173</v>
      </c>
      <c r="C93" s="11" t="s">
        <v>174</v>
      </c>
      <c r="D93" s="33">
        <v>3135585</v>
      </c>
      <c r="E93" s="33">
        <v>3135585</v>
      </c>
      <c r="F93" s="33">
        <v>1032011</v>
      </c>
      <c r="G93" s="38">
        <f t="shared" si="16"/>
        <v>0.32912869528333627</v>
      </c>
      <c r="H93" s="33">
        <v>826440</v>
      </c>
      <c r="I93" s="38">
        <f t="shared" si="17"/>
        <v>0.26356804232702991</v>
      </c>
      <c r="J93" s="33">
        <v>650926</v>
      </c>
      <c r="K93" s="38">
        <f t="shared" si="18"/>
        <v>0.20759316044693416</v>
      </c>
      <c r="L93" s="33">
        <v>0</v>
      </c>
      <c r="M93" s="38">
        <f t="shared" si="19"/>
        <v>0</v>
      </c>
      <c r="N93" s="33">
        <f t="shared" si="20"/>
        <v>2509377</v>
      </c>
      <c r="O93" s="38">
        <f t="shared" si="21"/>
        <v>0.80028989805730033</v>
      </c>
      <c r="P93" s="33">
        <v>638106</v>
      </c>
      <c r="Q93" s="33">
        <v>2868261</v>
      </c>
      <c r="R93" s="33">
        <v>2676366</v>
      </c>
      <c r="S93" s="33">
        <v>2083371</v>
      </c>
      <c r="T93" s="38">
        <f t="shared" si="22"/>
        <v>0.77843277040584136</v>
      </c>
      <c r="U93" s="38">
        <f t="shared" si="23"/>
        <v>2.0090705932870101E-2</v>
      </c>
    </row>
    <row r="94" spans="1:21" ht="13" x14ac:dyDescent="0.3">
      <c r="A94" s="18" t="s">
        <v>29</v>
      </c>
      <c r="B94" s="12" t="s">
        <v>175</v>
      </c>
      <c r="C94" s="11" t="s">
        <v>176</v>
      </c>
      <c r="D94" s="33">
        <v>257080</v>
      </c>
      <c r="E94" s="33">
        <v>272434</v>
      </c>
      <c r="F94" s="33">
        <v>67974</v>
      </c>
      <c r="G94" s="38">
        <f t="shared" si="16"/>
        <v>0.26440796639178465</v>
      </c>
      <c r="H94" s="33">
        <v>68266</v>
      </c>
      <c r="I94" s="38">
        <f t="shared" si="17"/>
        <v>0.26554379959545665</v>
      </c>
      <c r="J94" s="33">
        <v>68087</v>
      </c>
      <c r="K94" s="38">
        <f t="shared" si="18"/>
        <v>0.24992108180329914</v>
      </c>
      <c r="L94" s="33">
        <v>0</v>
      </c>
      <c r="M94" s="38">
        <f t="shared" si="19"/>
        <v>0</v>
      </c>
      <c r="N94" s="33">
        <f t="shared" si="20"/>
        <v>204327</v>
      </c>
      <c r="O94" s="38">
        <f t="shared" si="21"/>
        <v>0.75000550592070003</v>
      </c>
      <c r="P94" s="33">
        <v>67974</v>
      </c>
      <c r="Q94" s="33">
        <v>203718</v>
      </c>
      <c r="R94" s="33">
        <v>247425</v>
      </c>
      <c r="S94" s="33">
        <v>191688</v>
      </c>
      <c r="T94" s="38">
        <f t="shared" si="22"/>
        <v>0.77473173688996666</v>
      </c>
      <c r="U94" s="38">
        <f t="shared" si="23"/>
        <v>1.6624003295377943E-3</v>
      </c>
    </row>
    <row r="95" spans="1:21" ht="13" x14ac:dyDescent="0.3">
      <c r="A95" s="18" t="s">
        <v>44</v>
      </c>
      <c r="B95" s="12" t="s">
        <v>177</v>
      </c>
      <c r="C95" s="11" t="s">
        <v>178</v>
      </c>
      <c r="D95" s="33">
        <v>2489000</v>
      </c>
      <c r="E95" s="33">
        <v>2167674</v>
      </c>
      <c r="F95" s="33">
        <v>707475</v>
      </c>
      <c r="G95" s="38">
        <f t="shared" si="16"/>
        <v>0.28424065889915628</v>
      </c>
      <c r="H95" s="33">
        <v>1020235</v>
      </c>
      <c r="I95" s="38">
        <f t="shared" si="17"/>
        <v>0.40989754921655286</v>
      </c>
      <c r="J95" s="33">
        <v>-30931</v>
      </c>
      <c r="K95" s="38">
        <f t="shared" si="18"/>
        <v>-1.4269212067866294E-2</v>
      </c>
      <c r="L95" s="33">
        <v>0</v>
      </c>
      <c r="M95" s="38">
        <f t="shared" si="19"/>
        <v>0</v>
      </c>
      <c r="N95" s="33">
        <f t="shared" si="20"/>
        <v>1696779</v>
      </c>
      <c r="O95" s="38">
        <f t="shared" si="21"/>
        <v>0.78276484379108668</v>
      </c>
      <c r="P95" s="33">
        <v>737000</v>
      </c>
      <c r="Q95" s="33">
        <v>18281000</v>
      </c>
      <c r="R95" s="33">
        <v>1856000</v>
      </c>
      <c r="S95" s="33">
        <v>2456000</v>
      </c>
      <c r="T95" s="38">
        <f t="shared" si="22"/>
        <v>1.3232758620689655</v>
      </c>
      <c r="U95" s="38">
        <f t="shared" si="23"/>
        <v>-1.0419687924016283</v>
      </c>
    </row>
    <row r="96" spans="1:21" ht="14" x14ac:dyDescent="0.3">
      <c r="A96" s="19" t="s">
        <v>0</v>
      </c>
      <c r="B96" s="14" t="s">
        <v>179</v>
      </c>
      <c r="C96" s="13" t="s">
        <v>0</v>
      </c>
      <c r="D96" s="34">
        <f>SUM(D92:D95)</f>
        <v>927515389</v>
      </c>
      <c r="E96" s="34">
        <f>SUM(E92:E95)</f>
        <v>954853507</v>
      </c>
      <c r="F96" s="34">
        <f>SUM(F92:F95)</f>
        <v>364682645</v>
      </c>
      <c r="G96" s="39">
        <f t="shared" si="16"/>
        <v>0.39318231193250852</v>
      </c>
      <c r="H96" s="34">
        <f>SUM(H92:H95)</f>
        <v>300898416</v>
      </c>
      <c r="I96" s="39">
        <f t="shared" si="17"/>
        <v>0.32441339471942715</v>
      </c>
      <c r="J96" s="34">
        <f>SUM(J92:J95)</f>
        <v>154425820</v>
      </c>
      <c r="K96" s="39">
        <f t="shared" si="18"/>
        <v>0.16172723760022803</v>
      </c>
      <c r="L96" s="34">
        <f>SUM(L92:L95)</f>
        <v>0</v>
      </c>
      <c r="M96" s="39">
        <f t="shared" si="19"/>
        <v>0</v>
      </c>
      <c r="N96" s="34">
        <f t="shared" si="20"/>
        <v>820006881</v>
      </c>
      <c r="O96" s="39">
        <f t="shared" si="21"/>
        <v>0.85877768159048085</v>
      </c>
      <c r="P96" s="34">
        <f>SUM(P92:P95)</f>
        <v>474391726</v>
      </c>
      <c r="Q96" s="34">
        <f>SUM(Q92:Q95)</f>
        <v>927131549</v>
      </c>
      <c r="R96" s="34">
        <f>SUM(R92:R95)</f>
        <v>1033540465</v>
      </c>
      <c r="S96" s="34">
        <f>SUM(S92:S95)</f>
        <v>869377790</v>
      </c>
      <c r="T96" s="39">
        <f t="shared" si="22"/>
        <v>0.84116473369042211</v>
      </c>
      <c r="U96" s="39">
        <f t="shared" si="23"/>
        <v>-0.67447615222530244</v>
      </c>
    </row>
    <row r="97" spans="1:21" ht="13" x14ac:dyDescent="0.3">
      <c r="A97" s="18" t="s">
        <v>29</v>
      </c>
      <c r="B97" s="12" t="s">
        <v>180</v>
      </c>
      <c r="C97" s="11" t="s">
        <v>181</v>
      </c>
      <c r="D97" s="33">
        <v>23804252</v>
      </c>
      <c r="E97" s="33">
        <v>26294858</v>
      </c>
      <c r="F97" s="33">
        <v>5598389</v>
      </c>
      <c r="G97" s="38">
        <f t="shared" si="16"/>
        <v>0.235184411591677</v>
      </c>
      <c r="H97" s="33">
        <v>5326085</v>
      </c>
      <c r="I97" s="38">
        <f t="shared" si="17"/>
        <v>0.22374511074744124</v>
      </c>
      <c r="J97" s="33">
        <v>6336322</v>
      </c>
      <c r="K97" s="38">
        <f t="shared" si="18"/>
        <v>0.24097190408862448</v>
      </c>
      <c r="L97" s="33">
        <v>0</v>
      </c>
      <c r="M97" s="38">
        <f t="shared" si="19"/>
        <v>0</v>
      </c>
      <c r="N97" s="33">
        <f t="shared" si="20"/>
        <v>17260796</v>
      </c>
      <c r="O97" s="38">
        <f t="shared" si="21"/>
        <v>0.65643237168270696</v>
      </c>
      <c r="P97" s="33">
        <v>5128715</v>
      </c>
      <c r="Q97" s="33">
        <v>18086237</v>
      </c>
      <c r="R97" s="33">
        <v>22134236</v>
      </c>
      <c r="S97" s="33">
        <v>17407688</v>
      </c>
      <c r="T97" s="38">
        <f t="shared" si="22"/>
        <v>0.78645985341441194</v>
      </c>
      <c r="U97" s="38">
        <f t="shared" si="23"/>
        <v>0.23545995439403433</v>
      </c>
    </row>
    <row r="98" spans="1:21" ht="13" x14ac:dyDescent="0.3">
      <c r="A98" s="18" t="s">
        <v>29</v>
      </c>
      <c r="B98" s="12" t="s">
        <v>182</v>
      </c>
      <c r="C98" s="11" t="s">
        <v>183</v>
      </c>
      <c r="D98" s="33">
        <v>4181768</v>
      </c>
      <c r="E98" s="33">
        <v>4158165</v>
      </c>
      <c r="F98" s="33">
        <v>220762</v>
      </c>
      <c r="G98" s="38">
        <f t="shared" si="16"/>
        <v>5.2791546542036764E-2</v>
      </c>
      <c r="H98" s="33">
        <v>290404</v>
      </c>
      <c r="I98" s="38">
        <f t="shared" si="17"/>
        <v>6.9445268125826201E-2</v>
      </c>
      <c r="J98" s="33">
        <v>684695</v>
      </c>
      <c r="K98" s="38">
        <f t="shared" si="18"/>
        <v>0.16466277793209264</v>
      </c>
      <c r="L98" s="33">
        <v>0</v>
      </c>
      <c r="M98" s="38">
        <f t="shared" si="19"/>
        <v>0</v>
      </c>
      <c r="N98" s="33">
        <f t="shared" si="20"/>
        <v>1195861</v>
      </c>
      <c r="O98" s="38">
        <f t="shared" si="21"/>
        <v>0.28759344566653799</v>
      </c>
      <c r="P98" s="33">
        <v>222425</v>
      </c>
      <c r="Q98" s="33">
        <v>3660428</v>
      </c>
      <c r="R98" s="33">
        <v>4234936</v>
      </c>
      <c r="S98" s="33">
        <v>4946063</v>
      </c>
      <c r="T98" s="38">
        <f t="shared" si="22"/>
        <v>1.1679191846110544</v>
      </c>
      <c r="U98" s="38">
        <f t="shared" si="23"/>
        <v>2.0783185343374173</v>
      </c>
    </row>
    <row r="99" spans="1:21" ht="13" x14ac:dyDescent="0.3">
      <c r="A99" s="18" t="s">
        <v>29</v>
      </c>
      <c r="B99" s="12" t="s">
        <v>184</v>
      </c>
      <c r="C99" s="11" t="s">
        <v>185</v>
      </c>
      <c r="D99" s="33">
        <v>39651866</v>
      </c>
      <c r="E99" s="33">
        <v>39651866</v>
      </c>
      <c r="F99" s="33">
        <v>10855766</v>
      </c>
      <c r="G99" s="38">
        <f t="shared" si="16"/>
        <v>0.27377692641249218</v>
      </c>
      <c r="H99" s="33">
        <v>10621081</v>
      </c>
      <c r="I99" s="38">
        <f t="shared" si="17"/>
        <v>0.26785828944342743</v>
      </c>
      <c r="J99" s="33">
        <v>8590556</v>
      </c>
      <c r="K99" s="38">
        <f t="shared" si="18"/>
        <v>0.21664947621884934</v>
      </c>
      <c r="L99" s="33">
        <v>0</v>
      </c>
      <c r="M99" s="38">
        <f t="shared" si="19"/>
        <v>0</v>
      </c>
      <c r="N99" s="33">
        <f t="shared" si="20"/>
        <v>30067403</v>
      </c>
      <c r="O99" s="38">
        <f t="shared" si="21"/>
        <v>0.7582846920747689</v>
      </c>
      <c r="P99" s="33">
        <v>13708784</v>
      </c>
      <c r="Q99" s="33">
        <v>32874523</v>
      </c>
      <c r="R99" s="33">
        <v>38226451</v>
      </c>
      <c r="S99" s="33">
        <v>22221454</v>
      </c>
      <c r="T99" s="38">
        <f t="shared" si="22"/>
        <v>0.58131093571830672</v>
      </c>
      <c r="U99" s="38">
        <f t="shared" si="23"/>
        <v>-0.37335390214040864</v>
      </c>
    </row>
    <row r="100" spans="1:21" ht="13" x14ac:dyDescent="0.3">
      <c r="A100" s="18" t="s">
        <v>44</v>
      </c>
      <c r="B100" s="12" t="s">
        <v>186</v>
      </c>
      <c r="C100" s="11" t="s">
        <v>187</v>
      </c>
      <c r="D100" s="33">
        <v>20357518</v>
      </c>
      <c r="E100" s="33">
        <v>20765867</v>
      </c>
      <c r="F100" s="33">
        <v>9019255</v>
      </c>
      <c r="G100" s="38">
        <f>IF(($D100     =0),0,($F100     /$D100     ))</f>
        <v>0.44304295838028979</v>
      </c>
      <c r="H100" s="33">
        <v>555244</v>
      </c>
      <c r="I100" s="38">
        <f>IF(($D100     =0),0,($H100     /$D100     ))</f>
        <v>2.7274641240646331E-2</v>
      </c>
      <c r="J100" s="33">
        <v>12238790</v>
      </c>
      <c r="K100" s="38">
        <f>IF(($E100     =0),0,($J100     /$E100     ))</f>
        <v>0.58937052808823254</v>
      </c>
      <c r="L100" s="33">
        <v>0</v>
      </c>
      <c r="M100" s="38">
        <f>IF(($E100     =0),0,($L100     /$E100     ))</f>
        <v>0</v>
      </c>
      <c r="N100" s="33">
        <f>$F100     +$H100     +$J100</f>
        <v>21813289</v>
      </c>
      <c r="O100" s="38">
        <f>IF(($E100     =0),0,($N100     /$E100     ))</f>
        <v>1.0504395987896868</v>
      </c>
      <c r="P100" s="33">
        <v>5145210</v>
      </c>
      <c r="Q100" s="33">
        <v>22307140</v>
      </c>
      <c r="R100" s="33">
        <v>21727140</v>
      </c>
      <c r="S100" s="33">
        <v>21157140</v>
      </c>
      <c r="T100" s="38">
        <f>IF(($R100     =0),0,($S100     /$R100     ))</f>
        <v>0.9737655301157907</v>
      </c>
      <c r="U100" s="38">
        <f>IF(($P100     =0),0,(($J100     /$P100     )-1))</f>
        <v>1.3786764777336589</v>
      </c>
    </row>
    <row r="101" spans="1:21" ht="14" x14ac:dyDescent="0.3">
      <c r="A101" s="19" t="s">
        <v>0</v>
      </c>
      <c r="B101" s="14" t="s">
        <v>188</v>
      </c>
      <c r="C101" s="13" t="s">
        <v>0</v>
      </c>
      <c r="D101" s="34">
        <f>SUM(D97:D100)</f>
        <v>87995404</v>
      </c>
      <c r="E101" s="34">
        <f>SUM(E97:E100)</f>
        <v>90870756</v>
      </c>
      <c r="F101" s="34">
        <f>SUM(F97:F100)</f>
        <v>25694172</v>
      </c>
      <c r="G101" s="39">
        <f>IF(($D101     =0),0,($F101     /$D101     ))</f>
        <v>0.2919944773479306</v>
      </c>
      <c r="H101" s="34">
        <f>SUM(H97:H100)</f>
        <v>16792814</v>
      </c>
      <c r="I101" s="39">
        <f>IF(($D101     =0),0,($H101     /$D101     ))</f>
        <v>0.19083739873505212</v>
      </c>
      <c r="J101" s="34">
        <f>SUM(J97:J100)</f>
        <v>27850363</v>
      </c>
      <c r="K101" s="39">
        <f>IF(($E101     =0),0,($J101     /$E101     ))</f>
        <v>0.30648323207523442</v>
      </c>
      <c r="L101" s="34">
        <f>SUM(L97:L100)</f>
        <v>0</v>
      </c>
      <c r="M101" s="39">
        <f>IF(($E101     =0),0,($L101     /$E101     ))</f>
        <v>0</v>
      </c>
      <c r="N101" s="34">
        <f>$F101     +$H101     +$J101</f>
        <v>70337349</v>
      </c>
      <c r="O101" s="39">
        <f>IF(($E101     =0),0,($N101     /$E101     ))</f>
        <v>0.77403723811871883</v>
      </c>
      <c r="P101" s="34">
        <f>SUM(P97:P100)</f>
        <v>24205134</v>
      </c>
      <c r="Q101" s="34">
        <f>SUM(Q97:Q100)</f>
        <v>76928328</v>
      </c>
      <c r="R101" s="34">
        <f>SUM(R97:R100)</f>
        <v>86322763</v>
      </c>
      <c r="S101" s="34">
        <f>SUM(S97:S100)</f>
        <v>65732345</v>
      </c>
      <c r="T101" s="39">
        <f>IF(($R101     =0),0,($S101     /$R101     ))</f>
        <v>0.76147174529156347</v>
      </c>
      <c r="U101" s="39">
        <f>IF(($P101     =0),0,(($J101     /$P101     )-1))</f>
        <v>0.15059734847987216</v>
      </c>
    </row>
    <row r="102" spans="1:21" ht="14" x14ac:dyDescent="0.3">
      <c r="A102" s="19" t="s">
        <v>0</v>
      </c>
      <c r="B102" s="14" t="s">
        <v>189</v>
      </c>
      <c r="C102" s="13" t="s">
        <v>0</v>
      </c>
      <c r="D102" s="34">
        <f>SUM(D88:D90,D92:D95,D97:D100)</f>
        <v>1524537150</v>
      </c>
      <c r="E102" s="34">
        <f>SUM(E88:E90,E92:E95,E97:E100)</f>
        <v>1894106199</v>
      </c>
      <c r="F102" s="34">
        <f>SUM(F88:F90,F92:F95,F97:F100)</f>
        <v>469083098</v>
      </c>
      <c r="G102" s="39">
        <f>IF(($D102     =0),0,($F102     /$D102     ))</f>
        <v>0.30768886018946801</v>
      </c>
      <c r="H102" s="34">
        <f>SUM(H88:H90,H92:H95,H97:H100)</f>
        <v>393623779</v>
      </c>
      <c r="I102" s="39">
        <f>IF(($D102     =0),0,($H102     /$D102     ))</f>
        <v>0.25819231692714079</v>
      </c>
      <c r="J102" s="34">
        <f>SUM(J88:J90,J92:J95,J97:J100)</f>
        <v>280461177</v>
      </c>
      <c r="K102" s="39">
        <f>IF(($E102     =0),0,($J102     /$E102     ))</f>
        <v>0.14807046043567698</v>
      </c>
      <c r="L102" s="34">
        <f>SUM(L88:L90,L92:L95,L97:L100)</f>
        <v>0</v>
      </c>
      <c r="M102" s="39">
        <f>IF(($E102     =0),0,($L102     /$E102     ))</f>
        <v>0</v>
      </c>
      <c r="N102" s="34">
        <f>$F102     +$H102     +$J102</f>
        <v>1143168054</v>
      </c>
      <c r="O102" s="39">
        <f>IF(($E102     =0),0,($N102     /$E102     ))</f>
        <v>0.60353957692738647</v>
      </c>
      <c r="P102" s="34">
        <f>SUM(P88:P90,P92:P95,P97:P100)</f>
        <v>551389577</v>
      </c>
      <c r="Q102" s="34">
        <f>SUM(Q88:Q90,Q92:Q95,Q97:Q100)</f>
        <v>1437757767</v>
      </c>
      <c r="R102" s="34">
        <f>SUM(R88:R90,R92:R95,R97:R100)</f>
        <v>1553343087</v>
      </c>
      <c r="S102" s="34">
        <f>SUM(S88:S90,S92:S95,S97:S100)</f>
        <v>1128728187</v>
      </c>
      <c r="T102" s="39">
        <f>IF(($R102     =0),0,($S102     /$R102     ))</f>
        <v>0.72664448469007159</v>
      </c>
      <c r="U102" s="39">
        <f>IF(($P102     =0),0,(($J102     /$P102     )-1))</f>
        <v>-0.49135567899935118</v>
      </c>
    </row>
    <row r="103" spans="1:21" ht="14.5" customHeight="1" x14ac:dyDescent="0.3">
      <c r="A103" s="17" t="s">
        <v>0</v>
      </c>
      <c r="B103" s="15" t="s">
        <v>618</v>
      </c>
      <c r="C103" s="10"/>
      <c r="D103" s="35"/>
      <c r="E103" s="35"/>
      <c r="F103" s="35"/>
      <c r="G103" s="40"/>
      <c r="H103" s="35"/>
      <c r="I103" s="40"/>
      <c r="J103" s="35"/>
      <c r="K103" s="40"/>
      <c r="L103" s="35"/>
      <c r="M103" s="40"/>
      <c r="N103" s="35"/>
      <c r="O103" s="40"/>
      <c r="P103" s="35"/>
      <c r="Q103" s="35"/>
      <c r="R103" s="35"/>
      <c r="S103" s="35"/>
      <c r="T103" s="40"/>
      <c r="U103" s="40"/>
    </row>
    <row r="104" spans="1:21" ht="28.9" customHeight="1" x14ac:dyDescent="0.3">
      <c r="A104" s="17" t="s">
        <v>0</v>
      </c>
      <c r="B104" s="9" t="s">
        <v>190</v>
      </c>
      <c r="C104" s="10"/>
      <c r="D104" s="35"/>
      <c r="E104" s="35"/>
      <c r="F104" s="35"/>
      <c r="G104" s="40"/>
      <c r="H104" s="35"/>
      <c r="I104" s="40"/>
      <c r="J104" s="35"/>
      <c r="K104" s="40"/>
      <c r="L104" s="35"/>
      <c r="M104" s="40"/>
      <c r="N104" s="35"/>
      <c r="O104" s="40"/>
      <c r="P104" s="35"/>
      <c r="Q104" s="35"/>
      <c r="R104" s="35"/>
      <c r="S104" s="35"/>
      <c r="T104" s="40"/>
      <c r="U104" s="40"/>
    </row>
    <row r="105" spans="1:21" ht="13" x14ac:dyDescent="0.3">
      <c r="A105" s="18" t="s">
        <v>23</v>
      </c>
      <c r="B105" s="12" t="s">
        <v>191</v>
      </c>
      <c r="C105" s="11" t="s">
        <v>192</v>
      </c>
      <c r="D105" s="33">
        <v>42153280</v>
      </c>
      <c r="E105" s="33">
        <v>345359484</v>
      </c>
      <c r="F105" s="33">
        <v>1856490</v>
      </c>
      <c r="G105" s="38">
        <f t="shared" ref="G105:G136" si="24">IF(($D105     =0),0,($F105     /$D105     ))</f>
        <v>4.4041412672987723E-2</v>
      </c>
      <c r="H105" s="33">
        <v>11063878</v>
      </c>
      <c r="I105" s="38">
        <f t="shared" ref="I105:I136" si="25">IF(($D105     =0),0,($H105     /$D105     ))</f>
        <v>0.26246778423885403</v>
      </c>
      <c r="J105" s="33">
        <v>5471408</v>
      </c>
      <c r="K105" s="38">
        <f t="shared" ref="K105:K136" si="26">IF(($E105     =0),0,($J105     /$E105     ))</f>
        <v>1.5842645861724763E-2</v>
      </c>
      <c r="L105" s="33">
        <v>0</v>
      </c>
      <c r="M105" s="38">
        <f t="shared" ref="M105:M136" si="27">IF(($E105     =0),0,($L105     /$E105     ))</f>
        <v>0</v>
      </c>
      <c r="N105" s="33">
        <f t="shared" ref="N105:N136" si="28">$F105     +$H105     +$J105</f>
        <v>18391776</v>
      </c>
      <c r="O105" s="38">
        <f t="shared" ref="O105:O136" si="29">IF(($E105     =0),0,($N105     /$E105     ))</f>
        <v>5.3254005904178385E-2</v>
      </c>
      <c r="P105" s="33">
        <v>4228421</v>
      </c>
      <c r="Q105" s="33">
        <v>41701510</v>
      </c>
      <c r="R105" s="33">
        <v>39003234</v>
      </c>
      <c r="S105" s="33">
        <v>8584712</v>
      </c>
      <c r="T105" s="38">
        <f t="shared" ref="T105:T136" si="30">IF(($R105     =0),0,($S105     /$R105     ))</f>
        <v>0.22010256893056612</v>
      </c>
      <c r="U105" s="38">
        <f t="shared" ref="U105:U136" si="31">IF(($P105     =0),0,(($J105     /$P105     )-1))</f>
        <v>0.29396008580980948</v>
      </c>
    </row>
    <row r="106" spans="1:21" ht="14" x14ac:dyDescent="0.3">
      <c r="A106" s="19" t="s">
        <v>0</v>
      </c>
      <c r="B106" s="14" t="s">
        <v>28</v>
      </c>
      <c r="C106" s="13" t="s">
        <v>0</v>
      </c>
      <c r="D106" s="34">
        <f>D105</f>
        <v>42153280</v>
      </c>
      <c r="E106" s="34">
        <f>E105</f>
        <v>345359484</v>
      </c>
      <c r="F106" s="34">
        <f>F105</f>
        <v>1856490</v>
      </c>
      <c r="G106" s="39">
        <f t="shared" si="24"/>
        <v>4.4041412672987723E-2</v>
      </c>
      <c r="H106" s="34">
        <f>H105</f>
        <v>11063878</v>
      </c>
      <c r="I106" s="39">
        <f t="shared" si="25"/>
        <v>0.26246778423885403</v>
      </c>
      <c r="J106" s="34">
        <f>J105</f>
        <v>5471408</v>
      </c>
      <c r="K106" s="39">
        <f t="shared" si="26"/>
        <v>1.5842645861724763E-2</v>
      </c>
      <c r="L106" s="34">
        <f>L105</f>
        <v>0</v>
      </c>
      <c r="M106" s="39">
        <f t="shared" si="27"/>
        <v>0</v>
      </c>
      <c r="N106" s="34">
        <f t="shared" si="28"/>
        <v>18391776</v>
      </c>
      <c r="O106" s="39">
        <f t="shared" si="29"/>
        <v>5.3254005904178385E-2</v>
      </c>
      <c r="P106" s="34">
        <f>P105</f>
        <v>4228421</v>
      </c>
      <c r="Q106" s="34">
        <f>Q105</f>
        <v>41701510</v>
      </c>
      <c r="R106" s="34">
        <f>R105</f>
        <v>39003234</v>
      </c>
      <c r="S106" s="34">
        <f>S105</f>
        <v>8584712</v>
      </c>
      <c r="T106" s="39">
        <f t="shared" si="30"/>
        <v>0.22010256893056612</v>
      </c>
      <c r="U106" s="39">
        <f t="shared" si="31"/>
        <v>0.29396008580980948</v>
      </c>
    </row>
    <row r="107" spans="1:21" ht="13" x14ac:dyDescent="0.3">
      <c r="A107" s="18" t="s">
        <v>29</v>
      </c>
      <c r="B107" s="12" t="s">
        <v>193</v>
      </c>
      <c r="C107" s="11" t="s">
        <v>194</v>
      </c>
      <c r="D107" s="33">
        <v>2316681</v>
      </c>
      <c r="E107" s="33">
        <v>2514464</v>
      </c>
      <c r="F107" s="33">
        <v>942262</v>
      </c>
      <c r="G107" s="38">
        <f t="shared" si="24"/>
        <v>0.40672928210659992</v>
      </c>
      <c r="H107" s="33">
        <v>876665</v>
      </c>
      <c r="I107" s="38">
        <f t="shared" si="25"/>
        <v>0.37841420549484373</v>
      </c>
      <c r="J107" s="33">
        <v>643408</v>
      </c>
      <c r="K107" s="38">
        <f t="shared" si="26"/>
        <v>0.25588276467668658</v>
      </c>
      <c r="L107" s="33">
        <v>0</v>
      </c>
      <c r="M107" s="38">
        <f t="shared" si="27"/>
        <v>0</v>
      </c>
      <c r="N107" s="33">
        <f t="shared" si="28"/>
        <v>2462335</v>
      </c>
      <c r="O107" s="38">
        <f t="shared" si="29"/>
        <v>0.97926834506280469</v>
      </c>
      <c r="P107" s="33">
        <v>405990</v>
      </c>
      <c r="Q107" s="33">
        <v>3326160</v>
      </c>
      <c r="R107" s="33">
        <v>2456396</v>
      </c>
      <c r="S107" s="33">
        <v>1673487</v>
      </c>
      <c r="T107" s="38">
        <f t="shared" si="30"/>
        <v>0.68127736733002331</v>
      </c>
      <c r="U107" s="38">
        <f t="shared" si="31"/>
        <v>0.58478780265523778</v>
      </c>
    </row>
    <row r="108" spans="1:21" ht="13" x14ac:dyDescent="0.3">
      <c r="A108" s="18" t="s">
        <v>29</v>
      </c>
      <c r="B108" s="12" t="s">
        <v>195</v>
      </c>
      <c r="C108" s="11" t="s">
        <v>196</v>
      </c>
      <c r="D108" s="33">
        <v>5055056</v>
      </c>
      <c r="E108" s="33">
        <v>5031056</v>
      </c>
      <c r="F108" s="33">
        <v>271936</v>
      </c>
      <c r="G108" s="38">
        <f t="shared" si="24"/>
        <v>5.3794854102506479E-2</v>
      </c>
      <c r="H108" s="33">
        <v>484116</v>
      </c>
      <c r="I108" s="38">
        <f t="shared" si="25"/>
        <v>9.5768671998885863E-2</v>
      </c>
      <c r="J108" s="33">
        <v>441956</v>
      </c>
      <c r="K108" s="38">
        <f t="shared" si="26"/>
        <v>8.7845573573420765E-2</v>
      </c>
      <c r="L108" s="33">
        <v>0</v>
      </c>
      <c r="M108" s="38">
        <f t="shared" si="27"/>
        <v>0</v>
      </c>
      <c r="N108" s="33">
        <f t="shared" si="28"/>
        <v>1198008</v>
      </c>
      <c r="O108" s="38">
        <f t="shared" si="29"/>
        <v>0.23812257307412202</v>
      </c>
      <c r="P108" s="33">
        <v>3695</v>
      </c>
      <c r="Q108" s="33">
        <v>5721206</v>
      </c>
      <c r="R108" s="33">
        <v>5727206</v>
      </c>
      <c r="S108" s="33">
        <v>12991</v>
      </c>
      <c r="T108" s="38">
        <f t="shared" si="30"/>
        <v>2.268296268721607E-3</v>
      </c>
      <c r="U108" s="38">
        <f t="shared" si="31"/>
        <v>118.60920162381596</v>
      </c>
    </row>
    <row r="109" spans="1:21" ht="13" x14ac:dyDescent="0.3">
      <c r="A109" s="18" t="s">
        <v>29</v>
      </c>
      <c r="B109" s="12" t="s">
        <v>197</v>
      </c>
      <c r="C109" s="11" t="s">
        <v>198</v>
      </c>
      <c r="D109" s="33">
        <v>22801788</v>
      </c>
      <c r="E109" s="33">
        <v>17801790</v>
      </c>
      <c r="F109" s="33">
        <v>7184253</v>
      </c>
      <c r="G109" s="38">
        <f t="shared" si="24"/>
        <v>0.31507410734631863</v>
      </c>
      <c r="H109" s="33">
        <v>3370263</v>
      </c>
      <c r="I109" s="38">
        <f t="shared" si="25"/>
        <v>0.14780696145407543</v>
      </c>
      <c r="J109" s="33">
        <v>7523588</v>
      </c>
      <c r="K109" s="38">
        <f t="shared" si="26"/>
        <v>0.42263098261466964</v>
      </c>
      <c r="L109" s="33">
        <v>0</v>
      </c>
      <c r="M109" s="38">
        <f t="shared" si="27"/>
        <v>0</v>
      </c>
      <c r="N109" s="33">
        <f t="shared" si="28"/>
        <v>18078104</v>
      </c>
      <c r="O109" s="38">
        <f t="shared" si="29"/>
        <v>1.0155216975371577</v>
      </c>
      <c r="P109" s="33">
        <v>6892566</v>
      </c>
      <c r="Q109" s="33">
        <v>10617720</v>
      </c>
      <c r="R109" s="33">
        <v>10517720</v>
      </c>
      <c r="S109" s="33">
        <v>15742265</v>
      </c>
      <c r="T109" s="38">
        <f t="shared" si="30"/>
        <v>1.4967374107696345</v>
      </c>
      <c r="U109" s="38">
        <f t="shared" si="31"/>
        <v>9.1551100127296614E-2</v>
      </c>
    </row>
    <row r="110" spans="1:21" ht="13" x14ac:dyDescent="0.3">
      <c r="A110" s="18" t="s">
        <v>29</v>
      </c>
      <c r="B110" s="12" t="s">
        <v>199</v>
      </c>
      <c r="C110" s="11" t="s">
        <v>200</v>
      </c>
      <c r="D110" s="33">
        <v>1704816</v>
      </c>
      <c r="E110" s="33">
        <v>2168741</v>
      </c>
      <c r="F110" s="33">
        <v>342326</v>
      </c>
      <c r="G110" s="38">
        <f t="shared" si="24"/>
        <v>0.20079938245535003</v>
      </c>
      <c r="H110" s="33">
        <v>298285</v>
      </c>
      <c r="I110" s="38">
        <f t="shared" si="25"/>
        <v>0.17496609604790195</v>
      </c>
      <c r="J110" s="33">
        <v>246033</v>
      </c>
      <c r="K110" s="38">
        <f t="shared" si="26"/>
        <v>0.11344508173175127</v>
      </c>
      <c r="L110" s="33">
        <v>0</v>
      </c>
      <c r="M110" s="38">
        <f t="shared" si="27"/>
        <v>0</v>
      </c>
      <c r="N110" s="33">
        <f t="shared" si="28"/>
        <v>886644</v>
      </c>
      <c r="O110" s="38">
        <f t="shared" si="29"/>
        <v>0.4088289011919819</v>
      </c>
      <c r="P110" s="33">
        <v>171577</v>
      </c>
      <c r="Q110" s="33">
        <v>9802004</v>
      </c>
      <c r="R110" s="33">
        <v>3256399</v>
      </c>
      <c r="S110" s="33">
        <v>1495782</v>
      </c>
      <c r="T110" s="38">
        <f t="shared" si="30"/>
        <v>0.45933621770550842</v>
      </c>
      <c r="U110" s="38">
        <f t="shared" si="31"/>
        <v>0.43395093747996527</v>
      </c>
    </row>
    <row r="111" spans="1:21" ht="13" x14ac:dyDescent="0.3">
      <c r="A111" s="18" t="s">
        <v>44</v>
      </c>
      <c r="B111" s="12" t="s">
        <v>201</v>
      </c>
      <c r="C111" s="11" t="s">
        <v>202</v>
      </c>
      <c r="D111" s="33">
        <v>56752309</v>
      </c>
      <c r="E111" s="33">
        <v>49023616</v>
      </c>
      <c r="F111" s="33">
        <v>410773</v>
      </c>
      <c r="G111" s="38">
        <f t="shared" si="24"/>
        <v>7.2379962549188968E-3</v>
      </c>
      <c r="H111" s="33">
        <v>138930</v>
      </c>
      <c r="I111" s="38">
        <f t="shared" si="25"/>
        <v>2.4480061242970748E-3</v>
      </c>
      <c r="J111" s="33">
        <v>100111</v>
      </c>
      <c r="K111" s="38">
        <f t="shared" si="26"/>
        <v>2.0420974250451047E-3</v>
      </c>
      <c r="L111" s="33">
        <v>0</v>
      </c>
      <c r="M111" s="38">
        <f t="shared" si="27"/>
        <v>0</v>
      </c>
      <c r="N111" s="33">
        <f t="shared" si="28"/>
        <v>649814</v>
      </c>
      <c r="O111" s="38">
        <f t="shared" si="29"/>
        <v>1.3255121776410781E-2</v>
      </c>
      <c r="P111" s="33">
        <v>458548</v>
      </c>
      <c r="Q111" s="33">
        <v>51447930</v>
      </c>
      <c r="R111" s="33">
        <v>52820899</v>
      </c>
      <c r="S111" s="33">
        <v>2529488</v>
      </c>
      <c r="T111" s="38">
        <f t="shared" si="30"/>
        <v>4.7888014931362681E-2</v>
      </c>
      <c r="U111" s="38">
        <f t="shared" si="31"/>
        <v>-0.7816782539668693</v>
      </c>
    </row>
    <row r="112" spans="1:21" ht="14" x14ac:dyDescent="0.3">
      <c r="A112" s="19" t="s">
        <v>0</v>
      </c>
      <c r="B112" s="14" t="s">
        <v>203</v>
      </c>
      <c r="C112" s="13" t="s">
        <v>0</v>
      </c>
      <c r="D112" s="34">
        <f>SUM(D107:D111)</f>
        <v>88630650</v>
      </c>
      <c r="E112" s="34">
        <f>SUM(E107:E111)</f>
        <v>76539667</v>
      </c>
      <c r="F112" s="34">
        <f>SUM(F107:F111)</f>
        <v>9151550</v>
      </c>
      <c r="G112" s="39">
        <f t="shared" si="24"/>
        <v>0.10325491238076219</v>
      </c>
      <c r="H112" s="34">
        <f>SUM(H107:H111)</f>
        <v>5168259</v>
      </c>
      <c r="I112" s="39">
        <f t="shared" si="25"/>
        <v>5.83123219789091E-2</v>
      </c>
      <c r="J112" s="34">
        <f>SUM(J107:J111)</f>
        <v>8955096</v>
      </c>
      <c r="K112" s="39">
        <f t="shared" si="26"/>
        <v>0.11699941156002155</v>
      </c>
      <c r="L112" s="34">
        <f>SUM(L107:L111)</f>
        <v>0</v>
      </c>
      <c r="M112" s="39">
        <f t="shared" si="27"/>
        <v>0</v>
      </c>
      <c r="N112" s="34">
        <f t="shared" si="28"/>
        <v>23274905</v>
      </c>
      <c r="O112" s="39">
        <f t="shared" si="29"/>
        <v>0.30408944684852102</v>
      </c>
      <c r="P112" s="34">
        <f>SUM(P107:P111)</f>
        <v>7932376</v>
      </c>
      <c r="Q112" s="34">
        <f>SUM(Q107:Q111)</f>
        <v>80915020</v>
      </c>
      <c r="R112" s="34">
        <f>SUM(R107:R111)</f>
        <v>74778620</v>
      </c>
      <c r="S112" s="34">
        <f>SUM(S107:S111)</f>
        <v>21454013</v>
      </c>
      <c r="T112" s="39">
        <f t="shared" si="30"/>
        <v>0.28690036002269098</v>
      </c>
      <c r="U112" s="39">
        <f t="shared" si="31"/>
        <v>0.12892984397108753</v>
      </c>
    </row>
    <row r="113" spans="1:21" ht="13" x14ac:dyDescent="0.3">
      <c r="A113" s="18" t="s">
        <v>29</v>
      </c>
      <c r="B113" s="12" t="s">
        <v>204</v>
      </c>
      <c r="C113" s="11" t="s">
        <v>205</v>
      </c>
      <c r="D113" s="33">
        <v>0</v>
      </c>
      <c r="E113" s="33">
        <v>0</v>
      </c>
      <c r="F113" s="33">
        <v>0</v>
      </c>
      <c r="G113" s="38">
        <f t="shared" si="24"/>
        <v>0</v>
      </c>
      <c r="H113" s="33">
        <v>0</v>
      </c>
      <c r="I113" s="38">
        <f t="shared" si="25"/>
        <v>0</v>
      </c>
      <c r="J113" s="33">
        <v>0</v>
      </c>
      <c r="K113" s="38">
        <f t="shared" si="26"/>
        <v>0</v>
      </c>
      <c r="L113" s="33">
        <v>0</v>
      </c>
      <c r="M113" s="38">
        <f t="shared" si="27"/>
        <v>0</v>
      </c>
      <c r="N113" s="33">
        <f t="shared" si="28"/>
        <v>0</v>
      </c>
      <c r="O113" s="38">
        <f t="shared" si="29"/>
        <v>0</v>
      </c>
      <c r="P113" s="33">
        <v>0</v>
      </c>
      <c r="Q113" s="33">
        <v>0</v>
      </c>
      <c r="R113" s="33">
        <v>0</v>
      </c>
      <c r="S113" s="33">
        <v>0</v>
      </c>
      <c r="T113" s="38">
        <f t="shared" si="30"/>
        <v>0</v>
      </c>
      <c r="U113" s="38">
        <f t="shared" si="31"/>
        <v>0</v>
      </c>
    </row>
    <row r="114" spans="1:21" ht="13" x14ac:dyDescent="0.3">
      <c r="A114" s="18" t="s">
        <v>29</v>
      </c>
      <c r="B114" s="12" t="s">
        <v>206</v>
      </c>
      <c r="C114" s="11" t="s">
        <v>207</v>
      </c>
      <c r="D114" s="33">
        <v>4956057</v>
      </c>
      <c r="E114" s="33">
        <v>5083738</v>
      </c>
      <c r="F114" s="33">
        <v>449560</v>
      </c>
      <c r="G114" s="38">
        <f t="shared" si="24"/>
        <v>9.0709206936078424E-2</v>
      </c>
      <c r="H114" s="33">
        <v>629182</v>
      </c>
      <c r="I114" s="38">
        <f t="shared" si="25"/>
        <v>0.12695213150292661</v>
      </c>
      <c r="J114" s="33">
        <v>356776</v>
      </c>
      <c r="K114" s="38">
        <f t="shared" si="26"/>
        <v>7.0179855846229683E-2</v>
      </c>
      <c r="L114" s="33">
        <v>0</v>
      </c>
      <c r="M114" s="38">
        <f t="shared" si="27"/>
        <v>0</v>
      </c>
      <c r="N114" s="33">
        <f t="shared" si="28"/>
        <v>1435518</v>
      </c>
      <c r="O114" s="38">
        <f t="shared" si="29"/>
        <v>0.28237450474434361</v>
      </c>
      <c r="P114" s="33">
        <v>328838</v>
      </c>
      <c r="Q114" s="33">
        <v>5697182</v>
      </c>
      <c r="R114" s="33">
        <v>2843732</v>
      </c>
      <c r="S114" s="33">
        <v>1451314</v>
      </c>
      <c r="T114" s="38">
        <f t="shared" si="30"/>
        <v>0.51035540620564812</v>
      </c>
      <c r="U114" s="38">
        <f t="shared" si="31"/>
        <v>8.4959767423472998E-2</v>
      </c>
    </row>
    <row r="115" spans="1:21" ht="13" x14ac:dyDescent="0.3">
      <c r="A115" s="18" t="s">
        <v>29</v>
      </c>
      <c r="B115" s="12" t="s">
        <v>208</v>
      </c>
      <c r="C115" s="11" t="s">
        <v>209</v>
      </c>
      <c r="D115" s="33">
        <v>1136000</v>
      </c>
      <c r="E115" s="33">
        <v>1136000</v>
      </c>
      <c r="F115" s="33">
        <v>3265000</v>
      </c>
      <c r="G115" s="38">
        <f t="shared" si="24"/>
        <v>2.874119718309859</v>
      </c>
      <c r="H115" s="33">
        <v>174722</v>
      </c>
      <c r="I115" s="38">
        <f t="shared" si="25"/>
        <v>0.15380457746478873</v>
      </c>
      <c r="J115" s="33">
        <v>0</v>
      </c>
      <c r="K115" s="38">
        <f t="shared" si="26"/>
        <v>0</v>
      </c>
      <c r="L115" s="33">
        <v>0</v>
      </c>
      <c r="M115" s="38">
        <f t="shared" si="27"/>
        <v>0</v>
      </c>
      <c r="N115" s="33">
        <f t="shared" si="28"/>
        <v>3439722</v>
      </c>
      <c r="O115" s="38">
        <f t="shared" si="29"/>
        <v>3.0279242957746479</v>
      </c>
      <c r="P115" s="33">
        <v>1892800</v>
      </c>
      <c r="Q115" s="33">
        <v>1211000</v>
      </c>
      <c r="R115" s="33">
        <v>0</v>
      </c>
      <c r="S115" s="33">
        <v>8863600</v>
      </c>
      <c r="T115" s="38">
        <f t="shared" si="30"/>
        <v>0</v>
      </c>
      <c r="U115" s="38">
        <f t="shared" si="31"/>
        <v>-1</v>
      </c>
    </row>
    <row r="116" spans="1:21" ht="13" x14ac:dyDescent="0.3">
      <c r="A116" s="18" t="s">
        <v>29</v>
      </c>
      <c r="B116" s="12" t="s">
        <v>210</v>
      </c>
      <c r="C116" s="11" t="s">
        <v>211</v>
      </c>
      <c r="D116" s="33">
        <v>11330550</v>
      </c>
      <c r="E116" s="33">
        <v>11505768</v>
      </c>
      <c r="F116" s="33">
        <v>4935090</v>
      </c>
      <c r="G116" s="38">
        <f t="shared" si="24"/>
        <v>0.43555608509736948</v>
      </c>
      <c r="H116" s="33">
        <v>3781945</v>
      </c>
      <c r="I116" s="38">
        <f t="shared" si="25"/>
        <v>0.33378300259034205</v>
      </c>
      <c r="J116" s="33">
        <v>3031285</v>
      </c>
      <c r="K116" s="38">
        <f t="shared" si="26"/>
        <v>0.26345785870182675</v>
      </c>
      <c r="L116" s="33">
        <v>0</v>
      </c>
      <c r="M116" s="38">
        <f t="shared" si="27"/>
        <v>0</v>
      </c>
      <c r="N116" s="33">
        <f t="shared" si="28"/>
        <v>11748320</v>
      </c>
      <c r="O116" s="38">
        <f t="shared" si="29"/>
        <v>1.0210809048122647</v>
      </c>
      <c r="P116" s="33">
        <v>2670579</v>
      </c>
      <c r="Q116" s="33">
        <v>11806750</v>
      </c>
      <c r="R116" s="33">
        <v>12116750</v>
      </c>
      <c r="S116" s="33">
        <v>12240480</v>
      </c>
      <c r="T116" s="38">
        <f t="shared" si="30"/>
        <v>1.0102114841025853</v>
      </c>
      <c r="U116" s="38">
        <f t="shared" si="31"/>
        <v>0.13506659042851754</v>
      </c>
    </row>
    <row r="117" spans="1:21" ht="13" x14ac:dyDescent="0.3">
      <c r="A117" s="18" t="s">
        <v>29</v>
      </c>
      <c r="B117" s="12" t="s">
        <v>212</v>
      </c>
      <c r="C117" s="11" t="s">
        <v>213</v>
      </c>
      <c r="D117" s="33">
        <v>4298488</v>
      </c>
      <c r="E117" s="33">
        <v>3967239</v>
      </c>
      <c r="F117" s="33">
        <v>775680</v>
      </c>
      <c r="G117" s="38">
        <f t="shared" si="24"/>
        <v>0.18045415038962537</v>
      </c>
      <c r="H117" s="33">
        <v>2102672</v>
      </c>
      <c r="I117" s="38">
        <f t="shared" si="25"/>
        <v>0.48916549261042486</v>
      </c>
      <c r="J117" s="33">
        <v>-26854728</v>
      </c>
      <c r="K117" s="38">
        <f t="shared" si="26"/>
        <v>-6.7691228080788681</v>
      </c>
      <c r="L117" s="33">
        <v>0</v>
      </c>
      <c r="M117" s="38">
        <f t="shared" si="27"/>
        <v>0</v>
      </c>
      <c r="N117" s="33">
        <f t="shared" si="28"/>
        <v>-23976376</v>
      </c>
      <c r="O117" s="38">
        <f t="shared" si="29"/>
        <v>-6.0435925337495418</v>
      </c>
      <c r="P117" s="33">
        <v>4347380</v>
      </c>
      <c r="Q117" s="33">
        <v>5580196</v>
      </c>
      <c r="R117" s="33">
        <v>5580196</v>
      </c>
      <c r="S117" s="33">
        <v>14048854</v>
      </c>
      <c r="T117" s="38">
        <f t="shared" si="30"/>
        <v>2.5176273378211089</v>
      </c>
      <c r="U117" s="38">
        <f t="shared" si="31"/>
        <v>-7.1772212228974697</v>
      </c>
    </row>
    <row r="118" spans="1:21" ht="13" x14ac:dyDescent="0.3">
      <c r="A118" s="18" t="s">
        <v>29</v>
      </c>
      <c r="B118" s="12" t="s">
        <v>214</v>
      </c>
      <c r="C118" s="11" t="s">
        <v>215</v>
      </c>
      <c r="D118" s="33">
        <v>940474</v>
      </c>
      <c r="E118" s="33">
        <v>940474</v>
      </c>
      <c r="F118" s="33">
        <v>406499</v>
      </c>
      <c r="G118" s="38">
        <f t="shared" si="24"/>
        <v>0.43222779151789414</v>
      </c>
      <c r="H118" s="33">
        <v>71385</v>
      </c>
      <c r="I118" s="38">
        <f t="shared" si="25"/>
        <v>7.5903214761917928E-2</v>
      </c>
      <c r="J118" s="33">
        <v>955301</v>
      </c>
      <c r="K118" s="38">
        <f t="shared" si="26"/>
        <v>1.0157654544410584</v>
      </c>
      <c r="L118" s="33">
        <v>0</v>
      </c>
      <c r="M118" s="38">
        <f t="shared" si="27"/>
        <v>0</v>
      </c>
      <c r="N118" s="33">
        <f t="shared" si="28"/>
        <v>1433185</v>
      </c>
      <c r="O118" s="38">
        <f t="shared" si="29"/>
        <v>1.5238964607208705</v>
      </c>
      <c r="P118" s="33">
        <v>20959</v>
      </c>
      <c r="Q118" s="33">
        <v>938955</v>
      </c>
      <c r="R118" s="33">
        <v>2465166</v>
      </c>
      <c r="S118" s="33">
        <v>2391785</v>
      </c>
      <c r="T118" s="38">
        <f t="shared" si="30"/>
        <v>0.97023283624713308</v>
      </c>
      <c r="U118" s="38">
        <f t="shared" si="31"/>
        <v>44.579512381315901</v>
      </c>
    </row>
    <row r="119" spans="1:21" ht="13" x14ac:dyDescent="0.3">
      <c r="A119" s="18" t="s">
        <v>29</v>
      </c>
      <c r="B119" s="12" t="s">
        <v>216</v>
      </c>
      <c r="C119" s="11" t="s">
        <v>217</v>
      </c>
      <c r="D119" s="33">
        <v>2893892</v>
      </c>
      <c r="E119" s="33">
        <v>2582947</v>
      </c>
      <c r="F119" s="33">
        <v>474624</v>
      </c>
      <c r="G119" s="38">
        <f t="shared" si="24"/>
        <v>0.16400888492037713</v>
      </c>
      <c r="H119" s="33">
        <v>964399</v>
      </c>
      <c r="I119" s="38">
        <f t="shared" si="25"/>
        <v>0.33325327966627644</v>
      </c>
      <c r="J119" s="33">
        <v>277607</v>
      </c>
      <c r="K119" s="38">
        <f t="shared" si="26"/>
        <v>0.1074768471826948</v>
      </c>
      <c r="L119" s="33">
        <v>0</v>
      </c>
      <c r="M119" s="38">
        <f t="shared" si="27"/>
        <v>0</v>
      </c>
      <c r="N119" s="33">
        <f t="shared" si="28"/>
        <v>1716630</v>
      </c>
      <c r="O119" s="38">
        <f t="shared" si="29"/>
        <v>0.66460132554016793</v>
      </c>
      <c r="P119" s="33">
        <v>1850902</v>
      </c>
      <c r="Q119" s="33">
        <v>2727163</v>
      </c>
      <c r="R119" s="33">
        <v>3370673</v>
      </c>
      <c r="S119" s="33">
        <v>3007489</v>
      </c>
      <c r="T119" s="38">
        <f t="shared" si="30"/>
        <v>0.8922517847326038</v>
      </c>
      <c r="U119" s="38">
        <f t="shared" si="31"/>
        <v>-0.85001528984246599</v>
      </c>
    </row>
    <row r="120" spans="1:21" ht="13" x14ac:dyDescent="0.3">
      <c r="A120" s="18" t="s">
        <v>44</v>
      </c>
      <c r="B120" s="12" t="s">
        <v>218</v>
      </c>
      <c r="C120" s="11" t="s">
        <v>219</v>
      </c>
      <c r="D120" s="33">
        <v>0</v>
      </c>
      <c r="E120" s="33">
        <v>11735423</v>
      </c>
      <c r="F120" s="33">
        <v>9525320</v>
      </c>
      <c r="G120" s="38">
        <f t="shared" si="24"/>
        <v>0</v>
      </c>
      <c r="H120" s="33">
        <v>0</v>
      </c>
      <c r="I120" s="38">
        <f t="shared" si="25"/>
        <v>0</v>
      </c>
      <c r="J120" s="33">
        <v>307970</v>
      </c>
      <c r="K120" s="38">
        <f t="shared" si="26"/>
        <v>2.6242769434045965E-2</v>
      </c>
      <c r="L120" s="33">
        <v>0</v>
      </c>
      <c r="M120" s="38">
        <f t="shared" si="27"/>
        <v>0</v>
      </c>
      <c r="N120" s="33">
        <f t="shared" si="28"/>
        <v>9833290</v>
      </c>
      <c r="O120" s="38">
        <f t="shared" si="29"/>
        <v>0.83791525878530326</v>
      </c>
      <c r="P120" s="33">
        <v>5137179</v>
      </c>
      <c r="Q120" s="33">
        <v>9428346</v>
      </c>
      <c r="R120" s="33">
        <v>9428346</v>
      </c>
      <c r="S120" s="33">
        <v>5137179</v>
      </c>
      <c r="T120" s="38">
        <f t="shared" si="30"/>
        <v>0.54486534541689502</v>
      </c>
      <c r="U120" s="38">
        <f t="shared" si="31"/>
        <v>-0.94005075548272699</v>
      </c>
    </row>
    <row r="121" spans="1:21" ht="14" x14ac:dyDescent="0.3">
      <c r="A121" s="19" t="s">
        <v>0</v>
      </c>
      <c r="B121" s="14" t="s">
        <v>220</v>
      </c>
      <c r="C121" s="13" t="s">
        <v>0</v>
      </c>
      <c r="D121" s="34">
        <f>SUM(D113:D120)</f>
        <v>25555461</v>
      </c>
      <c r="E121" s="34">
        <f>SUM(E113:E120)</f>
        <v>36951589</v>
      </c>
      <c r="F121" s="34">
        <f>SUM(F113:F120)</f>
        <v>19831773</v>
      </c>
      <c r="G121" s="39">
        <f t="shared" si="24"/>
        <v>0.77602877130645387</v>
      </c>
      <c r="H121" s="34">
        <f>SUM(H113:H120)</f>
        <v>7724305</v>
      </c>
      <c r="I121" s="39">
        <f t="shared" si="25"/>
        <v>0.30225653139264441</v>
      </c>
      <c r="J121" s="34">
        <f>SUM(J113:J120)</f>
        <v>-21925789</v>
      </c>
      <c r="K121" s="39">
        <f t="shared" si="26"/>
        <v>-0.59336525419786412</v>
      </c>
      <c r="L121" s="34">
        <f>SUM(L113:L120)</f>
        <v>0</v>
      </c>
      <c r="M121" s="39">
        <f t="shared" si="27"/>
        <v>0</v>
      </c>
      <c r="N121" s="34">
        <f t="shared" si="28"/>
        <v>5630289</v>
      </c>
      <c r="O121" s="39">
        <f t="shared" si="29"/>
        <v>0.15236933383297807</v>
      </c>
      <c r="P121" s="34">
        <f>SUM(P113:P120)</f>
        <v>16248637</v>
      </c>
      <c r="Q121" s="34">
        <f>SUM(Q113:Q120)</f>
        <v>37389592</v>
      </c>
      <c r="R121" s="34">
        <f>SUM(R113:R120)</f>
        <v>35804863</v>
      </c>
      <c r="S121" s="34">
        <f>SUM(S113:S120)</f>
        <v>47140701</v>
      </c>
      <c r="T121" s="39">
        <f t="shared" si="30"/>
        <v>1.3166005131761012</v>
      </c>
      <c r="U121" s="39">
        <f t="shared" si="31"/>
        <v>-2.3493925059683467</v>
      </c>
    </row>
    <row r="122" spans="1:21" ht="13" x14ac:dyDescent="0.3">
      <c r="A122" s="18" t="s">
        <v>29</v>
      </c>
      <c r="B122" s="12" t="s">
        <v>221</v>
      </c>
      <c r="C122" s="11" t="s">
        <v>222</v>
      </c>
      <c r="D122" s="33">
        <v>277087</v>
      </c>
      <c r="E122" s="33">
        <v>1315562</v>
      </c>
      <c r="F122" s="33">
        <v>62139</v>
      </c>
      <c r="G122" s="38">
        <f t="shared" si="24"/>
        <v>0.22425808500579242</v>
      </c>
      <c r="H122" s="33">
        <v>95374</v>
      </c>
      <c r="I122" s="38">
        <f t="shared" si="25"/>
        <v>0.3442023624349031</v>
      </c>
      <c r="J122" s="33">
        <v>35960</v>
      </c>
      <c r="K122" s="38">
        <f t="shared" si="26"/>
        <v>2.7334325558202501E-2</v>
      </c>
      <c r="L122" s="33">
        <v>0</v>
      </c>
      <c r="M122" s="38">
        <f t="shared" si="27"/>
        <v>0</v>
      </c>
      <c r="N122" s="33">
        <f t="shared" si="28"/>
        <v>193473</v>
      </c>
      <c r="O122" s="38">
        <f t="shared" si="29"/>
        <v>0.14706490458070393</v>
      </c>
      <c r="P122" s="33">
        <v>63812</v>
      </c>
      <c r="Q122" s="33">
        <v>469687</v>
      </c>
      <c r="R122" s="33">
        <v>366687</v>
      </c>
      <c r="S122" s="33">
        <v>199729</v>
      </c>
      <c r="T122" s="38">
        <f t="shared" si="30"/>
        <v>0.54468524927254036</v>
      </c>
      <c r="U122" s="38">
        <f t="shared" si="31"/>
        <v>-0.43646962953676427</v>
      </c>
    </row>
    <row r="123" spans="1:21" ht="13" x14ac:dyDescent="0.3">
      <c r="A123" s="18" t="s">
        <v>29</v>
      </c>
      <c r="B123" s="12" t="s">
        <v>223</v>
      </c>
      <c r="C123" s="11" t="s">
        <v>224</v>
      </c>
      <c r="D123" s="33">
        <v>215113</v>
      </c>
      <c r="E123" s="33">
        <v>215113</v>
      </c>
      <c r="F123" s="33">
        <v>52809</v>
      </c>
      <c r="G123" s="38">
        <f t="shared" si="24"/>
        <v>0.24549422861472808</v>
      </c>
      <c r="H123" s="33">
        <v>54699</v>
      </c>
      <c r="I123" s="38">
        <f t="shared" si="25"/>
        <v>0.25428030848902672</v>
      </c>
      <c r="J123" s="33">
        <v>194109</v>
      </c>
      <c r="K123" s="38">
        <f t="shared" si="26"/>
        <v>0.90235829540752999</v>
      </c>
      <c r="L123" s="33">
        <v>0</v>
      </c>
      <c r="M123" s="38">
        <f t="shared" si="27"/>
        <v>0</v>
      </c>
      <c r="N123" s="33">
        <f t="shared" si="28"/>
        <v>301617</v>
      </c>
      <c r="O123" s="38">
        <f t="shared" si="29"/>
        <v>1.4021328325112847</v>
      </c>
      <c r="P123" s="33">
        <v>172998</v>
      </c>
      <c r="Q123" s="33">
        <v>0</v>
      </c>
      <c r="R123" s="33">
        <v>0</v>
      </c>
      <c r="S123" s="33">
        <v>339002</v>
      </c>
      <c r="T123" s="38">
        <f t="shared" si="30"/>
        <v>0</v>
      </c>
      <c r="U123" s="38">
        <f t="shared" si="31"/>
        <v>0.12203031248916174</v>
      </c>
    </row>
    <row r="124" spans="1:21" ht="13" x14ac:dyDescent="0.3">
      <c r="A124" s="18" t="s">
        <v>29</v>
      </c>
      <c r="B124" s="12" t="s">
        <v>225</v>
      </c>
      <c r="C124" s="11" t="s">
        <v>226</v>
      </c>
      <c r="D124" s="33">
        <v>4796532</v>
      </c>
      <c r="E124" s="33">
        <v>24238553</v>
      </c>
      <c r="F124" s="33">
        <v>1782759</v>
      </c>
      <c r="G124" s="38">
        <f t="shared" si="24"/>
        <v>0.37167666138785271</v>
      </c>
      <c r="H124" s="33">
        <v>32695</v>
      </c>
      <c r="I124" s="38">
        <f t="shared" si="25"/>
        <v>6.8163831701737836E-3</v>
      </c>
      <c r="J124" s="33">
        <v>23053846</v>
      </c>
      <c r="K124" s="38">
        <f t="shared" si="26"/>
        <v>0.95112303114794028</v>
      </c>
      <c r="L124" s="33">
        <v>0</v>
      </c>
      <c r="M124" s="38">
        <f t="shared" si="27"/>
        <v>0</v>
      </c>
      <c r="N124" s="33">
        <f t="shared" si="28"/>
        <v>24869300</v>
      </c>
      <c r="O124" s="38">
        <f t="shared" si="29"/>
        <v>1.0260224692455857</v>
      </c>
      <c r="P124" s="33">
        <v>327823</v>
      </c>
      <c r="Q124" s="33">
        <v>5389692</v>
      </c>
      <c r="R124" s="33">
        <v>7304297</v>
      </c>
      <c r="S124" s="33">
        <v>4046062</v>
      </c>
      <c r="T124" s="38">
        <f t="shared" si="30"/>
        <v>0.55392900918459365</v>
      </c>
      <c r="U124" s="38">
        <f t="shared" si="31"/>
        <v>69.3240651205071</v>
      </c>
    </row>
    <row r="125" spans="1:21" ht="13" x14ac:dyDescent="0.3">
      <c r="A125" s="18" t="s">
        <v>44</v>
      </c>
      <c r="B125" s="12" t="s">
        <v>227</v>
      </c>
      <c r="C125" s="11" t="s">
        <v>228</v>
      </c>
      <c r="D125" s="33">
        <v>0</v>
      </c>
      <c r="E125" s="33">
        <v>0</v>
      </c>
      <c r="F125" s="33">
        <v>0</v>
      </c>
      <c r="G125" s="38">
        <f t="shared" si="24"/>
        <v>0</v>
      </c>
      <c r="H125" s="33">
        <v>0</v>
      </c>
      <c r="I125" s="38">
        <f t="shared" si="25"/>
        <v>0</v>
      </c>
      <c r="J125" s="33">
        <v>0</v>
      </c>
      <c r="K125" s="38">
        <f t="shared" si="26"/>
        <v>0</v>
      </c>
      <c r="L125" s="33">
        <v>0</v>
      </c>
      <c r="M125" s="38">
        <f t="shared" si="27"/>
        <v>0</v>
      </c>
      <c r="N125" s="33">
        <f t="shared" si="28"/>
        <v>0</v>
      </c>
      <c r="O125" s="38">
        <f t="shared" si="29"/>
        <v>0</v>
      </c>
      <c r="P125" s="33">
        <v>0</v>
      </c>
      <c r="Q125" s="33">
        <v>1500000</v>
      </c>
      <c r="R125" s="33">
        <v>2205875</v>
      </c>
      <c r="S125" s="33">
        <v>0</v>
      </c>
      <c r="T125" s="38">
        <f t="shared" si="30"/>
        <v>0</v>
      </c>
      <c r="U125" s="38">
        <f t="shared" si="31"/>
        <v>0</v>
      </c>
    </row>
    <row r="126" spans="1:21" ht="14" x14ac:dyDescent="0.3">
      <c r="A126" s="19" t="s">
        <v>0</v>
      </c>
      <c r="B126" s="14" t="s">
        <v>229</v>
      </c>
      <c r="C126" s="13" t="s">
        <v>0</v>
      </c>
      <c r="D126" s="34">
        <f>SUM(D122:D125)</f>
        <v>5288732</v>
      </c>
      <c r="E126" s="34">
        <f>SUM(E122:E125)</f>
        <v>25769228</v>
      </c>
      <c r="F126" s="34">
        <f>SUM(F122:F125)</f>
        <v>1897707</v>
      </c>
      <c r="G126" s="39">
        <f t="shared" si="24"/>
        <v>0.35882079107052506</v>
      </c>
      <c r="H126" s="34">
        <f>SUM(H122:H125)</f>
        <v>182768</v>
      </c>
      <c r="I126" s="39">
        <f t="shared" si="25"/>
        <v>3.4557999913778954E-2</v>
      </c>
      <c r="J126" s="34">
        <f>SUM(J122:J125)</f>
        <v>23283915</v>
      </c>
      <c r="K126" s="39">
        <f t="shared" si="26"/>
        <v>0.90355500754620977</v>
      </c>
      <c r="L126" s="34">
        <f>SUM(L122:L125)</f>
        <v>0</v>
      </c>
      <c r="M126" s="39">
        <f t="shared" si="27"/>
        <v>0</v>
      </c>
      <c r="N126" s="34">
        <f t="shared" si="28"/>
        <v>25364390</v>
      </c>
      <c r="O126" s="39">
        <f t="shared" si="29"/>
        <v>0.98428986696846332</v>
      </c>
      <c r="P126" s="34">
        <f>SUM(P122:P125)</f>
        <v>564633</v>
      </c>
      <c r="Q126" s="34">
        <f>SUM(Q122:Q125)</f>
        <v>7359379</v>
      </c>
      <c r="R126" s="34">
        <f>SUM(R122:R125)</f>
        <v>9876859</v>
      </c>
      <c r="S126" s="34">
        <f>SUM(S122:S125)</f>
        <v>4584793</v>
      </c>
      <c r="T126" s="39">
        <f t="shared" si="30"/>
        <v>0.46419544918075678</v>
      </c>
      <c r="U126" s="39">
        <f t="shared" si="31"/>
        <v>40.237254995722886</v>
      </c>
    </row>
    <row r="127" spans="1:21" ht="13" x14ac:dyDescent="0.3">
      <c r="A127" s="18" t="s">
        <v>29</v>
      </c>
      <c r="B127" s="12" t="s">
        <v>230</v>
      </c>
      <c r="C127" s="11" t="s">
        <v>231</v>
      </c>
      <c r="D127" s="33">
        <v>0</v>
      </c>
      <c r="E127" s="33">
        <v>0</v>
      </c>
      <c r="F127" s="33">
        <v>473</v>
      </c>
      <c r="G127" s="38">
        <f t="shared" si="24"/>
        <v>0</v>
      </c>
      <c r="H127" s="33">
        <v>166</v>
      </c>
      <c r="I127" s="38">
        <f t="shared" si="25"/>
        <v>0</v>
      </c>
      <c r="J127" s="33">
        <v>252</v>
      </c>
      <c r="K127" s="38">
        <f t="shared" si="26"/>
        <v>0</v>
      </c>
      <c r="L127" s="33">
        <v>0</v>
      </c>
      <c r="M127" s="38">
        <f t="shared" si="27"/>
        <v>0</v>
      </c>
      <c r="N127" s="33">
        <f t="shared" si="28"/>
        <v>891</v>
      </c>
      <c r="O127" s="38">
        <f t="shared" si="29"/>
        <v>0</v>
      </c>
      <c r="P127" s="33">
        <v>409</v>
      </c>
      <c r="Q127" s="33">
        <v>0</v>
      </c>
      <c r="R127" s="33">
        <v>0</v>
      </c>
      <c r="S127" s="33">
        <v>579</v>
      </c>
      <c r="T127" s="38">
        <f t="shared" si="30"/>
        <v>0</v>
      </c>
      <c r="U127" s="38">
        <f t="shared" si="31"/>
        <v>-0.38386308068459662</v>
      </c>
    </row>
    <row r="128" spans="1:21" ht="13" x14ac:dyDescent="0.3">
      <c r="A128" s="18" t="s">
        <v>29</v>
      </c>
      <c r="B128" s="12" t="s">
        <v>232</v>
      </c>
      <c r="C128" s="11" t="s">
        <v>233</v>
      </c>
      <c r="D128" s="33">
        <v>276862</v>
      </c>
      <c r="E128" s="33">
        <v>276862</v>
      </c>
      <c r="F128" s="33">
        <v>11854</v>
      </c>
      <c r="G128" s="38">
        <f t="shared" si="24"/>
        <v>4.2815554319480462E-2</v>
      </c>
      <c r="H128" s="33">
        <v>15805</v>
      </c>
      <c r="I128" s="38">
        <f t="shared" si="25"/>
        <v>5.7086201790061478E-2</v>
      </c>
      <c r="J128" s="33">
        <v>16900</v>
      </c>
      <c r="K128" s="38">
        <f t="shared" si="26"/>
        <v>6.104124076254596E-2</v>
      </c>
      <c r="L128" s="33">
        <v>0</v>
      </c>
      <c r="M128" s="38">
        <f t="shared" si="27"/>
        <v>0</v>
      </c>
      <c r="N128" s="33">
        <f t="shared" si="28"/>
        <v>44559</v>
      </c>
      <c r="O128" s="38">
        <f t="shared" si="29"/>
        <v>0.16094299687208791</v>
      </c>
      <c r="P128" s="33">
        <v>9988</v>
      </c>
      <c r="Q128" s="33">
        <v>295970</v>
      </c>
      <c r="R128" s="33">
        <v>261189</v>
      </c>
      <c r="S128" s="33">
        <v>201730</v>
      </c>
      <c r="T128" s="38">
        <f t="shared" si="30"/>
        <v>0.77235258758982961</v>
      </c>
      <c r="U128" s="38">
        <f t="shared" si="31"/>
        <v>0.69203043652382856</v>
      </c>
    </row>
    <row r="129" spans="1:21" ht="13" x14ac:dyDescent="0.3">
      <c r="A129" s="18" t="s">
        <v>29</v>
      </c>
      <c r="B129" s="12" t="s">
        <v>234</v>
      </c>
      <c r="C129" s="11" t="s">
        <v>235</v>
      </c>
      <c r="D129" s="33">
        <v>0</v>
      </c>
      <c r="E129" s="33">
        <v>0</v>
      </c>
      <c r="F129" s="33">
        <v>0</v>
      </c>
      <c r="G129" s="38">
        <f t="shared" si="24"/>
        <v>0</v>
      </c>
      <c r="H129" s="33">
        <v>88794</v>
      </c>
      <c r="I129" s="38">
        <f t="shared" si="25"/>
        <v>0</v>
      </c>
      <c r="J129" s="33">
        <v>0</v>
      </c>
      <c r="K129" s="38">
        <f t="shared" si="26"/>
        <v>0</v>
      </c>
      <c r="L129" s="33">
        <v>0</v>
      </c>
      <c r="M129" s="38">
        <f t="shared" si="27"/>
        <v>0</v>
      </c>
      <c r="N129" s="33">
        <f t="shared" si="28"/>
        <v>88794</v>
      </c>
      <c r="O129" s="38">
        <f t="shared" si="29"/>
        <v>0</v>
      </c>
      <c r="P129" s="33">
        <v>327011</v>
      </c>
      <c r="Q129" s="33">
        <v>0</v>
      </c>
      <c r="R129" s="33">
        <v>750000</v>
      </c>
      <c r="S129" s="33">
        <v>413268</v>
      </c>
      <c r="T129" s="38">
        <f t="shared" si="30"/>
        <v>0.55102399999999996</v>
      </c>
      <c r="U129" s="38">
        <f t="shared" si="31"/>
        <v>-1</v>
      </c>
    </row>
    <row r="130" spans="1:21" ht="13" x14ac:dyDescent="0.3">
      <c r="A130" s="18" t="s">
        <v>29</v>
      </c>
      <c r="B130" s="12" t="s">
        <v>236</v>
      </c>
      <c r="C130" s="11" t="s">
        <v>237</v>
      </c>
      <c r="D130" s="33">
        <v>2219865</v>
      </c>
      <c r="E130" s="33">
        <v>2444138</v>
      </c>
      <c r="F130" s="33">
        <v>934147</v>
      </c>
      <c r="G130" s="38">
        <f t="shared" si="24"/>
        <v>0.42081252688789633</v>
      </c>
      <c r="H130" s="33">
        <v>131965</v>
      </c>
      <c r="I130" s="38">
        <f t="shared" si="25"/>
        <v>5.9447308732738249E-2</v>
      </c>
      <c r="J130" s="33">
        <v>154106</v>
      </c>
      <c r="K130" s="38">
        <f t="shared" si="26"/>
        <v>6.3051267972594013E-2</v>
      </c>
      <c r="L130" s="33">
        <v>0</v>
      </c>
      <c r="M130" s="38">
        <f t="shared" si="27"/>
        <v>0</v>
      </c>
      <c r="N130" s="33">
        <f t="shared" si="28"/>
        <v>1220218</v>
      </c>
      <c r="O130" s="38">
        <f t="shared" si="29"/>
        <v>0.49924267778660614</v>
      </c>
      <c r="P130" s="33">
        <v>97219</v>
      </c>
      <c r="Q130" s="33">
        <v>4605451</v>
      </c>
      <c r="R130" s="33">
        <v>6790563</v>
      </c>
      <c r="S130" s="33">
        <v>1678634</v>
      </c>
      <c r="T130" s="38">
        <f t="shared" si="30"/>
        <v>0.2472010052774711</v>
      </c>
      <c r="U130" s="38">
        <f t="shared" si="31"/>
        <v>0.58514282187638211</v>
      </c>
    </row>
    <row r="131" spans="1:21" ht="13" x14ac:dyDescent="0.3">
      <c r="A131" s="18" t="s">
        <v>44</v>
      </c>
      <c r="B131" s="12" t="s">
        <v>238</v>
      </c>
      <c r="C131" s="11" t="s">
        <v>239</v>
      </c>
      <c r="D131" s="33">
        <v>0</v>
      </c>
      <c r="E131" s="33">
        <v>0</v>
      </c>
      <c r="F131" s="33">
        <v>0</v>
      </c>
      <c r="G131" s="38">
        <f t="shared" si="24"/>
        <v>0</v>
      </c>
      <c r="H131" s="33">
        <v>0</v>
      </c>
      <c r="I131" s="38">
        <f t="shared" si="25"/>
        <v>0</v>
      </c>
      <c r="J131" s="33">
        <v>0</v>
      </c>
      <c r="K131" s="38">
        <f t="shared" si="26"/>
        <v>0</v>
      </c>
      <c r="L131" s="33">
        <v>0</v>
      </c>
      <c r="M131" s="38">
        <f t="shared" si="27"/>
        <v>0</v>
      </c>
      <c r="N131" s="33">
        <f t="shared" si="28"/>
        <v>0</v>
      </c>
      <c r="O131" s="38">
        <f t="shared" si="29"/>
        <v>0</v>
      </c>
      <c r="P131" s="33">
        <v>426045</v>
      </c>
      <c r="Q131" s="33">
        <v>0</v>
      </c>
      <c r="R131" s="33">
        <v>7515000</v>
      </c>
      <c r="S131" s="33">
        <v>783317</v>
      </c>
      <c r="T131" s="38">
        <f t="shared" si="30"/>
        <v>0.1042337990685296</v>
      </c>
      <c r="U131" s="38">
        <f t="shared" si="31"/>
        <v>-1</v>
      </c>
    </row>
    <row r="132" spans="1:21" ht="14" x14ac:dyDescent="0.3">
      <c r="A132" s="19" t="s">
        <v>0</v>
      </c>
      <c r="B132" s="14" t="s">
        <v>240</v>
      </c>
      <c r="C132" s="13" t="s">
        <v>0</v>
      </c>
      <c r="D132" s="34">
        <f>SUM(D127:D131)</f>
        <v>2496727</v>
      </c>
      <c r="E132" s="34">
        <f>SUM(E127:E131)</f>
        <v>2721000</v>
      </c>
      <c r="F132" s="34">
        <f>SUM(F127:F131)</f>
        <v>946474</v>
      </c>
      <c r="G132" s="39">
        <f t="shared" si="24"/>
        <v>0.3790858992593103</v>
      </c>
      <c r="H132" s="34">
        <f>SUM(H127:H131)</f>
        <v>236730</v>
      </c>
      <c r="I132" s="39">
        <f t="shared" si="25"/>
        <v>9.4816133281692389E-2</v>
      </c>
      <c r="J132" s="34">
        <f>SUM(J127:J131)</f>
        <v>171258</v>
      </c>
      <c r="K132" s="39">
        <f t="shared" si="26"/>
        <v>6.2939360529217198E-2</v>
      </c>
      <c r="L132" s="34">
        <f>SUM(L127:L131)</f>
        <v>0</v>
      </c>
      <c r="M132" s="39">
        <f t="shared" si="27"/>
        <v>0</v>
      </c>
      <c r="N132" s="34">
        <f t="shared" si="28"/>
        <v>1354462</v>
      </c>
      <c r="O132" s="39">
        <f t="shared" si="29"/>
        <v>0.49778096288129364</v>
      </c>
      <c r="P132" s="34">
        <f>SUM(P127:P131)</f>
        <v>860672</v>
      </c>
      <c r="Q132" s="34">
        <f>SUM(Q127:Q131)</f>
        <v>4901421</v>
      </c>
      <c r="R132" s="34">
        <f>SUM(R127:R131)</f>
        <v>15316752</v>
      </c>
      <c r="S132" s="34">
        <f>SUM(S127:S131)</f>
        <v>3077528</v>
      </c>
      <c r="T132" s="39">
        <f t="shared" si="30"/>
        <v>0.20092562705200162</v>
      </c>
      <c r="U132" s="39">
        <f t="shared" si="31"/>
        <v>-0.80101827409280191</v>
      </c>
    </row>
    <row r="133" spans="1:21" ht="13" x14ac:dyDescent="0.3">
      <c r="A133" s="18" t="s">
        <v>29</v>
      </c>
      <c r="B133" s="12" t="s">
        <v>241</v>
      </c>
      <c r="C133" s="11" t="s">
        <v>242</v>
      </c>
      <c r="D133" s="33">
        <v>11101882</v>
      </c>
      <c r="E133" s="33">
        <v>12674092</v>
      </c>
      <c r="F133" s="33">
        <v>2813436</v>
      </c>
      <c r="G133" s="38">
        <f t="shared" si="24"/>
        <v>0.25341973550070157</v>
      </c>
      <c r="H133" s="33">
        <v>858931</v>
      </c>
      <c r="I133" s="38">
        <f t="shared" si="25"/>
        <v>7.736805345255876E-2</v>
      </c>
      <c r="J133" s="33">
        <v>1471077</v>
      </c>
      <c r="K133" s="38">
        <f t="shared" si="26"/>
        <v>0.11606961666366317</v>
      </c>
      <c r="L133" s="33">
        <v>0</v>
      </c>
      <c r="M133" s="38">
        <f t="shared" si="27"/>
        <v>0</v>
      </c>
      <c r="N133" s="33">
        <f t="shared" si="28"/>
        <v>5143444</v>
      </c>
      <c r="O133" s="38">
        <f t="shared" si="29"/>
        <v>0.40582347043086003</v>
      </c>
      <c r="P133" s="33">
        <v>1691586</v>
      </c>
      <c r="Q133" s="33">
        <v>46956155</v>
      </c>
      <c r="R133" s="33">
        <v>9322150</v>
      </c>
      <c r="S133" s="33">
        <v>3924761</v>
      </c>
      <c r="T133" s="38">
        <f t="shared" si="30"/>
        <v>0.42101457281850219</v>
      </c>
      <c r="U133" s="38">
        <f t="shared" si="31"/>
        <v>-0.13035636379114035</v>
      </c>
    </row>
    <row r="134" spans="1:21" ht="13" x14ac:dyDescent="0.3">
      <c r="A134" s="18" t="s">
        <v>29</v>
      </c>
      <c r="B134" s="12" t="s">
        <v>243</v>
      </c>
      <c r="C134" s="11" t="s">
        <v>244</v>
      </c>
      <c r="D134" s="33">
        <v>989042</v>
      </c>
      <c r="E134" s="33">
        <v>489656</v>
      </c>
      <c r="F134" s="33">
        <v>15726</v>
      </c>
      <c r="G134" s="38">
        <f t="shared" si="24"/>
        <v>1.5900234772638574E-2</v>
      </c>
      <c r="H134" s="33">
        <v>695</v>
      </c>
      <c r="I134" s="38">
        <f t="shared" si="25"/>
        <v>7.0270018866741752E-4</v>
      </c>
      <c r="J134" s="33">
        <v>13297</v>
      </c>
      <c r="K134" s="38">
        <f t="shared" si="26"/>
        <v>2.7155799173297173E-2</v>
      </c>
      <c r="L134" s="33">
        <v>0</v>
      </c>
      <c r="M134" s="38">
        <f t="shared" si="27"/>
        <v>0</v>
      </c>
      <c r="N134" s="33">
        <f t="shared" si="28"/>
        <v>29718</v>
      </c>
      <c r="O134" s="38">
        <f t="shared" si="29"/>
        <v>6.0691587563513977E-2</v>
      </c>
      <c r="P134" s="33">
        <v>199131</v>
      </c>
      <c r="Q134" s="33">
        <v>3071917</v>
      </c>
      <c r="R134" s="33">
        <v>1771917</v>
      </c>
      <c r="S134" s="33">
        <v>240976</v>
      </c>
      <c r="T134" s="38">
        <f t="shared" si="30"/>
        <v>0.13599734073322847</v>
      </c>
      <c r="U134" s="38">
        <f t="shared" si="31"/>
        <v>-0.93322486202550081</v>
      </c>
    </row>
    <row r="135" spans="1:21" ht="13" x14ac:dyDescent="0.3">
      <c r="A135" s="18" t="s">
        <v>29</v>
      </c>
      <c r="B135" s="12" t="s">
        <v>245</v>
      </c>
      <c r="C135" s="11" t="s">
        <v>246</v>
      </c>
      <c r="D135" s="33">
        <v>143976</v>
      </c>
      <c r="E135" s="33">
        <v>219710</v>
      </c>
      <c r="F135" s="33">
        <v>5429</v>
      </c>
      <c r="G135" s="38">
        <f t="shared" si="24"/>
        <v>3.7707673501139079E-2</v>
      </c>
      <c r="H135" s="33">
        <v>3380</v>
      </c>
      <c r="I135" s="38">
        <f t="shared" si="25"/>
        <v>2.3476134911374118E-2</v>
      </c>
      <c r="J135" s="33">
        <v>9566</v>
      </c>
      <c r="K135" s="38">
        <f t="shared" si="26"/>
        <v>4.3539210777843521E-2</v>
      </c>
      <c r="L135" s="33">
        <v>0</v>
      </c>
      <c r="M135" s="38">
        <f t="shared" si="27"/>
        <v>0</v>
      </c>
      <c r="N135" s="33">
        <f t="shared" si="28"/>
        <v>18375</v>
      </c>
      <c r="O135" s="38">
        <f t="shared" si="29"/>
        <v>8.3632970734149562E-2</v>
      </c>
      <c r="P135" s="33">
        <v>-604</v>
      </c>
      <c r="Q135" s="33">
        <v>110192</v>
      </c>
      <c r="R135" s="33">
        <v>139637</v>
      </c>
      <c r="S135" s="33">
        <v>10077</v>
      </c>
      <c r="T135" s="38">
        <f t="shared" si="30"/>
        <v>7.2165686744917176E-2</v>
      </c>
      <c r="U135" s="38">
        <f t="shared" si="31"/>
        <v>-16.837748344370858</v>
      </c>
    </row>
    <row r="136" spans="1:21" ht="13" x14ac:dyDescent="0.3">
      <c r="A136" s="18" t="s">
        <v>44</v>
      </c>
      <c r="B136" s="12" t="s">
        <v>247</v>
      </c>
      <c r="C136" s="11" t="s">
        <v>248</v>
      </c>
      <c r="D136" s="33">
        <v>18100000</v>
      </c>
      <c r="E136" s="33">
        <v>18100000</v>
      </c>
      <c r="F136" s="33">
        <v>7897012</v>
      </c>
      <c r="G136" s="38">
        <f t="shared" si="24"/>
        <v>0.43629900552486189</v>
      </c>
      <c r="H136" s="33">
        <v>6078126</v>
      </c>
      <c r="I136" s="38">
        <f t="shared" si="25"/>
        <v>0.33580806629834253</v>
      </c>
      <c r="J136" s="33">
        <v>4738166</v>
      </c>
      <c r="K136" s="38">
        <f t="shared" si="26"/>
        <v>0.26177712707182321</v>
      </c>
      <c r="L136" s="33">
        <v>0</v>
      </c>
      <c r="M136" s="38">
        <f t="shared" si="27"/>
        <v>0</v>
      </c>
      <c r="N136" s="33">
        <f t="shared" si="28"/>
        <v>18713304</v>
      </c>
      <c r="O136" s="38">
        <f t="shared" si="29"/>
        <v>1.0338841988950276</v>
      </c>
      <c r="P136" s="33">
        <v>1542561</v>
      </c>
      <c r="Q136" s="33">
        <v>19582376</v>
      </c>
      <c r="R136" s="33">
        <v>18362376</v>
      </c>
      <c r="S136" s="33">
        <v>1542561</v>
      </c>
      <c r="T136" s="38">
        <f t="shared" si="30"/>
        <v>8.400661221619686E-2</v>
      </c>
      <c r="U136" s="38">
        <f t="shared" si="31"/>
        <v>2.0716230995078964</v>
      </c>
    </row>
    <row r="137" spans="1:21" ht="14" x14ac:dyDescent="0.3">
      <c r="A137" s="19" t="s">
        <v>0</v>
      </c>
      <c r="B137" s="14" t="s">
        <v>249</v>
      </c>
      <c r="C137" s="13" t="s">
        <v>0</v>
      </c>
      <c r="D137" s="34">
        <f>SUM(D133:D136)</f>
        <v>30334900</v>
      </c>
      <c r="E137" s="34">
        <f>SUM(E133:E136)</f>
        <v>31483458</v>
      </c>
      <c r="F137" s="34">
        <f>SUM(F133:F136)</f>
        <v>10731603</v>
      </c>
      <c r="G137" s="39">
        <f t="shared" ref="G137:G170" si="32">IF(($D137     =0),0,($F137     /$D137     ))</f>
        <v>0.3537708382094551</v>
      </c>
      <c r="H137" s="34">
        <f>SUM(H133:H136)</f>
        <v>6941132</v>
      </c>
      <c r="I137" s="39">
        <f t="shared" ref="I137:I170" si="33">IF(($D137     =0),0,($H137     /$D137     ))</f>
        <v>0.22881670946665392</v>
      </c>
      <c r="J137" s="34">
        <f>SUM(J133:J136)</f>
        <v>6232106</v>
      </c>
      <c r="K137" s="39">
        <f t="shared" ref="K137:K170" si="34">IF(($E137     =0),0,($J137     /$E137     ))</f>
        <v>0.19794858620676292</v>
      </c>
      <c r="L137" s="34">
        <f>SUM(L133:L136)</f>
        <v>0</v>
      </c>
      <c r="M137" s="39">
        <f t="shared" ref="M137:M170" si="35">IF(($E137     =0),0,($L137     /$E137     ))</f>
        <v>0</v>
      </c>
      <c r="N137" s="34">
        <f t="shared" ref="N137:N170" si="36">$F137     +$H137     +$J137</f>
        <v>23904841</v>
      </c>
      <c r="O137" s="39">
        <f t="shared" ref="O137:O170" si="37">IF(($E137     =0),0,($N137     /$E137     ))</f>
        <v>0.7592825730896523</v>
      </c>
      <c r="P137" s="34">
        <f>SUM(P133:P136)</f>
        <v>3432674</v>
      </c>
      <c r="Q137" s="34">
        <f>SUM(Q133:Q136)</f>
        <v>69720640</v>
      </c>
      <c r="R137" s="34">
        <f>SUM(R133:R136)</f>
        <v>29596080</v>
      </c>
      <c r="S137" s="34">
        <f>SUM(S133:S136)</f>
        <v>5718375</v>
      </c>
      <c r="T137" s="39">
        <f t="shared" ref="T137:T170" si="38">IF(($R137     =0),0,($S137     /$R137     ))</f>
        <v>0.19321393238564025</v>
      </c>
      <c r="U137" s="39">
        <f t="shared" ref="U137:U170" si="39">IF(($P137     =0),0,(($J137     /$P137     )-1))</f>
        <v>0.81552515619018884</v>
      </c>
    </row>
    <row r="138" spans="1:21" ht="13" x14ac:dyDescent="0.3">
      <c r="A138" s="18" t="s">
        <v>29</v>
      </c>
      <c r="B138" s="12" t="s">
        <v>250</v>
      </c>
      <c r="C138" s="11" t="s">
        <v>251</v>
      </c>
      <c r="D138" s="33">
        <v>65243408</v>
      </c>
      <c r="E138" s="33">
        <v>72243408</v>
      </c>
      <c r="F138" s="33">
        <v>16189075</v>
      </c>
      <c r="G138" s="38">
        <f t="shared" si="32"/>
        <v>0.24813349725691827</v>
      </c>
      <c r="H138" s="33">
        <v>12478461</v>
      </c>
      <c r="I138" s="38">
        <f t="shared" si="33"/>
        <v>0.19126010400928167</v>
      </c>
      <c r="J138" s="33">
        <v>9706646</v>
      </c>
      <c r="K138" s="38">
        <f t="shared" si="34"/>
        <v>0.1343603003889296</v>
      </c>
      <c r="L138" s="33">
        <v>0</v>
      </c>
      <c r="M138" s="38">
        <f t="shared" si="35"/>
        <v>0</v>
      </c>
      <c r="N138" s="33">
        <f t="shared" si="36"/>
        <v>38374182</v>
      </c>
      <c r="O138" s="38">
        <f t="shared" si="37"/>
        <v>0.53117901082407404</v>
      </c>
      <c r="P138" s="33">
        <v>9653778</v>
      </c>
      <c r="Q138" s="33">
        <v>59843412</v>
      </c>
      <c r="R138" s="33">
        <v>66098412</v>
      </c>
      <c r="S138" s="33">
        <v>52324162</v>
      </c>
      <c r="T138" s="38">
        <f t="shared" si="38"/>
        <v>0.79160997090217533</v>
      </c>
      <c r="U138" s="38">
        <f t="shared" si="39"/>
        <v>5.4764051959761417E-3</v>
      </c>
    </row>
    <row r="139" spans="1:21" ht="13" x14ac:dyDescent="0.3">
      <c r="A139" s="18" t="s">
        <v>29</v>
      </c>
      <c r="B139" s="12" t="s">
        <v>252</v>
      </c>
      <c r="C139" s="11" t="s">
        <v>253</v>
      </c>
      <c r="D139" s="33">
        <v>23177084</v>
      </c>
      <c r="E139" s="33">
        <v>25808948</v>
      </c>
      <c r="F139" s="33">
        <v>9020306</v>
      </c>
      <c r="G139" s="38">
        <f t="shared" si="32"/>
        <v>0.3891907195918175</v>
      </c>
      <c r="H139" s="33">
        <v>7444535</v>
      </c>
      <c r="I139" s="38">
        <f t="shared" si="33"/>
        <v>0.32120239974968379</v>
      </c>
      <c r="J139" s="33">
        <v>5494684</v>
      </c>
      <c r="K139" s="38">
        <f t="shared" si="34"/>
        <v>0.21289841027228232</v>
      </c>
      <c r="L139" s="33">
        <v>0</v>
      </c>
      <c r="M139" s="38">
        <f t="shared" si="35"/>
        <v>0</v>
      </c>
      <c r="N139" s="33">
        <f t="shared" si="36"/>
        <v>21959525</v>
      </c>
      <c r="O139" s="38">
        <f t="shared" si="37"/>
        <v>0.85084928684423711</v>
      </c>
      <c r="P139" s="33">
        <v>23786301</v>
      </c>
      <c r="Q139" s="33">
        <v>26892253</v>
      </c>
      <c r="R139" s="33">
        <v>56580003</v>
      </c>
      <c r="S139" s="33">
        <v>24888675</v>
      </c>
      <c r="T139" s="38">
        <f t="shared" si="38"/>
        <v>0.43988465324047438</v>
      </c>
      <c r="U139" s="38">
        <f t="shared" si="39"/>
        <v>-0.76899796231452711</v>
      </c>
    </row>
    <row r="140" spans="1:21" ht="13" x14ac:dyDescent="0.3">
      <c r="A140" s="18" t="s">
        <v>29</v>
      </c>
      <c r="B140" s="12" t="s">
        <v>254</v>
      </c>
      <c r="C140" s="11" t="s">
        <v>255</v>
      </c>
      <c r="D140" s="33">
        <v>223645</v>
      </c>
      <c r="E140" s="33">
        <v>162927</v>
      </c>
      <c r="F140" s="33">
        <v>74220</v>
      </c>
      <c r="G140" s="38">
        <f t="shared" si="32"/>
        <v>0.331865232846699</v>
      </c>
      <c r="H140" s="33">
        <v>30679</v>
      </c>
      <c r="I140" s="38">
        <f t="shared" si="33"/>
        <v>0.13717722283082565</v>
      </c>
      <c r="J140" s="33">
        <v>259521</v>
      </c>
      <c r="K140" s="38">
        <f t="shared" si="34"/>
        <v>1.5928667440019149</v>
      </c>
      <c r="L140" s="33">
        <v>0</v>
      </c>
      <c r="M140" s="38">
        <f t="shared" si="35"/>
        <v>0</v>
      </c>
      <c r="N140" s="33">
        <f t="shared" si="36"/>
        <v>364420</v>
      </c>
      <c r="O140" s="38">
        <f t="shared" si="37"/>
        <v>2.2367072369834342</v>
      </c>
      <c r="P140" s="33">
        <v>50508</v>
      </c>
      <c r="Q140" s="33">
        <v>530250</v>
      </c>
      <c r="R140" s="33">
        <v>530250</v>
      </c>
      <c r="S140" s="33">
        <v>141805</v>
      </c>
      <c r="T140" s="38">
        <f t="shared" si="38"/>
        <v>0.26743045733144744</v>
      </c>
      <c r="U140" s="38">
        <f t="shared" si="39"/>
        <v>4.1382157282014731</v>
      </c>
    </row>
    <row r="141" spans="1:21" ht="13" x14ac:dyDescent="0.3">
      <c r="A141" s="18" t="s">
        <v>29</v>
      </c>
      <c r="B141" s="12" t="s">
        <v>256</v>
      </c>
      <c r="C141" s="11" t="s">
        <v>257</v>
      </c>
      <c r="D141" s="33">
        <v>170391</v>
      </c>
      <c r="E141" s="33">
        <v>1761</v>
      </c>
      <c r="F141" s="33">
        <v>3886</v>
      </c>
      <c r="G141" s="38">
        <f t="shared" si="32"/>
        <v>2.2806368880985497E-2</v>
      </c>
      <c r="H141" s="33">
        <v>3649</v>
      </c>
      <c r="I141" s="38">
        <f t="shared" si="33"/>
        <v>2.1415450346555863E-2</v>
      </c>
      <c r="J141" s="33">
        <v>4235</v>
      </c>
      <c r="K141" s="38">
        <f t="shared" si="34"/>
        <v>2.4048835888699602</v>
      </c>
      <c r="L141" s="33">
        <v>0</v>
      </c>
      <c r="M141" s="38">
        <f t="shared" si="35"/>
        <v>0</v>
      </c>
      <c r="N141" s="33">
        <f t="shared" si="36"/>
        <v>11770</v>
      </c>
      <c r="O141" s="38">
        <f t="shared" si="37"/>
        <v>6.6837024417944351</v>
      </c>
      <c r="P141" s="33">
        <v>3118</v>
      </c>
      <c r="Q141" s="33">
        <v>141798</v>
      </c>
      <c r="R141" s="33">
        <v>141798</v>
      </c>
      <c r="S141" s="33">
        <v>12518</v>
      </c>
      <c r="T141" s="38">
        <f t="shared" si="38"/>
        <v>8.828051171384646E-2</v>
      </c>
      <c r="U141" s="38">
        <f t="shared" si="39"/>
        <v>0.35824246311738284</v>
      </c>
    </row>
    <row r="142" spans="1:21" ht="13" x14ac:dyDescent="0.3">
      <c r="A142" s="18" t="s">
        <v>29</v>
      </c>
      <c r="B142" s="12" t="s">
        <v>258</v>
      </c>
      <c r="C142" s="11" t="s">
        <v>259</v>
      </c>
      <c r="D142" s="33">
        <v>1054500</v>
      </c>
      <c r="E142" s="33">
        <v>0</v>
      </c>
      <c r="F142" s="33">
        <v>62011</v>
      </c>
      <c r="G142" s="38">
        <f t="shared" si="32"/>
        <v>5.8806069227121859E-2</v>
      </c>
      <c r="H142" s="33">
        <v>30396</v>
      </c>
      <c r="I142" s="38">
        <f t="shared" si="33"/>
        <v>2.8825035561877668E-2</v>
      </c>
      <c r="J142" s="33">
        <v>29496</v>
      </c>
      <c r="K142" s="38">
        <f t="shared" si="34"/>
        <v>0</v>
      </c>
      <c r="L142" s="33">
        <v>0</v>
      </c>
      <c r="M142" s="38">
        <f t="shared" si="35"/>
        <v>0</v>
      </c>
      <c r="N142" s="33">
        <f t="shared" si="36"/>
        <v>121903</v>
      </c>
      <c r="O142" s="38">
        <f t="shared" si="37"/>
        <v>0</v>
      </c>
      <c r="P142" s="33">
        <v>95223</v>
      </c>
      <c r="Q142" s="33">
        <v>650000</v>
      </c>
      <c r="R142" s="33">
        <v>1850000</v>
      </c>
      <c r="S142" s="33">
        <v>363204</v>
      </c>
      <c r="T142" s="38">
        <f t="shared" si="38"/>
        <v>0.19632648648648648</v>
      </c>
      <c r="U142" s="38">
        <f t="shared" si="39"/>
        <v>-0.69024290350020479</v>
      </c>
    </row>
    <row r="143" spans="1:21" ht="13" x14ac:dyDescent="0.3">
      <c r="A143" s="18" t="s">
        <v>44</v>
      </c>
      <c r="B143" s="12" t="s">
        <v>260</v>
      </c>
      <c r="C143" s="11" t="s">
        <v>261</v>
      </c>
      <c r="D143" s="33">
        <v>0</v>
      </c>
      <c r="E143" s="33">
        <v>0</v>
      </c>
      <c r="F143" s="33">
        <v>7821000</v>
      </c>
      <c r="G143" s="38">
        <f t="shared" si="32"/>
        <v>0</v>
      </c>
      <c r="H143" s="33">
        <v>8717667</v>
      </c>
      <c r="I143" s="38">
        <f t="shared" si="33"/>
        <v>0</v>
      </c>
      <c r="J143" s="33">
        <v>-16538667</v>
      </c>
      <c r="K143" s="38">
        <f t="shared" si="34"/>
        <v>0</v>
      </c>
      <c r="L143" s="33">
        <v>0</v>
      </c>
      <c r="M143" s="38">
        <f t="shared" si="35"/>
        <v>0</v>
      </c>
      <c r="N143" s="33">
        <f t="shared" si="36"/>
        <v>0</v>
      </c>
      <c r="O143" s="38">
        <f t="shared" si="37"/>
        <v>0</v>
      </c>
      <c r="P143" s="33">
        <v>3500000</v>
      </c>
      <c r="Q143" s="33">
        <v>0</v>
      </c>
      <c r="R143" s="33">
        <v>0</v>
      </c>
      <c r="S143" s="33">
        <v>3500000</v>
      </c>
      <c r="T143" s="38">
        <f t="shared" si="38"/>
        <v>0</v>
      </c>
      <c r="U143" s="38">
        <f t="shared" si="39"/>
        <v>-5.7253334285714281</v>
      </c>
    </row>
    <row r="144" spans="1:21" ht="14" x14ac:dyDescent="0.3">
      <c r="A144" s="19" t="s">
        <v>0</v>
      </c>
      <c r="B144" s="14" t="s">
        <v>262</v>
      </c>
      <c r="C144" s="13" t="s">
        <v>0</v>
      </c>
      <c r="D144" s="34">
        <f>SUM(D138:D143)</f>
        <v>89869028</v>
      </c>
      <c r="E144" s="34">
        <f>SUM(E138:E143)</f>
        <v>98217044</v>
      </c>
      <c r="F144" s="34">
        <f>SUM(F138:F143)</f>
        <v>33170498</v>
      </c>
      <c r="G144" s="39">
        <f t="shared" si="32"/>
        <v>0.36909821701865964</v>
      </c>
      <c r="H144" s="34">
        <f>SUM(H138:H143)</f>
        <v>28705387</v>
      </c>
      <c r="I144" s="39">
        <f t="shared" si="33"/>
        <v>0.31941356926659986</v>
      </c>
      <c r="J144" s="34">
        <f>SUM(J138:J143)</f>
        <v>-1044085</v>
      </c>
      <c r="K144" s="39">
        <f t="shared" si="34"/>
        <v>-1.0630385088763209E-2</v>
      </c>
      <c r="L144" s="34">
        <f>SUM(L138:L143)</f>
        <v>0</v>
      </c>
      <c r="M144" s="39">
        <f t="shared" si="35"/>
        <v>0</v>
      </c>
      <c r="N144" s="34">
        <f t="shared" si="36"/>
        <v>60831800</v>
      </c>
      <c r="O144" s="39">
        <f t="shared" si="37"/>
        <v>0.61936093291506511</v>
      </c>
      <c r="P144" s="34">
        <f>SUM(P138:P143)</f>
        <v>37088928</v>
      </c>
      <c r="Q144" s="34">
        <f>SUM(Q138:Q143)</f>
        <v>88057713</v>
      </c>
      <c r="R144" s="34">
        <f>SUM(R138:R143)</f>
        <v>125200463</v>
      </c>
      <c r="S144" s="34">
        <f>SUM(S138:S143)</f>
        <v>81230364</v>
      </c>
      <c r="T144" s="39">
        <f t="shared" si="38"/>
        <v>0.64880242495588858</v>
      </c>
      <c r="U144" s="39">
        <f t="shared" si="39"/>
        <v>-1.0281508540769904</v>
      </c>
    </row>
    <row r="145" spans="1:21" ht="13" x14ac:dyDescent="0.3">
      <c r="A145" s="18" t="s">
        <v>29</v>
      </c>
      <c r="B145" s="12" t="s">
        <v>263</v>
      </c>
      <c r="C145" s="11" t="s">
        <v>264</v>
      </c>
      <c r="D145" s="33">
        <v>1224841</v>
      </c>
      <c r="E145" s="33">
        <v>661493</v>
      </c>
      <c r="F145" s="33">
        <v>1625439</v>
      </c>
      <c r="G145" s="38">
        <f t="shared" si="32"/>
        <v>1.3270612267224888</v>
      </c>
      <c r="H145" s="33">
        <v>758269</v>
      </c>
      <c r="I145" s="38">
        <f t="shared" si="33"/>
        <v>0.61907545550810272</v>
      </c>
      <c r="J145" s="33">
        <v>1484573</v>
      </c>
      <c r="K145" s="38">
        <f t="shared" si="34"/>
        <v>2.2442762054927261</v>
      </c>
      <c r="L145" s="33">
        <v>0</v>
      </c>
      <c r="M145" s="38">
        <f t="shared" si="35"/>
        <v>0</v>
      </c>
      <c r="N145" s="33">
        <f t="shared" si="36"/>
        <v>3868281</v>
      </c>
      <c r="O145" s="38">
        <f t="shared" si="37"/>
        <v>5.8478033781158683</v>
      </c>
      <c r="P145" s="33">
        <v>703549</v>
      </c>
      <c r="Q145" s="33">
        <v>1092202</v>
      </c>
      <c r="R145" s="33">
        <v>1397644</v>
      </c>
      <c r="S145" s="33">
        <v>3726683</v>
      </c>
      <c r="T145" s="38">
        <f t="shared" si="38"/>
        <v>2.6664036049237145</v>
      </c>
      <c r="U145" s="38">
        <f t="shared" si="39"/>
        <v>1.1101202617017436</v>
      </c>
    </row>
    <row r="146" spans="1:21" ht="13" x14ac:dyDescent="0.3">
      <c r="A146" s="18" t="s">
        <v>29</v>
      </c>
      <c r="B146" s="12" t="s">
        <v>265</v>
      </c>
      <c r="C146" s="11" t="s">
        <v>266</v>
      </c>
      <c r="D146" s="33">
        <v>61550800</v>
      </c>
      <c r="E146" s="33">
        <v>61561391</v>
      </c>
      <c r="F146" s="33">
        <v>16581440</v>
      </c>
      <c r="G146" s="38">
        <f t="shared" si="32"/>
        <v>0.26939438642552166</v>
      </c>
      <c r="H146" s="33">
        <v>33395771</v>
      </c>
      <c r="I146" s="38">
        <f t="shared" si="33"/>
        <v>0.54257249296516052</v>
      </c>
      <c r="J146" s="33">
        <v>19965425</v>
      </c>
      <c r="K146" s="38">
        <f t="shared" si="34"/>
        <v>0.3243173144024637</v>
      </c>
      <c r="L146" s="33">
        <v>0</v>
      </c>
      <c r="M146" s="38">
        <f t="shared" si="35"/>
        <v>0</v>
      </c>
      <c r="N146" s="33">
        <f t="shared" si="36"/>
        <v>69942636</v>
      </c>
      <c r="O146" s="38">
        <f t="shared" si="37"/>
        <v>1.1361445032975295</v>
      </c>
      <c r="P146" s="33">
        <v>5471263</v>
      </c>
      <c r="Q146" s="33">
        <v>17971011</v>
      </c>
      <c r="R146" s="33">
        <v>31229071</v>
      </c>
      <c r="S146" s="33">
        <v>28349667</v>
      </c>
      <c r="T146" s="38">
        <f t="shared" si="38"/>
        <v>0.90779732128438917</v>
      </c>
      <c r="U146" s="38">
        <f t="shared" si="39"/>
        <v>2.6491437169077781</v>
      </c>
    </row>
    <row r="147" spans="1:21" ht="13" x14ac:dyDescent="0.3">
      <c r="A147" s="18" t="s">
        <v>29</v>
      </c>
      <c r="B147" s="12" t="s">
        <v>267</v>
      </c>
      <c r="C147" s="11" t="s">
        <v>268</v>
      </c>
      <c r="D147" s="33">
        <v>17280000</v>
      </c>
      <c r="E147" s="33">
        <v>17430000</v>
      </c>
      <c r="F147" s="33">
        <v>32351</v>
      </c>
      <c r="G147" s="38">
        <f t="shared" si="32"/>
        <v>1.8721643518518519E-3</v>
      </c>
      <c r="H147" s="33">
        <v>31860</v>
      </c>
      <c r="I147" s="38">
        <f t="shared" si="33"/>
        <v>1.8437499999999999E-3</v>
      </c>
      <c r="J147" s="33">
        <v>17292862</v>
      </c>
      <c r="K147" s="38">
        <f t="shared" si="34"/>
        <v>0.99213207114170965</v>
      </c>
      <c r="L147" s="33">
        <v>0</v>
      </c>
      <c r="M147" s="38">
        <f t="shared" si="35"/>
        <v>0</v>
      </c>
      <c r="N147" s="33">
        <f t="shared" si="36"/>
        <v>17357073</v>
      </c>
      <c r="O147" s="38">
        <f t="shared" si="37"/>
        <v>0.99581600688468164</v>
      </c>
      <c r="P147" s="33">
        <v>208165</v>
      </c>
      <c r="Q147" s="33">
        <v>18869000</v>
      </c>
      <c r="R147" s="33">
        <v>21529000</v>
      </c>
      <c r="S147" s="33">
        <v>460151</v>
      </c>
      <c r="T147" s="38">
        <f t="shared" si="38"/>
        <v>2.1373542663384273E-2</v>
      </c>
      <c r="U147" s="38">
        <f t="shared" si="39"/>
        <v>82.072860471260782</v>
      </c>
    </row>
    <row r="148" spans="1:21" ht="13" x14ac:dyDescent="0.3">
      <c r="A148" s="18" t="s">
        <v>29</v>
      </c>
      <c r="B148" s="12" t="s">
        <v>269</v>
      </c>
      <c r="C148" s="11" t="s">
        <v>270</v>
      </c>
      <c r="D148" s="33">
        <v>31779680</v>
      </c>
      <c r="E148" s="33">
        <v>31779680</v>
      </c>
      <c r="F148" s="33">
        <v>11107</v>
      </c>
      <c r="G148" s="38">
        <f t="shared" si="32"/>
        <v>3.4950005789863211E-4</v>
      </c>
      <c r="H148" s="33">
        <v>6309</v>
      </c>
      <c r="I148" s="38">
        <f t="shared" si="33"/>
        <v>1.9852308141554603E-4</v>
      </c>
      <c r="J148" s="33">
        <v>10629</v>
      </c>
      <c r="K148" s="38">
        <f t="shared" si="34"/>
        <v>3.3445900021649051E-4</v>
      </c>
      <c r="L148" s="33">
        <v>0</v>
      </c>
      <c r="M148" s="38">
        <f t="shared" si="35"/>
        <v>0</v>
      </c>
      <c r="N148" s="33">
        <f t="shared" si="36"/>
        <v>28045</v>
      </c>
      <c r="O148" s="38">
        <f t="shared" si="37"/>
        <v>8.8248213953066867E-4</v>
      </c>
      <c r="P148" s="33">
        <v>1015</v>
      </c>
      <c r="Q148" s="33">
        <v>124692</v>
      </c>
      <c r="R148" s="33">
        <v>124692</v>
      </c>
      <c r="S148" s="33">
        <v>22554</v>
      </c>
      <c r="T148" s="38">
        <f t="shared" si="38"/>
        <v>0.18087768260995091</v>
      </c>
      <c r="U148" s="38">
        <f t="shared" si="39"/>
        <v>9.4719211822660103</v>
      </c>
    </row>
    <row r="149" spans="1:21" ht="13" x14ac:dyDescent="0.3">
      <c r="A149" s="18" t="s">
        <v>44</v>
      </c>
      <c r="B149" s="12" t="s">
        <v>271</v>
      </c>
      <c r="C149" s="11" t="s">
        <v>272</v>
      </c>
      <c r="D149" s="33">
        <v>5846000</v>
      </c>
      <c r="E149" s="33">
        <v>10646000</v>
      </c>
      <c r="F149" s="33">
        <v>1952426</v>
      </c>
      <c r="G149" s="38">
        <f t="shared" si="32"/>
        <v>0.33397639411563462</v>
      </c>
      <c r="H149" s="33">
        <v>1353874</v>
      </c>
      <c r="I149" s="38">
        <f t="shared" si="33"/>
        <v>0.23158980499486828</v>
      </c>
      <c r="J149" s="33">
        <v>614247</v>
      </c>
      <c r="K149" s="38">
        <f t="shared" si="34"/>
        <v>5.7697445049783955E-2</v>
      </c>
      <c r="L149" s="33">
        <v>0</v>
      </c>
      <c r="M149" s="38">
        <f t="shared" si="35"/>
        <v>0</v>
      </c>
      <c r="N149" s="33">
        <f t="shared" si="36"/>
        <v>3920547</v>
      </c>
      <c r="O149" s="38">
        <f t="shared" si="37"/>
        <v>0.36826479428893483</v>
      </c>
      <c r="P149" s="33">
        <v>0</v>
      </c>
      <c r="Q149" s="33">
        <v>6338000</v>
      </c>
      <c r="R149" s="33">
        <v>6588000</v>
      </c>
      <c r="S149" s="33">
        <v>1134782</v>
      </c>
      <c r="T149" s="38">
        <f t="shared" si="38"/>
        <v>0.1722498482088646</v>
      </c>
      <c r="U149" s="38">
        <f t="shared" si="39"/>
        <v>0</v>
      </c>
    </row>
    <row r="150" spans="1:21" ht="14" x14ac:dyDescent="0.3">
      <c r="A150" s="19" t="s">
        <v>0</v>
      </c>
      <c r="B150" s="14" t="s">
        <v>273</v>
      </c>
      <c r="C150" s="13" t="s">
        <v>0</v>
      </c>
      <c r="D150" s="34">
        <f>SUM(D145:D149)</f>
        <v>117681321</v>
      </c>
      <c r="E150" s="34">
        <f>SUM(E145:E149)</f>
        <v>122078564</v>
      </c>
      <c r="F150" s="34">
        <f>SUM(F145:F149)</f>
        <v>20202763</v>
      </c>
      <c r="G150" s="39">
        <f t="shared" si="32"/>
        <v>0.17167348928722512</v>
      </c>
      <c r="H150" s="34">
        <f>SUM(H145:H149)</f>
        <v>35546083</v>
      </c>
      <c r="I150" s="39">
        <f t="shared" si="33"/>
        <v>0.30205373884271747</v>
      </c>
      <c r="J150" s="34">
        <f>SUM(J145:J149)</f>
        <v>39367736</v>
      </c>
      <c r="K150" s="39">
        <f t="shared" si="34"/>
        <v>0.32247869494926235</v>
      </c>
      <c r="L150" s="34">
        <f>SUM(L145:L149)</f>
        <v>0</v>
      </c>
      <c r="M150" s="39">
        <f t="shared" si="35"/>
        <v>0</v>
      </c>
      <c r="N150" s="34">
        <f t="shared" si="36"/>
        <v>95116582</v>
      </c>
      <c r="O150" s="39">
        <f t="shared" si="37"/>
        <v>0.77914237261178798</v>
      </c>
      <c r="P150" s="34">
        <f>SUM(P145:P149)</f>
        <v>6383992</v>
      </c>
      <c r="Q150" s="34">
        <f>SUM(Q145:Q149)</f>
        <v>44394905</v>
      </c>
      <c r="R150" s="34">
        <f>SUM(R145:R149)</f>
        <v>60868407</v>
      </c>
      <c r="S150" s="34">
        <f>SUM(S145:S149)</f>
        <v>33693837</v>
      </c>
      <c r="T150" s="39">
        <f t="shared" si="38"/>
        <v>0.55355214076819848</v>
      </c>
      <c r="U150" s="39">
        <f t="shared" si="39"/>
        <v>5.1666330408935348</v>
      </c>
    </row>
    <row r="151" spans="1:21" ht="13" x14ac:dyDescent="0.3">
      <c r="A151" s="18" t="s">
        <v>29</v>
      </c>
      <c r="B151" s="12" t="s">
        <v>274</v>
      </c>
      <c r="C151" s="11" t="s">
        <v>275</v>
      </c>
      <c r="D151" s="33">
        <v>1376300</v>
      </c>
      <c r="E151" s="33">
        <v>1867817</v>
      </c>
      <c r="F151" s="33">
        <v>0</v>
      </c>
      <c r="G151" s="38">
        <f t="shared" si="32"/>
        <v>0</v>
      </c>
      <c r="H151" s="33">
        <v>0</v>
      </c>
      <c r="I151" s="38">
        <f t="shared" si="33"/>
        <v>0</v>
      </c>
      <c r="J151" s="33">
        <v>0</v>
      </c>
      <c r="K151" s="38">
        <f t="shared" si="34"/>
        <v>0</v>
      </c>
      <c r="L151" s="33">
        <v>0</v>
      </c>
      <c r="M151" s="38">
        <f t="shared" si="35"/>
        <v>0</v>
      </c>
      <c r="N151" s="33">
        <f t="shared" si="36"/>
        <v>0</v>
      </c>
      <c r="O151" s="38">
        <f t="shared" si="37"/>
        <v>0</v>
      </c>
      <c r="P151" s="33">
        <v>0</v>
      </c>
      <c r="Q151" s="33">
        <v>3045550</v>
      </c>
      <c r="R151" s="33">
        <v>2153550</v>
      </c>
      <c r="S151" s="33">
        <v>0</v>
      </c>
      <c r="T151" s="38">
        <f t="shared" si="38"/>
        <v>0</v>
      </c>
      <c r="U151" s="38">
        <f t="shared" si="39"/>
        <v>0</v>
      </c>
    </row>
    <row r="152" spans="1:21" ht="13" x14ac:dyDescent="0.3">
      <c r="A152" s="18" t="s">
        <v>29</v>
      </c>
      <c r="B152" s="12" t="s">
        <v>276</v>
      </c>
      <c r="C152" s="11" t="s">
        <v>277</v>
      </c>
      <c r="D152" s="33">
        <v>15642000</v>
      </c>
      <c r="E152" s="33">
        <v>14593498</v>
      </c>
      <c r="F152" s="33">
        <v>1716204</v>
      </c>
      <c r="G152" s="38">
        <f t="shared" si="32"/>
        <v>0.10971768316072114</v>
      </c>
      <c r="H152" s="33">
        <v>1134587</v>
      </c>
      <c r="I152" s="38">
        <f t="shared" si="33"/>
        <v>7.2534650300473083E-2</v>
      </c>
      <c r="J152" s="33">
        <v>1817173</v>
      </c>
      <c r="K152" s="38">
        <f t="shared" si="34"/>
        <v>0.12451935786745577</v>
      </c>
      <c r="L152" s="33">
        <v>0</v>
      </c>
      <c r="M152" s="38">
        <f t="shared" si="35"/>
        <v>0</v>
      </c>
      <c r="N152" s="33">
        <f t="shared" si="36"/>
        <v>4667964</v>
      </c>
      <c r="O152" s="38">
        <f t="shared" si="37"/>
        <v>0.3198660115621354</v>
      </c>
      <c r="P152" s="33">
        <v>95915173</v>
      </c>
      <c r="Q152" s="33">
        <v>17662800</v>
      </c>
      <c r="R152" s="33">
        <v>15386597</v>
      </c>
      <c r="S152" s="33">
        <v>98866976</v>
      </c>
      <c r="T152" s="38">
        <f t="shared" si="38"/>
        <v>6.4255258001493116</v>
      </c>
      <c r="U152" s="38">
        <f t="shared" si="39"/>
        <v>-0.98105437395186679</v>
      </c>
    </row>
    <row r="153" spans="1:21" ht="13" x14ac:dyDescent="0.3">
      <c r="A153" s="18" t="s">
        <v>29</v>
      </c>
      <c r="B153" s="12" t="s">
        <v>278</v>
      </c>
      <c r="C153" s="11" t="s">
        <v>279</v>
      </c>
      <c r="D153" s="33">
        <v>8627340</v>
      </c>
      <c r="E153" s="33">
        <v>7101220</v>
      </c>
      <c r="F153" s="33">
        <v>633445</v>
      </c>
      <c r="G153" s="38">
        <f t="shared" si="32"/>
        <v>7.3422978577406248E-2</v>
      </c>
      <c r="H153" s="33">
        <v>765133</v>
      </c>
      <c r="I153" s="38">
        <f t="shared" si="33"/>
        <v>8.8687011292008899E-2</v>
      </c>
      <c r="J153" s="33">
        <v>459954</v>
      </c>
      <c r="K153" s="38">
        <f t="shared" si="34"/>
        <v>6.4771123835059327E-2</v>
      </c>
      <c r="L153" s="33">
        <v>0</v>
      </c>
      <c r="M153" s="38">
        <f t="shared" si="35"/>
        <v>0</v>
      </c>
      <c r="N153" s="33">
        <f t="shared" si="36"/>
        <v>1858532</v>
      </c>
      <c r="O153" s="38">
        <f t="shared" si="37"/>
        <v>0.26172009879992453</v>
      </c>
      <c r="P153" s="33">
        <v>555804</v>
      </c>
      <c r="Q153" s="33">
        <v>5617400</v>
      </c>
      <c r="R153" s="33">
        <v>5363680</v>
      </c>
      <c r="S153" s="33">
        <v>2068954</v>
      </c>
      <c r="T153" s="38">
        <f t="shared" si="38"/>
        <v>0.38573404826537006</v>
      </c>
      <c r="U153" s="38">
        <f t="shared" si="39"/>
        <v>-0.17245287907247875</v>
      </c>
    </row>
    <row r="154" spans="1:21" ht="13" x14ac:dyDescent="0.3">
      <c r="A154" s="18" t="s">
        <v>29</v>
      </c>
      <c r="B154" s="12" t="s">
        <v>280</v>
      </c>
      <c r="C154" s="11" t="s">
        <v>281</v>
      </c>
      <c r="D154" s="33">
        <v>0</v>
      </c>
      <c r="E154" s="33">
        <v>0</v>
      </c>
      <c r="F154" s="33">
        <v>0</v>
      </c>
      <c r="G154" s="38">
        <f t="shared" si="32"/>
        <v>0</v>
      </c>
      <c r="H154" s="33">
        <v>0</v>
      </c>
      <c r="I154" s="38">
        <f t="shared" si="33"/>
        <v>0</v>
      </c>
      <c r="J154" s="33">
        <v>0</v>
      </c>
      <c r="K154" s="38">
        <f t="shared" si="34"/>
        <v>0</v>
      </c>
      <c r="L154" s="33">
        <v>0</v>
      </c>
      <c r="M154" s="38">
        <f t="shared" si="35"/>
        <v>0</v>
      </c>
      <c r="N154" s="33">
        <f t="shared" si="36"/>
        <v>0</v>
      </c>
      <c r="O154" s="38">
        <f t="shared" si="37"/>
        <v>0</v>
      </c>
      <c r="P154" s="33">
        <v>0</v>
      </c>
      <c r="Q154" s="33">
        <v>119000</v>
      </c>
      <c r="R154" s="33">
        <v>100000</v>
      </c>
      <c r="S154" s="33">
        <v>0</v>
      </c>
      <c r="T154" s="38">
        <f t="shared" si="38"/>
        <v>0</v>
      </c>
      <c r="U154" s="38">
        <f t="shared" si="39"/>
        <v>0</v>
      </c>
    </row>
    <row r="155" spans="1:21" ht="13" x14ac:dyDescent="0.3">
      <c r="A155" s="18" t="s">
        <v>29</v>
      </c>
      <c r="B155" s="12" t="s">
        <v>282</v>
      </c>
      <c r="C155" s="11" t="s">
        <v>283</v>
      </c>
      <c r="D155" s="33">
        <v>800000</v>
      </c>
      <c r="E155" s="33">
        <v>800000</v>
      </c>
      <c r="F155" s="33">
        <v>0</v>
      </c>
      <c r="G155" s="38">
        <f t="shared" si="32"/>
        <v>0</v>
      </c>
      <c r="H155" s="33">
        <v>0</v>
      </c>
      <c r="I155" s="38">
        <f t="shared" si="33"/>
        <v>0</v>
      </c>
      <c r="J155" s="33">
        <v>0</v>
      </c>
      <c r="K155" s="38">
        <f t="shared" si="34"/>
        <v>0</v>
      </c>
      <c r="L155" s="33">
        <v>0</v>
      </c>
      <c r="M155" s="38">
        <f t="shared" si="35"/>
        <v>0</v>
      </c>
      <c r="N155" s="33">
        <f t="shared" si="36"/>
        <v>0</v>
      </c>
      <c r="O155" s="38">
        <f t="shared" si="37"/>
        <v>0</v>
      </c>
      <c r="P155" s="33">
        <v>0</v>
      </c>
      <c r="Q155" s="33">
        <v>775000</v>
      </c>
      <c r="R155" s="33">
        <v>775000</v>
      </c>
      <c r="S155" s="33">
        <v>0</v>
      </c>
      <c r="T155" s="38">
        <f t="shared" si="38"/>
        <v>0</v>
      </c>
      <c r="U155" s="38">
        <f t="shared" si="39"/>
        <v>0</v>
      </c>
    </row>
    <row r="156" spans="1:21" ht="13" x14ac:dyDescent="0.3">
      <c r="A156" s="18" t="s">
        <v>44</v>
      </c>
      <c r="B156" s="12" t="s">
        <v>284</v>
      </c>
      <c r="C156" s="11" t="s">
        <v>285</v>
      </c>
      <c r="D156" s="33">
        <v>0</v>
      </c>
      <c r="E156" s="33">
        <v>0</v>
      </c>
      <c r="F156" s="33">
        <v>0</v>
      </c>
      <c r="G156" s="38">
        <f t="shared" si="32"/>
        <v>0</v>
      </c>
      <c r="H156" s="33">
        <v>0</v>
      </c>
      <c r="I156" s="38">
        <f t="shared" si="33"/>
        <v>0</v>
      </c>
      <c r="J156" s="33">
        <v>0</v>
      </c>
      <c r="K156" s="38">
        <f t="shared" si="34"/>
        <v>0</v>
      </c>
      <c r="L156" s="33">
        <v>0</v>
      </c>
      <c r="M156" s="38">
        <f t="shared" si="35"/>
        <v>0</v>
      </c>
      <c r="N156" s="33">
        <f t="shared" si="36"/>
        <v>0</v>
      </c>
      <c r="O156" s="38">
        <f t="shared" si="37"/>
        <v>0</v>
      </c>
      <c r="P156" s="33">
        <v>0</v>
      </c>
      <c r="Q156" s="33">
        <v>0</v>
      </c>
      <c r="R156" s="33">
        <v>0</v>
      </c>
      <c r="S156" s="33">
        <v>0</v>
      </c>
      <c r="T156" s="38">
        <f t="shared" si="38"/>
        <v>0</v>
      </c>
      <c r="U156" s="38">
        <f t="shared" si="39"/>
        <v>0</v>
      </c>
    </row>
    <row r="157" spans="1:21" ht="14" x14ac:dyDescent="0.3">
      <c r="A157" s="19" t="s">
        <v>0</v>
      </c>
      <c r="B157" s="14" t="s">
        <v>286</v>
      </c>
      <c r="C157" s="13" t="s">
        <v>0</v>
      </c>
      <c r="D157" s="34">
        <f>SUM(D151:D156)</f>
        <v>26445640</v>
      </c>
      <c r="E157" s="34">
        <f>SUM(E151:E156)</f>
        <v>24362535</v>
      </c>
      <c r="F157" s="34">
        <f>SUM(F151:F156)</f>
        <v>2349649</v>
      </c>
      <c r="G157" s="39">
        <f t="shared" si="32"/>
        <v>8.8848256272111389E-2</v>
      </c>
      <c r="H157" s="34">
        <f>SUM(H151:H156)</f>
        <v>1899720</v>
      </c>
      <c r="I157" s="39">
        <f t="shared" si="33"/>
        <v>7.1834903598475969E-2</v>
      </c>
      <c r="J157" s="34">
        <f>SUM(J151:J156)</f>
        <v>2277127</v>
      </c>
      <c r="K157" s="39">
        <f t="shared" si="34"/>
        <v>9.3468393170086775E-2</v>
      </c>
      <c r="L157" s="34">
        <f>SUM(L151:L156)</f>
        <v>0</v>
      </c>
      <c r="M157" s="39">
        <f t="shared" si="35"/>
        <v>0</v>
      </c>
      <c r="N157" s="34">
        <f t="shared" si="36"/>
        <v>6526496</v>
      </c>
      <c r="O157" s="39">
        <f t="shared" si="37"/>
        <v>0.26789067722221849</v>
      </c>
      <c r="P157" s="34">
        <f>SUM(P151:P156)</f>
        <v>96470977</v>
      </c>
      <c r="Q157" s="34">
        <f>SUM(Q151:Q156)</f>
        <v>27219750</v>
      </c>
      <c r="R157" s="34">
        <f>SUM(R151:R156)</f>
        <v>23778827</v>
      </c>
      <c r="S157" s="34">
        <f>SUM(S151:S156)</f>
        <v>100935930</v>
      </c>
      <c r="T157" s="39">
        <f t="shared" si="38"/>
        <v>4.2447817127396572</v>
      </c>
      <c r="U157" s="39">
        <f t="shared" si="39"/>
        <v>-0.9763957298784276</v>
      </c>
    </row>
    <row r="158" spans="1:21" ht="13" x14ac:dyDescent="0.3">
      <c r="A158" s="18" t="s">
        <v>29</v>
      </c>
      <c r="B158" s="12" t="s">
        <v>287</v>
      </c>
      <c r="C158" s="11" t="s">
        <v>288</v>
      </c>
      <c r="D158" s="33">
        <v>4461600</v>
      </c>
      <c r="E158" s="33">
        <v>4583586</v>
      </c>
      <c r="F158" s="33">
        <v>592636</v>
      </c>
      <c r="G158" s="38">
        <f t="shared" si="32"/>
        <v>0.13283037475345166</v>
      </c>
      <c r="H158" s="33">
        <v>251745</v>
      </c>
      <c r="I158" s="38">
        <f t="shared" si="33"/>
        <v>5.6424825174825173E-2</v>
      </c>
      <c r="J158" s="33">
        <v>1373637</v>
      </c>
      <c r="K158" s="38">
        <f t="shared" si="34"/>
        <v>0.2996860973045995</v>
      </c>
      <c r="L158" s="33">
        <v>0</v>
      </c>
      <c r="M158" s="38">
        <f t="shared" si="35"/>
        <v>0</v>
      </c>
      <c r="N158" s="33">
        <f t="shared" si="36"/>
        <v>2218018</v>
      </c>
      <c r="O158" s="38">
        <f t="shared" si="37"/>
        <v>0.48390452366335007</v>
      </c>
      <c r="P158" s="33">
        <v>973934</v>
      </c>
      <c r="Q158" s="33">
        <v>2070787</v>
      </c>
      <c r="R158" s="33">
        <v>2561701</v>
      </c>
      <c r="S158" s="33">
        <v>2399266</v>
      </c>
      <c r="T158" s="38">
        <f t="shared" si="38"/>
        <v>0.93659096045947599</v>
      </c>
      <c r="U158" s="38">
        <f t="shared" si="39"/>
        <v>0.41040049941782497</v>
      </c>
    </row>
    <row r="159" spans="1:21" ht="13" x14ac:dyDescent="0.3">
      <c r="A159" s="18" t="s">
        <v>29</v>
      </c>
      <c r="B159" s="12" t="s">
        <v>289</v>
      </c>
      <c r="C159" s="11" t="s">
        <v>290</v>
      </c>
      <c r="D159" s="33">
        <v>51497950</v>
      </c>
      <c r="E159" s="33">
        <v>52955416</v>
      </c>
      <c r="F159" s="33">
        <v>12968449</v>
      </c>
      <c r="G159" s="38">
        <f t="shared" si="32"/>
        <v>0.25182456777405704</v>
      </c>
      <c r="H159" s="33">
        <v>5537649</v>
      </c>
      <c r="I159" s="38">
        <f t="shared" si="33"/>
        <v>0.10753144542646843</v>
      </c>
      <c r="J159" s="33">
        <v>12769174</v>
      </c>
      <c r="K159" s="38">
        <f t="shared" si="34"/>
        <v>0.24113065224527741</v>
      </c>
      <c r="L159" s="33">
        <v>0</v>
      </c>
      <c r="M159" s="38">
        <f t="shared" si="35"/>
        <v>0</v>
      </c>
      <c r="N159" s="33">
        <f t="shared" si="36"/>
        <v>31275272</v>
      </c>
      <c r="O159" s="38">
        <f t="shared" si="37"/>
        <v>0.59059628575101741</v>
      </c>
      <c r="P159" s="33">
        <v>1309461</v>
      </c>
      <c r="Q159" s="33">
        <v>46150764</v>
      </c>
      <c r="R159" s="33">
        <v>51507430</v>
      </c>
      <c r="S159" s="33">
        <v>31907874</v>
      </c>
      <c r="T159" s="38">
        <f t="shared" si="38"/>
        <v>0.61948099526611988</v>
      </c>
      <c r="U159" s="38">
        <f t="shared" si="39"/>
        <v>8.7514733161201441</v>
      </c>
    </row>
    <row r="160" spans="1:21" ht="13" x14ac:dyDescent="0.3">
      <c r="A160" s="18" t="s">
        <v>29</v>
      </c>
      <c r="B160" s="12" t="s">
        <v>291</v>
      </c>
      <c r="C160" s="11" t="s">
        <v>292</v>
      </c>
      <c r="D160" s="33">
        <v>0</v>
      </c>
      <c r="E160" s="33">
        <v>0</v>
      </c>
      <c r="F160" s="33">
        <v>0</v>
      </c>
      <c r="G160" s="38">
        <f t="shared" si="32"/>
        <v>0</v>
      </c>
      <c r="H160" s="33">
        <v>0</v>
      </c>
      <c r="I160" s="38">
        <f t="shared" si="33"/>
        <v>0</v>
      </c>
      <c r="J160" s="33">
        <v>0</v>
      </c>
      <c r="K160" s="38">
        <f t="shared" si="34"/>
        <v>0</v>
      </c>
      <c r="L160" s="33">
        <v>0</v>
      </c>
      <c r="M160" s="38">
        <f t="shared" si="35"/>
        <v>0</v>
      </c>
      <c r="N160" s="33">
        <f t="shared" si="36"/>
        <v>0</v>
      </c>
      <c r="O160" s="38">
        <f t="shared" si="37"/>
        <v>0</v>
      </c>
      <c r="P160" s="33">
        <v>0</v>
      </c>
      <c r="Q160" s="33">
        <v>0</v>
      </c>
      <c r="R160" s="33">
        <v>97097</v>
      </c>
      <c r="S160" s="33">
        <v>0</v>
      </c>
      <c r="T160" s="38">
        <f t="shared" si="38"/>
        <v>0</v>
      </c>
      <c r="U160" s="38">
        <f t="shared" si="39"/>
        <v>0</v>
      </c>
    </row>
    <row r="161" spans="1:21" ht="13" x14ac:dyDescent="0.3">
      <c r="A161" s="18" t="s">
        <v>29</v>
      </c>
      <c r="B161" s="12" t="s">
        <v>293</v>
      </c>
      <c r="C161" s="11" t="s">
        <v>294</v>
      </c>
      <c r="D161" s="33">
        <v>156000</v>
      </c>
      <c r="E161" s="33">
        <v>156000</v>
      </c>
      <c r="F161" s="33">
        <v>0</v>
      </c>
      <c r="G161" s="38">
        <f t="shared" si="32"/>
        <v>0</v>
      </c>
      <c r="H161" s="33">
        <v>0</v>
      </c>
      <c r="I161" s="38">
        <f t="shared" si="33"/>
        <v>0</v>
      </c>
      <c r="J161" s="33">
        <v>0</v>
      </c>
      <c r="K161" s="38">
        <f t="shared" si="34"/>
        <v>0</v>
      </c>
      <c r="L161" s="33">
        <v>0</v>
      </c>
      <c r="M161" s="38">
        <f t="shared" si="35"/>
        <v>0</v>
      </c>
      <c r="N161" s="33">
        <f t="shared" si="36"/>
        <v>0</v>
      </c>
      <c r="O161" s="38">
        <f t="shared" si="37"/>
        <v>0</v>
      </c>
      <c r="P161" s="33">
        <v>0</v>
      </c>
      <c r="Q161" s="33">
        <v>150000</v>
      </c>
      <c r="R161" s="33">
        <v>150000</v>
      </c>
      <c r="S161" s="33">
        <v>0</v>
      </c>
      <c r="T161" s="38">
        <f t="shared" si="38"/>
        <v>0</v>
      </c>
      <c r="U161" s="38">
        <f t="shared" si="39"/>
        <v>0</v>
      </c>
    </row>
    <row r="162" spans="1:21" ht="13" x14ac:dyDescent="0.3">
      <c r="A162" s="18" t="s">
        <v>44</v>
      </c>
      <c r="B162" s="12" t="s">
        <v>295</v>
      </c>
      <c r="C162" s="11" t="s">
        <v>296</v>
      </c>
      <c r="D162" s="33">
        <v>49393827</v>
      </c>
      <c r="E162" s="33">
        <v>59240025</v>
      </c>
      <c r="F162" s="33">
        <v>13330261</v>
      </c>
      <c r="G162" s="38">
        <f t="shared" si="32"/>
        <v>0.26987706378774823</v>
      </c>
      <c r="H162" s="33">
        <v>10750739</v>
      </c>
      <c r="I162" s="38">
        <f t="shared" si="33"/>
        <v>0.21765349342135404</v>
      </c>
      <c r="J162" s="33">
        <v>10132287</v>
      </c>
      <c r="K162" s="38">
        <f t="shared" si="34"/>
        <v>0.17103785827234205</v>
      </c>
      <c r="L162" s="33">
        <v>0</v>
      </c>
      <c r="M162" s="38">
        <f t="shared" si="35"/>
        <v>0</v>
      </c>
      <c r="N162" s="33">
        <f t="shared" si="36"/>
        <v>34213287</v>
      </c>
      <c r="O162" s="38">
        <f t="shared" si="37"/>
        <v>0.57753667389573182</v>
      </c>
      <c r="P162" s="33">
        <v>12035714</v>
      </c>
      <c r="Q162" s="33">
        <v>69142404</v>
      </c>
      <c r="R162" s="33">
        <v>70824751</v>
      </c>
      <c r="S162" s="33">
        <v>44311174</v>
      </c>
      <c r="T162" s="38">
        <f t="shared" si="38"/>
        <v>0.62564531995318984</v>
      </c>
      <c r="U162" s="38">
        <f t="shared" si="39"/>
        <v>-0.15814824114298498</v>
      </c>
    </row>
    <row r="163" spans="1:21" ht="14" x14ac:dyDescent="0.3">
      <c r="A163" s="19" t="s">
        <v>0</v>
      </c>
      <c r="B163" s="14" t="s">
        <v>297</v>
      </c>
      <c r="C163" s="13" t="s">
        <v>0</v>
      </c>
      <c r="D163" s="34">
        <f>SUM(D158:D162)</f>
        <v>105509377</v>
      </c>
      <c r="E163" s="34">
        <f>SUM(E158:E162)</f>
        <v>116935027</v>
      </c>
      <c r="F163" s="34">
        <f>SUM(F158:F162)</f>
        <v>26891346</v>
      </c>
      <c r="G163" s="39">
        <f t="shared" si="32"/>
        <v>0.25487162150526205</v>
      </c>
      <c r="H163" s="34">
        <f>SUM(H158:H162)</f>
        <v>16540133</v>
      </c>
      <c r="I163" s="39">
        <f t="shared" si="33"/>
        <v>0.15676457837486804</v>
      </c>
      <c r="J163" s="34">
        <f>SUM(J158:J162)</f>
        <v>24275098</v>
      </c>
      <c r="K163" s="39">
        <f t="shared" si="34"/>
        <v>0.20759475259709823</v>
      </c>
      <c r="L163" s="34">
        <f>SUM(L158:L162)</f>
        <v>0</v>
      </c>
      <c r="M163" s="39">
        <f t="shared" si="35"/>
        <v>0</v>
      </c>
      <c r="N163" s="34">
        <f t="shared" si="36"/>
        <v>67706577</v>
      </c>
      <c r="O163" s="39">
        <f t="shared" si="37"/>
        <v>0.57901023104052474</v>
      </c>
      <c r="P163" s="34">
        <f>SUM(P158:P162)</f>
        <v>14319109</v>
      </c>
      <c r="Q163" s="34">
        <f>SUM(Q158:Q162)</f>
        <v>117513955</v>
      </c>
      <c r="R163" s="34">
        <f>SUM(R158:R162)</f>
        <v>125140979</v>
      </c>
      <c r="S163" s="34">
        <f>SUM(S158:S162)</f>
        <v>78618314</v>
      </c>
      <c r="T163" s="39">
        <f t="shared" si="38"/>
        <v>0.6282379651193235</v>
      </c>
      <c r="U163" s="39">
        <f t="shared" si="39"/>
        <v>0.69529389014358367</v>
      </c>
    </row>
    <row r="164" spans="1:21" ht="13" x14ac:dyDescent="0.3">
      <c r="A164" s="18" t="s">
        <v>29</v>
      </c>
      <c r="B164" s="12" t="s">
        <v>298</v>
      </c>
      <c r="C164" s="11" t="s">
        <v>299</v>
      </c>
      <c r="D164" s="33">
        <v>5357233</v>
      </c>
      <c r="E164" s="33">
        <v>6877933</v>
      </c>
      <c r="F164" s="33">
        <v>192600</v>
      </c>
      <c r="G164" s="38">
        <f t="shared" si="32"/>
        <v>3.5951395057859159E-2</v>
      </c>
      <c r="H164" s="33">
        <v>146807</v>
      </c>
      <c r="I164" s="38">
        <f t="shared" si="33"/>
        <v>2.7403512223567652E-2</v>
      </c>
      <c r="J164" s="33">
        <v>3954580</v>
      </c>
      <c r="K164" s="38">
        <f t="shared" si="34"/>
        <v>0.57496634526681201</v>
      </c>
      <c r="L164" s="33">
        <v>0</v>
      </c>
      <c r="M164" s="38">
        <f t="shared" si="35"/>
        <v>0</v>
      </c>
      <c r="N164" s="33">
        <f t="shared" si="36"/>
        <v>4293987</v>
      </c>
      <c r="O164" s="38">
        <f t="shared" si="37"/>
        <v>0.62431358374674484</v>
      </c>
      <c r="P164" s="33">
        <v>225292</v>
      </c>
      <c r="Q164" s="33">
        <v>4384588</v>
      </c>
      <c r="R164" s="33">
        <v>4884888</v>
      </c>
      <c r="S164" s="33">
        <v>532414</v>
      </c>
      <c r="T164" s="38">
        <f t="shared" si="38"/>
        <v>0.10899205877391661</v>
      </c>
      <c r="U164" s="38">
        <f t="shared" si="39"/>
        <v>16.553131047706977</v>
      </c>
    </row>
    <row r="165" spans="1:21" ht="13" x14ac:dyDescent="0.3">
      <c r="A165" s="18" t="s">
        <v>29</v>
      </c>
      <c r="B165" s="12" t="s">
        <v>300</v>
      </c>
      <c r="C165" s="11" t="s">
        <v>301</v>
      </c>
      <c r="D165" s="33">
        <v>88112</v>
      </c>
      <c r="E165" s="33">
        <v>1088112</v>
      </c>
      <c r="F165" s="33">
        <v>3855</v>
      </c>
      <c r="G165" s="38">
        <f t="shared" si="32"/>
        <v>4.3751134919193753E-2</v>
      </c>
      <c r="H165" s="33">
        <v>25652</v>
      </c>
      <c r="I165" s="38">
        <f t="shared" si="33"/>
        <v>0.29112947158162339</v>
      </c>
      <c r="J165" s="33">
        <v>385322</v>
      </c>
      <c r="K165" s="38">
        <f t="shared" si="34"/>
        <v>0.35411979649153763</v>
      </c>
      <c r="L165" s="33">
        <v>0</v>
      </c>
      <c r="M165" s="38">
        <f t="shared" si="35"/>
        <v>0</v>
      </c>
      <c r="N165" s="33">
        <f t="shared" si="36"/>
        <v>414829</v>
      </c>
      <c r="O165" s="38">
        <f t="shared" si="37"/>
        <v>0.3812374093843281</v>
      </c>
      <c r="P165" s="33">
        <v>1087</v>
      </c>
      <c r="Q165" s="33">
        <v>286780</v>
      </c>
      <c r="R165" s="33">
        <v>215780</v>
      </c>
      <c r="S165" s="33">
        <v>17017</v>
      </c>
      <c r="T165" s="38">
        <f t="shared" si="38"/>
        <v>7.8862730558902583E-2</v>
      </c>
      <c r="U165" s="38">
        <f t="shared" si="39"/>
        <v>353.4820607175713</v>
      </c>
    </row>
    <row r="166" spans="1:21" ht="13" x14ac:dyDescent="0.3">
      <c r="A166" s="18" t="s">
        <v>29</v>
      </c>
      <c r="B166" s="12" t="s">
        <v>302</v>
      </c>
      <c r="C166" s="11" t="s">
        <v>303</v>
      </c>
      <c r="D166" s="33">
        <v>35951840</v>
      </c>
      <c r="E166" s="33">
        <v>36970840</v>
      </c>
      <c r="F166" s="33">
        <v>14945350</v>
      </c>
      <c r="G166" s="38">
        <f t="shared" si="32"/>
        <v>0.41570473166324728</v>
      </c>
      <c r="H166" s="33">
        <v>11962112</v>
      </c>
      <c r="I166" s="38">
        <f t="shared" si="33"/>
        <v>0.33272600234090938</v>
      </c>
      <c r="J166" s="33">
        <v>8968209</v>
      </c>
      <c r="K166" s="38">
        <f t="shared" si="34"/>
        <v>0.24257520251095188</v>
      </c>
      <c r="L166" s="33">
        <v>0</v>
      </c>
      <c r="M166" s="38">
        <f t="shared" si="35"/>
        <v>0</v>
      </c>
      <c r="N166" s="33">
        <f t="shared" si="36"/>
        <v>35875671</v>
      </c>
      <c r="O166" s="38">
        <f t="shared" si="37"/>
        <v>0.97037749209917867</v>
      </c>
      <c r="P166" s="33">
        <v>3488631</v>
      </c>
      <c r="Q166" s="33">
        <v>29590310</v>
      </c>
      <c r="R166" s="33">
        <v>29359310</v>
      </c>
      <c r="S166" s="33">
        <v>28435600</v>
      </c>
      <c r="T166" s="38">
        <f t="shared" si="38"/>
        <v>0.96853774833264128</v>
      </c>
      <c r="U166" s="38">
        <f t="shared" si="39"/>
        <v>1.5706957829589889</v>
      </c>
    </row>
    <row r="167" spans="1:21" ht="13" x14ac:dyDescent="0.3">
      <c r="A167" s="18" t="s">
        <v>29</v>
      </c>
      <c r="B167" s="12" t="s">
        <v>304</v>
      </c>
      <c r="C167" s="11" t="s">
        <v>305</v>
      </c>
      <c r="D167" s="33">
        <v>247525</v>
      </c>
      <c r="E167" s="33">
        <v>577375</v>
      </c>
      <c r="F167" s="33">
        <v>19359</v>
      </c>
      <c r="G167" s="38">
        <f t="shared" si="32"/>
        <v>7.8210281789718214E-2</v>
      </c>
      <c r="H167" s="33">
        <v>12459</v>
      </c>
      <c r="I167" s="38">
        <f t="shared" si="33"/>
        <v>5.0334309665690337E-2</v>
      </c>
      <c r="J167" s="33">
        <v>391235</v>
      </c>
      <c r="K167" s="38">
        <f t="shared" si="34"/>
        <v>0.67760987226672442</v>
      </c>
      <c r="L167" s="33">
        <v>0</v>
      </c>
      <c r="M167" s="38">
        <f t="shared" si="35"/>
        <v>0</v>
      </c>
      <c r="N167" s="33">
        <f t="shared" si="36"/>
        <v>423053</v>
      </c>
      <c r="O167" s="38">
        <f t="shared" si="37"/>
        <v>0.73271790430829187</v>
      </c>
      <c r="P167" s="33">
        <v>231745</v>
      </c>
      <c r="Q167" s="33">
        <v>123168</v>
      </c>
      <c r="R167" s="33">
        <v>623168</v>
      </c>
      <c r="S167" s="33">
        <v>236211</v>
      </c>
      <c r="T167" s="38">
        <f t="shared" si="38"/>
        <v>0.37904866745404131</v>
      </c>
      <c r="U167" s="38">
        <f t="shared" si="39"/>
        <v>0.68821333793609352</v>
      </c>
    </row>
    <row r="168" spans="1:21" ht="13" x14ac:dyDescent="0.3">
      <c r="A168" s="18" t="s">
        <v>44</v>
      </c>
      <c r="B168" s="12" t="s">
        <v>306</v>
      </c>
      <c r="C168" s="11" t="s">
        <v>307</v>
      </c>
      <c r="D168" s="33">
        <v>22412000</v>
      </c>
      <c r="E168" s="33">
        <v>17090000</v>
      </c>
      <c r="F168" s="33">
        <v>0</v>
      </c>
      <c r="G168" s="38">
        <f t="shared" si="32"/>
        <v>0</v>
      </c>
      <c r="H168" s="33">
        <v>10141591</v>
      </c>
      <c r="I168" s="38">
        <f t="shared" si="33"/>
        <v>0.45250718365161519</v>
      </c>
      <c r="J168" s="33">
        <v>1326813</v>
      </c>
      <c r="K168" s="38">
        <f t="shared" si="34"/>
        <v>7.7636805149210064E-2</v>
      </c>
      <c r="L168" s="33">
        <v>0</v>
      </c>
      <c r="M168" s="38">
        <f t="shared" si="35"/>
        <v>0</v>
      </c>
      <c r="N168" s="33">
        <f t="shared" si="36"/>
        <v>11468404</v>
      </c>
      <c r="O168" s="38">
        <f t="shared" si="37"/>
        <v>0.67105933294324172</v>
      </c>
      <c r="P168" s="33">
        <v>3523533</v>
      </c>
      <c r="Q168" s="33">
        <v>6966200</v>
      </c>
      <c r="R168" s="33">
        <v>25576200</v>
      </c>
      <c r="S168" s="33">
        <v>3523533</v>
      </c>
      <c r="T168" s="38">
        <f t="shared" si="38"/>
        <v>0.13776608722171393</v>
      </c>
      <c r="U168" s="38">
        <f t="shared" si="39"/>
        <v>-0.62344243689501422</v>
      </c>
    </row>
    <row r="169" spans="1:21" ht="14" x14ac:dyDescent="0.3">
      <c r="A169" s="19" t="s">
        <v>0</v>
      </c>
      <c r="B169" s="14" t="s">
        <v>308</v>
      </c>
      <c r="C169" s="13" t="s">
        <v>0</v>
      </c>
      <c r="D169" s="34">
        <f>SUM(D164:D168)</f>
        <v>64056710</v>
      </c>
      <c r="E169" s="34">
        <f>SUM(E164:E168)</f>
        <v>62604260</v>
      </c>
      <c r="F169" s="34">
        <f>SUM(F164:F168)</f>
        <v>15161164</v>
      </c>
      <c r="G169" s="39">
        <f t="shared" si="32"/>
        <v>0.23668346376203211</v>
      </c>
      <c r="H169" s="34">
        <f>SUM(H164:H168)</f>
        <v>22288621</v>
      </c>
      <c r="I169" s="39">
        <f t="shared" si="33"/>
        <v>0.34795138557693644</v>
      </c>
      <c r="J169" s="34">
        <f>SUM(J164:J168)</f>
        <v>15026159</v>
      </c>
      <c r="K169" s="39">
        <f t="shared" si="34"/>
        <v>0.24001815531403134</v>
      </c>
      <c r="L169" s="34">
        <f>SUM(L164:L168)</f>
        <v>0</v>
      </c>
      <c r="M169" s="39">
        <f t="shared" si="35"/>
        <v>0</v>
      </c>
      <c r="N169" s="34">
        <f t="shared" si="36"/>
        <v>52475944</v>
      </c>
      <c r="O169" s="39">
        <f t="shared" si="37"/>
        <v>0.83821682422250499</v>
      </c>
      <c r="P169" s="34">
        <f>SUM(P164:P168)</f>
        <v>7470288</v>
      </c>
      <c r="Q169" s="34">
        <f>SUM(Q164:Q168)</f>
        <v>41351046</v>
      </c>
      <c r="R169" s="34">
        <f>SUM(R164:R168)</f>
        <v>60659346</v>
      </c>
      <c r="S169" s="34">
        <f>SUM(S164:S168)</f>
        <v>32744775</v>
      </c>
      <c r="T169" s="39">
        <f t="shared" si="38"/>
        <v>0.53981417801636045</v>
      </c>
      <c r="U169" s="39">
        <f t="shared" si="39"/>
        <v>1.0114564525490852</v>
      </c>
    </row>
    <row r="170" spans="1:21" ht="14" x14ac:dyDescent="0.3">
      <c r="A170" s="19" t="s">
        <v>0</v>
      </c>
      <c r="B170" s="14" t="s">
        <v>309</v>
      </c>
      <c r="C170" s="13" t="s">
        <v>0</v>
      </c>
      <c r="D170" s="34">
        <f>SUM(D105,D107:D111,D113:D120,D122:D125,D127:D131,D133:D136,D138:D143,D145:D149,D151:D156,D158:D162,D164:D168)</f>
        <v>598021826</v>
      </c>
      <c r="E170" s="34">
        <f>SUM(E105,E107:E111,E113:E120,E122:E125,E127:E131,E133:E136,E138:E143,E145:E149,E151:E156,E158:E162,E164:E168)</f>
        <v>943021856</v>
      </c>
      <c r="F170" s="34">
        <f>SUM(F105,F107:F111,F113:F120,F122:F125,F127:F131,F133:F136,F138:F143,F145:F149,F151:F156,F158:F162,F164:F168)</f>
        <v>142191017</v>
      </c>
      <c r="G170" s="39">
        <f t="shared" si="32"/>
        <v>0.23776894223255324</v>
      </c>
      <c r="H170" s="34">
        <f>SUM(H105,H107:H111,H113:H120,H122:H125,H127:H131,H133:H136,H138:H143,H145:H149,H151:H156,H158:H162,H164:H168)</f>
        <v>136297016</v>
      </c>
      <c r="I170" s="39">
        <f t="shared" si="33"/>
        <v>0.22791311299062855</v>
      </c>
      <c r="J170" s="34">
        <f>SUM(J105,J107:J111,J113:J120,J122:J125,J127:J131,J133:J136,J138:J143,J145:J149,J151:J156,J158:J162,J164:J168)</f>
        <v>102090029</v>
      </c>
      <c r="K170" s="39">
        <f t="shared" si="34"/>
        <v>0.10825839120318331</v>
      </c>
      <c r="L170" s="34">
        <f>SUM(L105,L107:L111,L113:L120,L122:L125,L127:L131,L133:L136,L138:L143,L145:L149,L151:L156,L158:L162,L164:L168)</f>
        <v>0</v>
      </c>
      <c r="M170" s="39">
        <f t="shared" si="35"/>
        <v>0</v>
      </c>
      <c r="N170" s="34">
        <f t="shared" si="36"/>
        <v>380578062</v>
      </c>
      <c r="O170" s="39">
        <f t="shared" si="37"/>
        <v>0.40357289661799739</v>
      </c>
      <c r="P170" s="34">
        <f>SUM(P105,P107:P111,P113:P120,P122:P125,P127:P131,P133:P136,P138:P143,P145:P149,P151:P156,P158:P162,P164:P168)</f>
        <v>195000707</v>
      </c>
      <c r="Q170" s="34">
        <f>SUM(Q105,Q107:Q111,Q113:Q120,Q122:Q125,Q127:Q131,Q133:Q136,Q138:Q143,Q145:Q149,Q151:Q156,Q158:Q162,Q164:Q168)</f>
        <v>560524931</v>
      </c>
      <c r="R170" s="34">
        <f>SUM(R105,R107:R111,R113:R120,R122:R125,R127:R131,R133:R136,R138:R143,R145:R149,R151:R156,R158:R162,R164:R168)</f>
        <v>600024430</v>
      </c>
      <c r="S170" s="34">
        <f>SUM(S105,S107:S111,S113:S120,S122:S125,S127:S131,S133:S136,S138:S143,S145:S149,S151:S156,S158:S162,S164:S168)</f>
        <v>417783342</v>
      </c>
      <c r="T170" s="39">
        <f t="shared" si="38"/>
        <v>0.69627721991252922</v>
      </c>
      <c r="U170" s="39">
        <f t="shared" si="39"/>
        <v>-0.47646328789977155</v>
      </c>
    </row>
    <row r="171" spans="1:21" ht="14.5" customHeight="1" x14ac:dyDescent="0.3">
      <c r="A171" s="17" t="s">
        <v>0</v>
      </c>
      <c r="B171" s="15" t="s">
        <v>618</v>
      </c>
      <c r="C171" s="10"/>
      <c r="D171" s="35"/>
      <c r="E171" s="35"/>
      <c r="F171" s="35"/>
      <c r="G171" s="40"/>
      <c r="H171" s="35"/>
      <c r="I171" s="40"/>
      <c r="J171" s="35"/>
      <c r="K171" s="40"/>
      <c r="L171" s="35"/>
      <c r="M171" s="40"/>
      <c r="N171" s="35"/>
      <c r="O171" s="40"/>
      <c r="P171" s="35"/>
      <c r="Q171" s="35"/>
      <c r="R171" s="35"/>
      <c r="S171" s="35"/>
      <c r="T171" s="40"/>
      <c r="U171" s="40"/>
    </row>
    <row r="172" spans="1:21" ht="14.5" customHeight="1" x14ac:dyDescent="0.3">
      <c r="A172" s="17" t="s">
        <v>0</v>
      </c>
      <c r="B172" s="9" t="s">
        <v>310</v>
      </c>
      <c r="C172" s="10"/>
      <c r="D172" s="35"/>
      <c r="E172" s="35"/>
      <c r="F172" s="35"/>
      <c r="G172" s="40"/>
      <c r="H172" s="35"/>
      <c r="I172" s="40"/>
      <c r="J172" s="35"/>
      <c r="K172" s="40"/>
      <c r="L172" s="35"/>
      <c r="M172" s="40"/>
      <c r="N172" s="35"/>
      <c r="O172" s="40"/>
      <c r="P172" s="35"/>
      <c r="Q172" s="35"/>
      <c r="R172" s="35"/>
      <c r="S172" s="35"/>
      <c r="T172" s="40"/>
      <c r="U172" s="40"/>
    </row>
    <row r="173" spans="1:21" ht="13" x14ac:dyDescent="0.3">
      <c r="A173" s="18" t="s">
        <v>29</v>
      </c>
      <c r="B173" s="12" t="s">
        <v>311</v>
      </c>
      <c r="C173" s="11" t="s">
        <v>312</v>
      </c>
      <c r="D173" s="33">
        <v>1106849</v>
      </c>
      <c r="E173" s="33">
        <v>589201</v>
      </c>
      <c r="F173" s="33">
        <v>119805</v>
      </c>
      <c r="G173" s="38">
        <f t="shared" ref="G173:G205" si="40">IF(($D173     =0),0,($F173     /$D173     ))</f>
        <v>0.1082396966523889</v>
      </c>
      <c r="H173" s="33">
        <v>108612</v>
      </c>
      <c r="I173" s="38">
        <f t="shared" ref="I173:I205" si="41">IF(($D173     =0),0,($H173     /$D173     ))</f>
        <v>9.8127206150071061E-2</v>
      </c>
      <c r="J173" s="33">
        <v>159686</v>
      </c>
      <c r="K173" s="38">
        <f t="shared" ref="K173:K205" si="42">IF(($E173     =0),0,($J173     /$E173     ))</f>
        <v>0.27102126439025054</v>
      </c>
      <c r="L173" s="33">
        <v>0</v>
      </c>
      <c r="M173" s="38">
        <f t="shared" ref="M173:M205" si="43">IF(($E173     =0),0,($L173     /$E173     ))</f>
        <v>0</v>
      </c>
      <c r="N173" s="33">
        <f t="shared" ref="N173:N205" si="44">$F173     +$H173     +$J173</f>
        <v>388103</v>
      </c>
      <c r="O173" s="38">
        <f t="shared" ref="O173:O205" si="45">IF(($E173     =0),0,($N173     /$E173     ))</f>
        <v>0.65869372251574587</v>
      </c>
      <c r="P173" s="33">
        <v>99195</v>
      </c>
      <c r="Q173" s="33">
        <v>1187095</v>
      </c>
      <c r="R173" s="33">
        <v>528900</v>
      </c>
      <c r="S173" s="33">
        <v>9889346</v>
      </c>
      <c r="T173" s="38">
        <f t="shared" ref="T173:T205" si="46">IF(($R173     =0),0,($S173     /$R173     ))</f>
        <v>18.697950463225563</v>
      </c>
      <c r="U173" s="38">
        <f t="shared" ref="U173:U205" si="47">IF(($P173     =0),0,(($J173     /$P173     )-1))</f>
        <v>0.6098190432985533</v>
      </c>
    </row>
    <row r="174" spans="1:21" ht="13" x14ac:dyDescent="0.3">
      <c r="A174" s="18" t="s">
        <v>29</v>
      </c>
      <c r="B174" s="12" t="s">
        <v>313</v>
      </c>
      <c r="C174" s="11" t="s">
        <v>314</v>
      </c>
      <c r="D174" s="33">
        <v>41539</v>
      </c>
      <c r="E174" s="33">
        <v>41539</v>
      </c>
      <c r="F174" s="33">
        <v>0</v>
      </c>
      <c r="G174" s="38">
        <f t="shared" si="40"/>
        <v>0</v>
      </c>
      <c r="H174" s="33">
        <v>0</v>
      </c>
      <c r="I174" s="38">
        <f t="shared" si="41"/>
        <v>0</v>
      </c>
      <c r="J174" s="33">
        <v>0</v>
      </c>
      <c r="K174" s="38">
        <f t="shared" si="42"/>
        <v>0</v>
      </c>
      <c r="L174" s="33">
        <v>0</v>
      </c>
      <c r="M174" s="38">
        <f t="shared" si="43"/>
        <v>0</v>
      </c>
      <c r="N174" s="33">
        <f t="shared" si="44"/>
        <v>0</v>
      </c>
      <c r="O174" s="38">
        <f t="shared" si="45"/>
        <v>0</v>
      </c>
      <c r="P174" s="33">
        <v>0</v>
      </c>
      <c r="Q174" s="33">
        <v>0</v>
      </c>
      <c r="R174" s="33">
        <v>39980</v>
      </c>
      <c r="S174" s="33">
        <v>0</v>
      </c>
      <c r="T174" s="38">
        <f t="shared" si="46"/>
        <v>0</v>
      </c>
      <c r="U174" s="38">
        <f t="shared" si="47"/>
        <v>0</v>
      </c>
    </row>
    <row r="175" spans="1:21" ht="13" x14ac:dyDescent="0.3">
      <c r="A175" s="18" t="s">
        <v>29</v>
      </c>
      <c r="B175" s="12" t="s">
        <v>315</v>
      </c>
      <c r="C175" s="11" t="s">
        <v>316</v>
      </c>
      <c r="D175" s="33">
        <v>400126</v>
      </c>
      <c r="E175" s="33">
        <v>400126</v>
      </c>
      <c r="F175" s="33">
        <v>34451</v>
      </c>
      <c r="G175" s="38">
        <f t="shared" si="40"/>
        <v>8.6100378380810041E-2</v>
      </c>
      <c r="H175" s="33">
        <v>28258</v>
      </c>
      <c r="I175" s="38">
        <f t="shared" si="41"/>
        <v>7.0622753832542753E-2</v>
      </c>
      <c r="J175" s="33">
        <v>36040</v>
      </c>
      <c r="K175" s="38">
        <f t="shared" si="42"/>
        <v>9.0071627437357235E-2</v>
      </c>
      <c r="L175" s="33">
        <v>0</v>
      </c>
      <c r="M175" s="38">
        <f t="shared" si="43"/>
        <v>0</v>
      </c>
      <c r="N175" s="33">
        <f t="shared" si="44"/>
        <v>98749</v>
      </c>
      <c r="O175" s="38">
        <f t="shared" si="45"/>
        <v>0.24679475965071002</v>
      </c>
      <c r="P175" s="33">
        <v>10029</v>
      </c>
      <c r="Q175" s="33">
        <v>400125</v>
      </c>
      <c r="R175" s="33">
        <v>400125</v>
      </c>
      <c r="S175" s="33">
        <v>29745</v>
      </c>
      <c r="T175" s="38">
        <f t="shared" si="46"/>
        <v>7.4339268978444242E-2</v>
      </c>
      <c r="U175" s="38">
        <f t="shared" si="47"/>
        <v>2.5935786219962109</v>
      </c>
    </row>
    <row r="176" spans="1:21" ht="13" x14ac:dyDescent="0.3">
      <c r="A176" s="18" t="s">
        <v>29</v>
      </c>
      <c r="B176" s="12" t="s">
        <v>317</v>
      </c>
      <c r="C176" s="11" t="s">
        <v>318</v>
      </c>
      <c r="D176" s="33">
        <v>71939</v>
      </c>
      <c r="E176" s="33">
        <v>71939</v>
      </c>
      <c r="F176" s="33">
        <v>21685</v>
      </c>
      <c r="G176" s="38">
        <f t="shared" si="40"/>
        <v>0.30143593878146763</v>
      </c>
      <c r="H176" s="33">
        <v>18182</v>
      </c>
      <c r="I176" s="38">
        <f t="shared" si="41"/>
        <v>0.25274190633731358</v>
      </c>
      <c r="J176" s="33">
        <v>332419</v>
      </c>
      <c r="K176" s="38">
        <f t="shared" si="42"/>
        <v>4.6208454384965041</v>
      </c>
      <c r="L176" s="33">
        <v>0</v>
      </c>
      <c r="M176" s="38">
        <f t="shared" si="43"/>
        <v>0</v>
      </c>
      <c r="N176" s="33">
        <f t="shared" si="44"/>
        <v>372286</v>
      </c>
      <c r="O176" s="38">
        <f t="shared" si="45"/>
        <v>5.1750232836152854</v>
      </c>
      <c r="P176" s="33">
        <v>174</v>
      </c>
      <c r="Q176" s="33">
        <v>11069105</v>
      </c>
      <c r="R176" s="33">
        <v>11069105</v>
      </c>
      <c r="S176" s="33">
        <v>78197</v>
      </c>
      <c r="T176" s="38">
        <f t="shared" si="46"/>
        <v>7.064437459035758E-3</v>
      </c>
      <c r="U176" s="38">
        <f t="shared" si="47"/>
        <v>1909.4540229885058</v>
      </c>
    </row>
    <row r="177" spans="1:21" ht="13" x14ac:dyDescent="0.3">
      <c r="A177" s="18" t="s">
        <v>29</v>
      </c>
      <c r="B177" s="12" t="s">
        <v>319</v>
      </c>
      <c r="C177" s="11" t="s">
        <v>320</v>
      </c>
      <c r="D177" s="33">
        <v>2368849</v>
      </c>
      <c r="E177" s="33">
        <v>3066362</v>
      </c>
      <c r="F177" s="33">
        <v>728825</v>
      </c>
      <c r="G177" s="38">
        <f t="shared" si="40"/>
        <v>0.30767051846698545</v>
      </c>
      <c r="H177" s="33">
        <v>780680</v>
      </c>
      <c r="I177" s="38">
        <f t="shared" si="41"/>
        <v>0.32956089645224323</v>
      </c>
      <c r="J177" s="33">
        <v>1233437</v>
      </c>
      <c r="K177" s="38">
        <f t="shared" si="42"/>
        <v>0.40224767982384335</v>
      </c>
      <c r="L177" s="33">
        <v>0</v>
      </c>
      <c r="M177" s="38">
        <f t="shared" si="43"/>
        <v>0</v>
      </c>
      <c r="N177" s="33">
        <f t="shared" si="44"/>
        <v>2742942</v>
      </c>
      <c r="O177" s="38">
        <f t="shared" si="45"/>
        <v>0.89452647795661444</v>
      </c>
      <c r="P177" s="33">
        <v>114198</v>
      </c>
      <c r="Q177" s="33">
        <v>2461123</v>
      </c>
      <c r="R177" s="33">
        <v>2289681</v>
      </c>
      <c r="S177" s="33">
        <v>1117342</v>
      </c>
      <c r="T177" s="38">
        <f t="shared" si="46"/>
        <v>0.48799024842325195</v>
      </c>
      <c r="U177" s="38">
        <f t="shared" si="47"/>
        <v>9.8008634126692229</v>
      </c>
    </row>
    <row r="178" spans="1:21" ht="13" x14ac:dyDescent="0.3">
      <c r="A178" s="18" t="s">
        <v>44</v>
      </c>
      <c r="B178" s="12" t="s">
        <v>321</v>
      </c>
      <c r="C178" s="11" t="s">
        <v>322</v>
      </c>
      <c r="D178" s="33">
        <v>0</v>
      </c>
      <c r="E178" s="33">
        <v>0</v>
      </c>
      <c r="F178" s="33">
        <v>2533541</v>
      </c>
      <c r="G178" s="38">
        <f t="shared" si="40"/>
        <v>0</v>
      </c>
      <c r="H178" s="33">
        <v>1267399</v>
      </c>
      <c r="I178" s="38">
        <f t="shared" si="41"/>
        <v>0</v>
      </c>
      <c r="J178" s="33">
        <v>1845496</v>
      </c>
      <c r="K178" s="38">
        <f t="shared" si="42"/>
        <v>0</v>
      </c>
      <c r="L178" s="33">
        <v>0</v>
      </c>
      <c r="M178" s="38">
        <f t="shared" si="43"/>
        <v>0</v>
      </c>
      <c r="N178" s="33">
        <f t="shared" si="44"/>
        <v>5646436</v>
      </c>
      <c r="O178" s="38">
        <f t="shared" si="45"/>
        <v>0</v>
      </c>
      <c r="P178" s="33">
        <v>0</v>
      </c>
      <c r="Q178" s="33">
        <v>0</v>
      </c>
      <c r="R178" s="33">
        <v>0</v>
      </c>
      <c r="S178" s="33">
        <v>0</v>
      </c>
      <c r="T178" s="38">
        <f t="shared" si="46"/>
        <v>0</v>
      </c>
      <c r="U178" s="38">
        <f t="shared" si="47"/>
        <v>0</v>
      </c>
    </row>
    <row r="179" spans="1:21" ht="14" x14ac:dyDescent="0.3">
      <c r="A179" s="19" t="s">
        <v>0</v>
      </c>
      <c r="B179" s="14" t="s">
        <v>323</v>
      </c>
      <c r="C179" s="13" t="s">
        <v>0</v>
      </c>
      <c r="D179" s="34">
        <f>SUM(D173:D178)</f>
        <v>3989302</v>
      </c>
      <c r="E179" s="34">
        <f>SUM(E173:E178)</f>
        <v>4169167</v>
      </c>
      <c r="F179" s="34">
        <f>SUM(F173:F178)</f>
        <v>3438307</v>
      </c>
      <c r="G179" s="39">
        <f t="shared" si="40"/>
        <v>0.86188185301589104</v>
      </c>
      <c r="H179" s="34">
        <f>SUM(H173:H178)</f>
        <v>2203131</v>
      </c>
      <c r="I179" s="39">
        <f t="shared" si="41"/>
        <v>0.55225976875152594</v>
      </c>
      <c r="J179" s="34">
        <f>SUM(J173:J178)</f>
        <v>3607078</v>
      </c>
      <c r="K179" s="39">
        <f t="shared" si="42"/>
        <v>0.86517954305980072</v>
      </c>
      <c r="L179" s="34">
        <f>SUM(L173:L178)</f>
        <v>0</v>
      </c>
      <c r="M179" s="39">
        <f t="shared" si="43"/>
        <v>0</v>
      </c>
      <c r="N179" s="34">
        <f t="shared" si="44"/>
        <v>9248516</v>
      </c>
      <c r="O179" s="39">
        <f t="shared" si="45"/>
        <v>2.2183126749300279</v>
      </c>
      <c r="P179" s="34">
        <f>SUM(P173:P178)</f>
        <v>223596</v>
      </c>
      <c r="Q179" s="34">
        <f>SUM(Q173:Q178)</f>
        <v>15117448</v>
      </c>
      <c r="R179" s="34">
        <f>SUM(R173:R178)</f>
        <v>14327791</v>
      </c>
      <c r="S179" s="34">
        <f>SUM(S173:S178)</f>
        <v>11114630</v>
      </c>
      <c r="T179" s="39">
        <f t="shared" si="46"/>
        <v>0.77573926085326061</v>
      </c>
      <c r="U179" s="39">
        <f t="shared" si="47"/>
        <v>15.132122220433281</v>
      </c>
    </row>
    <row r="180" spans="1:21" ht="13" x14ac:dyDescent="0.3">
      <c r="A180" s="18" t="s">
        <v>29</v>
      </c>
      <c r="B180" s="12" t="s">
        <v>324</v>
      </c>
      <c r="C180" s="11" t="s">
        <v>325</v>
      </c>
      <c r="D180" s="33">
        <v>8254744</v>
      </c>
      <c r="E180" s="33">
        <v>4062401</v>
      </c>
      <c r="F180" s="33">
        <v>819717</v>
      </c>
      <c r="G180" s="38">
        <f t="shared" si="40"/>
        <v>9.9302534397190265E-2</v>
      </c>
      <c r="H180" s="33">
        <v>1464147</v>
      </c>
      <c r="I180" s="38">
        <f t="shared" si="41"/>
        <v>0.17737037029858224</v>
      </c>
      <c r="J180" s="33">
        <v>660515</v>
      </c>
      <c r="K180" s="38">
        <f t="shared" si="42"/>
        <v>0.16259226994085518</v>
      </c>
      <c r="L180" s="33">
        <v>0</v>
      </c>
      <c r="M180" s="38">
        <f t="shared" si="43"/>
        <v>0</v>
      </c>
      <c r="N180" s="33">
        <f t="shared" si="44"/>
        <v>2944379</v>
      </c>
      <c r="O180" s="38">
        <f t="shared" si="45"/>
        <v>0.72478787790767085</v>
      </c>
      <c r="P180" s="33">
        <v>1687814</v>
      </c>
      <c r="Q180" s="33">
        <v>3492171</v>
      </c>
      <c r="R180" s="33">
        <v>1639000</v>
      </c>
      <c r="S180" s="33">
        <v>2772734</v>
      </c>
      <c r="T180" s="38">
        <f t="shared" si="46"/>
        <v>1.6917230018303844</v>
      </c>
      <c r="U180" s="38">
        <f t="shared" si="47"/>
        <v>-0.60865652257890979</v>
      </c>
    </row>
    <row r="181" spans="1:21" ht="13" x14ac:dyDescent="0.3">
      <c r="A181" s="18" t="s">
        <v>29</v>
      </c>
      <c r="B181" s="12" t="s">
        <v>326</v>
      </c>
      <c r="C181" s="11" t="s">
        <v>327</v>
      </c>
      <c r="D181" s="33">
        <v>29143216</v>
      </c>
      <c r="E181" s="33">
        <v>25968000</v>
      </c>
      <c r="F181" s="33">
        <v>3562678</v>
      </c>
      <c r="G181" s="38">
        <f t="shared" si="40"/>
        <v>0.12224724958288749</v>
      </c>
      <c r="H181" s="33">
        <v>5930033</v>
      </c>
      <c r="I181" s="38">
        <f t="shared" si="41"/>
        <v>0.20347901892502188</v>
      </c>
      <c r="J181" s="33">
        <v>7548091</v>
      </c>
      <c r="K181" s="38">
        <f t="shared" si="42"/>
        <v>0.29066893869377697</v>
      </c>
      <c r="L181" s="33">
        <v>0</v>
      </c>
      <c r="M181" s="38">
        <f t="shared" si="43"/>
        <v>0</v>
      </c>
      <c r="N181" s="33">
        <f t="shared" si="44"/>
        <v>17040802</v>
      </c>
      <c r="O181" s="38">
        <f t="shared" si="45"/>
        <v>0.65622312076401723</v>
      </c>
      <c r="P181" s="33">
        <v>2997111</v>
      </c>
      <c r="Q181" s="33">
        <v>47451856</v>
      </c>
      <c r="R181" s="33">
        <v>29929504</v>
      </c>
      <c r="S181" s="33">
        <v>14281174</v>
      </c>
      <c r="T181" s="38">
        <f t="shared" si="46"/>
        <v>0.47716039664406068</v>
      </c>
      <c r="U181" s="38">
        <f t="shared" si="47"/>
        <v>1.5184556060819903</v>
      </c>
    </row>
    <row r="182" spans="1:21" ht="13" x14ac:dyDescent="0.3">
      <c r="A182" s="18" t="s">
        <v>29</v>
      </c>
      <c r="B182" s="12" t="s">
        <v>328</v>
      </c>
      <c r="C182" s="11" t="s">
        <v>329</v>
      </c>
      <c r="D182" s="33">
        <v>175444460</v>
      </c>
      <c r="E182" s="33">
        <v>103503460</v>
      </c>
      <c r="F182" s="33">
        <v>42896</v>
      </c>
      <c r="G182" s="38">
        <f t="shared" si="40"/>
        <v>2.4449902835347437E-4</v>
      </c>
      <c r="H182" s="33">
        <v>231112</v>
      </c>
      <c r="I182" s="38">
        <f t="shared" si="41"/>
        <v>1.3172943733874526E-3</v>
      </c>
      <c r="J182" s="33">
        <v>59211293</v>
      </c>
      <c r="K182" s="38">
        <f t="shared" si="42"/>
        <v>0.5720706631449809</v>
      </c>
      <c r="L182" s="33">
        <v>0</v>
      </c>
      <c r="M182" s="38">
        <f t="shared" si="43"/>
        <v>0</v>
      </c>
      <c r="N182" s="33">
        <f t="shared" si="44"/>
        <v>59485301</v>
      </c>
      <c r="O182" s="38">
        <f t="shared" si="45"/>
        <v>0.57471799493466214</v>
      </c>
      <c r="P182" s="33">
        <v>53336</v>
      </c>
      <c r="Q182" s="33">
        <v>5985336</v>
      </c>
      <c r="R182" s="33">
        <v>5985336</v>
      </c>
      <c r="S182" s="33">
        <v>360394</v>
      </c>
      <c r="T182" s="38">
        <f t="shared" si="46"/>
        <v>6.0212826815403513E-2</v>
      </c>
      <c r="U182" s="38">
        <f t="shared" si="47"/>
        <v>1109.1562359382031</v>
      </c>
    </row>
    <row r="183" spans="1:21" ht="13" x14ac:dyDescent="0.3">
      <c r="A183" s="18" t="s">
        <v>29</v>
      </c>
      <c r="B183" s="12" t="s">
        <v>330</v>
      </c>
      <c r="C183" s="11" t="s">
        <v>331</v>
      </c>
      <c r="D183" s="33">
        <v>89269296</v>
      </c>
      <c r="E183" s="33">
        <v>93219296</v>
      </c>
      <c r="F183" s="33">
        <v>530702</v>
      </c>
      <c r="G183" s="38">
        <f t="shared" si="40"/>
        <v>5.9449555869691183E-3</v>
      </c>
      <c r="H183" s="33">
        <v>631678</v>
      </c>
      <c r="I183" s="38">
        <f t="shared" si="41"/>
        <v>7.0760947862745548E-3</v>
      </c>
      <c r="J183" s="33">
        <v>2947439</v>
      </c>
      <c r="K183" s="38">
        <f t="shared" si="42"/>
        <v>3.1618335757438033E-2</v>
      </c>
      <c r="L183" s="33">
        <v>0</v>
      </c>
      <c r="M183" s="38">
        <f t="shared" si="43"/>
        <v>0</v>
      </c>
      <c r="N183" s="33">
        <f t="shared" si="44"/>
        <v>4109819</v>
      </c>
      <c r="O183" s="38">
        <f t="shared" si="45"/>
        <v>4.4087642541303894E-2</v>
      </c>
      <c r="P183" s="33">
        <v>747482</v>
      </c>
      <c r="Q183" s="33">
        <v>22021304</v>
      </c>
      <c r="R183" s="33">
        <v>6981304</v>
      </c>
      <c r="S183" s="33">
        <v>4649949</v>
      </c>
      <c r="T183" s="38">
        <f t="shared" si="46"/>
        <v>0.66605737266275755</v>
      </c>
      <c r="U183" s="38">
        <f t="shared" si="47"/>
        <v>2.943157159637289</v>
      </c>
    </row>
    <row r="184" spans="1:21" ht="13" x14ac:dyDescent="0.3">
      <c r="A184" s="18" t="s">
        <v>44</v>
      </c>
      <c r="B184" s="12" t="s">
        <v>332</v>
      </c>
      <c r="C184" s="11" t="s">
        <v>333</v>
      </c>
      <c r="D184" s="33">
        <v>70667752</v>
      </c>
      <c r="E184" s="33">
        <v>1122534350</v>
      </c>
      <c r="F184" s="33">
        <v>618594740</v>
      </c>
      <c r="G184" s="38">
        <f t="shared" si="40"/>
        <v>8.7535647094023883</v>
      </c>
      <c r="H184" s="33">
        <v>253454289</v>
      </c>
      <c r="I184" s="38">
        <f t="shared" si="41"/>
        <v>3.5865622129878987</v>
      </c>
      <c r="J184" s="33">
        <v>-432096828</v>
      </c>
      <c r="K184" s="38">
        <f t="shared" si="42"/>
        <v>-0.38492971551382815</v>
      </c>
      <c r="L184" s="33">
        <v>0</v>
      </c>
      <c r="M184" s="38">
        <f t="shared" si="43"/>
        <v>0</v>
      </c>
      <c r="N184" s="33">
        <f t="shared" si="44"/>
        <v>439952201</v>
      </c>
      <c r="O184" s="38">
        <f t="shared" si="45"/>
        <v>0.39192760649150737</v>
      </c>
      <c r="P184" s="33">
        <v>324411914</v>
      </c>
      <c r="Q184" s="33">
        <v>49444170</v>
      </c>
      <c r="R184" s="33">
        <v>59510924</v>
      </c>
      <c r="S184" s="33">
        <v>1412366350</v>
      </c>
      <c r="T184" s="38">
        <f t="shared" si="46"/>
        <v>23.732892300579973</v>
      </c>
      <c r="U184" s="38">
        <f t="shared" si="47"/>
        <v>-2.3319388387197151</v>
      </c>
    </row>
    <row r="185" spans="1:21" ht="14" x14ac:dyDescent="0.3">
      <c r="A185" s="19" t="s">
        <v>0</v>
      </c>
      <c r="B185" s="14" t="s">
        <v>334</v>
      </c>
      <c r="C185" s="13" t="s">
        <v>0</v>
      </c>
      <c r="D185" s="34">
        <f>SUM(D180:D184)</f>
        <v>372779468</v>
      </c>
      <c r="E185" s="34">
        <f>SUM(E180:E184)</f>
        <v>1349287507</v>
      </c>
      <c r="F185" s="34">
        <f>SUM(F180:F184)</f>
        <v>623550733</v>
      </c>
      <c r="G185" s="39">
        <f t="shared" si="40"/>
        <v>1.6727067516497449</v>
      </c>
      <c r="H185" s="34">
        <f>SUM(H180:H184)</f>
        <v>261711259</v>
      </c>
      <c r="I185" s="39">
        <f t="shared" si="41"/>
        <v>0.70205384541189375</v>
      </c>
      <c r="J185" s="34">
        <f>SUM(J180:J184)</f>
        <v>-361729490</v>
      </c>
      <c r="K185" s="39">
        <f t="shared" si="42"/>
        <v>-0.26808926053444887</v>
      </c>
      <c r="L185" s="34">
        <f>SUM(L180:L184)</f>
        <v>0</v>
      </c>
      <c r="M185" s="39">
        <f t="shared" si="43"/>
        <v>0</v>
      </c>
      <c r="N185" s="34">
        <f t="shared" si="44"/>
        <v>523532502</v>
      </c>
      <c r="O185" s="39">
        <f t="shared" si="45"/>
        <v>0.38800663259976365</v>
      </c>
      <c r="P185" s="34">
        <f>SUM(P180:P184)</f>
        <v>329897657</v>
      </c>
      <c r="Q185" s="34">
        <f>SUM(Q180:Q184)</f>
        <v>128394837</v>
      </c>
      <c r="R185" s="34">
        <f>SUM(R180:R184)</f>
        <v>104046068</v>
      </c>
      <c r="S185" s="34">
        <f>SUM(S180:S184)</f>
        <v>1434430601</v>
      </c>
      <c r="T185" s="39">
        <f t="shared" si="46"/>
        <v>13.786495045636901</v>
      </c>
      <c r="U185" s="39">
        <f t="shared" si="47"/>
        <v>-2.0964900244805316</v>
      </c>
    </row>
    <row r="186" spans="1:21" ht="13" x14ac:dyDescent="0.3">
      <c r="A186" s="18" t="s">
        <v>29</v>
      </c>
      <c r="B186" s="12" t="s">
        <v>335</v>
      </c>
      <c r="C186" s="11" t="s">
        <v>336</v>
      </c>
      <c r="D186" s="33">
        <v>13309459</v>
      </c>
      <c r="E186" s="33">
        <v>13309459</v>
      </c>
      <c r="F186" s="33">
        <v>46217</v>
      </c>
      <c r="G186" s="38">
        <f t="shared" si="40"/>
        <v>3.4724927587214478E-3</v>
      </c>
      <c r="H186" s="33">
        <v>82875</v>
      </c>
      <c r="I186" s="38">
        <f t="shared" si="41"/>
        <v>6.2267745067624463E-3</v>
      </c>
      <c r="J186" s="33">
        <v>197905</v>
      </c>
      <c r="K186" s="38">
        <f t="shared" si="42"/>
        <v>1.4869499954881711E-2</v>
      </c>
      <c r="L186" s="33">
        <v>0</v>
      </c>
      <c r="M186" s="38">
        <f t="shared" si="43"/>
        <v>0</v>
      </c>
      <c r="N186" s="33">
        <f t="shared" si="44"/>
        <v>326997</v>
      </c>
      <c r="O186" s="38">
        <f t="shared" si="45"/>
        <v>2.4568767220365606E-2</v>
      </c>
      <c r="P186" s="33">
        <v>131903</v>
      </c>
      <c r="Q186" s="33">
        <v>5329677</v>
      </c>
      <c r="R186" s="33">
        <v>4329677</v>
      </c>
      <c r="S186" s="33">
        <v>433831</v>
      </c>
      <c r="T186" s="38">
        <f t="shared" si="46"/>
        <v>0.10019939131718139</v>
      </c>
      <c r="U186" s="38">
        <f t="shared" si="47"/>
        <v>0.50038285709953523</v>
      </c>
    </row>
    <row r="187" spans="1:21" ht="13" x14ac:dyDescent="0.3">
      <c r="A187" s="18" t="s">
        <v>29</v>
      </c>
      <c r="B187" s="12" t="s">
        <v>337</v>
      </c>
      <c r="C187" s="11" t="s">
        <v>338</v>
      </c>
      <c r="D187" s="33">
        <v>8356508</v>
      </c>
      <c r="E187" s="33">
        <v>9996068</v>
      </c>
      <c r="F187" s="33">
        <v>404319</v>
      </c>
      <c r="G187" s="38">
        <f t="shared" si="40"/>
        <v>4.8383726791142903E-2</v>
      </c>
      <c r="H187" s="33">
        <v>29032</v>
      </c>
      <c r="I187" s="38">
        <f t="shared" si="41"/>
        <v>3.4741784487012997E-3</v>
      </c>
      <c r="J187" s="33">
        <v>1054202</v>
      </c>
      <c r="K187" s="38">
        <f t="shared" si="42"/>
        <v>0.10546166752767189</v>
      </c>
      <c r="L187" s="33">
        <v>0</v>
      </c>
      <c r="M187" s="38">
        <f t="shared" si="43"/>
        <v>0</v>
      </c>
      <c r="N187" s="33">
        <f t="shared" si="44"/>
        <v>1487553</v>
      </c>
      <c r="O187" s="38">
        <f t="shared" si="45"/>
        <v>0.14881381359150417</v>
      </c>
      <c r="P187" s="33">
        <v>392883</v>
      </c>
      <c r="Q187" s="33">
        <v>9445154</v>
      </c>
      <c r="R187" s="33">
        <v>1874848</v>
      </c>
      <c r="S187" s="33">
        <v>1270369</v>
      </c>
      <c r="T187" s="38">
        <f t="shared" si="46"/>
        <v>0.67758506289576537</v>
      </c>
      <c r="U187" s="38">
        <f t="shared" si="47"/>
        <v>1.6832466663103265</v>
      </c>
    </row>
    <row r="188" spans="1:21" ht="13" x14ac:dyDescent="0.3">
      <c r="A188" s="18" t="s">
        <v>29</v>
      </c>
      <c r="B188" s="12" t="s">
        <v>339</v>
      </c>
      <c r="C188" s="11" t="s">
        <v>340</v>
      </c>
      <c r="D188" s="33">
        <v>52422600</v>
      </c>
      <c r="E188" s="33">
        <v>52422600</v>
      </c>
      <c r="F188" s="33">
        <v>4780821</v>
      </c>
      <c r="G188" s="38">
        <f t="shared" si="40"/>
        <v>9.1197708621853932E-2</v>
      </c>
      <c r="H188" s="33">
        <v>4830635</v>
      </c>
      <c r="I188" s="38">
        <f t="shared" si="41"/>
        <v>9.2147947640902964E-2</v>
      </c>
      <c r="J188" s="33">
        <v>4292906</v>
      </c>
      <c r="K188" s="38">
        <f t="shared" si="42"/>
        <v>8.189036789476295E-2</v>
      </c>
      <c r="L188" s="33">
        <v>0</v>
      </c>
      <c r="M188" s="38">
        <f t="shared" si="43"/>
        <v>0</v>
      </c>
      <c r="N188" s="33">
        <f t="shared" si="44"/>
        <v>13904362</v>
      </c>
      <c r="O188" s="38">
        <f t="shared" si="45"/>
        <v>0.26523602415751985</v>
      </c>
      <c r="P188" s="33">
        <v>4034032</v>
      </c>
      <c r="Q188" s="33">
        <v>53905406</v>
      </c>
      <c r="R188" s="33">
        <v>50405406</v>
      </c>
      <c r="S188" s="33">
        <v>12443737</v>
      </c>
      <c r="T188" s="38">
        <f t="shared" si="46"/>
        <v>0.24687306357576011</v>
      </c>
      <c r="U188" s="38">
        <f t="shared" si="47"/>
        <v>6.4172520198154004E-2</v>
      </c>
    </row>
    <row r="189" spans="1:21" ht="13" x14ac:dyDescent="0.3">
      <c r="A189" s="18" t="s">
        <v>29</v>
      </c>
      <c r="B189" s="12" t="s">
        <v>341</v>
      </c>
      <c r="C189" s="11" t="s">
        <v>342</v>
      </c>
      <c r="D189" s="33">
        <v>23358549</v>
      </c>
      <c r="E189" s="33">
        <v>23344277</v>
      </c>
      <c r="F189" s="33">
        <v>2631515</v>
      </c>
      <c r="G189" s="38">
        <f t="shared" si="40"/>
        <v>0.11265746857820663</v>
      </c>
      <c r="H189" s="33">
        <v>1561081</v>
      </c>
      <c r="I189" s="38">
        <f t="shared" si="41"/>
        <v>6.6831248807449464E-2</v>
      </c>
      <c r="J189" s="33">
        <v>3493796</v>
      </c>
      <c r="K189" s="38">
        <f t="shared" si="42"/>
        <v>0.1496639197692865</v>
      </c>
      <c r="L189" s="33">
        <v>0</v>
      </c>
      <c r="M189" s="38">
        <f t="shared" si="43"/>
        <v>0</v>
      </c>
      <c r="N189" s="33">
        <f t="shared" si="44"/>
        <v>7686392</v>
      </c>
      <c r="O189" s="38">
        <f t="shared" si="45"/>
        <v>0.32926237124413832</v>
      </c>
      <c r="P189" s="33">
        <v>1075803</v>
      </c>
      <c r="Q189" s="33">
        <v>6812862</v>
      </c>
      <c r="R189" s="33">
        <v>2194191</v>
      </c>
      <c r="S189" s="33">
        <v>1890665</v>
      </c>
      <c r="T189" s="38">
        <f t="shared" si="46"/>
        <v>0.86166837800355578</v>
      </c>
      <c r="U189" s="38">
        <f t="shared" si="47"/>
        <v>2.2476168964020364</v>
      </c>
    </row>
    <row r="190" spans="1:21" ht="13" x14ac:dyDescent="0.3">
      <c r="A190" s="18" t="s">
        <v>44</v>
      </c>
      <c r="B190" s="12" t="s">
        <v>343</v>
      </c>
      <c r="C190" s="11" t="s">
        <v>344</v>
      </c>
      <c r="D190" s="33">
        <v>32925000</v>
      </c>
      <c r="E190" s="33">
        <v>17388000</v>
      </c>
      <c r="F190" s="33">
        <v>7213602</v>
      </c>
      <c r="G190" s="38">
        <f t="shared" si="40"/>
        <v>0.21909193621867881</v>
      </c>
      <c r="H190" s="33">
        <v>6304605</v>
      </c>
      <c r="I190" s="38">
        <f t="shared" si="41"/>
        <v>0.19148382687927107</v>
      </c>
      <c r="J190" s="33">
        <v>5475323</v>
      </c>
      <c r="K190" s="38">
        <f t="shared" si="42"/>
        <v>0.31489090177133655</v>
      </c>
      <c r="L190" s="33">
        <v>0</v>
      </c>
      <c r="M190" s="38">
        <f t="shared" si="43"/>
        <v>0</v>
      </c>
      <c r="N190" s="33">
        <f t="shared" si="44"/>
        <v>18993530</v>
      </c>
      <c r="O190" s="38">
        <f t="shared" si="45"/>
        <v>1.0923355187485622</v>
      </c>
      <c r="P190" s="33">
        <v>6407278</v>
      </c>
      <c r="Q190" s="33">
        <v>19196000</v>
      </c>
      <c r="R190" s="33">
        <v>17921000</v>
      </c>
      <c r="S190" s="33">
        <v>20606135</v>
      </c>
      <c r="T190" s="38">
        <f t="shared" si="46"/>
        <v>1.1498317616204452</v>
      </c>
      <c r="U190" s="38">
        <f t="shared" si="47"/>
        <v>-0.14545256191474754</v>
      </c>
    </row>
    <row r="191" spans="1:21" ht="14" x14ac:dyDescent="0.3">
      <c r="A191" s="19" t="s">
        <v>0</v>
      </c>
      <c r="B191" s="14" t="s">
        <v>345</v>
      </c>
      <c r="C191" s="13" t="s">
        <v>0</v>
      </c>
      <c r="D191" s="34">
        <f>SUM(D186:D190)</f>
        <v>130372116</v>
      </c>
      <c r="E191" s="34">
        <f>SUM(E186:E190)</f>
        <v>116460404</v>
      </c>
      <c r="F191" s="34">
        <f>SUM(F186:F190)</f>
        <v>15076474</v>
      </c>
      <c r="G191" s="39">
        <f t="shared" si="40"/>
        <v>0.11564186010450271</v>
      </c>
      <c r="H191" s="34">
        <f>SUM(H186:H190)</f>
        <v>12808228</v>
      </c>
      <c r="I191" s="39">
        <f t="shared" si="41"/>
        <v>9.8243615222138453E-2</v>
      </c>
      <c r="J191" s="34">
        <f>SUM(J186:J190)</f>
        <v>14514132</v>
      </c>
      <c r="K191" s="39">
        <f t="shared" si="42"/>
        <v>0.12462718229965955</v>
      </c>
      <c r="L191" s="34">
        <f>SUM(L186:L190)</f>
        <v>0</v>
      </c>
      <c r="M191" s="39">
        <f t="shared" si="43"/>
        <v>0</v>
      </c>
      <c r="N191" s="34">
        <f t="shared" si="44"/>
        <v>42398834</v>
      </c>
      <c r="O191" s="39">
        <f t="shared" si="45"/>
        <v>0.36406222667748944</v>
      </c>
      <c r="P191" s="34">
        <f>SUM(P186:P190)</f>
        <v>12041899</v>
      </c>
      <c r="Q191" s="34">
        <f>SUM(Q186:Q190)</f>
        <v>94689099</v>
      </c>
      <c r="R191" s="34">
        <f>SUM(R186:R190)</f>
        <v>76725122</v>
      </c>
      <c r="S191" s="34">
        <f>SUM(S186:S190)</f>
        <v>36644737</v>
      </c>
      <c r="T191" s="39">
        <f t="shared" si="46"/>
        <v>0.477610670987268</v>
      </c>
      <c r="U191" s="39">
        <f t="shared" si="47"/>
        <v>0.20530258558056325</v>
      </c>
    </row>
    <row r="192" spans="1:21" ht="13" x14ac:dyDescent="0.3">
      <c r="A192" s="18" t="s">
        <v>29</v>
      </c>
      <c r="B192" s="12" t="s">
        <v>346</v>
      </c>
      <c r="C192" s="11" t="s">
        <v>347</v>
      </c>
      <c r="D192" s="33">
        <v>332436</v>
      </c>
      <c r="E192" s="33">
        <v>332436</v>
      </c>
      <c r="F192" s="33">
        <v>71699</v>
      </c>
      <c r="G192" s="38">
        <f t="shared" si="40"/>
        <v>0.21567760411026482</v>
      </c>
      <c r="H192" s="33">
        <v>77379</v>
      </c>
      <c r="I192" s="38">
        <f t="shared" si="41"/>
        <v>0.23276359961015053</v>
      </c>
      <c r="J192" s="33">
        <v>51848</v>
      </c>
      <c r="K192" s="38">
        <f t="shared" si="42"/>
        <v>0.1559638546968439</v>
      </c>
      <c r="L192" s="33">
        <v>0</v>
      </c>
      <c r="M192" s="38">
        <f t="shared" si="43"/>
        <v>0</v>
      </c>
      <c r="N192" s="33">
        <f t="shared" si="44"/>
        <v>200926</v>
      </c>
      <c r="O192" s="38">
        <f t="shared" si="45"/>
        <v>0.60440505841725922</v>
      </c>
      <c r="P192" s="33">
        <v>72602</v>
      </c>
      <c r="Q192" s="33">
        <v>177048</v>
      </c>
      <c r="R192" s="33">
        <v>177048</v>
      </c>
      <c r="S192" s="33">
        <v>244963</v>
      </c>
      <c r="T192" s="38">
        <f t="shared" si="46"/>
        <v>1.3835965387917402</v>
      </c>
      <c r="U192" s="38">
        <f t="shared" si="47"/>
        <v>-0.28585989366684117</v>
      </c>
    </row>
    <row r="193" spans="1:21" ht="13" x14ac:dyDescent="0.3">
      <c r="A193" s="18" t="s">
        <v>29</v>
      </c>
      <c r="B193" s="12" t="s">
        <v>348</v>
      </c>
      <c r="C193" s="11" t="s">
        <v>349</v>
      </c>
      <c r="D193" s="33">
        <v>923325</v>
      </c>
      <c r="E193" s="33">
        <v>923325</v>
      </c>
      <c r="F193" s="33">
        <v>80342</v>
      </c>
      <c r="G193" s="38">
        <f t="shared" si="40"/>
        <v>8.7013781712831348E-2</v>
      </c>
      <c r="H193" s="33">
        <v>57795</v>
      </c>
      <c r="I193" s="38">
        <f t="shared" si="41"/>
        <v>6.2594427747542841E-2</v>
      </c>
      <c r="J193" s="33">
        <v>96034</v>
      </c>
      <c r="K193" s="38">
        <f t="shared" si="42"/>
        <v>0.10400888094657894</v>
      </c>
      <c r="L193" s="33">
        <v>0</v>
      </c>
      <c r="M193" s="38">
        <f t="shared" si="43"/>
        <v>0</v>
      </c>
      <c r="N193" s="33">
        <f t="shared" si="44"/>
        <v>234171</v>
      </c>
      <c r="O193" s="38">
        <f t="shared" si="45"/>
        <v>0.25361709040695313</v>
      </c>
      <c r="P193" s="33">
        <v>87646</v>
      </c>
      <c r="Q193" s="33">
        <v>888666</v>
      </c>
      <c r="R193" s="33">
        <v>888666</v>
      </c>
      <c r="S193" s="33">
        <v>369494</v>
      </c>
      <c r="T193" s="38">
        <f t="shared" si="46"/>
        <v>0.41578500809077878</v>
      </c>
      <c r="U193" s="38">
        <f t="shared" si="47"/>
        <v>9.5703169568491342E-2</v>
      </c>
    </row>
    <row r="194" spans="1:21" ht="13" x14ac:dyDescent="0.3">
      <c r="A194" s="18" t="s">
        <v>29</v>
      </c>
      <c r="B194" s="12" t="s">
        <v>350</v>
      </c>
      <c r="C194" s="11" t="s">
        <v>351</v>
      </c>
      <c r="D194" s="33">
        <v>2399557</v>
      </c>
      <c r="E194" s="33">
        <v>2486557</v>
      </c>
      <c r="F194" s="33">
        <v>948240</v>
      </c>
      <c r="G194" s="38">
        <f t="shared" si="40"/>
        <v>0.39517294233894007</v>
      </c>
      <c r="H194" s="33">
        <v>517151</v>
      </c>
      <c r="I194" s="38">
        <f t="shared" si="41"/>
        <v>0.21551936461605203</v>
      </c>
      <c r="J194" s="33">
        <v>481494</v>
      </c>
      <c r="K194" s="38">
        <f t="shared" si="42"/>
        <v>0.19363883474217564</v>
      </c>
      <c r="L194" s="33">
        <v>0</v>
      </c>
      <c r="M194" s="38">
        <f t="shared" si="43"/>
        <v>0</v>
      </c>
      <c r="N194" s="33">
        <f t="shared" si="44"/>
        <v>1946885</v>
      </c>
      <c r="O194" s="38">
        <f t="shared" si="45"/>
        <v>0.78296415485347814</v>
      </c>
      <c r="P194" s="33">
        <v>185083</v>
      </c>
      <c r="Q194" s="33">
        <v>2288820</v>
      </c>
      <c r="R194" s="33">
        <v>2588820</v>
      </c>
      <c r="S194" s="33">
        <v>445037</v>
      </c>
      <c r="T194" s="38">
        <f t="shared" si="46"/>
        <v>0.17190727821942042</v>
      </c>
      <c r="U194" s="38">
        <f t="shared" si="47"/>
        <v>1.6015031094157757</v>
      </c>
    </row>
    <row r="195" spans="1:21" ht="13" x14ac:dyDescent="0.3">
      <c r="A195" s="18" t="s">
        <v>29</v>
      </c>
      <c r="B195" s="12" t="s">
        <v>352</v>
      </c>
      <c r="C195" s="11" t="s">
        <v>353</v>
      </c>
      <c r="D195" s="33">
        <v>9338088</v>
      </c>
      <c r="E195" s="33">
        <v>9338088</v>
      </c>
      <c r="F195" s="33">
        <v>293735</v>
      </c>
      <c r="G195" s="38">
        <f t="shared" si="40"/>
        <v>3.1455582770263037E-2</v>
      </c>
      <c r="H195" s="33">
        <v>193410</v>
      </c>
      <c r="I195" s="38">
        <f t="shared" si="41"/>
        <v>2.0711948741541093E-2</v>
      </c>
      <c r="J195" s="33">
        <v>136269</v>
      </c>
      <c r="K195" s="38">
        <f t="shared" si="42"/>
        <v>1.4592816002590681E-2</v>
      </c>
      <c r="L195" s="33">
        <v>0</v>
      </c>
      <c r="M195" s="38">
        <f t="shared" si="43"/>
        <v>0</v>
      </c>
      <c r="N195" s="33">
        <f t="shared" si="44"/>
        <v>623414</v>
      </c>
      <c r="O195" s="38">
        <f t="shared" si="45"/>
        <v>6.6760347514394816E-2</v>
      </c>
      <c r="P195" s="33">
        <v>216487</v>
      </c>
      <c r="Q195" s="33">
        <v>8637900</v>
      </c>
      <c r="R195" s="33">
        <v>8737900</v>
      </c>
      <c r="S195" s="33">
        <v>638199</v>
      </c>
      <c r="T195" s="38">
        <f t="shared" si="46"/>
        <v>7.3038029732544432E-2</v>
      </c>
      <c r="U195" s="38">
        <f t="shared" si="47"/>
        <v>-0.37054418972039893</v>
      </c>
    </row>
    <row r="196" spans="1:21" ht="13" x14ac:dyDescent="0.3">
      <c r="A196" s="18" t="s">
        <v>29</v>
      </c>
      <c r="B196" s="12" t="s">
        <v>354</v>
      </c>
      <c r="C196" s="11" t="s">
        <v>355</v>
      </c>
      <c r="D196" s="33">
        <v>126711850</v>
      </c>
      <c r="E196" s="33">
        <v>126422976</v>
      </c>
      <c r="F196" s="33">
        <v>51490952</v>
      </c>
      <c r="G196" s="38">
        <f t="shared" si="40"/>
        <v>0.40636256198611259</v>
      </c>
      <c r="H196" s="33">
        <v>38231662</v>
      </c>
      <c r="I196" s="38">
        <f t="shared" si="41"/>
        <v>0.30172128336852472</v>
      </c>
      <c r="J196" s="33">
        <v>31491427</v>
      </c>
      <c r="K196" s="38">
        <f t="shared" si="42"/>
        <v>0.24909575772049536</v>
      </c>
      <c r="L196" s="33">
        <v>0</v>
      </c>
      <c r="M196" s="38">
        <f t="shared" si="43"/>
        <v>0</v>
      </c>
      <c r="N196" s="33">
        <f t="shared" si="44"/>
        <v>121214041</v>
      </c>
      <c r="O196" s="38">
        <f t="shared" si="45"/>
        <v>0.95879756065859423</v>
      </c>
      <c r="P196" s="33">
        <v>30011178</v>
      </c>
      <c r="Q196" s="33">
        <v>121179600</v>
      </c>
      <c r="R196" s="33">
        <v>140021600</v>
      </c>
      <c r="S196" s="33">
        <v>122535959</v>
      </c>
      <c r="T196" s="38">
        <f t="shared" si="46"/>
        <v>0.87512183120318576</v>
      </c>
      <c r="U196" s="38">
        <f t="shared" si="47"/>
        <v>4.9323255488338269E-2</v>
      </c>
    </row>
    <row r="197" spans="1:21" ht="13" x14ac:dyDescent="0.3">
      <c r="A197" s="18" t="s">
        <v>44</v>
      </c>
      <c r="B197" s="12" t="s">
        <v>356</v>
      </c>
      <c r="C197" s="11" t="s">
        <v>357</v>
      </c>
      <c r="D197" s="33">
        <v>0</v>
      </c>
      <c r="E197" s="33">
        <v>0</v>
      </c>
      <c r="F197" s="33">
        <v>0</v>
      </c>
      <c r="G197" s="38">
        <f t="shared" si="40"/>
        <v>0</v>
      </c>
      <c r="H197" s="33">
        <v>0</v>
      </c>
      <c r="I197" s="38">
        <f t="shared" si="41"/>
        <v>0</v>
      </c>
      <c r="J197" s="33">
        <v>0</v>
      </c>
      <c r="K197" s="38">
        <f t="shared" si="42"/>
        <v>0</v>
      </c>
      <c r="L197" s="33">
        <v>0</v>
      </c>
      <c r="M197" s="38">
        <f t="shared" si="43"/>
        <v>0</v>
      </c>
      <c r="N197" s="33">
        <f t="shared" si="44"/>
        <v>0</v>
      </c>
      <c r="O197" s="38">
        <f t="shared" si="45"/>
        <v>0</v>
      </c>
      <c r="P197" s="33">
        <v>0</v>
      </c>
      <c r="Q197" s="33">
        <v>2151000</v>
      </c>
      <c r="R197" s="33">
        <v>2151000</v>
      </c>
      <c r="S197" s="33">
        <v>0</v>
      </c>
      <c r="T197" s="38">
        <f t="shared" si="46"/>
        <v>0</v>
      </c>
      <c r="U197" s="38">
        <f t="shared" si="47"/>
        <v>0</v>
      </c>
    </row>
    <row r="198" spans="1:21" ht="14" x14ac:dyDescent="0.3">
      <c r="A198" s="19" t="s">
        <v>0</v>
      </c>
      <c r="B198" s="14" t="s">
        <v>358</v>
      </c>
      <c r="C198" s="13" t="s">
        <v>0</v>
      </c>
      <c r="D198" s="34">
        <f>SUM(D192:D197)</f>
        <v>139705256</v>
      </c>
      <c r="E198" s="34">
        <f>SUM(E192:E197)</f>
        <v>139503382</v>
      </c>
      <c r="F198" s="34">
        <f>SUM(F192:F197)</f>
        <v>52884968</v>
      </c>
      <c r="G198" s="39">
        <f t="shared" si="40"/>
        <v>0.37854673126972405</v>
      </c>
      <c r="H198" s="34">
        <f>SUM(H192:H197)</f>
        <v>39077397</v>
      </c>
      <c r="I198" s="39">
        <f t="shared" si="41"/>
        <v>0.27971314837288586</v>
      </c>
      <c r="J198" s="34">
        <f>SUM(J192:J197)</f>
        <v>32257072</v>
      </c>
      <c r="K198" s="39">
        <f t="shared" si="42"/>
        <v>0.23122788521356422</v>
      </c>
      <c r="L198" s="34">
        <f>SUM(L192:L197)</f>
        <v>0</v>
      </c>
      <c r="M198" s="39">
        <f t="shared" si="43"/>
        <v>0</v>
      </c>
      <c r="N198" s="34">
        <f t="shared" si="44"/>
        <v>124219437</v>
      </c>
      <c r="O198" s="39">
        <f t="shared" si="45"/>
        <v>0.89044032638577897</v>
      </c>
      <c r="P198" s="34">
        <f>SUM(P192:P197)</f>
        <v>30572996</v>
      </c>
      <c r="Q198" s="34">
        <f>SUM(Q192:Q197)</f>
        <v>135323034</v>
      </c>
      <c r="R198" s="34">
        <f>SUM(R192:R197)</f>
        <v>154565034</v>
      </c>
      <c r="S198" s="34">
        <f>SUM(S192:S197)</f>
        <v>124233652</v>
      </c>
      <c r="T198" s="39">
        <f t="shared" si="46"/>
        <v>0.80376297785435746</v>
      </c>
      <c r="U198" s="39">
        <f t="shared" si="47"/>
        <v>5.5083773929123669E-2</v>
      </c>
    </row>
    <row r="199" spans="1:21" ht="13" x14ac:dyDescent="0.3">
      <c r="A199" s="18" t="s">
        <v>29</v>
      </c>
      <c r="B199" s="12" t="s">
        <v>359</v>
      </c>
      <c r="C199" s="11" t="s">
        <v>360</v>
      </c>
      <c r="D199" s="33">
        <v>32277</v>
      </c>
      <c r="E199" s="33">
        <v>59035</v>
      </c>
      <c r="F199" s="33">
        <v>19396</v>
      </c>
      <c r="G199" s="38">
        <f t="shared" si="40"/>
        <v>0.60092325804752611</v>
      </c>
      <c r="H199" s="33">
        <v>10122</v>
      </c>
      <c r="I199" s="38">
        <f t="shared" si="41"/>
        <v>0.313597918022121</v>
      </c>
      <c r="J199" s="33">
        <v>2435</v>
      </c>
      <c r="K199" s="38">
        <f t="shared" si="42"/>
        <v>4.1246718048615232E-2</v>
      </c>
      <c r="L199" s="33">
        <v>0</v>
      </c>
      <c r="M199" s="38">
        <f t="shared" si="43"/>
        <v>0</v>
      </c>
      <c r="N199" s="33">
        <f t="shared" si="44"/>
        <v>31953</v>
      </c>
      <c r="O199" s="38">
        <f t="shared" si="45"/>
        <v>0.54125518760057589</v>
      </c>
      <c r="P199" s="33">
        <v>1832</v>
      </c>
      <c r="Q199" s="33">
        <v>47070</v>
      </c>
      <c r="R199" s="33">
        <v>31006</v>
      </c>
      <c r="S199" s="33">
        <v>19919</v>
      </c>
      <c r="T199" s="38">
        <f t="shared" si="46"/>
        <v>0.64242404695865318</v>
      </c>
      <c r="U199" s="38">
        <f t="shared" si="47"/>
        <v>0.32914847161572047</v>
      </c>
    </row>
    <row r="200" spans="1:21" ht="13" x14ac:dyDescent="0.3">
      <c r="A200" s="18" t="s">
        <v>29</v>
      </c>
      <c r="B200" s="12" t="s">
        <v>361</v>
      </c>
      <c r="C200" s="11" t="s">
        <v>362</v>
      </c>
      <c r="D200" s="33">
        <v>24294901</v>
      </c>
      <c r="E200" s="33">
        <v>24421845</v>
      </c>
      <c r="F200" s="33">
        <v>9716850</v>
      </c>
      <c r="G200" s="38">
        <f t="shared" si="40"/>
        <v>0.39995429493620904</v>
      </c>
      <c r="H200" s="33">
        <v>7707678</v>
      </c>
      <c r="I200" s="38">
        <f t="shared" si="41"/>
        <v>0.31725496638162881</v>
      </c>
      <c r="J200" s="33">
        <v>5502031</v>
      </c>
      <c r="K200" s="38">
        <f t="shared" si="42"/>
        <v>0.22529137335856483</v>
      </c>
      <c r="L200" s="33">
        <v>0</v>
      </c>
      <c r="M200" s="38">
        <f t="shared" si="43"/>
        <v>0</v>
      </c>
      <c r="N200" s="33">
        <f t="shared" si="44"/>
        <v>22926559</v>
      </c>
      <c r="O200" s="38">
        <f t="shared" si="45"/>
        <v>0.93877260297082388</v>
      </c>
      <c r="P200" s="33">
        <v>8620862</v>
      </c>
      <c r="Q200" s="33">
        <v>23604206</v>
      </c>
      <c r="R200" s="33">
        <v>26970875</v>
      </c>
      <c r="S200" s="33">
        <v>29749482</v>
      </c>
      <c r="T200" s="38">
        <f t="shared" si="46"/>
        <v>1.1030225011238974</v>
      </c>
      <c r="U200" s="38">
        <f t="shared" si="47"/>
        <v>-0.36177716335095034</v>
      </c>
    </row>
    <row r="201" spans="1:21" ht="13" x14ac:dyDescent="0.3">
      <c r="A201" s="18" t="s">
        <v>29</v>
      </c>
      <c r="B201" s="12" t="s">
        <v>363</v>
      </c>
      <c r="C201" s="11" t="s">
        <v>364</v>
      </c>
      <c r="D201" s="33">
        <v>0</v>
      </c>
      <c r="E201" s="33">
        <v>0</v>
      </c>
      <c r="F201" s="33">
        <v>0</v>
      </c>
      <c r="G201" s="38">
        <f t="shared" si="40"/>
        <v>0</v>
      </c>
      <c r="H201" s="33">
        <v>0</v>
      </c>
      <c r="I201" s="38">
        <f t="shared" si="41"/>
        <v>0</v>
      </c>
      <c r="J201" s="33">
        <v>0</v>
      </c>
      <c r="K201" s="38">
        <f t="shared" si="42"/>
        <v>0</v>
      </c>
      <c r="L201" s="33">
        <v>0</v>
      </c>
      <c r="M201" s="38">
        <f t="shared" si="43"/>
        <v>0</v>
      </c>
      <c r="N201" s="33">
        <f t="shared" si="44"/>
        <v>0</v>
      </c>
      <c r="O201" s="38">
        <f t="shared" si="45"/>
        <v>0</v>
      </c>
      <c r="P201" s="33">
        <v>0</v>
      </c>
      <c r="Q201" s="33">
        <v>0</v>
      </c>
      <c r="R201" s="33">
        <v>0</v>
      </c>
      <c r="S201" s="33">
        <v>0</v>
      </c>
      <c r="T201" s="38">
        <f t="shared" si="46"/>
        <v>0</v>
      </c>
      <c r="U201" s="38">
        <f t="shared" si="47"/>
        <v>0</v>
      </c>
    </row>
    <row r="202" spans="1:21" ht="13" x14ac:dyDescent="0.3">
      <c r="A202" s="18" t="s">
        <v>29</v>
      </c>
      <c r="B202" s="12" t="s">
        <v>365</v>
      </c>
      <c r="C202" s="11" t="s">
        <v>366</v>
      </c>
      <c r="D202" s="33">
        <v>1689100</v>
      </c>
      <c r="E202" s="33">
        <v>1689100</v>
      </c>
      <c r="F202" s="33">
        <v>643979</v>
      </c>
      <c r="G202" s="38">
        <f t="shared" si="40"/>
        <v>0.3812556983008703</v>
      </c>
      <c r="H202" s="33">
        <v>451719</v>
      </c>
      <c r="I202" s="38">
        <f t="shared" si="41"/>
        <v>0.26743176839737137</v>
      </c>
      <c r="J202" s="33">
        <v>592355</v>
      </c>
      <c r="K202" s="38">
        <f t="shared" si="42"/>
        <v>0.35069267657332309</v>
      </c>
      <c r="L202" s="33">
        <v>0</v>
      </c>
      <c r="M202" s="38">
        <f t="shared" si="43"/>
        <v>0</v>
      </c>
      <c r="N202" s="33">
        <f t="shared" si="44"/>
        <v>1688053</v>
      </c>
      <c r="O202" s="38">
        <f t="shared" si="45"/>
        <v>0.99938014327156477</v>
      </c>
      <c r="P202" s="33">
        <v>62807</v>
      </c>
      <c r="Q202" s="33">
        <v>1100</v>
      </c>
      <c r="R202" s="33">
        <v>784176</v>
      </c>
      <c r="S202" s="33">
        <v>207363</v>
      </c>
      <c r="T202" s="38">
        <f t="shared" si="46"/>
        <v>0.2644342596559956</v>
      </c>
      <c r="U202" s="38">
        <f t="shared" si="47"/>
        <v>8.4313531931154166</v>
      </c>
    </row>
    <row r="203" spans="1:21" ht="13" x14ac:dyDescent="0.3">
      <c r="A203" s="18" t="s">
        <v>44</v>
      </c>
      <c r="B203" s="12" t="s">
        <v>367</v>
      </c>
      <c r="C203" s="11" t="s">
        <v>368</v>
      </c>
      <c r="D203" s="33">
        <v>0</v>
      </c>
      <c r="E203" s="33">
        <v>0</v>
      </c>
      <c r="F203" s="33">
        <v>0</v>
      </c>
      <c r="G203" s="38">
        <f t="shared" si="40"/>
        <v>0</v>
      </c>
      <c r="H203" s="33">
        <v>0</v>
      </c>
      <c r="I203" s="38">
        <f t="shared" si="41"/>
        <v>0</v>
      </c>
      <c r="J203" s="33">
        <v>0</v>
      </c>
      <c r="K203" s="38">
        <f t="shared" si="42"/>
        <v>0</v>
      </c>
      <c r="L203" s="33">
        <v>0</v>
      </c>
      <c r="M203" s="38">
        <f t="shared" si="43"/>
        <v>0</v>
      </c>
      <c r="N203" s="33">
        <f t="shared" si="44"/>
        <v>0</v>
      </c>
      <c r="O203" s="38">
        <f t="shared" si="45"/>
        <v>0</v>
      </c>
      <c r="P203" s="33">
        <v>0</v>
      </c>
      <c r="Q203" s="33">
        <v>0</v>
      </c>
      <c r="R203" s="33">
        <v>0</v>
      </c>
      <c r="S203" s="33">
        <v>0</v>
      </c>
      <c r="T203" s="38">
        <f t="shared" si="46"/>
        <v>0</v>
      </c>
      <c r="U203" s="38">
        <f t="shared" si="47"/>
        <v>0</v>
      </c>
    </row>
    <row r="204" spans="1:21" ht="14" x14ac:dyDescent="0.3">
      <c r="A204" s="19" t="s">
        <v>0</v>
      </c>
      <c r="B204" s="14" t="s">
        <v>369</v>
      </c>
      <c r="C204" s="13" t="s">
        <v>0</v>
      </c>
      <c r="D204" s="34">
        <f>SUM(D199:D203)</f>
        <v>26016278</v>
      </c>
      <c r="E204" s="34">
        <f>SUM(E199:E203)</f>
        <v>26169980</v>
      </c>
      <c r="F204" s="34">
        <f>SUM(F199:F203)</f>
        <v>10380225</v>
      </c>
      <c r="G204" s="39">
        <f t="shared" si="40"/>
        <v>0.39898962488023842</v>
      </c>
      <c r="H204" s="34">
        <f>SUM(H199:H203)</f>
        <v>8169519</v>
      </c>
      <c r="I204" s="39">
        <f t="shared" si="41"/>
        <v>0.31401567126550539</v>
      </c>
      <c r="J204" s="34">
        <f>SUM(J199:J203)</f>
        <v>6096821</v>
      </c>
      <c r="K204" s="39">
        <f t="shared" si="42"/>
        <v>0.23297002901798167</v>
      </c>
      <c r="L204" s="34">
        <f>SUM(L199:L203)</f>
        <v>0</v>
      </c>
      <c r="M204" s="39">
        <f t="shared" si="43"/>
        <v>0</v>
      </c>
      <c r="N204" s="34">
        <f t="shared" si="44"/>
        <v>24646565</v>
      </c>
      <c r="O204" s="39">
        <f t="shared" si="45"/>
        <v>0.94178768955879977</v>
      </c>
      <c r="P204" s="34">
        <f>SUM(P199:P203)</f>
        <v>8685501</v>
      </c>
      <c r="Q204" s="34">
        <f>SUM(Q199:Q203)</f>
        <v>23652376</v>
      </c>
      <c r="R204" s="34">
        <f>SUM(R199:R203)</f>
        <v>27786057</v>
      </c>
      <c r="S204" s="34">
        <f>SUM(S199:S203)</f>
        <v>29976764</v>
      </c>
      <c r="T204" s="39">
        <f t="shared" si="46"/>
        <v>1.0788419529982249</v>
      </c>
      <c r="U204" s="39">
        <f t="shared" si="47"/>
        <v>-0.29804613458682461</v>
      </c>
    </row>
    <row r="205" spans="1:21" ht="14" x14ac:dyDescent="0.3">
      <c r="A205" s="19" t="s">
        <v>0</v>
      </c>
      <c r="B205" s="14" t="s">
        <v>370</v>
      </c>
      <c r="C205" s="13" t="s">
        <v>0</v>
      </c>
      <c r="D205" s="34">
        <f>SUM(D173:D178,D180:D184,D186:D190,D192:D197,D199:D203)</f>
        <v>672862420</v>
      </c>
      <c r="E205" s="34">
        <f>SUM(E173:E178,E180:E184,E186:E190,E192:E197,E199:E203)</f>
        <v>1635590440</v>
      </c>
      <c r="F205" s="34">
        <f>SUM(F173:F178,F180:F184,F186:F190,F192:F197,F199:F203)</f>
        <v>705330707</v>
      </c>
      <c r="G205" s="39">
        <f t="shared" si="40"/>
        <v>1.0482539759019385</v>
      </c>
      <c r="H205" s="34">
        <f>SUM(H173:H178,H180:H184,H186:H190,H192:H197,H199:H203)</f>
        <v>323969534</v>
      </c>
      <c r="I205" s="39">
        <f t="shared" si="41"/>
        <v>0.48147960767373515</v>
      </c>
      <c r="J205" s="34">
        <f>SUM(J173:J178,J180:J184,J186:J190,J192:J197,J199:J203)</f>
        <v>-305254387</v>
      </c>
      <c r="K205" s="39">
        <f t="shared" si="42"/>
        <v>-0.18663253314197656</v>
      </c>
      <c r="L205" s="34">
        <f>SUM(L173:L178,L180:L184,L186:L190,L192:L197,L199:L203)</f>
        <v>0</v>
      </c>
      <c r="M205" s="39">
        <f t="shared" si="43"/>
        <v>0</v>
      </c>
      <c r="N205" s="34">
        <f t="shared" si="44"/>
        <v>724045854</v>
      </c>
      <c r="O205" s="39">
        <f t="shared" si="45"/>
        <v>0.44268163734192528</v>
      </c>
      <c r="P205" s="34">
        <f>SUM(P173:P178,P180:P184,P186:P190,P192:P197,P199:P203)</f>
        <v>381421649</v>
      </c>
      <c r="Q205" s="34">
        <f>SUM(Q173:Q178,Q180:Q184,Q186:Q190,Q192:Q197,Q199:Q203)</f>
        <v>397176794</v>
      </c>
      <c r="R205" s="34">
        <f>SUM(R173:R178,R180:R184,R186:R190,R192:R197,R199:R203)</f>
        <v>377450072</v>
      </c>
      <c r="S205" s="34">
        <f>SUM(S173:S178,S180:S184,S186:S190,S192:S197,S199:S203)</f>
        <v>1636400384</v>
      </c>
      <c r="T205" s="39">
        <f t="shared" si="46"/>
        <v>4.3354088537569551</v>
      </c>
      <c r="U205" s="39">
        <f t="shared" si="47"/>
        <v>-1.8003069248961272</v>
      </c>
    </row>
    <row r="206" spans="1:21" ht="14.5" customHeight="1" x14ac:dyDescent="0.3">
      <c r="A206" s="17" t="s">
        <v>0</v>
      </c>
      <c r="B206" s="15" t="s">
        <v>618</v>
      </c>
      <c r="C206" s="10"/>
      <c r="D206" s="35"/>
      <c r="E206" s="35"/>
      <c r="F206" s="35"/>
      <c r="G206" s="40"/>
      <c r="H206" s="35"/>
      <c r="I206" s="40"/>
      <c r="J206" s="35"/>
      <c r="K206" s="40"/>
      <c r="L206" s="35"/>
      <c r="M206" s="40"/>
      <c r="N206" s="35"/>
      <c r="O206" s="40"/>
      <c r="P206" s="35"/>
      <c r="Q206" s="35"/>
      <c r="R206" s="35"/>
      <c r="S206" s="35"/>
      <c r="T206" s="40"/>
      <c r="U206" s="40"/>
    </row>
    <row r="207" spans="1:21" ht="14.5" customHeight="1" x14ac:dyDescent="0.3">
      <c r="A207" s="17" t="s">
        <v>0</v>
      </c>
      <c r="B207" s="9" t="s">
        <v>371</v>
      </c>
      <c r="C207" s="10"/>
      <c r="D207" s="35"/>
      <c r="E207" s="35"/>
      <c r="F207" s="35"/>
      <c r="G207" s="40"/>
      <c r="H207" s="35"/>
      <c r="I207" s="40"/>
      <c r="J207" s="35"/>
      <c r="K207" s="40"/>
      <c r="L207" s="35"/>
      <c r="M207" s="40"/>
      <c r="N207" s="35"/>
      <c r="O207" s="40"/>
      <c r="P207" s="35"/>
      <c r="Q207" s="35"/>
      <c r="R207" s="35"/>
      <c r="S207" s="35"/>
      <c r="T207" s="40"/>
      <c r="U207" s="40"/>
    </row>
    <row r="208" spans="1:21" ht="13" x14ac:dyDescent="0.3">
      <c r="A208" s="18" t="s">
        <v>29</v>
      </c>
      <c r="B208" s="12" t="s">
        <v>372</v>
      </c>
      <c r="C208" s="11" t="s">
        <v>373</v>
      </c>
      <c r="D208" s="33">
        <v>212371</v>
      </c>
      <c r="E208" s="33">
        <v>212371</v>
      </c>
      <c r="F208" s="33">
        <v>69251</v>
      </c>
      <c r="G208" s="38">
        <f t="shared" ref="G208:G231" si="48">IF(($D208     =0),0,($F208     /$D208     ))</f>
        <v>0.32608501160704617</v>
      </c>
      <c r="H208" s="33">
        <v>86292</v>
      </c>
      <c r="I208" s="38">
        <f t="shared" ref="I208:I231" si="49">IF(($D208     =0),0,($H208     /$D208     ))</f>
        <v>0.4063266641867298</v>
      </c>
      <c r="J208" s="33">
        <v>269695</v>
      </c>
      <c r="K208" s="38">
        <f t="shared" ref="K208:K231" si="50">IF(($E208     =0),0,($J208     /$E208     ))</f>
        <v>1.2699238596606881</v>
      </c>
      <c r="L208" s="33">
        <v>0</v>
      </c>
      <c r="M208" s="38">
        <f t="shared" ref="M208:M231" si="51">IF(($E208     =0),0,($L208     /$E208     ))</f>
        <v>0</v>
      </c>
      <c r="N208" s="33">
        <f t="shared" ref="N208:N231" si="52">$F208     +$H208     +$J208</f>
        <v>425238</v>
      </c>
      <c r="O208" s="38">
        <f t="shared" ref="O208:O231" si="53">IF(($E208     =0),0,($N208     /$E208     ))</f>
        <v>2.0023355354544643</v>
      </c>
      <c r="P208" s="33">
        <v>102053</v>
      </c>
      <c r="Q208" s="33">
        <v>191723</v>
      </c>
      <c r="R208" s="33">
        <v>191723</v>
      </c>
      <c r="S208" s="33">
        <v>852397</v>
      </c>
      <c r="T208" s="38">
        <f t="shared" ref="T208:T231" si="54">IF(($R208     =0),0,($S208     /$R208     ))</f>
        <v>4.4459819635620139</v>
      </c>
      <c r="U208" s="38">
        <f t="shared" ref="U208:U231" si="55">IF(($P208     =0),0,(($J208     /$P208     )-1))</f>
        <v>1.6426954621618179</v>
      </c>
    </row>
    <row r="209" spans="1:21" ht="13" x14ac:dyDescent="0.3">
      <c r="A209" s="18" t="s">
        <v>29</v>
      </c>
      <c r="B209" s="12" t="s">
        <v>374</v>
      </c>
      <c r="C209" s="11" t="s">
        <v>375</v>
      </c>
      <c r="D209" s="33">
        <v>4828840</v>
      </c>
      <c r="E209" s="33">
        <v>4841640</v>
      </c>
      <c r="F209" s="33">
        <v>553127</v>
      </c>
      <c r="G209" s="38">
        <f t="shared" si="48"/>
        <v>0.11454655776542606</v>
      </c>
      <c r="H209" s="33">
        <v>694172</v>
      </c>
      <c r="I209" s="38">
        <f t="shared" si="49"/>
        <v>0.14375543608817024</v>
      </c>
      <c r="J209" s="33">
        <v>2708059</v>
      </c>
      <c r="K209" s="38">
        <f t="shared" si="50"/>
        <v>0.55932679835758137</v>
      </c>
      <c r="L209" s="33">
        <v>0</v>
      </c>
      <c r="M209" s="38">
        <f t="shared" si="51"/>
        <v>0</v>
      </c>
      <c r="N209" s="33">
        <f t="shared" si="52"/>
        <v>3955358</v>
      </c>
      <c r="O209" s="38">
        <f t="shared" si="53"/>
        <v>0.81694591088969848</v>
      </c>
      <c r="P209" s="33">
        <v>427344</v>
      </c>
      <c r="Q209" s="33">
        <v>4859523</v>
      </c>
      <c r="R209" s="33">
        <v>4684213</v>
      </c>
      <c r="S209" s="33">
        <v>1807810</v>
      </c>
      <c r="T209" s="38">
        <f t="shared" si="54"/>
        <v>0.38593676248283332</v>
      </c>
      <c r="U209" s="38">
        <f t="shared" si="55"/>
        <v>5.3369533677786514</v>
      </c>
    </row>
    <row r="210" spans="1:21" ht="13" x14ac:dyDescent="0.3">
      <c r="A210" s="18" t="s">
        <v>29</v>
      </c>
      <c r="B210" s="12" t="s">
        <v>376</v>
      </c>
      <c r="C210" s="11" t="s">
        <v>377</v>
      </c>
      <c r="D210" s="33">
        <v>1205964</v>
      </c>
      <c r="E210" s="33">
        <v>912059</v>
      </c>
      <c r="F210" s="33">
        <v>215371</v>
      </c>
      <c r="G210" s="38">
        <f t="shared" si="48"/>
        <v>0.17858824973216447</v>
      </c>
      <c r="H210" s="33">
        <v>215209</v>
      </c>
      <c r="I210" s="38">
        <f t="shared" si="49"/>
        <v>0.17845391736403407</v>
      </c>
      <c r="J210" s="33">
        <v>149865</v>
      </c>
      <c r="K210" s="38">
        <f t="shared" si="50"/>
        <v>0.16431502786552185</v>
      </c>
      <c r="L210" s="33">
        <v>0</v>
      </c>
      <c r="M210" s="38">
        <f t="shared" si="51"/>
        <v>0</v>
      </c>
      <c r="N210" s="33">
        <f t="shared" si="52"/>
        <v>580445</v>
      </c>
      <c r="O210" s="38">
        <f t="shared" si="53"/>
        <v>0.63641167950757571</v>
      </c>
      <c r="P210" s="33">
        <v>109880</v>
      </c>
      <c r="Q210" s="33">
        <v>879408</v>
      </c>
      <c r="R210" s="33">
        <v>1160697</v>
      </c>
      <c r="S210" s="33">
        <v>663663</v>
      </c>
      <c r="T210" s="38">
        <f t="shared" si="54"/>
        <v>0.57177971511944981</v>
      </c>
      <c r="U210" s="38">
        <f t="shared" si="55"/>
        <v>0.36389697852202407</v>
      </c>
    </row>
    <row r="211" spans="1:21" ht="13" x14ac:dyDescent="0.3">
      <c r="A211" s="18" t="s">
        <v>29</v>
      </c>
      <c r="B211" s="12" t="s">
        <v>378</v>
      </c>
      <c r="C211" s="11" t="s">
        <v>379</v>
      </c>
      <c r="D211" s="33">
        <v>2760677</v>
      </c>
      <c r="E211" s="33">
        <v>2760677</v>
      </c>
      <c r="F211" s="33">
        <v>16390</v>
      </c>
      <c r="G211" s="38">
        <f t="shared" si="48"/>
        <v>5.9369495236132296E-3</v>
      </c>
      <c r="H211" s="33">
        <v>42063</v>
      </c>
      <c r="I211" s="38">
        <f t="shared" si="49"/>
        <v>1.5236480037324179E-2</v>
      </c>
      <c r="J211" s="33">
        <v>36546</v>
      </c>
      <c r="K211" s="38">
        <f t="shared" si="50"/>
        <v>1.3238057186697322E-2</v>
      </c>
      <c r="L211" s="33">
        <v>0</v>
      </c>
      <c r="M211" s="38">
        <f t="shared" si="51"/>
        <v>0</v>
      </c>
      <c r="N211" s="33">
        <f t="shared" si="52"/>
        <v>94999</v>
      </c>
      <c r="O211" s="38">
        <f t="shared" si="53"/>
        <v>3.441148674763473E-2</v>
      </c>
      <c r="P211" s="33">
        <v>14082</v>
      </c>
      <c r="Q211" s="33">
        <v>2727450</v>
      </c>
      <c r="R211" s="33">
        <v>2727450</v>
      </c>
      <c r="S211" s="33">
        <v>61115</v>
      </c>
      <c r="T211" s="38">
        <f t="shared" si="54"/>
        <v>2.2407376853837833E-2</v>
      </c>
      <c r="U211" s="38">
        <f t="shared" si="55"/>
        <v>1.5952279505752025</v>
      </c>
    </row>
    <row r="212" spans="1:21" ht="13" x14ac:dyDescent="0.3">
      <c r="A212" s="18" t="s">
        <v>29</v>
      </c>
      <c r="B212" s="12" t="s">
        <v>380</v>
      </c>
      <c r="C212" s="11" t="s">
        <v>381</v>
      </c>
      <c r="D212" s="33">
        <v>1700000</v>
      </c>
      <c r="E212" s="33">
        <v>2015000</v>
      </c>
      <c r="F212" s="33">
        <v>165395</v>
      </c>
      <c r="G212" s="38">
        <f t="shared" si="48"/>
        <v>9.7291176470588242E-2</v>
      </c>
      <c r="H212" s="33">
        <v>132302</v>
      </c>
      <c r="I212" s="38">
        <f t="shared" si="49"/>
        <v>7.7824705882352935E-2</v>
      </c>
      <c r="J212" s="33">
        <v>267599</v>
      </c>
      <c r="K212" s="38">
        <f t="shared" si="50"/>
        <v>0.13280347394540942</v>
      </c>
      <c r="L212" s="33">
        <v>0</v>
      </c>
      <c r="M212" s="38">
        <f t="shared" si="51"/>
        <v>0</v>
      </c>
      <c r="N212" s="33">
        <f t="shared" si="52"/>
        <v>565296</v>
      </c>
      <c r="O212" s="38">
        <f t="shared" si="53"/>
        <v>0.28054392059553351</v>
      </c>
      <c r="P212" s="33">
        <v>101118</v>
      </c>
      <c r="Q212" s="33">
        <v>4400000</v>
      </c>
      <c r="R212" s="33">
        <v>1700000</v>
      </c>
      <c r="S212" s="33">
        <v>243813</v>
      </c>
      <c r="T212" s="38">
        <f t="shared" si="54"/>
        <v>0.14341941176470588</v>
      </c>
      <c r="U212" s="38">
        <f t="shared" si="55"/>
        <v>1.6464032120888468</v>
      </c>
    </row>
    <row r="213" spans="1:21" ht="13" x14ac:dyDescent="0.3">
      <c r="A213" s="18" t="s">
        <v>29</v>
      </c>
      <c r="B213" s="12" t="s">
        <v>382</v>
      </c>
      <c r="C213" s="11" t="s">
        <v>383</v>
      </c>
      <c r="D213" s="33">
        <v>997380</v>
      </c>
      <c r="E213" s="33">
        <v>997380</v>
      </c>
      <c r="F213" s="33">
        <v>4234</v>
      </c>
      <c r="G213" s="38">
        <f t="shared" si="48"/>
        <v>4.2451222202169684E-3</v>
      </c>
      <c r="H213" s="33">
        <v>3030</v>
      </c>
      <c r="I213" s="38">
        <f t="shared" si="49"/>
        <v>3.0379594537688743E-3</v>
      </c>
      <c r="J213" s="33">
        <v>6625</v>
      </c>
      <c r="K213" s="38">
        <f t="shared" si="50"/>
        <v>6.6424030961118128E-3</v>
      </c>
      <c r="L213" s="33">
        <v>0</v>
      </c>
      <c r="M213" s="38">
        <f t="shared" si="51"/>
        <v>0</v>
      </c>
      <c r="N213" s="33">
        <f t="shared" si="52"/>
        <v>13889</v>
      </c>
      <c r="O213" s="38">
        <f t="shared" si="53"/>
        <v>1.3925484770097656E-2</v>
      </c>
      <c r="P213" s="33">
        <v>581</v>
      </c>
      <c r="Q213" s="33">
        <v>974616</v>
      </c>
      <c r="R213" s="33">
        <v>974616</v>
      </c>
      <c r="S213" s="33">
        <v>8341</v>
      </c>
      <c r="T213" s="38">
        <f t="shared" si="54"/>
        <v>8.5582424257348542E-3</v>
      </c>
      <c r="U213" s="38">
        <f t="shared" si="55"/>
        <v>10.40275387263339</v>
      </c>
    </row>
    <row r="214" spans="1:21" ht="13" x14ac:dyDescent="0.3">
      <c r="A214" s="18" t="s">
        <v>29</v>
      </c>
      <c r="B214" s="12" t="s">
        <v>384</v>
      </c>
      <c r="C214" s="11" t="s">
        <v>385</v>
      </c>
      <c r="D214" s="33">
        <v>3204879</v>
      </c>
      <c r="E214" s="33">
        <v>3204879</v>
      </c>
      <c r="F214" s="33">
        <v>928845</v>
      </c>
      <c r="G214" s="38">
        <f t="shared" si="48"/>
        <v>0.28982217425369255</v>
      </c>
      <c r="H214" s="33">
        <v>1668301</v>
      </c>
      <c r="I214" s="38">
        <f t="shared" si="49"/>
        <v>0.52055038583359936</v>
      </c>
      <c r="J214" s="33">
        <v>1797593</v>
      </c>
      <c r="K214" s="38">
        <f t="shared" si="50"/>
        <v>0.56089262652349747</v>
      </c>
      <c r="L214" s="33">
        <v>0</v>
      </c>
      <c r="M214" s="38">
        <f t="shared" si="51"/>
        <v>0</v>
      </c>
      <c r="N214" s="33">
        <f t="shared" si="52"/>
        <v>4394739</v>
      </c>
      <c r="O214" s="38">
        <f t="shared" si="53"/>
        <v>1.3712651866107894</v>
      </c>
      <c r="P214" s="33">
        <v>825901</v>
      </c>
      <c r="Q214" s="33">
        <v>3126684</v>
      </c>
      <c r="R214" s="33">
        <v>3126684</v>
      </c>
      <c r="S214" s="33">
        <v>1952678</v>
      </c>
      <c r="T214" s="38">
        <f t="shared" si="54"/>
        <v>0.62452041843691275</v>
      </c>
      <c r="U214" s="38">
        <f t="shared" si="55"/>
        <v>1.1765235784918531</v>
      </c>
    </row>
    <row r="215" spans="1:21" ht="13" x14ac:dyDescent="0.3">
      <c r="A215" s="18" t="s">
        <v>44</v>
      </c>
      <c r="B215" s="12" t="s">
        <v>386</v>
      </c>
      <c r="C215" s="11" t="s">
        <v>387</v>
      </c>
      <c r="D215" s="33">
        <v>2777020</v>
      </c>
      <c r="E215" s="33">
        <v>2777020</v>
      </c>
      <c r="F215" s="33">
        <v>668000</v>
      </c>
      <c r="G215" s="38">
        <f t="shared" si="48"/>
        <v>0.24054562084536663</v>
      </c>
      <c r="H215" s="33">
        <v>1258671</v>
      </c>
      <c r="I215" s="38">
        <f t="shared" si="49"/>
        <v>0.45324520529200368</v>
      </c>
      <c r="J215" s="33">
        <v>826000</v>
      </c>
      <c r="K215" s="38">
        <f t="shared" si="50"/>
        <v>0.29744114194352217</v>
      </c>
      <c r="L215" s="33">
        <v>0</v>
      </c>
      <c r="M215" s="38">
        <f t="shared" si="51"/>
        <v>0</v>
      </c>
      <c r="N215" s="33">
        <f t="shared" si="52"/>
        <v>2752671</v>
      </c>
      <c r="O215" s="38">
        <f t="shared" si="53"/>
        <v>0.99123196808089242</v>
      </c>
      <c r="P215" s="33">
        <v>1000756</v>
      </c>
      <c r="Q215" s="33">
        <v>3356067</v>
      </c>
      <c r="R215" s="33">
        <v>3356067</v>
      </c>
      <c r="S215" s="33">
        <v>3333599</v>
      </c>
      <c r="T215" s="38">
        <f t="shared" si="54"/>
        <v>0.99330525880442788</v>
      </c>
      <c r="U215" s="38">
        <f t="shared" si="55"/>
        <v>-0.1746239842678935</v>
      </c>
    </row>
    <row r="216" spans="1:21" ht="14" x14ac:dyDescent="0.3">
      <c r="A216" s="19" t="s">
        <v>0</v>
      </c>
      <c r="B216" s="14" t="s">
        <v>388</v>
      </c>
      <c r="C216" s="13" t="s">
        <v>0</v>
      </c>
      <c r="D216" s="34">
        <f>SUM(D208:D215)</f>
        <v>17687131</v>
      </c>
      <c r="E216" s="34">
        <f>SUM(E208:E215)</f>
        <v>17721026</v>
      </c>
      <c r="F216" s="34">
        <f>SUM(F208:F215)</f>
        <v>2620613</v>
      </c>
      <c r="G216" s="39">
        <f t="shared" si="48"/>
        <v>0.14816495676998151</v>
      </c>
      <c r="H216" s="34">
        <f>SUM(H208:H215)</f>
        <v>4100040</v>
      </c>
      <c r="I216" s="39">
        <f t="shared" si="49"/>
        <v>0.23180921767357296</v>
      </c>
      <c r="J216" s="34">
        <f>SUM(J208:J215)</f>
        <v>6061982</v>
      </c>
      <c r="K216" s="39">
        <f t="shared" si="50"/>
        <v>0.34207850042091242</v>
      </c>
      <c r="L216" s="34">
        <f>SUM(L208:L215)</f>
        <v>0</v>
      </c>
      <c r="M216" s="39">
        <f t="shared" si="51"/>
        <v>0</v>
      </c>
      <c r="N216" s="34">
        <f t="shared" si="52"/>
        <v>12782635</v>
      </c>
      <c r="O216" s="39">
        <f t="shared" si="53"/>
        <v>0.72132589839888506</v>
      </c>
      <c r="P216" s="34">
        <f>SUM(P208:P215)</f>
        <v>2581715</v>
      </c>
      <c r="Q216" s="34">
        <f>SUM(Q208:Q215)</f>
        <v>20515471</v>
      </c>
      <c r="R216" s="34">
        <f>SUM(R208:R215)</f>
        <v>17921450</v>
      </c>
      <c r="S216" s="34">
        <f>SUM(S208:S215)</f>
        <v>8923416</v>
      </c>
      <c r="T216" s="39">
        <f t="shared" si="54"/>
        <v>0.49791819300335632</v>
      </c>
      <c r="U216" s="39">
        <f t="shared" si="55"/>
        <v>1.3480446137548103</v>
      </c>
    </row>
    <row r="217" spans="1:21" ht="13" x14ac:dyDescent="0.3">
      <c r="A217" s="18" t="s">
        <v>29</v>
      </c>
      <c r="B217" s="12" t="s">
        <v>389</v>
      </c>
      <c r="C217" s="11" t="s">
        <v>390</v>
      </c>
      <c r="D217" s="33">
        <v>0</v>
      </c>
      <c r="E217" s="33">
        <v>0</v>
      </c>
      <c r="F217" s="33">
        <v>0</v>
      </c>
      <c r="G217" s="38">
        <f t="shared" si="48"/>
        <v>0</v>
      </c>
      <c r="H217" s="33">
        <v>0</v>
      </c>
      <c r="I217" s="38">
        <f t="shared" si="49"/>
        <v>0</v>
      </c>
      <c r="J217" s="33">
        <v>0</v>
      </c>
      <c r="K217" s="38">
        <f t="shared" si="50"/>
        <v>0</v>
      </c>
      <c r="L217" s="33">
        <v>0</v>
      </c>
      <c r="M217" s="38">
        <f t="shared" si="51"/>
        <v>0</v>
      </c>
      <c r="N217" s="33">
        <f t="shared" si="52"/>
        <v>0</v>
      </c>
      <c r="O217" s="38">
        <f t="shared" si="53"/>
        <v>0</v>
      </c>
      <c r="P217" s="33">
        <v>0</v>
      </c>
      <c r="Q217" s="33">
        <v>0</v>
      </c>
      <c r="R217" s="33">
        <v>0</v>
      </c>
      <c r="S217" s="33">
        <v>0</v>
      </c>
      <c r="T217" s="38">
        <f t="shared" si="54"/>
        <v>0</v>
      </c>
      <c r="U217" s="38">
        <f t="shared" si="55"/>
        <v>0</v>
      </c>
    </row>
    <row r="218" spans="1:21" ht="13" x14ac:dyDescent="0.3">
      <c r="A218" s="18" t="s">
        <v>29</v>
      </c>
      <c r="B218" s="12" t="s">
        <v>391</v>
      </c>
      <c r="C218" s="11" t="s">
        <v>392</v>
      </c>
      <c r="D218" s="33">
        <v>18308908</v>
      </c>
      <c r="E218" s="33">
        <v>21804734</v>
      </c>
      <c r="F218" s="33">
        <v>3064194</v>
      </c>
      <c r="G218" s="38">
        <f t="shared" si="48"/>
        <v>0.16736082785494361</v>
      </c>
      <c r="H218" s="33">
        <v>3570105</v>
      </c>
      <c r="I218" s="38">
        <f t="shared" si="49"/>
        <v>0.19499278711761509</v>
      </c>
      <c r="J218" s="33">
        <v>3598991</v>
      </c>
      <c r="K218" s="38">
        <f t="shared" si="50"/>
        <v>0.16505548749184465</v>
      </c>
      <c r="L218" s="33">
        <v>0</v>
      </c>
      <c r="M218" s="38">
        <f t="shared" si="51"/>
        <v>0</v>
      </c>
      <c r="N218" s="33">
        <f t="shared" si="52"/>
        <v>10233290</v>
      </c>
      <c r="O218" s="38">
        <f t="shared" si="53"/>
        <v>0.46931505791357053</v>
      </c>
      <c r="P218" s="33">
        <v>2992760</v>
      </c>
      <c r="Q218" s="33">
        <v>23637745</v>
      </c>
      <c r="R218" s="33">
        <v>23637745</v>
      </c>
      <c r="S218" s="33">
        <v>15766693</v>
      </c>
      <c r="T218" s="38">
        <f t="shared" si="54"/>
        <v>0.66701341435064976</v>
      </c>
      <c r="U218" s="38">
        <f t="shared" si="55"/>
        <v>0.20256585893957424</v>
      </c>
    </row>
    <row r="219" spans="1:21" ht="13" x14ac:dyDescent="0.3">
      <c r="A219" s="18" t="s">
        <v>29</v>
      </c>
      <c r="B219" s="12" t="s">
        <v>393</v>
      </c>
      <c r="C219" s="11" t="s">
        <v>394</v>
      </c>
      <c r="D219" s="33">
        <v>5494231</v>
      </c>
      <c r="E219" s="33">
        <v>7994231</v>
      </c>
      <c r="F219" s="33">
        <v>2375486</v>
      </c>
      <c r="G219" s="38">
        <f t="shared" si="48"/>
        <v>0.43236005184346998</v>
      </c>
      <c r="H219" s="33">
        <v>3129997</v>
      </c>
      <c r="I219" s="38">
        <f t="shared" si="49"/>
        <v>0.56968791446883105</v>
      </c>
      <c r="J219" s="33">
        <v>2227987</v>
      </c>
      <c r="K219" s="38">
        <f t="shared" si="50"/>
        <v>0.27869935207026164</v>
      </c>
      <c r="L219" s="33">
        <v>0</v>
      </c>
      <c r="M219" s="38">
        <f t="shared" si="51"/>
        <v>0</v>
      </c>
      <c r="N219" s="33">
        <f t="shared" si="52"/>
        <v>7733470</v>
      </c>
      <c r="O219" s="38">
        <f t="shared" si="53"/>
        <v>0.96738135287809424</v>
      </c>
      <c r="P219" s="33">
        <v>533389</v>
      </c>
      <c r="Q219" s="33">
        <v>2616715</v>
      </c>
      <c r="R219" s="33">
        <v>2392215</v>
      </c>
      <c r="S219" s="33">
        <v>1707861</v>
      </c>
      <c r="T219" s="38">
        <f t="shared" si="54"/>
        <v>0.71392454273549832</v>
      </c>
      <c r="U219" s="38">
        <f t="shared" si="55"/>
        <v>3.1770396464868975</v>
      </c>
    </row>
    <row r="220" spans="1:21" ht="13" x14ac:dyDescent="0.3">
      <c r="A220" s="18" t="s">
        <v>29</v>
      </c>
      <c r="B220" s="12" t="s">
        <v>395</v>
      </c>
      <c r="C220" s="11" t="s">
        <v>396</v>
      </c>
      <c r="D220" s="33">
        <v>11937012</v>
      </c>
      <c r="E220" s="33">
        <v>11937012</v>
      </c>
      <c r="F220" s="33">
        <v>1020758</v>
      </c>
      <c r="G220" s="38">
        <f t="shared" si="48"/>
        <v>8.5512019255740049E-2</v>
      </c>
      <c r="H220" s="33">
        <v>-273859</v>
      </c>
      <c r="I220" s="38">
        <f t="shared" si="49"/>
        <v>-2.2942005922420117E-2</v>
      </c>
      <c r="J220" s="33">
        <v>85444</v>
      </c>
      <c r="K220" s="38">
        <f t="shared" si="50"/>
        <v>7.1579051776106111E-3</v>
      </c>
      <c r="L220" s="33">
        <v>0</v>
      </c>
      <c r="M220" s="38">
        <f t="shared" si="51"/>
        <v>0</v>
      </c>
      <c r="N220" s="33">
        <f t="shared" si="52"/>
        <v>832343</v>
      </c>
      <c r="O220" s="38">
        <f t="shared" si="53"/>
        <v>6.9727918510930548E-2</v>
      </c>
      <c r="P220" s="33">
        <v>96423</v>
      </c>
      <c r="Q220" s="33">
        <v>6487098</v>
      </c>
      <c r="R220" s="33">
        <v>6513854</v>
      </c>
      <c r="S220" s="33">
        <v>1232277</v>
      </c>
      <c r="T220" s="38">
        <f t="shared" si="54"/>
        <v>0.18917786612963691</v>
      </c>
      <c r="U220" s="38">
        <f t="shared" si="55"/>
        <v>-0.11386287504018755</v>
      </c>
    </row>
    <row r="221" spans="1:21" ht="13" x14ac:dyDescent="0.3">
      <c r="A221" s="18" t="s">
        <v>29</v>
      </c>
      <c r="B221" s="12" t="s">
        <v>397</v>
      </c>
      <c r="C221" s="11" t="s">
        <v>398</v>
      </c>
      <c r="D221" s="33">
        <v>7589772</v>
      </c>
      <c r="E221" s="33">
        <v>6397959</v>
      </c>
      <c r="F221" s="33">
        <v>93258</v>
      </c>
      <c r="G221" s="38">
        <f t="shared" si="48"/>
        <v>1.2287325627172991E-2</v>
      </c>
      <c r="H221" s="33">
        <v>100315</v>
      </c>
      <c r="I221" s="38">
        <f t="shared" si="49"/>
        <v>1.3217129579123061E-2</v>
      </c>
      <c r="J221" s="33">
        <v>50181442</v>
      </c>
      <c r="K221" s="38">
        <f t="shared" si="50"/>
        <v>7.8433516063482118</v>
      </c>
      <c r="L221" s="33">
        <v>0</v>
      </c>
      <c r="M221" s="38">
        <f t="shared" si="51"/>
        <v>0</v>
      </c>
      <c r="N221" s="33">
        <f t="shared" si="52"/>
        <v>50375015</v>
      </c>
      <c r="O221" s="38">
        <f t="shared" si="53"/>
        <v>7.8736070362439019</v>
      </c>
      <c r="P221" s="33">
        <v>112581</v>
      </c>
      <c r="Q221" s="33">
        <v>7350369</v>
      </c>
      <c r="R221" s="33">
        <v>6701313</v>
      </c>
      <c r="S221" s="33">
        <v>578940</v>
      </c>
      <c r="T221" s="38">
        <f t="shared" si="54"/>
        <v>8.63920249658537E-2</v>
      </c>
      <c r="U221" s="38">
        <f t="shared" si="55"/>
        <v>444.73633206313679</v>
      </c>
    </row>
    <row r="222" spans="1:21" ht="13" x14ac:dyDescent="0.3">
      <c r="A222" s="18" t="s">
        <v>29</v>
      </c>
      <c r="B222" s="12" t="s">
        <v>399</v>
      </c>
      <c r="C222" s="11" t="s">
        <v>400</v>
      </c>
      <c r="D222" s="33">
        <v>102000</v>
      </c>
      <c r="E222" s="33">
        <v>102000</v>
      </c>
      <c r="F222" s="33">
        <v>14803</v>
      </c>
      <c r="G222" s="38">
        <f t="shared" si="48"/>
        <v>0.14512745098039215</v>
      </c>
      <c r="H222" s="33">
        <v>5408</v>
      </c>
      <c r="I222" s="38">
        <f t="shared" si="49"/>
        <v>5.3019607843137258E-2</v>
      </c>
      <c r="J222" s="33">
        <v>509</v>
      </c>
      <c r="K222" s="38">
        <f t="shared" si="50"/>
        <v>4.9901960784313722E-3</v>
      </c>
      <c r="L222" s="33">
        <v>0</v>
      </c>
      <c r="M222" s="38">
        <f t="shared" si="51"/>
        <v>0</v>
      </c>
      <c r="N222" s="33">
        <f t="shared" si="52"/>
        <v>20720</v>
      </c>
      <c r="O222" s="38">
        <f t="shared" si="53"/>
        <v>0.20313725490196077</v>
      </c>
      <c r="P222" s="33">
        <v>670</v>
      </c>
      <c r="Q222" s="33">
        <v>271872</v>
      </c>
      <c r="R222" s="33">
        <v>271872</v>
      </c>
      <c r="S222" s="33">
        <v>40779</v>
      </c>
      <c r="T222" s="38">
        <f t="shared" si="54"/>
        <v>0.14999337923728814</v>
      </c>
      <c r="U222" s="38">
        <f t="shared" si="55"/>
        <v>-0.24029850746268655</v>
      </c>
    </row>
    <row r="223" spans="1:21" ht="13" x14ac:dyDescent="0.3">
      <c r="A223" s="18" t="s">
        <v>44</v>
      </c>
      <c r="B223" s="12" t="s">
        <v>401</v>
      </c>
      <c r="C223" s="11" t="s">
        <v>402</v>
      </c>
      <c r="D223" s="33">
        <v>107551000</v>
      </c>
      <c r="E223" s="33">
        <v>50551000</v>
      </c>
      <c r="F223" s="33">
        <v>0</v>
      </c>
      <c r="G223" s="38">
        <f t="shared" si="48"/>
        <v>0</v>
      </c>
      <c r="H223" s="33">
        <v>2885337</v>
      </c>
      <c r="I223" s="38">
        <f t="shared" si="49"/>
        <v>2.6827616665581911E-2</v>
      </c>
      <c r="J223" s="33">
        <v>999990</v>
      </c>
      <c r="K223" s="38">
        <f t="shared" si="50"/>
        <v>1.9781804514252932E-2</v>
      </c>
      <c r="L223" s="33">
        <v>0</v>
      </c>
      <c r="M223" s="38">
        <f t="shared" si="51"/>
        <v>0</v>
      </c>
      <c r="N223" s="33">
        <f t="shared" si="52"/>
        <v>3885327</v>
      </c>
      <c r="O223" s="38">
        <f t="shared" si="53"/>
        <v>7.6859547783426643E-2</v>
      </c>
      <c r="P223" s="33">
        <v>0</v>
      </c>
      <c r="Q223" s="33">
        <v>34475000</v>
      </c>
      <c r="R223" s="33">
        <v>26139760</v>
      </c>
      <c r="S223" s="33">
        <v>2987253</v>
      </c>
      <c r="T223" s="38">
        <f t="shared" si="54"/>
        <v>0.11428004694763838</v>
      </c>
      <c r="U223" s="38">
        <f t="shared" si="55"/>
        <v>0</v>
      </c>
    </row>
    <row r="224" spans="1:21" ht="14" x14ac:dyDescent="0.3">
      <c r="A224" s="19" t="s">
        <v>0</v>
      </c>
      <c r="B224" s="14" t="s">
        <v>403</v>
      </c>
      <c r="C224" s="13" t="s">
        <v>0</v>
      </c>
      <c r="D224" s="34">
        <f>SUM(D217:D223)</f>
        <v>150982923</v>
      </c>
      <c r="E224" s="34">
        <f>SUM(E217:E223)</f>
        <v>98786936</v>
      </c>
      <c r="F224" s="34">
        <f>SUM(F217:F223)</f>
        <v>6568499</v>
      </c>
      <c r="G224" s="39">
        <f t="shared" si="48"/>
        <v>4.3504913466273269E-2</v>
      </c>
      <c r="H224" s="34">
        <f>SUM(H217:H223)</f>
        <v>9417303</v>
      </c>
      <c r="I224" s="39">
        <f t="shared" si="49"/>
        <v>6.2373298998854326E-2</v>
      </c>
      <c r="J224" s="34">
        <f>SUM(J217:J223)</f>
        <v>57094363</v>
      </c>
      <c r="K224" s="39">
        <f t="shared" si="50"/>
        <v>0.57795458905618857</v>
      </c>
      <c r="L224" s="34">
        <f>SUM(L217:L223)</f>
        <v>0</v>
      </c>
      <c r="M224" s="39">
        <f t="shared" si="51"/>
        <v>0</v>
      </c>
      <c r="N224" s="34">
        <f t="shared" si="52"/>
        <v>73080165</v>
      </c>
      <c r="O224" s="39">
        <f t="shared" si="53"/>
        <v>0.73977560150261168</v>
      </c>
      <c r="P224" s="34">
        <f>SUM(P217:P223)</f>
        <v>3735823</v>
      </c>
      <c r="Q224" s="34">
        <f>SUM(Q217:Q223)</f>
        <v>74838799</v>
      </c>
      <c r="R224" s="34">
        <f>SUM(R217:R223)</f>
        <v>65656759</v>
      </c>
      <c r="S224" s="34">
        <f>SUM(S217:S223)</f>
        <v>22313803</v>
      </c>
      <c r="T224" s="39">
        <f t="shared" si="54"/>
        <v>0.33985538335817034</v>
      </c>
      <c r="U224" s="39">
        <f t="shared" si="55"/>
        <v>14.282941135059129</v>
      </c>
    </row>
    <row r="225" spans="1:21" ht="13" x14ac:dyDescent="0.3">
      <c r="A225" s="18" t="s">
        <v>29</v>
      </c>
      <c r="B225" s="12" t="s">
        <v>404</v>
      </c>
      <c r="C225" s="11" t="s">
        <v>405</v>
      </c>
      <c r="D225" s="33">
        <v>7162650</v>
      </c>
      <c r="E225" s="33">
        <v>7162650</v>
      </c>
      <c r="F225" s="33">
        <v>598918</v>
      </c>
      <c r="G225" s="38">
        <f t="shared" si="48"/>
        <v>8.3616817797882062E-2</v>
      </c>
      <c r="H225" s="33">
        <v>488684</v>
      </c>
      <c r="I225" s="38">
        <f t="shared" si="49"/>
        <v>6.8226703803759781E-2</v>
      </c>
      <c r="J225" s="33">
        <v>1548956</v>
      </c>
      <c r="K225" s="38">
        <f t="shared" si="50"/>
        <v>0.21625459850753562</v>
      </c>
      <c r="L225" s="33">
        <v>0</v>
      </c>
      <c r="M225" s="38">
        <f t="shared" si="51"/>
        <v>0</v>
      </c>
      <c r="N225" s="33">
        <f t="shared" si="52"/>
        <v>2636558</v>
      </c>
      <c r="O225" s="38">
        <f t="shared" si="53"/>
        <v>0.36809812010917747</v>
      </c>
      <c r="P225" s="33">
        <v>335833</v>
      </c>
      <c r="Q225" s="33">
        <v>4077420</v>
      </c>
      <c r="R225" s="33">
        <v>13186619</v>
      </c>
      <c r="S225" s="33">
        <v>1305878</v>
      </c>
      <c r="T225" s="38">
        <f t="shared" si="54"/>
        <v>9.9030539973893231E-2</v>
      </c>
      <c r="U225" s="38">
        <f t="shared" si="55"/>
        <v>3.6122805084670055</v>
      </c>
    </row>
    <row r="226" spans="1:21" ht="13" x14ac:dyDescent="0.3">
      <c r="A226" s="18" t="s">
        <v>29</v>
      </c>
      <c r="B226" s="12" t="s">
        <v>406</v>
      </c>
      <c r="C226" s="11" t="s">
        <v>407</v>
      </c>
      <c r="D226" s="33">
        <v>10441408</v>
      </c>
      <c r="E226" s="33">
        <v>10441408</v>
      </c>
      <c r="F226" s="33">
        <v>2089942</v>
      </c>
      <c r="G226" s="38">
        <f t="shared" si="48"/>
        <v>0.20015902069912411</v>
      </c>
      <c r="H226" s="33">
        <v>2261849</v>
      </c>
      <c r="I226" s="38">
        <f t="shared" si="49"/>
        <v>0.21662298801081234</v>
      </c>
      <c r="J226" s="33">
        <v>200578</v>
      </c>
      <c r="K226" s="38">
        <f t="shared" si="50"/>
        <v>1.9209861352032218E-2</v>
      </c>
      <c r="L226" s="33">
        <v>0</v>
      </c>
      <c r="M226" s="38">
        <f t="shared" si="51"/>
        <v>0</v>
      </c>
      <c r="N226" s="33">
        <f t="shared" si="52"/>
        <v>4552369</v>
      </c>
      <c r="O226" s="38">
        <f t="shared" si="53"/>
        <v>0.43599187006196866</v>
      </c>
      <c r="P226" s="33">
        <v>1867030</v>
      </c>
      <c r="Q226" s="33">
        <v>10897457</v>
      </c>
      <c r="R226" s="33">
        <v>10823628</v>
      </c>
      <c r="S226" s="33">
        <v>6019641</v>
      </c>
      <c r="T226" s="38">
        <f t="shared" si="54"/>
        <v>0.55615741782699846</v>
      </c>
      <c r="U226" s="38">
        <f t="shared" si="55"/>
        <v>-0.89256841079147098</v>
      </c>
    </row>
    <row r="227" spans="1:21" ht="13" x14ac:dyDescent="0.3">
      <c r="A227" s="18" t="s">
        <v>29</v>
      </c>
      <c r="B227" s="12" t="s">
        <v>408</v>
      </c>
      <c r="C227" s="11" t="s">
        <v>409</v>
      </c>
      <c r="D227" s="33">
        <v>69524747</v>
      </c>
      <c r="E227" s="33">
        <v>244179561</v>
      </c>
      <c r="F227" s="33">
        <v>14212</v>
      </c>
      <c r="G227" s="38">
        <f t="shared" si="48"/>
        <v>2.0441642168075779E-4</v>
      </c>
      <c r="H227" s="33">
        <v>16235</v>
      </c>
      <c r="I227" s="38">
        <f t="shared" si="49"/>
        <v>2.335139745276599E-4</v>
      </c>
      <c r="J227" s="33">
        <v>15318</v>
      </c>
      <c r="K227" s="38">
        <f t="shared" si="50"/>
        <v>6.273252330075243E-5</v>
      </c>
      <c r="L227" s="33">
        <v>0</v>
      </c>
      <c r="M227" s="38">
        <f t="shared" si="51"/>
        <v>0</v>
      </c>
      <c r="N227" s="33">
        <f t="shared" si="52"/>
        <v>45765</v>
      </c>
      <c r="O227" s="38">
        <f t="shared" si="53"/>
        <v>1.8742354934449243E-4</v>
      </c>
      <c r="P227" s="33">
        <v>1606110</v>
      </c>
      <c r="Q227" s="33">
        <v>3693598</v>
      </c>
      <c r="R227" s="33">
        <v>2536298</v>
      </c>
      <c r="S227" s="33">
        <v>6179563</v>
      </c>
      <c r="T227" s="38">
        <f t="shared" si="54"/>
        <v>2.4364498966604082</v>
      </c>
      <c r="U227" s="38">
        <f t="shared" si="55"/>
        <v>-0.99046267067635463</v>
      </c>
    </row>
    <row r="228" spans="1:21" ht="13" x14ac:dyDescent="0.3">
      <c r="A228" s="18" t="s">
        <v>29</v>
      </c>
      <c r="B228" s="12" t="s">
        <v>410</v>
      </c>
      <c r="C228" s="11" t="s">
        <v>411</v>
      </c>
      <c r="D228" s="33">
        <v>14307704</v>
      </c>
      <c r="E228" s="33">
        <v>14307704</v>
      </c>
      <c r="F228" s="33">
        <v>5935441</v>
      </c>
      <c r="G228" s="38">
        <f t="shared" si="48"/>
        <v>0.41484231152671314</v>
      </c>
      <c r="H228" s="33">
        <v>5174360</v>
      </c>
      <c r="I228" s="38">
        <f t="shared" si="49"/>
        <v>0.3616485216635737</v>
      </c>
      <c r="J228" s="33">
        <v>3598813</v>
      </c>
      <c r="K228" s="38">
        <f t="shared" si="50"/>
        <v>0.2515297353090335</v>
      </c>
      <c r="L228" s="33">
        <v>0</v>
      </c>
      <c r="M228" s="38">
        <f t="shared" si="51"/>
        <v>0</v>
      </c>
      <c r="N228" s="33">
        <f t="shared" si="52"/>
        <v>14708614</v>
      </c>
      <c r="O228" s="38">
        <f t="shared" si="53"/>
        <v>1.0280205684993204</v>
      </c>
      <c r="P228" s="33">
        <v>2294809</v>
      </c>
      <c r="Q228" s="33">
        <v>11169431</v>
      </c>
      <c r="R228" s="33">
        <v>11169431</v>
      </c>
      <c r="S228" s="33">
        <v>18007904</v>
      </c>
      <c r="T228" s="38">
        <f t="shared" si="54"/>
        <v>1.6122490035526429</v>
      </c>
      <c r="U228" s="38">
        <f t="shared" si="55"/>
        <v>0.56824075554871878</v>
      </c>
    </row>
    <row r="229" spans="1:21" ht="13" x14ac:dyDescent="0.3">
      <c r="A229" s="18" t="s">
        <v>44</v>
      </c>
      <c r="B229" s="12" t="s">
        <v>412</v>
      </c>
      <c r="C229" s="11" t="s">
        <v>413</v>
      </c>
      <c r="D229" s="33">
        <v>0</v>
      </c>
      <c r="E229" s="33">
        <v>0</v>
      </c>
      <c r="F229" s="33">
        <v>0</v>
      </c>
      <c r="G229" s="38">
        <f t="shared" si="48"/>
        <v>0</v>
      </c>
      <c r="H229" s="33">
        <v>0</v>
      </c>
      <c r="I229" s="38">
        <f t="shared" si="49"/>
        <v>0</v>
      </c>
      <c r="J229" s="33">
        <v>0</v>
      </c>
      <c r="K229" s="38">
        <f t="shared" si="50"/>
        <v>0</v>
      </c>
      <c r="L229" s="33">
        <v>0</v>
      </c>
      <c r="M229" s="38">
        <f t="shared" si="51"/>
        <v>0</v>
      </c>
      <c r="N229" s="33">
        <f t="shared" si="52"/>
        <v>0</v>
      </c>
      <c r="O229" s="38">
        <f t="shared" si="53"/>
        <v>0</v>
      </c>
      <c r="P229" s="33">
        <v>0</v>
      </c>
      <c r="Q229" s="33">
        <v>0</v>
      </c>
      <c r="R229" s="33">
        <v>0</v>
      </c>
      <c r="S229" s="33">
        <v>0</v>
      </c>
      <c r="T229" s="38">
        <f t="shared" si="54"/>
        <v>0</v>
      </c>
      <c r="U229" s="38">
        <f t="shared" si="55"/>
        <v>0</v>
      </c>
    </row>
    <row r="230" spans="1:21" ht="14" x14ac:dyDescent="0.3">
      <c r="A230" s="19" t="s">
        <v>0</v>
      </c>
      <c r="B230" s="14" t="s">
        <v>414</v>
      </c>
      <c r="C230" s="13" t="s">
        <v>0</v>
      </c>
      <c r="D230" s="34">
        <f>SUM(D225:D229)</f>
        <v>101436509</v>
      </c>
      <c r="E230" s="34">
        <f>SUM(E225:E229)</f>
        <v>276091323</v>
      </c>
      <c r="F230" s="34">
        <f>SUM(F225:F229)</f>
        <v>8638513</v>
      </c>
      <c r="G230" s="39">
        <f t="shared" si="48"/>
        <v>8.516177345969192E-2</v>
      </c>
      <c r="H230" s="34">
        <f>SUM(H225:H229)</f>
        <v>7941128</v>
      </c>
      <c r="I230" s="39">
        <f t="shared" si="49"/>
        <v>7.8286684728079509E-2</v>
      </c>
      <c r="J230" s="34">
        <f>SUM(J225:J229)</f>
        <v>5363665</v>
      </c>
      <c r="K230" s="39">
        <f t="shared" si="50"/>
        <v>1.9427140779791911E-2</v>
      </c>
      <c r="L230" s="34">
        <f>SUM(L225:L229)</f>
        <v>0</v>
      </c>
      <c r="M230" s="39">
        <f t="shared" si="51"/>
        <v>0</v>
      </c>
      <c r="N230" s="34">
        <f t="shared" si="52"/>
        <v>21943306</v>
      </c>
      <c r="O230" s="39">
        <f t="shared" si="53"/>
        <v>7.9478434025251857E-2</v>
      </c>
      <c r="P230" s="34">
        <f>SUM(P225:P229)</f>
        <v>6103782</v>
      </c>
      <c r="Q230" s="34">
        <f>SUM(Q225:Q229)</f>
        <v>29837906</v>
      </c>
      <c r="R230" s="34">
        <f>SUM(R225:R229)</f>
        <v>37715976</v>
      </c>
      <c r="S230" s="34">
        <f>SUM(S225:S229)</f>
        <v>31512986</v>
      </c>
      <c r="T230" s="39">
        <f t="shared" si="54"/>
        <v>0.83553415136333742</v>
      </c>
      <c r="U230" s="39">
        <f t="shared" si="55"/>
        <v>-0.12125547734175302</v>
      </c>
    </row>
    <row r="231" spans="1:21" ht="14" x14ac:dyDescent="0.3">
      <c r="A231" s="19" t="s">
        <v>0</v>
      </c>
      <c r="B231" s="14" t="s">
        <v>415</v>
      </c>
      <c r="C231" s="13" t="s">
        <v>0</v>
      </c>
      <c r="D231" s="34">
        <f>SUM(D208:D215,D217:D223,D225:D229)</f>
        <v>270106563</v>
      </c>
      <c r="E231" s="34">
        <f>SUM(E208:E215,E217:E223,E225:E229)</f>
        <v>392599285</v>
      </c>
      <c r="F231" s="34">
        <f>SUM(F208:F215,F217:F223,F225:F229)</f>
        <v>17827625</v>
      </c>
      <c r="G231" s="39">
        <f t="shared" si="48"/>
        <v>6.6002191142612104E-2</v>
      </c>
      <c r="H231" s="34">
        <f>SUM(H208:H215,H217:H223,H225:H229)</f>
        <v>21458471</v>
      </c>
      <c r="I231" s="39">
        <f t="shared" si="49"/>
        <v>7.9444463554186204E-2</v>
      </c>
      <c r="J231" s="34">
        <f>SUM(J208:J215,J217:J223,J225:J229)</f>
        <v>68520010</v>
      </c>
      <c r="K231" s="39">
        <f t="shared" si="50"/>
        <v>0.17452912579807678</v>
      </c>
      <c r="L231" s="34">
        <f>SUM(L208:L215,L217:L223,L225:L229)</f>
        <v>0</v>
      </c>
      <c r="M231" s="39">
        <f t="shared" si="51"/>
        <v>0</v>
      </c>
      <c r="N231" s="34">
        <f t="shared" si="52"/>
        <v>107806106</v>
      </c>
      <c r="O231" s="39">
        <f t="shared" si="53"/>
        <v>0.27459577772791921</v>
      </c>
      <c r="P231" s="34">
        <f>SUM(P208:P215,P217:P223,P225:P229)</f>
        <v>12421320</v>
      </c>
      <c r="Q231" s="34">
        <f>SUM(Q208:Q215,Q217:Q223,Q225:Q229)</f>
        <v>125192176</v>
      </c>
      <c r="R231" s="34">
        <f>SUM(R208:R215,R217:R223,R225:R229)</f>
        <v>121294185</v>
      </c>
      <c r="S231" s="34">
        <f>SUM(S208:S215,S217:S223,S225:S229)</f>
        <v>62750205</v>
      </c>
      <c r="T231" s="39">
        <f t="shared" si="54"/>
        <v>0.517338939208009</v>
      </c>
      <c r="U231" s="39">
        <f t="shared" si="55"/>
        <v>4.5163227418664036</v>
      </c>
    </row>
    <row r="232" spans="1:21" ht="14.5" customHeight="1" x14ac:dyDescent="0.3">
      <c r="A232" s="17" t="s">
        <v>0</v>
      </c>
      <c r="B232" s="15" t="s">
        <v>618</v>
      </c>
      <c r="C232" s="10"/>
      <c r="D232" s="35"/>
      <c r="E232" s="35"/>
      <c r="F232" s="35"/>
      <c r="G232" s="40"/>
      <c r="H232" s="35"/>
      <c r="I232" s="40"/>
      <c r="J232" s="35"/>
      <c r="K232" s="40"/>
      <c r="L232" s="35"/>
      <c r="M232" s="40"/>
      <c r="N232" s="35"/>
      <c r="O232" s="40"/>
      <c r="P232" s="35"/>
      <c r="Q232" s="35"/>
      <c r="R232" s="35"/>
      <c r="S232" s="35"/>
      <c r="T232" s="40"/>
      <c r="U232" s="40"/>
    </row>
    <row r="233" spans="1:21" ht="14.5" customHeight="1" x14ac:dyDescent="0.3">
      <c r="A233" s="17" t="s">
        <v>0</v>
      </c>
      <c r="B233" s="9" t="s">
        <v>416</v>
      </c>
      <c r="C233" s="10"/>
      <c r="D233" s="35"/>
      <c r="E233" s="35"/>
      <c r="F233" s="35"/>
      <c r="G233" s="40"/>
      <c r="H233" s="35"/>
      <c r="I233" s="40"/>
      <c r="J233" s="35"/>
      <c r="K233" s="40"/>
      <c r="L233" s="35"/>
      <c r="M233" s="40"/>
      <c r="N233" s="35"/>
      <c r="O233" s="40"/>
      <c r="P233" s="35"/>
      <c r="Q233" s="35"/>
      <c r="R233" s="35"/>
      <c r="S233" s="35"/>
      <c r="T233" s="40"/>
      <c r="U233" s="40"/>
    </row>
    <row r="234" spans="1:21" ht="13" x14ac:dyDescent="0.3">
      <c r="A234" s="18" t="s">
        <v>29</v>
      </c>
      <c r="B234" s="12" t="s">
        <v>417</v>
      </c>
      <c r="C234" s="11" t="s">
        <v>418</v>
      </c>
      <c r="D234" s="33">
        <v>6075800</v>
      </c>
      <c r="E234" s="33">
        <v>6075800</v>
      </c>
      <c r="F234" s="33">
        <v>0</v>
      </c>
      <c r="G234" s="38">
        <f t="shared" ref="G234:G260" si="56">IF(($D234     =0),0,($F234     /$D234     ))</f>
        <v>0</v>
      </c>
      <c r="H234" s="33">
        <v>0</v>
      </c>
      <c r="I234" s="38">
        <f t="shared" ref="I234:I260" si="57">IF(($D234     =0),0,($H234     /$D234     ))</f>
        <v>0</v>
      </c>
      <c r="J234" s="33">
        <v>0</v>
      </c>
      <c r="K234" s="38">
        <f t="shared" ref="K234:K260" si="58">IF(($E234     =0),0,($J234     /$E234     ))</f>
        <v>0</v>
      </c>
      <c r="L234" s="33">
        <v>0</v>
      </c>
      <c r="M234" s="38">
        <f t="shared" ref="M234:M260" si="59">IF(($E234     =0),0,($L234     /$E234     ))</f>
        <v>0</v>
      </c>
      <c r="N234" s="33">
        <f t="shared" ref="N234:N260" si="60">$F234     +$H234     +$J234</f>
        <v>0</v>
      </c>
      <c r="O234" s="38">
        <f t="shared" ref="O234:O260" si="61">IF(($E234     =0),0,($N234     /$E234     ))</f>
        <v>0</v>
      </c>
      <c r="P234" s="33">
        <v>49744140</v>
      </c>
      <c r="Q234" s="33">
        <v>0</v>
      </c>
      <c r="R234" s="33">
        <v>0</v>
      </c>
      <c r="S234" s="33">
        <v>69836585</v>
      </c>
      <c r="T234" s="38">
        <f t="shared" ref="T234:T260" si="62">IF(($R234     =0),0,($S234     /$R234     ))</f>
        <v>0</v>
      </c>
      <c r="U234" s="38">
        <f t="shared" ref="U234:U260" si="63">IF(($P234     =0),0,(($J234     /$P234     )-1))</f>
        <v>-1</v>
      </c>
    </row>
    <row r="235" spans="1:21" ht="13" x14ac:dyDescent="0.3">
      <c r="A235" s="18" t="s">
        <v>29</v>
      </c>
      <c r="B235" s="12" t="s">
        <v>419</v>
      </c>
      <c r="C235" s="11" t="s">
        <v>420</v>
      </c>
      <c r="D235" s="33">
        <v>19689755</v>
      </c>
      <c r="E235" s="33">
        <v>14189755</v>
      </c>
      <c r="F235" s="33">
        <v>1197416</v>
      </c>
      <c r="G235" s="38">
        <f t="shared" si="56"/>
        <v>6.0814164523631704E-2</v>
      </c>
      <c r="H235" s="33">
        <v>1239700</v>
      </c>
      <c r="I235" s="38">
        <f t="shared" si="57"/>
        <v>6.2961677278361258E-2</v>
      </c>
      <c r="J235" s="33">
        <v>1565806</v>
      </c>
      <c r="K235" s="38">
        <f t="shared" si="58"/>
        <v>0.11034764166118442</v>
      </c>
      <c r="L235" s="33">
        <v>0</v>
      </c>
      <c r="M235" s="38">
        <f t="shared" si="59"/>
        <v>0</v>
      </c>
      <c r="N235" s="33">
        <f t="shared" si="60"/>
        <v>4002922</v>
      </c>
      <c r="O235" s="38">
        <f t="shared" si="61"/>
        <v>0.28209944428215988</v>
      </c>
      <c r="P235" s="33">
        <v>4143211</v>
      </c>
      <c r="Q235" s="33">
        <v>17348145</v>
      </c>
      <c r="R235" s="33">
        <v>18377700</v>
      </c>
      <c r="S235" s="33">
        <v>7349555</v>
      </c>
      <c r="T235" s="38">
        <f t="shared" si="62"/>
        <v>0.39991701899584825</v>
      </c>
      <c r="U235" s="38">
        <f t="shared" si="63"/>
        <v>-0.6220791072431503</v>
      </c>
    </row>
    <row r="236" spans="1:21" ht="13" x14ac:dyDescent="0.3">
      <c r="A236" s="18" t="s">
        <v>29</v>
      </c>
      <c r="B236" s="12" t="s">
        <v>421</v>
      </c>
      <c r="C236" s="11" t="s">
        <v>422</v>
      </c>
      <c r="D236" s="33">
        <v>30908889</v>
      </c>
      <c r="E236" s="33">
        <v>30808889</v>
      </c>
      <c r="F236" s="33">
        <v>3258765</v>
      </c>
      <c r="G236" s="38">
        <f t="shared" si="56"/>
        <v>0.10543132106754144</v>
      </c>
      <c r="H236" s="33">
        <v>956787</v>
      </c>
      <c r="I236" s="38">
        <f t="shared" si="57"/>
        <v>3.0955075738891811E-2</v>
      </c>
      <c r="J236" s="33">
        <v>6534132</v>
      </c>
      <c r="K236" s="38">
        <f t="shared" si="58"/>
        <v>0.2120859340302729</v>
      </c>
      <c r="L236" s="33">
        <v>0</v>
      </c>
      <c r="M236" s="38">
        <f t="shared" si="59"/>
        <v>0</v>
      </c>
      <c r="N236" s="33">
        <f t="shared" si="60"/>
        <v>10749684</v>
      </c>
      <c r="O236" s="38">
        <f t="shared" si="61"/>
        <v>0.34891501605267233</v>
      </c>
      <c r="P236" s="33">
        <v>746432</v>
      </c>
      <c r="Q236" s="33">
        <v>37331940</v>
      </c>
      <c r="R236" s="33">
        <v>37331940</v>
      </c>
      <c r="S236" s="33">
        <v>7693427</v>
      </c>
      <c r="T236" s="38">
        <f t="shared" si="62"/>
        <v>0.20608162876078767</v>
      </c>
      <c r="U236" s="38">
        <f t="shared" si="63"/>
        <v>7.7538208436937328</v>
      </c>
    </row>
    <row r="237" spans="1:21" ht="13" x14ac:dyDescent="0.3">
      <c r="A237" s="18" t="s">
        <v>29</v>
      </c>
      <c r="B237" s="12" t="s">
        <v>423</v>
      </c>
      <c r="C237" s="11" t="s">
        <v>424</v>
      </c>
      <c r="D237" s="33">
        <v>205530</v>
      </c>
      <c r="E237" s="33">
        <v>205530</v>
      </c>
      <c r="F237" s="33">
        <v>5995</v>
      </c>
      <c r="G237" s="38">
        <f t="shared" si="56"/>
        <v>2.9168491217827081E-2</v>
      </c>
      <c r="H237" s="33">
        <v>1212</v>
      </c>
      <c r="I237" s="38">
        <f t="shared" si="57"/>
        <v>5.8969493504597865E-3</v>
      </c>
      <c r="J237" s="33">
        <v>2905869</v>
      </c>
      <c r="K237" s="38">
        <f t="shared" si="58"/>
        <v>14.138417749233689</v>
      </c>
      <c r="L237" s="33">
        <v>0</v>
      </c>
      <c r="M237" s="38">
        <f t="shared" si="59"/>
        <v>0</v>
      </c>
      <c r="N237" s="33">
        <f t="shared" si="60"/>
        <v>2913076</v>
      </c>
      <c r="O237" s="38">
        <f t="shared" si="61"/>
        <v>14.173483189801976</v>
      </c>
      <c r="P237" s="33">
        <v>587636</v>
      </c>
      <c r="Q237" s="33">
        <v>197815</v>
      </c>
      <c r="R237" s="33">
        <v>197815</v>
      </c>
      <c r="S237" s="33">
        <v>9855584</v>
      </c>
      <c r="T237" s="38">
        <f t="shared" si="62"/>
        <v>49.822227839142634</v>
      </c>
      <c r="U237" s="38">
        <f t="shared" si="63"/>
        <v>3.9450152815688622</v>
      </c>
    </row>
    <row r="238" spans="1:21" ht="13" x14ac:dyDescent="0.3">
      <c r="A238" s="18" t="s">
        <v>29</v>
      </c>
      <c r="B238" s="12" t="s">
        <v>425</v>
      </c>
      <c r="C238" s="11" t="s">
        <v>426</v>
      </c>
      <c r="D238" s="33">
        <v>5101106</v>
      </c>
      <c r="E238" s="33">
        <v>5127130</v>
      </c>
      <c r="F238" s="33">
        <v>34769</v>
      </c>
      <c r="G238" s="38">
        <f t="shared" si="56"/>
        <v>6.8159728498094338E-3</v>
      </c>
      <c r="H238" s="33">
        <v>13594</v>
      </c>
      <c r="I238" s="38">
        <f t="shared" si="57"/>
        <v>2.664912275886837E-3</v>
      </c>
      <c r="J238" s="33">
        <v>2341823</v>
      </c>
      <c r="K238" s="38">
        <f t="shared" si="58"/>
        <v>0.45675124289807356</v>
      </c>
      <c r="L238" s="33">
        <v>0</v>
      </c>
      <c r="M238" s="38">
        <f t="shared" si="59"/>
        <v>0</v>
      </c>
      <c r="N238" s="33">
        <f t="shared" si="60"/>
        <v>2390186</v>
      </c>
      <c r="O238" s="38">
        <f t="shared" si="61"/>
        <v>0.46618400547674821</v>
      </c>
      <c r="P238" s="33">
        <v>2999158</v>
      </c>
      <c r="Q238" s="33">
        <v>4278767</v>
      </c>
      <c r="R238" s="33">
        <v>3298767</v>
      </c>
      <c r="S238" s="33">
        <v>3042713</v>
      </c>
      <c r="T238" s="38">
        <f t="shared" si="62"/>
        <v>0.92237887671363272</v>
      </c>
      <c r="U238" s="38">
        <f t="shared" si="63"/>
        <v>-0.21917318127287722</v>
      </c>
    </row>
    <row r="239" spans="1:21" ht="13" x14ac:dyDescent="0.3">
      <c r="A239" s="18" t="s">
        <v>44</v>
      </c>
      <c r="B239" s="12" t="s">
        <v>427</v>
      </c>
      <c r="C239" s="11" t="s">
        <v>428</v>
      </c>
      <c r="D239" s="33">
        <v>0</v>
      </c>
      <c r="E239" s="33">
        <v>0</v>
      </c>
      <c r="F239" s="33">
        <v>0</v>
      </c>
      <c r="G239" s="38">
        <f t="shared" si="56"/>
        <v>0</v>
      </c>
      <c r="H239" s="33">
        <v>0</v>
      </c>
      <c r="I239" s="38">
        <f t="shared" si="57"/>
        <v>0</v>
      </c>
      <c r="J239" s="33">
        <v>0</v>
      </c>
      <c r="K239" s="38">
        <f t="shared" si="58"/>
        <v>0</v>
      </c>
      <c r="L239" s="33">
        <v>0</v>
      </c>
      <c r="M239" s="38">
        <f t="shared" si="59"/>
        <v>0</v>
      </c>
      <c r="N239" s="33">
        <f t="shared" si="60"/>
        <v>0</v>
      </c>
      <c r="O239" s="38">
        <f t="shared" si="61"/>
        <v>0</v>
      </c>
      <c r="P239" s="33">
        <v>0</v>
      </c>
      <c r="Q239" s="33">
        <v>0</v>
      </c>
      <c r="R239" s="33">
        <v>0</v>
      </c>
      <c r="S239" s="33">
        <v>0</v>
      </c>
      <c r="T239" s="38">
        <f t="shared" si="62"/>
        <v>0</v>
      </c>
      <c r="U239" s="38">
        <f t="shared" si="63"/>
        <v>0</v>
      </c>
    </row>
    <row r="240" spans="1:21" ht="14" x14ac:dyDescent="0.3">
      <c r="A240" s="19" t="s">
        <v>0</v>
      </c>
      <c r="B240" s="14" t="s">
        <v>429</v>
      </c>
      <c r="C240" s="13" t="s">
        <v>0</v>
      </c>
      <c r="D240" s="34">
        <f>SUM(D234:D239)</f>
        <v>61981080</v>
      </c>
      <c r="E240" s="34">
        <f>SUM(E234:E239)</f>
        <v>56407104</v>
      </c>
      <c r="F240" s="34">
        <f>SUM(F234:F239)</f>
        <v>4496945</v>
      </c>
      <c r="G240" s="39">
        <f t="shared" si="56"/>
        <v>7.255351149092594E-2</v>
      </c>
      <c r="H240" s="34">
        <f>SUM(H234:H239)</f>
        <v>2211293</v>
      </c>
      <c r="I240" s="39">
        <f t="shared" si="57"/>
        <v>3.567690333888987E-2</v>
      </c>
      <c r="J240" s="34">
        <f>SUM(J234:J239)</f>
        <v>13347630</v>
      </c>
      <c r="K240" s="39">
        <f t="shared" si="58"/>
        <v>0.2366303010344229</v>
      </c>
      <c r="L240" s="34">
        <f>SUM(L234:L239)</f>
        <v>0</v>
      </c>
      <c r="M240" s="39">
        <f t="shared" si="59"/>
        <v>0</v>
      </c>
      <c r="N240" s="34">
        <f t="shared" si="60"/>
        <v>20055868</v>
      </c>
      <c r="O240" s="39">
        <f t="shared" si="61"/>
        <v>0.3555557115642739</v>
      </c>
      <c r="P240" s="34">
        <f>SUM(P234:P239)</f>
        <v>58220577</v>
      </c>
      <c r="Q240" s="34">
        <f>SUM(Q234:Q239)</f>
        <v>59156667</v>
      </c>
      <c r="R240" s="34">
        <f>SUM(R234:R239)</f>
        <v>59206222</v>
      </c>
      <c r="S240" s="34">
        <f>SUM(S234:S239)</f>
        <v>97777864</v>
      </c>
      <c r="T240" s="39">
        <f t="shared" si="62"/>
        <v>1.6514795353772109</v>
      </c>
      <c r="U240" s="39">
        <f t="shared" si="63"/>
        <v>-0.77074033464147906</v>
      </c>
    </row>
    <row r="241" spans="1:21" ht="13" x14ac:dyDescent="0.3">
      <c r="A241" s="18" t="s">
        <v>29</v>
      </c>
      <c r="B241" s="12" t="s">
        <v>430</v>
      </c>
      <c r="C241" s="11" t="s">
        <v>431</v>
      </c>
      <c r="D241" s="33">
        <v>32897206</v>
      </c>
      <c r="E241" s="33">
        <v>38425074</v>
      </c>
      <c r="F241" s="33">
        <v>10587640</v>
      </c>
      <c r="G241" s="38">
        <f t="shared" si="56"/>
        <v>0.32184009790983464</v>
      </c>
      <c r="H241" s="33">
        <v>9152322</v>
      </c>
      <c r="I241" s="38">
        <f t="shared" si="57"/>
        <v>0.27820970571178599</v>
      </c>
      <c r="J241" s="33">
        <v>6076734</v>
      </c>
      <c r="K241" s="38">
        <f t="shared" si="58"/>
        <v>0.15814501749560717</v>
      </c>
      <c r="L241" s="33">
        <v>0</v>
      </c>
      <c r="M241" s="38">
        <f t="shared" si="59"/>
        <v>0</v>
      </c>
      <c r="N241" s="33">
        <f t="shared" si="60"/>
        <v>25816696</v>
      </c>
      <c r="O241" s="38">
        <f t="shared" si="61"/>
        <v>0.67187108084684499</v>
      </c>
      <c r="P241" s="33">
        <v>7920604</v>
      </c>
      <c r="Q241" s="33">
        <v>33452099</v>
      </c>
      <c r="R241" s="33">
        <v>55299415</v>
      </c>
      <c r="S241" s="33">
        <v>47271699</v>
      </c>
      <c r="T241" s="38">
        <f t="shared" si="62"/>
        <v>0.85483180970359274</v>
      </c>
      <c r="U241" s="38">
        <f t="shared" si="63"/>
        <v>-0.23279411519626536</v>
      </c>
    </row>
    <row r="242" spans="1:21" ht="13" x14ac:dyDescent="0.3">
      <c r="A242" s="18" t="s">
        <v>29</v>
      </c>
      <c r="B242" s="12" t="s">
        <v>432</v>
      </c>
      <c r="C242" s="11" t="s">
        <v>433</v>
      </c>
      <c r="D242" s="33">
        <v>0</v>
      </c>
      <c r="E242" s="33">
        <v>0</v>
      </c>
      <c r="F242" s="33">
        <v>0</v>
      </c>
      <c r="G242" s="38">
        <f t="shared" si="56"/>
        <v>0</v>
      </c>
      <c r="H242" s="33">
        <v>0</v>
      </c>
      <c r="I242" s="38">
        <f t="shared" si="57"/>
        <v>0</v>
      </c>
      <c r="J242" s="33">
        <v>0</v>
      </c>
      <c r="K242" s="38">
        <f t="shared" si="58"/>
        <v>0</v>
      </c>
      <c r="L242" s="33">
        <v>0</v>
      </c>
      <c r="M242" s="38">
        <f t="shared" si="59"/>
        <v>0</v>
      </c>
      <c r="N242" s="33">
        <f t="shared" si="60"/>
        <v>0</v>
      </c>
      <c r="O242" s="38">
        <f t="shared" si="61"/>
        <v>0</v>
      </c>
      <c r="P242" s="33">
        <v>0</v>
      </c>
      <c r="Q242" s="33">
        <v>0</v>
      </c>
      <c r="R242" s="33">
        <v>0</v>
      </c>
      <c r="S242" s="33">
        <v>0</v>
      </c>
      <c r="T242" s="38">
        <f t="shared" si="62"/>
        <v>0</v>
      </c>
      <c r="U242" s="38">
        <f t="shared" si="63"/>
        <v>0</v>
      </c>
    </row>
    <row r="243" spans="1:21" ht="13" x14ac:dyDescent="0.3">
      <c r="A243" s="18" t="s">
        <v>29</v>
      </c>
      <c r="B243" s="12" t="s">
        <v>434</v>
      </c>
      <c r="C243" s="11" t="s">
        <v>435</v>
      </c>
      <c r="D243" s="33">
        <v>7115184</v>
      </c>
      <c r="E243" s="33">
        <v>13813889</v>
      </c>
      <c r="F243" s="33">
        <v>264575</v>
      </c>
      <c r="G243" s="38">
        <f t="shared" si="56"/>
        <v>3.7184561917161948E-2</v>
      </c>
      <c r="H243" s="33">
        <v>179146</v>
      </c>
      <c r="I243" s="38">
        <f t="shared" si="57"/>
        <v>2.5177985558771213E-2</v>
      </c>
      <c r="J243" s="33">
        <v>3615205</v>
      </c>
      <c r="K243" s="38">
        <f t="shared" si="58"/>
        <v>0.26170798100375642</v>
      </c>
      <c r="L243" s="33">
        <v>0</v>
      </c>
      <c r="M243" s="38">
        <f t="shared" si="59"/>
        <v>0</v>
      </c>
      <c r="N243" s="33">
        <f t="shared" si="60"/>
        <v>4058926</v>
      </c>
      <c r="O243" s="38">
        <f t="shared" si="61"/>
        <v>0.29382934812926326</v>
      </c>
      <c r="P243" s="33">
        <v>248465</v>
      </c>
      <c r="Q243" s="33">
        <v>8220288</v>
      </c>
      <c r="R243" s="33">
        <v>8220288</v>
      </c>
      <c r="S243" s="33">
        <v>755967</v>
      </c>
      <c r="T243" s="38">
        <f t="shared" si="62"/>
        <v>9.1963566240014949E-2</v>
      </c>
      <c r="U243" s="38">
        <f t="shared" si="63"/>
        <v>13.550157969935404</v>
      </c>
    </row>
    <row r="244" spans="1:21" ht="13" x14ac:dyDescent="0.3">
      <c r="A244" s="18" t="s">
        <v>29</v>
      </c>
      <c r="B244" s="12" t="s">
        <v>436</v>
      </c>
      <c r="C244" s="11" t="s">
        <v>437</v>
      </c>
      <c r="D244" s="33">
        <v>2375445</v>
      </c>
      <c r="E244" s="33">
        <v>2375445</v>
      </c>
      <c r="F244" s="33">
        <v>0</v>
      </c>
      <c r="G244" s="38">
        <f t="shared" si="56"/>
        <v>0</v>
      </c>
      <c r="H244" s="33">
        <v>0</v>
      </c>
      <c r="I244" s="38">
        <f t="shared" si="57"/>
        <v>0</v>
      </c>
      <c r="J244" s="33">
        <v>0</v>
      </c>
      <c r="K244" s="38">
        <f t="shared" si="58"/>
        <v>0</v>
      </c>
      <c r="L244" s="33">
        <v>0</v>
      </c>
      <c r="M244" s="38">
        <f t="shared" si="59"/>
        <v>0</v>
      </c>
      <c r="N244" s="33">
        <f t="shared" si="60"/>
        <v>0</v>
      </c>
      <c r="O244" s="38">
        <f t="shared" si="61"/>
        <v>0</v>
      </c>
      <c r="P244" s="33">
        <v>0</v>
      </c>
      <c r="Q244" s="33">
        <v>1655758</v>
      </c>
      <c r="R244" s="33">
        <v>1657108</v>
      </c>
      <c r="S244" s="33">
        <v>0</v>
      </c>
      <c r="T244" s="38">
        <f t="shared" si="62"/>
        <v>0</v>
      </c>
      <c r="U244" s="38">
        <f t="shared" si="63"/>
        <v>0</v>
      </c>
    </row>
    <row r="245" spans="1:21" ht="13" x14ac:dyDescent="0.3">
      <c r="A245" s="18" t="s">
        <v>29</v>
      </c>
      <c r="B245" s="12" t="s">
        <v>438</v>
      </c>
      <c r="C245" s="11" t="s">
        <v>439</v>
      </c>
      <c r="D245" s="33">
        <v>42960558</v>
      </c>
      <c r="E245" s="33">
        <v>29141665</v>
      </c>
      <c r="F245" s="33">
        <v>6036144</v>
      </c>
      <c r="G245" s="38">
        <f t="shared" si="56"/>
        <v>0.14050432026511386</v>
      </c>
      <c r="H245" s="33">
        <v>5056148</v>
      </c>
      <c r="I245" s="38">
        <f t="shared" si="57"/>
        <v>0.11769279160666396</v>
      </c>
      <c r="J245" s="33">
        <v>3899590</v>
      </c>
      <c r="K245" s="38">
        <f t="shared" si="58"/>
        <v>0.1338149347334821</v>
      </c>
      <c r="L245" s="33">
        <v>0</v>
      </c>
      <c r="M245" s="38">
        <f t="shared" si="59"/>
        <v>0</v>
      </c>
      <c r="N245" s="33">
        <f t="shared" si="60"/>
        <v>14991882</v>
      </c>
      <c r="O245" s="38">
        <f t="shared" si="61"/>
        <v>0.51444836799819094</v>
      </c>
      <c r="P245" s="33">
        <v>2066041</v>
      </c>
      <c r="Q245" s="33">
        <v>49990345</v>
      </c>
      <c r="R245" s="33">
        <v>42152847</v>
      </c>
      <c r="S245" s="33">
        <v>2177368</v>
      </c>
      <c r="T245" s="38">
        <f t="shared" si="62"/>
        <v>5.1654114845433807E-2</v>
      </c>
      <c r="U245" s="38">
        <f t="shared" si="63"/>
        <v>0.88746980335821024</v>
      </c>
    </row>
    <row r="246" spans="1:21" ht="13" x14ac:dyDescent="0.3">
      <c r="A246" s="18" t="s">
        <v>44</v>
      </c>
      <c r="B246" s="12" t="s">
        <v>440</v>
      </c>
      <c r="C246" s="11" t="s">
        <v>441</v>
      </c>
      <c r="D246" s="33">
        <v>2140000</v>
      </c>
      <c r="E246" s="33">
        <v>2140000</v>
      </c>
      <c r="F246" s="33">
        <v>0</v>
      </c>
      <c r="G246" s="38">
        <f t="shared" si="56"/>
        <v>0</v>
      </c>
      <c r="H246" s="33">
        <v>0</v>
      </c>
      <c r="I246" s="38">
        <f t="shared" si="57"/>
        <v>0</v>
      </c>
      <c r="J246" s="33">
        <v>956591</v>
      </c>
      <c r="K246" s="38">
        <f t="shared" si="58"/>
        <v>0.44700514018691589</v>
      </c>
      <c r="L246" s="33">
        <v>0</v>
      </c>
      <c r="M246" s="38">
        <f t="shared" si="59"/>
        <v>0</v>
      </c>
      <c r="N246" s="33">
        <f t="shared" si="60"/>
        <v>956591</v>
      </c>
      <c r="O246" s="38">
        <f t="shared" si="61"/>
        <v>0.44700514018691589</v>
      </c>
      <c r="P246" s="33">
        <v>0</v>
      </c>
      <c r="Q246" s="33">
        <v>1139000</v>
      </c>
      <c r="R246" s="33">
        <v>0</v>
      </c>
      <c r="S246" s="33">
        <v>1991552</v>
      </c>
      <c r="T246" s="38">
        <f t="shared" si="62"/>
        <v>0</v>
      </c>
      <c r="U246" s="38">
        <f t="shared" si="63"/>
        <v>0</v>
      </c>
    </row>
    <row r="247" spans="1:21" ht="14" x14ac:dyDescent="0.3">
      <c r="A247" s="19" t="s">
        <v>0</v>
      </c>
      <c r="B247" s="14" t="s">
        <v>442</v>
      </c>
      <c r="C247" s="13" t="s">
        <v>0</v>
      </c>
      <c r="D247" s="34">
        <f>SUM(D241:D246)</f>
        <v>87488393</v>
      </c>
      <c r="E247" s="34">
        <f>SUM(E241:E246)</f>
        <v>85896073</v>
      </c>
      <c r="F247" s="34">
        <f>SUM(F241:F246)</f>
        <v>16888359</v>
      </c>
      <c r="G247" s="39">
        <f t="shared" si="56"/>
        <v>0.19303542356755826</v>
      </c>
      <c r="H247" s="34">
        <f>SUM(H241:H246)</f>
        <v>14387616</v>
      </c>
      <c r="I247" s="39">
        <f t="shared" si="57"/>
        <v>0.16445171189737134</v>
      </c>
      <c r="J247" s="34">
        <f>SUM(J241:J246)</f>
        <v>14548120</v>
      </c>
      <c r="K247" s="39">
        <f t="shared" si="58"/>
        <v>0.169368860436728</v>
      </c>
      <c r="L247" s="34">
        <f>SUM(L241:L246)</f>
        <v>0</v>
      </c>
      <c r="M247" s="39">
        <f t="shared" si="59"/>
        <v>0</v>
      </c>
      <c r="N247" s="34">
        <f t="shared" si="60"/>
        <v>45824095</v>
      </c>
      <c r="O247" s="39">
        <f t="shared" si="61"/>
        <v>0.53348300334987375</v>
      </c>
      <c r="P247" s="34">
        <f>SUM(P241:P246)</f>
        <v>10235110</v>
      </c>
      <c r="Q247" s="34">
        <f>SUM(Q241:Q246)</f>
        <v>94457490</v>
      </c>
      <c r="R247" s="34">
        <f>SUM(R241:R246)</f>
        <v>107329658</v>
      </c>
      <c r="S247" s="34">
        <f>SUM(S241:S246)</f>
        <v>52196586</v>
      </c>
      <c r="T247" s="39">
        <f t="shared" si="62"/>
        <v>0.4863202489660407</v>
      </c>
      <c r="U247" s="39">
        <f t="shared" si="63"/>
        <v>0.42139361472421899</v>
      </c>
    </row>
    <row r="248" spans="1:21" ht="13" x14ac:dyDescent="0.3">
      <c r="A248" s="18" t="s">
        <v>29</v>
      </c>
      <c r="B248" s="12" t="s">
        <v>443</v>
      </c>
      <c r="C248" s="11" t="s">
        <v>444</v>
      </c>
      <c r="D248" s="33">
        <v>439929</v>
      </c>
      <c r="E248" s="33">
        <v>463336</v>
      </c>
      <c r="F248" s="33">
        <v>90196</v>
      </c>
      <c r="G248" s="38">
        <f t="shared" si="56"/>
        <v>0.20502399250788195</v>
      </c>
      <c r="H248" s="33">
        <v>68398</v>
      </c>
      <c r="I248" s="38">
        <f t="shared" si="57"/>
        <v>0.15547508802556775</v>
      </c>
      <c r="J248" s="33">
        <v>78152</v>
      </c>
      <c r="K248" s="38">
        <f t="shared" si="58"/>
        <v>0.16867241051850063</v>
      </c>
      <c r="L248" s="33">
        <v>0</v>
      </c>
      <c r="M248" s="38">
        <f t="shared" si="59"/>
        <v>0</v>
      </c>
      <c r="N248" s="33">
        <f t="shared" si="60"/>
        <v>236746</v>
      </c>
      <c r="O248" s="38">
        <f t="shared" si="61"/>
        <v>0.51095964915309844</v>
      </c>
      <c r="P248" s="33">
        <v>69955</v>
      </c>
      <c r="Q248" s="33">
        <v>445221</v>
      </c>
      <c r="R248" s="33">
        <v>445221</v>
      </c>
      <c r="S248" s="33">
        <v>289805</v>
      </c>
      <c r="T248" s="38">
        <f t="shared" si="62"/>
        <v>0.65092392317523207</v>
      </c>
      <c r="U248" s="38">
        <f t="shared" si="63"/>
        <v>0.11717532699592592</v>
      </c>
    </row>
    <row r="249" spans="1:21" ht="13" x14ac:dyDescent="0.3">
      <c r="A249" s="18" t="s">
        <v>29</v>
      </c>
      <c r="B249" s="12" t="s">
        <v>445</v>
      </c>
      <c r="C249" s="11" t="s">
        <v>446</v>
      </c>
      <c r="D249" s="33">
        <v>1747939</v>
      </c>
      <c r="E249" s="33">
        <v>1747939</v>
      </c>
      <c r="F249" s="33">
        <v>4388</v>
      </c>
      <c r="G249" s="38">
        <f t="shared" si="56"/>
        <v>2.5103850878091284E-3</v>
      </c>
      <c r="H249" s="33">
        <v>5645</v>
      </c>
      <c r="I249" s="38">
        <f t="shared" si="57"/>
        <v>3.2295177348866293E-3</v>
      </c>
      <c r="J249" s="33">
        <v>8893</v>
      </c>
      <c r="K249" s="38">
        <f t="shared" si="58"/>
        <v>5.087706149928573E-3</v>
      </c>
      <c r="L249" s="33">
        <v>0</v>
      </c>
      <c r="M249" s="38">
        <f t="shared" si="59"/>
        <v>0</v>
      </c>
      <c r="N249" s="33">
        <f t="shared" si="60"/>
        <v>18926</v>
      </c>
      <c r="O249" s="38">
        <f t="shared" si="61"/>
        <v>1.0827608972624331E-2</v>
      </c>
      <c r="P249" s="33">
        <v>0</v>
      </c>
      <c r="Q249" s="33">
        <v>1371258</v>
      </c>
      <c r="R249" s="33">
        <v>1371258</v>
      </c>
      <c r="S249" s="33">
        <v>0</v>
      </c>
      <c r="T249" s="38">
        <f t="shared" si="62"/>
        <v>0</v>
      </c>
      <c r="U249" s="38">
        <f t="shared" si="63"/>
        <v>0</v>
      </c>
    </row>
    <row r="250" spans="1:21" ht="13" x14ac:dyDescent="0.3">
      <c r="A250" s="18" t="s">
        <v>29</v>
      </c>
      <c r="B250" s="12" t="s">
        <v>447</v>
      </c>
      <c r="C250" s="11" t="s">
        <v>448</v>
      </c>
      <c r="D250" s="33">
        <v>2837221</v>
      </c>
      <c r="E250" s="33">
        <v>2837221</v>
      </c>
      <c r="F250" s="33">
        <v>11055</v>
      </c>
      <c r="G250" s="38">
        <f t="shared" si="56"/>
        <v>3.8964183614882309E-3</v>
      </c>
      <c r="H250" s="33">
        <v>17456</v>
      </c>
      <c r="I250" s="38">
        <f t="shared" si="57"/>
        <v>6.1524992237122168E-3</v>
      </c>
      <c r="J250" s="33">
        <v>16118</v>
      </c>
      <c r="K250" s="38">
        <f t="shared" si="58"/>
        <v>5.6809110041128276E-3</v>
      </c>
      <c r="L250" s="33">
        <v>0</v>
      </c>
      <c r="M250" s="38">
        <f t="shared" si="59"/>
        <v>0</v>
      </c>
      <c r="N250" s="33">
        <f t="shared" si="60"/>
        <v>44629</v>
      </c>
      <c r="O250" s="38">
        <f t="shared" si="61"/>
        <v>1.5729828589313277E-2</v>
      </c>
      <c r="P250" s="33">
        <v>14506</v>
      </c>
      <c r="Q250" s="33">
        <v>2545050</v>
      </c>
      <c r="R250" s="33">
        <v>2545050</v>
      </c>
      <c r="S250" s="33">
        <v>42605</v>
      </c>
      <c r="T250" s="38">
        <f t="shared" si="62"/>
        <v>1.6740339089605313E-2</v>
      </c>
      <c r="U250" s="38">
        <f t="shared" si="63"/>
        <v>0.11112643044257542</v>
      </c>
    </row>
    <row r="251" spans="1:21" ht="13" x14ac:dyDescent="0.3">
      <c r="A251" s="18" t="s">
        <v>29</v>
      </c>
      <c r="B251" s="12" t="s">
        <v>449</v>
      </c>
      <c r="C251" s="11" t="s">
        <v>450</v>
      </c>
      <c r="D251" s="33">
        <v>0</v>
      </c>
      <c r="E251" s="33">
        <v>0</v>
      </c>
      <c r="F251" s="33">
        <v>0</v>
      </c>
      <c r="G251" s="38">
        <f t="shared" si="56"/>
        <v>0</v>
      </c>
      <c r="H251" s="33">
        <v>0</v>
      </c>
      <c r="I251" s="38">
        <f t="shared" si="57"/>
        <v>0</v>
      </c>
      <c r="J251" s="33">
        <v>0</v>
      </c>
      <c r="K251" s="38">
        <f t="shared" si="58"/>
        <v>0</v>
      </c>
      <c r="L251" s="33">
        <v>0</v>
      </c>
      <c r="M251" s="38">
        <f t="shared" si="59"/>
        <v>0</v>
      </c>
      <c r="N251" s="33">
        <f t="shared" si="60"/>
        <v>0</v>
      </c>
      <c r="O251" s="38">
        <f t="shared" si="61"/>
        <v>0</v>
      </c>
      <c r="P251" s="33">
        <v>0</v>
      </c>
      <c r="Q251" s="33">
        <v>0</v>
      </c>
      <c r="R251" s="33">
        <v>0</v>
      </c>
      <c r="S251" s="33">
        <v>0</v>
      </c>
      <c r="T251" s="38">
        <f t="shared" si="62"/>
        <v>0</v>
      </c>
      <c r="U251" s="38">
        <f t="shared" si="63"/>
        <v>0</v>
      </c>
    </row>
    <row r="252" spans="1:21" ht="13" x14ac:dyDescent="0.3">
      <c r="A252" s="18" t="s">
        <v>29</v>
      </c>
      <c r="B252" s="12" t="s">
        <v>451</v>
      </c>
      <c r="C252" s="11" t="s">
        <v>452</v>
      </c>
      <c r="D252" s="33">
        <v>18526396</v>
      </c>
      <c r="E252" s="33">
        <v>19517422</v>
      </c>
      <c r="F252" s="33">
        <v>0</v>
      </c>
      <c r="G252" s="38">
        <f t="shared" si="56"/>
        <v>0</v>
      </c>
      <c r="H252" s="33">
        <v>16946096</v>
      </c>
      <c r="I252" s="38">
        <f t="shared" si="57"/>
        <v>0.91470008521894919</v>
      </c>
      <c r="J252" s="33">
        <v>0</v>
      </c>
      <c r="K252" s="38">
        <f t="shared" si="58"/>
        <v>0</v>
      </c>
      <c r="L252" s="33">
        <v>0</v>
      </c>
      <c r="M252" s="38">
        <f t="shared" si="59"/>
        <v>0</v>
      </c>
      <c r="N252" s="33">
        <f t="shared" si="60"/>
        <v>16946096</v>
      </c>
      <c r="O252" s="38">
        <f t="shared" si="61"/>
        <v>0.8682548340656876</v>
      </c>
      <c r="P252" s="33">
        <v>4604000</v>
      </c>
      <c r="Q252" s="33">
        <v>20874675</v>
      </c>
      <c r="R252" s="33">
        <v>27071198</v>
      </c>
      <c r="S252" s="33">
        <v>14605340</v>
      </c>
      <c r="T252" s="38">
        <f t="shared" si="62"/>
        <v>0.53951583524305058</v>
      </c>
      <c r="U252" s="38">
        <f t="shared" si="63"/>
        <v>-1</v>
      </c>
    </row>
    <row r="253" spans="1:21" ht="13" x14ac:dyDescent="0.3">
      <c r="A253" s="18" t="s">
        <v>44</v>
      </c>
      <c r="B253" s="12" t="s">
        <v>453</v>
      </c>
      <c r="C253" s="11" t="s">
        <v>454</v>
      </c>
      <c r="D253" s="33">
        <v>44219551</v>
      </c>
      <c r="E253" s="33">
        <v>31589551</v>
      </c>
      <c r="F253" s="33">
        <v>20738693</v>
      </c>
      <c r="G253" s="38">
        <f t="shared" si="56"/>
        <v>0.46899374894150325</v>
      </c>
      <c r="H253" s="33">
        <v>11852152</v>
      </c>
      <c r="I253" s="38">
        <f t="shared" si="57"/>
        <v>0.26802967764191005</v>
      </c>
      <c r="J253" s="33">
        <v>-9780</v>
      </c>
      <c r="K253" s="38">
        <f t="shared" si="58"/>
        <v>-3.0959604332457904E-4</v>
      </c>
      <c r="L253" s="33">
        <v>0</v>
      </c>
      <c r="M253" s="38">
        <f t="shared" si="59"/>
        <v>0</v>
      </c>
      <c r="N253" s="33">
        <f t="shared" si="60"/>
        <v>32581065</v>
      </c>
      <c r="O253" s="38">
        <f t="shared" si="61"/>
        <v>1.0313874040184996</v>
      </c>
      <c r="P253" s="33">
        <v>12431468</v>
      </c>
      <c r="Q253" s="33">
        <v>33250783</v>
      </c>
      <c r="R253" s="33">
        <v>58164741</v>
      </c>
      <c r="S253" s="33">
        <v>36552703</v>
      </c>
      <c r="T253" s="38">
        <f t="shared" si="62"/>
        <v>0.62843403703972478</v>
      </c>
      <c r="U253" s="38">
        <f t="shared" si="63"/>
        <v>-1.0007867132023347</v>
      </c>
    </row>
    <row r="254" spans="1:21" ht="14" x14ac:dyDescent="0.3">
      <c r="A254" s="19" t="s">
        <v>0</v>
      </c>
      <c r="B254" s="14" t="s">
        <v>455</v>
      </c>
      <c r="C254" s="13" t="s">
        <v>0</v>
      </c>
      <c r="D254" s="34">
        <f>SUM(D248:D253)</f>
        <v>67771036</v>
      </c>
      <c r="E254" s="34">
        <f>SUM(E248:E253)</f>
        <v>56155469</v>
      </c>
      <c r="F254" s="34">
        <f>SUM(F248:F253)</f>
        <v>20844332</v>
      </c>
      <c r="G254" s="39">
        <f t="shared" si="56"/>
        <v>0.30756991821697988</v>
      </c>
      <c r="H254" s="34">
        <f>SUM(H248:H253)</f>
        <v>28889747</v>
      </c>
      <c r="I254" s="39">
        <f t="shared" si="57"/>
        <v>0.42628457088954641</v>
      </c>
      <c r="J254" s="34">
        <f>SUM(J248:J253)</f>
        <v>93383</v>
      </c>
      <c r="K254" s="39">
        <f t="shared" si="58"/>
        <v>1.6629368726312304E-3</v>
      </c>
      <c r="L254" s="34">
        <f>SUM(L248:L253)</f>
        <v>0</v>
      </c>
      <c r="M254" s="39">
        <f t="shared" si="59"/>
        <v>0</v>
      </c>
      <c r="N254" s="34">
        <f t="shared" si="60"/>
        <v>49827462</v>
      </c>
      <c r="O254" s="39">
        <f t="shared" si="61"/>
        <v>0.8873127210459234</v>
      </c>
      <c r="P254" s="34">
        <f>SUM(P248:P253)</f>
        <v>17119929</v>
      </c>
      <c r="Q254" s="34">
        <f>SUM(Q248:Q253)</f>
        <v>58486987</v>
      </c>
      <c r="R254" s="34">
        <f>SUM(R248:R253)</f>
        <v>89597468</v>
      </c>
      <c r="S254" s="34">
        <f>SUM(S248:S253)</f>
        <v>51490453</v>
      </c>
      <c r="T254" s="39">
        <f t="shared" si="62"/>
        <v>0.57468647439903098</v>
      </c>
      <c r="U254" s="39">
        <f t="shared" si="63"/>
        <v>-0.99454536289256812</v>
      </c>
    </row>
    <row r="255" spans="1:21" ht="13" x14ac:dyDescent="0.3">
      <c r="A255" s="18" t="s">
        <v>29</v>
      </c>
      <c r="B255" s="12" t="s">
        <v>456</v>
      </c>
      <c r="C255" s="11" t="s">
        <v>457</v>
      </c>
      <c r="D255" s="33">
        <v>10490883</v>
      </c>
      <c r="E255" s="33">
        <v>10118064</v>
      </c>
      <c r="F255" s="33">
        <v>2068487</v>
      </c>
      <c r="G255" s="38">
        <f t="shared" si="56"/>
        <v>0.19716996176584944</v>
      </c>
      <c r="H255" s="33">
        <v>1429769</v>
      </c>
      <c r="I255" s="38">
        <f t="shared" si="57"/>
        <v>0.13628681208245291</v>
      </c>
      <c r="J255" s="33">
        <v>2820796</v>
      </c>
      <c r="K255" s="38">
        <f t="shared" si="58"/>
        <v>0.27878811598740627</v>
      </c>
      <c r="L255" s="33">
        <v>0</v>
      </c>
      <c r="M255" s="38">
        <f t="shared" si="59"/>
        <v>0</v>
      </c>
      <c r="N255" s="33">
        <f t="shared" si="60"/>
        <v>6319052</v>
      </c>
      <c r="O255" s="38">
        <f t="shared" si="61"/>
        <v>0.62453172859946327</v>
      </c>
      <c r="P255" s="33">
        <v>4580197</v>
      </c>
      <c r="Q255" s="33">
        <v>8796593</v>
      </c>
      <c r="R255" s="33">
        <v>9764884</v>
      </c>
      <c r="S255" s="33">
        <v>6941272</v>
      </c>
      <c r="T255" s="38">
        <f t="shared" si="62"/>
        <v>0.7108401902162893</v>
      </c>
      <c r="U255" s="38">
        <f t="shared" si="63"/>
        <v>-0.38413216724084143</v>
      </c>
    </row>
    <row r="256" spans="1:21" ht="13" x14ac:dyDescent="0.3">
      <c r="A256" s="18" t="s">
        <v>29</v>
      </c>
      <c r="B256" s="12" t="s">
        <v>458</v>
      </c>
      <c r="C256" s="11" t="s">
        <v>459</v>
      </c>
      <c r="D256" s="33">
        <v>1139950</v>
      </c>
      <c r="E256" s="33">
        <v>39672000</v>
      </c>
      <c r="F256" s="33">
        <v>57251</v>
      </c>
      <c r="G256" s="38">
        <f t="shared" si="56"/>
        <v>5.0222378174481337E-2</v>
      </c>
      <c r="H256" s="33">
        <v>39495</v>
      </c>
      <c r="I256" s="38">
        <f t="shared" si="57"/>
        <v>3.4646256414755036E-2</v>
      </c>
      <c r="J256" s="33">
        <v>26765</v>
      </c>
      <c r="K256" s="38">
        <f t="shared" si="58"/>
        <v>6.7465718894938495E-4</v>
      </c>
      <c r="L256" s="33">
        <v>0</v>
      </c>
      <c r="M256" s="38">
        <f t="shared" si="59"/>
        <v>0</v>
      </c>
      <c r="N256" s="33">
        <f t="shared" si="60"/>
        <v>123511</v>
      </c>
      <c r="O256" s="38">
        <f t="shared" si="61"/>
        <v>3.1133040935672515E-3</v>
      </c>
      <c r="P256" s="33">
        <v>7596784</v>
      </c>
      <c r="Q256" s="33">
        <v>28042000</v>
      </c>
      <c r="R256" s="33">
        <v>1114000</v>
      </c>
      <c r="S256" s="33">
        <v>23963588</v>
      </c>
      <c r="T256" s="38">
        <f t="shared" si="62"/>
        <v>21.511299820466785</v>
      </c>
      <c r="U256" s="38">
        <f t="shared" si="63"/>
        <v>-0.99647679860319838</v>
      </c>
    </row>
    <row r="257" spans="1:21" ht="13" x14ac:dyDescent="0.3">
      <c r="A257" s="18" t="s">
        <v>29</v>
      </c>
      <c r="B257" s="12" t="s">
        <v>460</v>
      </c>
      <c r="C257" s="11" t="s">
        <v>461</v>
      </c>
      <c r="D257" s="33">
        <v>4085890</v>
      </c>
      <c r="E257" s="33">
        <v>5085890</v>
      </c>
      <c r="F257" s="33">
        <v>2007082</v>
      </c>
      <c r="G257" s="38">
        <f t="shared" si="56"/>
        <v>0.49122272014175616</v>
      </c>
      <c r="H257" s="33">
        <v>1487019</v>
      </c>
      <c r="I257" s="38">
        <f t="shared" si="57"/>
        <v>0.36394004733362867</v>
      </c>
      <c r="J257" s="33">
        <v>701161</v>
      </c>
      <c r="K257" s="38">
        <f t="shared" si="58"/>
        <v>0.13786397267734851</v>
      </c>
      <c r="L257" s="33">
        <v>0</v>
      </c>
      <c r="M257" s="38">
        <f t="shared" si="59"/>
        <v>0</v>
      </c>
      <c r="N257" s="33">
        <f t="shared" si="60"/>
        <v>4195262</v>
      </c>
      <c r="O257" s="38">
        <f t="shared" si="61"/>
        <v>0.8248825672596144</v>
      </c>
      <c r="P257" s="33">
        <v>2133772</v>
      </c>
      <c r="Q257" s="33">
        <v>7569740</v>
      </c>
      <c r="R257" s="33">
        <v>7379740</v>
      </c>
      <c r="S257" s="33">
        <v>4188305</v>
      </c>
      <c r="T257" s="38">
        <f t="shared" si="62"/>
        <v>0.56754099737931152</v>
      </c>
      <c r="U257" s="38">
        <f t="shared" si="63"/>
        <v>-0.6713983499642886</v>
      </c>
    </row>
    <row r="258" spans="1:21" ht="13" x14ac:dyDescent="0.3">
      <c r="A258" s="18" t="s">
        <v>44</v>
      </c>
      <c r="B258" s="12" t="s">
        <v>462</v>
      </c>
      <c r="C258" s="11" t="s">
        <v>463</v>
      </c>
      <c r="D258" s="33">
        <v>4636000</v>
      </c>
      <c r="E258" s="33">
        <v>4636000</v>
      </c>
      <c r="F258" s="33">
        <v>0</v>
      </c>
      <c r="G258" s="38">
        <f t="shared" si="56"/>
        <v>0</v>
      </c>
      <c r="H258" s="33">
        <v>2639589</v>
      </c>
      <c r="I258" s="38">
        <f t="shared" si="57"/>
        <v>0.56936777394305438</v>
      </c>
      <c r="J258" s="33">
        <v>0</v>
      </c>
      <c r="K258" s="38">
        <f t="shared" si="58"/>
        <v>0</v>
      </c>
      <c r="L258" s="33">
        <v>0</v>
      </c>
      <c r="M258" s="38">
        <f t="shared" si="59"/>
        <v>0</v>
      </c>
      <c r="N258" s="33">
        <f t="shared" si="60"/>
        <v>2639589</v>
      </c>
      <c r="O258" s="38">
        <f t="shared" si="61"/>
        <v>0.56936777394305438</v>
      </c>
      <c r="P258" s="33">
        <v>0</v>
      </c>
      <c r="Q258" s="33">
        <v>4868000</v>
      </c>
      <c r="R258" s="33">
        <v>4868000</v>
      </c>
      <c r="S258" s="33">
        <v>0</v>
      </c>
      <c r="T258" s="38">
        <f t="shared" si="62"/>
        <v>0</v>
      </c>
      <c r="U258" s="38">
        <f t="shared" si="63"/>
        <v>0</v>
      </c>
    </row>
    <row r="259" spans="1:21" ht="14" x14ac:dyDescent="0.3">
      <c r="A259" s="19" t="s">
        <v>0</v>
      </c>
      <c r="B259" s="14" t="s">
        <v>464</v>
      </c>
      <c r="C259" s="13" t="s">
        <v>0</v>
      </c>
      <c r="D259" s="34">
        <f>SUM(D255:D258)</f>
        <v>20352723</v>
      </c>
      <c r="E259" s="34">
        <f>SUM(E255:E258)</f>
        <v>59511954</v>
      </c>
      <c r="F259" s="34">
        <f>SUM(F255:F258)</f>
        <v>4132820</v>
      </c>
      <c r="G259" s="39">
        <f t="shared" si="56"/>
        <v>0.20305980678850688</v>
      </c>
      <c r="H259" s="34">
        <f>SUM(H255:H258)</f>
        <v>5595872</v>
      </c>
      <c r="I259" s="39">
        <f t="shared" si="57"/>
        <v>0.27494463517240419</v>
      </c>
      <c r="J259" s="34">
        <f>SUM(J255:J258)</f>
        <v>3548722</v>
      </c>
      <c r="K259" s="39">
        <f t="shared" si="58"/>
        <v>5.9630406354998861E-2</v>
      </c>
      <c r="L259" s="34">
        <f>SUM(L255:L258)</f>
        <v>0</v>
      </c>
      <c r="M259" s="39">
        <f t="shared" si="59"/>
        <v>0</v>
      </c>
      <c r="N259" s="34">
        <f t="shared" si="60"/>
        <v>13277414</v>
      </c>
      <c r="O259" s="39">
        <f t="shared" si="61"/>
        <v>0.22310499164588007</v>
      </c>
      <c r="P259" s="34">
        <f>SUM(P255:P258)</f>
        <v>14310753</v>
      </c>
      <c r="Q259" s="34">
        <f>SUM(Q255:Q258)</f>
        <v>49276333</v>
      </c>
      <c r="R259" s="34">
        <f>SUM(R255:R258)</f>
        <v>23126624</v>
      </c>
      <c r="S259" s="34">
        <f>SUM(S255:S258)</f>
        <v>35093165</v>
      </c>
      <c r="T259" s="39">
        <f t="shared" si="62"/>
        <v>1.5174357052719845</v>
      </c>
      <c r="U259" s="39">
        <f t="shared" si="63"/>
        <v>-0.75202408985746594</v>
      </c>
    </row>
    <row r="260" spans="1:21" ht="14" x14ac:dyDescent="0.3">
      <c r="A260" s="19" t="s">
        <v>0</v>
      </c>
      <c r="B260" s="14" t="s">
        <v>465</v>
      </c>
      <c r="C260" s="13" t="s">
        <v>0</v>
      </c>
      <c r="D260" s="34">
        <f>SUM(D234:D239,D241:D246,D248:D253,D255:D258)</f>
        <v>237593232</v>
      </c>
      <c r="E260" s="34">
        <f>SUM(E234:E239,E241:E246,E248:E253,E255:E258)</f>
        <v>257970600</v>
      </c>
      <c r="F260" s="34">
        <f>SUM(F234:F239,F241:F246,F248:F253,F255:F258)</f>
        <v>46362456</v>
      </c>
      <c r="G260" s="39">
        <f t="shared" si="56"/>
        <v>0.19513374017320492</v>
      </c>
      <c r="H260" s="34">
        <f>SUM(H234:H239,H241:H246,H248:H253,H255:H258)</f>
        <v>51084528</v>
      </c>
      <c r="I260" s="39">
        <f t="shared" si="57"/>
        <v>0.21500834670240102</v>
      </c>
      <c r="J260" s="34">
        <f>SUM(J234:J239,J241:J246,J248:J253,J255:J258)</f>
        <v>31537855</v>
      </c>
      <c r="K260" s="39">
        <f t="shared" si="58"/>
        <v>0.12225367929523752</v>
      </c>
      <c r="L260" s="34">
        <f>SUM(L234:L239,L241:L246,L248:L253,L255:L258)</f>
        <v>0</v>
      </c>
      <c r="M260" s="39">
        <f t="shared" si="59"/>
        <v>0</v>
      </c>
      <c r="N260" s="34">
        <f t="shared" si="60"/>
        <v>128984839</v>
      </c>
      <c r="O260" s="39">
        <f t="shared" si="61"/>
        <v>0.4999982129746568</v>
      </c>
      <c r="P260" s="34">
        <f>SUM(P234:P239,P241:P246,P248:P253,P255:P258)</f>
        <v>99886369</v>
      </c>
      <c r="Q260" s="34">
        <f>SUM(Q234:Q239,Q241:Q246,Q248:Q253,Q255:Q258)</f>
        <v>261377477</v>
      </c>
      <c r="R260" s="34">
        <f>SUM(R234:R239,R241:R246,R248:R253,R255:R258)</f>
        <v>279259972</v>
      </c>
      <c r="S260" s="34">
        <f>SUM(S234:S239,S241:S246,S248:S253,S255:S258)</f>
        <v>236558068</v>
      </c>
      <c r="T260" s="39">
        <f t="shared" si="62"/>
        <v>0.84708906294669395</v>
      </c>
      <c r="U260" s="39">
        <f t="shared" si="63"/>
        <v>-0.68426267451968348</v>
      </c>
    </row>
    <row r="261" spans="1:21" ht="14.5" customHeight="1" x14ac:dyDescent="0.3">
      <c r="A261" s="17" t="s">
        <v>0</v>
      </c>
      <c r="B261" s="15" t="s">
        <v>618</v>
      </c>
      <c r="C261" s="10"/>
      <c r="D261" s="35"/>
      <c r="E261" s="35"/>
      <c r="F261" s="35"/>
      <c r="G261" s="40"/>
      <c r="H261" s="35"/>
      <c r="I261" s="40"/>
      <c r="J261" s="35"/>
      <c r="K261" s="40"/>
      <c r="L261" s="35"/>
      <c r="M261" s="40"/>
      <c r="N261" s="35"/>
      <c r="O261" s="40"/>
      <c r="P261" s="35"/>
      <c r="Q261" s="35"/>
      <c r="R261" s="35"/>
      <c r="S261" s="35"/>
      <c r="T261" s="40"/>
      <c r="U261" s="40"/>
    </row>
    <row r="262" spans="1:21" ht="28.9" customHeight="1" x14ac:dyDescent="0.3">
      <c r="A262" s="17" t="s">
        <v>0</v>
      </c>
      <c r="B262" s="9" t="s">
        <v>466</v>
      </c>
      <c r="C262" s="10"/>
      <c r="D262" s="35"/>
      <c r="E262" s="35"/>
      <c r="F262" s="35"/>
      <c r="G262" s="40"/>
      <c r="H262" s="35"/>
      <c r="I262" s="40"/>
      <c r="J262" s="35"/>
      <c r="K262" s="40"/>
      <c r="L262" s="35"/>
      <c r="M262" s="40"/>
      <c r="N262" s="35"/>
      <c r="O262" s="40"/>
      <c r="P262" s="35"/>
      <c r="Q262" s="35"/>
      <c r="R262" s="35"/>
      <c r="S262" s="35"/>
      <c r="T262" s="40"/>
      <c r="U262" s="40"/>
    </row>
    <row r="263" spans="1:21" ht="13" x14ac:dyDescent="0.3">
      <c r="A263" s="18" t="s">
        <v>29</v>
      </c>
      <c r="B263" s="12" t="s">
        <v>467</v>
      </c>
      <c r="C263" s="11" t="s">
        <v>468</v>
      </c>
      <c r="D263" s="33">
        <v>7687037</v>
      </c>
      <c r="E263" s="33">
        <v>7707037</v>
      </c>
      <c r="F263" s="33">
        <v>700641</v>
      </c>
      <c r="G263" s="38">
        <f t="shared" ref="G263:G299" si="64">IF(($D263     =0),0,($F263     /$D263     ))</f>
        <v>9.1145782178490883E-2</v>
      </c>
      <c r="H263" s="33">
        <v>944149</v>
      </c>
      <c r="I263" s="38">
        <f t="shared" ref="I263:I299" si="65">IF(($D263     =0),0,($H263     /$D263     ))</f>
        <v>0.12282352745277536</v>
      </c>
      <c r="J263" s="33">
        <v>491532</v>
      </c>
      <c r="K263" s="38">
        <f t="shared" ref="K263:K299" si="66">IF(($E263     =0),0,($J263     /$E263     ))</f>
        <v>6.3777039087784315E-2</v>
      </c>
      <c r="L263" s="33">
        <v>0</v>
      </c>
      <c r="M263" s="38">
        <f t="shared" ref="M263:M299" si="67">IF(($E263     =0),0,($L263     /$E263     ))</f>
        <v>0</v>
      </c>
      <c r="N263" s="33">
        <f t="shared" ref="N263:N299" si="68">$F263     +$H263     +$J263</f>
        <v>2136322</v>
      </c>
      <c r="O263" s="38">
        <f t="shared" ref="O263:O299" si="69">IF(($E263     =0),0,($N263     /$E263     ))</f>
        <v>0.27719109172565282</v>
      </c>
      <c r="P263" s="33">
        <v>0</v>
      </c>
      <c r="Q263" s="33">
        <v>2991400</v>
      </c>
      <c r="R263" s="33">
        <v>3006400</v>
      </c>
      <c r="S263" s="33">
        <v>182388</v>
      </c>
      <c r="T263" s="38">
        <f t="shared" ref="T263:T299" si="70">IF(($R263     =0),0,($S263     /$R263     ))</f>
        <v>6.0666577967003726E-2</v>
      </c>
      <c r="U263" s="38">
        <f t="shared" ref="U263:U299" si="71">IF(($P263     =0),0,(($J263     /$P263     )-1))</f>
        <v>0</v>
      </c>
    </row>
    <row r="264" spans="1:21" ht="13" x14ac:dyDescent="0.3">
      <c r="A264" s="18" t="s">
        <v>29</v>
      </c>
      <c r="B264" s="12" t="s">
        <v>469</v>
      </c>
      <c r="C264" s="11" t="s">
        <v>470</v>
      </c>
      <c r="D264" s="33">
        <v>20855100</v>
      </c>
      <c r="E264" s="33">
        <v>21282266</v>
      </c>
      <c r="F264" s="33">
        <v>3442018</v>
      </c>
      <c r="G264" s="38">
        <f t="shared" si="64"/>
        <v>0.16504442558414967</v>
      </c>
      <c r="H264" s="33">
        <v>3748183</v>
      </c>
      <c r="I264" s="38">
        <f t="shared" si="65"/>
        <v>0.17972500731236005</v>
      </c>
      <c r="J264" s="33">
        <v>2741401</v>
      </c>
      <c r="K264" s="38">
        <f t="shared" si="66"/>
        <v>0.128811518472704</v>
      </c>
      <c r="L264" s="33">
        <v>0</v>
      </c>
      <c r="M264" s="38">
        <f t="shared" si="67"/>
        <v>0</v>
      </c>
      <c r="N264" s="33">
        <f t="shared" si="68"/>
        <v>9931602</v>
      </c>
      <c r="O264" s="38">
        <f t="shared" si="69"/>
        <v>0.46666092792938496</v>
      </c>
      <c r="P264" s="33">
        <v>1870326</v>
      </c>
      <c r="Q264" s="33">
        <v>16660980</v>
      </c>
      <c r="R264" s="33">
        <v>26650977</v>
      </c>
      <c r="S264" s="33">
        <v>10479533</v>
      </c>
      <c r="T264" s="38">
        <f t="shared" si="70"/>
        <v>0.39321383977780627</v>
      </c>
      <c r="U264" s="38">
        <f t="shared" si="71"/>
        <v>0.4657343158358489</v>
      </c>
    </row>
    <row r="265" spans="1:21" ht="13" x14ac:dyDescent="0.3">
      <c r="A265" s="18" t="s">
        <v>29</v>
      </c>
      <c r="B265" s="12" t="s">
        <v>471</v>
      </c>
      <c r="C265" s="11" t="s">
        <v>472</v>
      </c>
      <c r="D265" s="33">
        <v>2142822</v>
      </c>
      <c r="E265" s="33">
        <v>3877822</v>
      </c>
      <c r="F265" s="33">
        <v>531268</v>
      </c>
      <c r="G265" s="38">
        <f t="shared" si="64"/>
        <v>0.24792913270444303</v>
      </c>
      <c r="H265" s="33">
        <v>460000</v>
      </c>
      <c r="I265" s="38">
        <f t="shared" si="65"/>
        <v>0.2146701872577377</v>
      </c>
      <c r="J265" s="33">
        <v>990068</v>
      </c>
      <c r="K265" s="38">
        <f t="shared" si="66"/>
        <v>0.25531548379476932</v>
      </c>
      <c r="L265" s="33">
        <v>0</v>
      </c>
      <c r="M265" s="38">
        <f t="shared" si="67"/>
        <v>0</v>
      </c>
      <c r="N265" s="33">
        <f t="shared" si="68"/>
        <v>1981336</v>
      </c>
      <c r="O265" s="38">
        <f t="shared" si="69"/>
        <v>0.51094041964793635</v>
      </c>
      <c r="P265" s="33">
        <v>970818</v>
      </c>
      <c r="Q265" s="33">
        <v>1811455</v>
      </c>
      <c r="R265" s="33">
        <v>1942160</v>
      </c>
      <c r="S265" s="33">
        <v>1890060</v>
      </c>
      <c r="T265" s="38">
        <f t="shared" si="70"/>
        <v>0.97317419780038716</v>
      </c>
      <c r="U265" s="38">
        <f t="shared" si="71"/>
        <v>1.9828639353617339E-2</v>
      </c>
    </row>
    <row r="266" spans="1:21" ht="13" x14ac:dyDescent="0.3">
      <c r="A266" s="18" t="s">
        <v>44</v>
      </c>
      <c r="B266" s="12" t="s">
        <v>473</v>
      </c>
      <c r="C266" s="11" t="s">
        <v>474</v>
      </c>
      <c r="D266" s="33">
        <v>20279608</v>
      </c>
      <c r="E266" s="33">
        <v>21304673</v>
      </c>
      <c r="F266" s="33">
        <v>5868896</v>
      </c>
      <c r="G266" s="38">
        <f t="shared" si="64"/>
        <v>0.28939888778915251</v>
      </c>
      <c r="H266" s="33">
        <v>4955054</v>
      </c>
      <c r="I266" s="38">
        <f t="shared" si="65"/>
        <v>0.2443367741624986</v>
      </c>
      <c r="J266" s="33">
        <v>6280240</v>
      </c>
      <c r="K266" s="38">
        <f t="shared" si="66"/>
        <v>0.29478227617011538</v>
      </c>
      <c r="L266" s="33">
        <v>0</v>
      </c>
      <c r="M266" s="38">
        <f t="shared" si="67"/>
        <v>0</v>
      </c>
      <c r="N266" s="33">
        <f t="shared" si="68"/>
        <v>17104190</v>
      </c>
      <c r="O266" s="38">
        <f t="shared" si="69"/>
        <v>0.80283748077241079</v>
      </c>
      <c r="P266" s="33">
        <v>4433948</v>
      </c>
      <c r="Q266" s="33">
        <v>19334435</v>
      </c>
      <c r="R266" s="33">
        <v>19284435</v>
      </c>
      <c r="S266" s="33">
        <v>15839285</v>
      </c>
      <c r="T266" s="38">
        <f t="shared" si="70"/>
        <v>0.82135074219182469</v>
      </c>
      <c r="U266" s="38">
        <f t="shared" si="71"/>
        <v>0.41639910977756167</v>
      </c>
    </row>
    <row r="267" spans="1:21" ht="14" x14ac:dyDescent="0.3">
      <c r="A267" s="19" t="s">
        <v>0</v>
      </c>
      <c r="B267" s="14" t="s">
        <v>475</v>
      </c>
      <c r="C267" s="13" t="s">
        <v>0</v>
      </c>
      <c r="D267" s="34">
        <f>SUM(D263:D266)</f>
        <v>50964567</v>
      </c>
      <c r="E267" s="34">
        <f>SUM(E263:E266)</f>
        <v>54171798</v>
      </c>
      <c r="F267" s="34">
        <f>SUM(F263:F266)</f>
        <v>10542823</v>
      </c>
      <c r="G267" s="39">
        <f t="shared" si="64"/>
        <v>0.20686574262467491</v>
      </c>
      <c r="H267" s="34">
        <f>SUM(H263:H266)</f>
        <v>10107386</v>
      </c>
      <c r="I267" s="39">
        <f t="shared" si="65"/>
        <v>0.19832182622095074</v>
      </c>
      <c r="J267" s="34">
        <f>SUM(J263:J266)</f>
        <v>10503241</v>
      </c>
      <c r="K267" s="39">
        <f t="shared" si="66"/>
        <v>0.19388762027060649</v>
      </c>
      <c r="L267" s="34">
        <f>SUM(L263:L266)</f>
        <v>0</v>
      </c>
      <c r="M267" s="39">
        <f t="shared" si="67"/>
        <v>0</v>
      </c>
      <c r="N267" s="34">
        <f t="shared" si="68"/>
        <v>31153450</v>
      </c>
      <c r="O267" s="39">
        <f t="shared" si="69"/>
        <v>0.57508613614781623</v>
      </c>
      <c r="P267" s="34">
        <f>SUM(P263:P266)</f>
        <v>7275092</v>
      </c>
      <c r="Q267" s="34">
        <f>SUM(Q263:Q266)</f>
        <v>40798270</v>
      </c>
      <c r="R267" s="34">
        <f>SUM(R263:R266)</f>
        <v>50883972</v>
      </c>
      <c r="S267" s="34">
        <f>SUM(S263:S266)</f>
        <v>28391266</v>
      </c>
      <c r="T267" s="39">
        <f t="shared" si="70"/>
        <v>0.55796088402847166</v>
      </c>
      <c r="U267" s="39">
        <f t="shared" si="71"/>
        <v>0.44372620992284362</v>
      </c>
    </row>
    <row r="268" spans="1:21" ht="13" x14ac:dyDescent="0.3">
      <c r="A268" s="18" t="s">
        <v>29</v>
      </c>
      <c r="B268" s="12" t="s">
        <v>476</v>
      </c>
      <c r="C268" s="11" t="s">
        <v>477</v>
      </c>
      <c r="D268" s="33">
        <v>90262</v>
      </c>
      <c r="E268" s="33">
        <v>90262</v>
      </c>
      <c r="F268" s="33">
        <v>11531</v>
      </c>
      <c r="G268" s="38">
        <f t="shared" si="64"/>
        <v>0.12775032682634996</v>
      </c>
      <c r="H268" s="33">
        <v>7779</v>
      </c>
      <c r="I268" s="38">
        <f t="shared" si="65"/>
        <v>8.6182446655292372E-2</v>
      </c>
      <c r="J268" s="33">
        <v>27412</v>
      </c>
      <c r="K268" s="38">
        <f t="shared" si="66"/>
        <v>0.30369369169750282</v>
      </c>
      <c r="L268" s="33">
        <v>0</v>
      </c>
      <c r="M268" s="38">
        <f t="shared" si="67"/>
        <v>0</v>
      </c>
      <c r="N268" s="33">
        <f t="shared" si="68"/>
        <v>46722</v>
      </c>
      <c r="O268" s="38">
        <f t="shared" si="69"/>
        <v>0.51762646517914512</v>
      </c>
      <c r="P268" s="33">
        <v>7782</v>
      </c>
      <c r="Q268" s="33">
        <v>112542</v>
      </c>
      <c r="R268" s="33">
        <v>112542</v>
      </c>
      <c r="S268" s="33">
        <v>41529</v>
      </c>
      <c r="T268" s="38">
        <f t="shared" si="70"/>
        <v>0.36900890334275205</v>
      </c>
      <c r="U268" s="38">
        <f t="shared" si="71"/>
        <v>2.5224877923413005</v>
      </c>
    </row>
    <row r="269" spans="1:21" ht="13" x14ac:dyDescent="0.3">
      <c r="A269" s="18" t="s">
        <v>29</v>
      </c>
      <c r="B269" s="12" t="s">
        <v>478</v>
      </c>
      <c r="C269" s="11" t="s">
        <v>479</v>
      </c>
      <c r="D269" s="33">
        <v>0</v>
      </c>
      <c r="E269" s="33">
        <v>0</v>
      </c>
      <c r="F269" s="33">
        <v>0</v>
      </c>
      <c r="G269" s="38">
        <f t="shared" si="64"/>
        <v>0</v>
      </c>
      <c r="H269" s="33">
        <v>0</v>
      </c>
      <c r="I269" s="38">
        <f t="shared" si="65"/>
        <v>0</v>
      </c>
      <c r="J269" s="33">
        <v>0</v>
      </c>
      <c r="K269" s="38">
        <f t="shared" si="66"/>
        <v>0</v>
      </c>
      <c r="L269" s="33">
        <v>0</v>
      </c>
      <c r="M269" s="38">
        <f t="shared" si="67"/>
        <v>0</v>
      </c>
      <c r="N269" s="33">
        <f t="shared" si="68"/>
        <v>0</v>
      </c>
      <c r="O269" s="38">
        <f t="shared" si="69"/>
        <v>0</v>
      </c>
      <c r="P269" s="33">
        <v>0</v>
      </c>
      <c r="Q269" s="33">
        <v>0</v>
      </c>
      <c r="R269" s="33">
        <v>0</v>
      </c>
      <c r="S269" s="33">
        <v>0</v>
      </c>
      <c r="T269" s="38">
        <f t="shared" si="70"/>
        <v>0</v>
      </c>
      <c r="U269" s="38">
        <f t="shared" si="71"/>
        <v>0</v>
      </c>
    </row>
    <row r="270" spans="1:21" ht="13" x14ac:dyDescent="0.3">
      <c r="A270" s="18" t="s">
        <v>29</v>
      </c>
      <c r="B270" s="12" t="s">
        <v>480</v>
      </c>
      <c r="C270" s="11" t="s">
        <v>481</v>
      </c>
      <c r="D270" s="33">
        <v>0</v>
      </c>
      <c r="E270" s="33">
        <v>0</v>
      </c>
      <c r="F270" s="33">
        <v>0</v>
      </c>
      <c r="G270" s="38">
        <f t="shared" si="64"/>
        <v>0</v>
      </c>
      <c r="H270" s="33">
        <v>0</v>
      </c>
      <c r="I270" s="38">
        <f t="shared" si="65"/>
        <v>0</v>
      </c>
      <c r="J270" s="33">
        <v>0</v>
      </c>
      <c r="K270" s="38">
        <f t="shared" si="66"/>
        <v>0</v>
      </c>
      <c r="L270" s="33">
        <v>0</v>
      </c>
      <c r="M270" s="38">
        <f t="shared" si="67"/>
        <v>0</v>
      </c>
      <c r="N270" s="33">
        <f t="shared" si="68"/>
        <v>0</v>
      </c>
      <c r="O270" s="38">
        <f t="shared" si="69"/>
        <v>0</v>
      </c>
      <c r="P270" s="33">
        <v>0</v>
      </c>
      <c r="Q270" s="33">
        <v>1000000</v>
      </c>
      <c r="R270" s="33">
        <v>1000000</v>
      </c>
      <c r="S270" s="33">
        <v>450350</v>
      </c>
      <c r="T270" s="38">
        <f t="shared" si="70"/>
        <v>0.45034999999999997</v>
      </c>
      <c r="U270" s="38">
        <f t="shared" si="71"/>
        <v>0</v>
      </c>
    </row>
    <row r="271" spans="1:21" ht="13" x14ac:dyDescent="0.3">
      <c r="A271" s="18" t="s">
        <v>29</v>
      </c>
      <c r="B271" s="12" t="s">
        <v>482</v>
      </c>
      <c r="C271" s="11" t="s">
        <v>483</v>
      </c>
      <c r="D271" s="33">
        <v>0</v>
      </c>
      <c r="E271" s="33">
        <v>0</v>
      </c>
      <c r="F271" s="33">
        <v>0</v>
      </c>
      <c r="G271" s="38">
        <f t="shared" si="64"/>
        <v>0</v>
      </c>
      <c r="H271" s="33">
        <v>0</v>
      </c>
      <c r="I271" s="38">
        <f t="shared" si="65"/>
        <v>0</v>
      </c>
      <c r="J271" s="33">
        <v>0</v>
      </c>
      <c r="K271" s="38">
        <f t="shared" si="66"/>
        <v>0</v>
      </c>
      <c r="L271" s="33">
        <v>0</v>
      </c>
      <c r="M271" s="38">
        <f t="shared" si="67"/>
        <v>0</v>
      </c>
      <c r="N271" s="33">
        <f t="shared" si="68"/>
        <v>0</v>
      </c>
      <c r="O271" s="38">
        <f t="shared" si="69"/>
        <v>0</v>
      </c>
      <c r="P271" s="33">
        <v>0</v>
      </c>
      <c r="Q271" s="33">
        <v>0</v>
      </c>
      <c r="R271" s="33">
        <v>0</v>
      </c>
      <c r="S271" s="33">
        <v>0</v>
      </c>
      <c r="T271" s="38">
        <f t="shared" si="70"/>
        <v>0</v>
      </c>
      <c r="U271" s="38">
        <f t="shared" si="71"/>
        <v>0</v>
      </c>
    </row>
    <row r="272" spans="1:21" ht="13" x14ac:dyDescent="0.3">
      <c r="A272" s="18" t="s">
        <v>29</v>
      </c>
      <c r="B272" s="12" t="s">
        <v>484</v>
      </c>
      <c r="C272" s="11" t="s">
        <v>485</v>
      </c>
      <c r="D272" s="33">
        <v>0</v>
      </c>
      <c r="E272" s="33">
        <v>0</v>
      </c>
      <c r="F272" s="33">
        <v>0</v>
      </c>
      <c r="G272" s="38">
        <f t="shared" si="64"/>
        <v>0</v>
      </c>
      <c r="H272" s="33">
        <v>0</v>
      </c>
      <c r="I272" s="38">
        <f t="shared" si="65"/>
        <v>0</v>
      </c>
      <c r="J272" s="33">
        <v>0</v>
      </c>
      <c r="K272" s="38">
        <f t="shared" si="66"/>
        <v>0</v>
      </c>
      <c r="L272" s="33">
        <v>0</v>
      </c>
      <c r="M272" s="38">
        <f t="shared" si="67"/>
        <v>0</v>
      </c>
      <c r="N272" s="33">
        <f t="shared" si="68"/>
        <v>0</v>
      </c>
      <c r="O272" s="38">
        <f t="shared" si="69"/>
        <v>0</v>
      </c>
      <c r="P272" s="33">
        <v>0</v>
      </c>
      <c r="Q272" s="33">
        <v>0</v>
      </c>
      <c r="R272" s="33">
        <v>0</v>
      </c>
      <c r="S272" s="33">
        <v>0</v>
      </c>
      <c r="T272" s="38">
        <f t="shared" si="70"/>
        <v>0</v>
      </c>
      <c r="U272" s="38">
        <f t="shared" si="71"/>
        <v>0</v>
      </c>
    </row>
    <row r="273" spans="1:21" ht="13" x14ac:dyDescent="0.3">
      <c r="A273" s="18" t="s">
        <v>29</v>
      </c>
      <c r="B273" s="12" t="s">
        <v>486</v>
      </c>
      <c r="C273" s="11" t="s">
        <v>487</v>
      </c>
      <c r="D273" s="33">
        <v>0</v>
      </c>
      <c r="E273" s="33">
        <v>0</v>
      </c>
      <c r="F273" s="33">
        <v>0</v>
      </c>
      <c r="G273" s="38">
        <f t="shared" si="64"/>
        <v>0</v>
      </c>
      <c r="H273" s="33">
        <v>0</v>
      </c>
      <c r="I273" s="38">
        <f t="shared" si="65"/>
        <v>0</v>
      </c>
      <c r="J273" s="33">
        <v>0</v>
      </c>
      <c r="K273" s="38">
        <f t="shared" si="66"/>
        <v>0</v>
      </c>
      <c r="L273" s="33">
        <v>0</v>
      </c>
      <c r="M273" s="38">
        <f t="shared" si="67"/>
        <v>0</v>
      </c>
      <c r="N273" s="33">
        <f t="shared" si="68"/>
        <v>0</v>
      </c>
      <c r="O273" s="38">
        <f t="shared" si="69"/>
        <v>0</v>
      </c>
      <c r="P273" s="33">
        <v>0</v>
      </c>
      <c r="Q273" s="33">
        <v>0</v>
      </c>
      <c r="R273" s="33">
        <v>0</v>
      </c>
      <c r="S273" s="33">
        <v>0</v>
      </c>
      <c r="T273" s="38">
        <f t="shared" si="70"/>
        <v>0</v>
      </c>
      <c r="U273" s="38">
        <f t="shared" si="71"/>
        <v>0</v>
      </c>
    </row>
    <row r="274" spans="1:21" ht="13" x14ac:dyDescent="0.3">
      <c r="A274" s="18" t="s">
        <v>44</v>
      </c>
      <c r="B274" s="12" t="s">
        <v>488</v>
      </c>
      <c r="C274" s="11" t="s">
        <v>489</v>
      </c>
      <c r="D274" s="33">
        <v>2967000</v>
      </c>
      <c r="E274" s="33">
        <v>2990479</v>
      </c>
      <c r="F274" s="33">
        <v>166859</v>
      </c>
      <c r="G274" s="38">
        <f t="shared" si="64"/>
        <v>5.623828783282777E-2</v>
      </c>
      <c r="H274" s="33">
        <v>3053</v>
      </c>
      <c r="I274" s="38">
        <f t="shared" si="65"/>
        <v>1.0289855072463769E-3</v>
      </c>
      <c r="J274" s="33">
        <v>1335047</v>
      </c>
      <c r="K274" s="38">
        <f t="shared" si="66"/>
        <v>0.44643249459367546</v>
      </c>
      <c r="L274" s="33">
        <v>0</v>
      </c>
      <c r="M274" s="38">
        <f t="shared" si="67"/>
        <v>0</v>
      </c>
      <c r="N274" s="33">
        <f t="shared" si="68"/>
        <v>1504959</v>
      </c>
      <c r="O274" s="38">
        <f t="shared" si="69"/>
        <v>0.50325014822040215</v>
      </c>
      <c r="P274" s="33">
        <v>865322</v>
      </c>
      <c r="Q274" s="33">
        <v>3239050</v>
      </c>
      <c r="R274" s="33">
        <v>3259639</v>
      </c>
      <c r="S274" s="33">
        <v>2257376</v>
      </c>
      <c r="T274" s="38">
        <f t="shared" si="70"/>
        <v>0.69252331316443327</v>
      </c>
      <c r="U274" s="38">
        <f t="shared" si="71"/>
        <v>0.54283261028842444</v>
      </c>
    </row>
    <row r="275" spans="1:21" ht="14" x14ac:dyDescent="0.3">
      <c r="A275" s="19" t="s">
        <v>0</v>
      </c>
      <c r="B275" s="14" t="s">
        <v>490</v>
      </c>
      <c r="C275" s="13" t="s">
        <v>0</v>
      </c>
      <c r="D275" s="34">
        <f>SUM(D268:D274)</f>
        <v>3057262</v>
      </c>
      <c r="E275" s="34">
        <f>SUM(E268:E274)</f>
        <v>3080741</v>
      </c>
      <c r="F275" s="34">
        <f>SUM(F268:F274)</f>
        <v>178390</v>
      </c>
      <c r="G275" s="39">
        <f t="shared" si="64"/>
        <v>5.8349595160637195E-2</v>
      </c>
      <c r="H275" s="34">
        <f>SUM(H268:H274)</f>
        <v>10832</v>
      </c>
      <c r="I275" s="39">
        <f t="shared" si="65"/>
        <v>3.5430394908908692E-3</v>
      </c>
      <c r="J275" s="34">
        <f>SUM(J268:J274)</f>
        <v>1362459</v>
      </c>
      <c r="K275" s="39">
        <f t="shared" si="66"/>
        <v>0.44225041962307121</v>
      </c>
      <c r="L275" s="34">
        <f>SUM(L268:L274)</f>
        <v>0</v>
      </c>
      <c r="M275" s="39">
        <f t="shared" si="67"/>
        <v>0</v>
      </c>
      <c r="N275" s="34">
        <f t="shared" si="68"/>
        <v>1551681</v>
      </c>
      <c r="O275" s="39">
        <f t="shared" si="69"/>
        <v>0.50367135698846477</v>
      </c>
      <c r="P275" s="34">
        <f>SUM(P268:P274)</f>
        <v>873104</v>
      </c>
      <c r="Q275" s="34">
        <f>SUM(Q268:Q274)</f>
        <v>4351592</v>
      </c>
      <c r="R275" s="34">
        <f>SUM(R268:R274)</f>
        <v>4372181</v>
      </c>
      <c r="S275" s="34">
        <f>SUM(S268:S274)</f>
        <v>2749255</v>
      </c>
      <c r="T275" s="39">
        <f t="shared" si="70"/>
        <v>0.62880630971133167</v>
      </c>
      <c r="U275" s="39">
        <f t="shared" si="71"/>
        <v>0.56047733145192336</v>
      </c>
    </row>
    <row r="276" spans="1:21" ht="13" x14ac:dyDescent="0.3">
      <c r="A276" s="18" t="s">
        <v>29</v>
      </c>
      <c r="B276" s="12" t="s">
        <v>491</v>
      </c>
      <c r="C276" s="11" t="s">
        <v>492</v>
      </c>
      <c r="D276" s="33">
        <v>88864</v>
      </c>
      <c r="E276" s="33">
        <v>85217</v>
      </c>
      <c r="F276" s="33">
        <v>-17540</v>
      </c>
      <c r="G276" s="38">
        <f t="shared" si="64"/>
        <v>-0.1973802664746129</v>
      </c>
      <c r="H276" s="33">
        <v>596</v>
      </c>
      <c r="I276" s="38">
        <f t="shared" si="65"/>
        <v>6.7068779258192294E-3</v>
      </c>
      <c r="J276" s="33">
        <v>1200558</v>
      </c>
      <c r="K276" s="38">
        <f t="shared" si="66"/>
        <v>14.088245303167209</v>
      </c>
      <c r="L276" s="33">
        <v>0</v>
      </c>
      <c r="M276" s="38">
        <f t="shared" si="67"/>
        <v>0</v>
      </c>
      <c r="N276" s="33">
        <f t="shared" si="68"/>
        <v>1183614</v>
      </c>
      <c r="O276" s="38">
        <f t="shared" si="69"/>
        <v>13.889411737094711</v>
      </c>
      <c r="P276" s="33">
        <v>1827</v>
      </c>
      <c r="Q276" s="33">
        <v>88156</v>
      </c>
      <c r="R276" s="33">
        <v>88429</v>
      </c>
      <c r="S276" s="33">
        <v>4461</v>
      </c>
      <c r="T276" s="38">
        <f t="shared" si="70"/>
        <v>5.0447251467278832E-2</v>
      </c>
      <c r="U276" s="38">
        <f t="shared" si="71"/>
        <v>656.11986863711002</v>
      </c>
    </row>
    <row r="277" spans="1:21" ht="13" x14ac:dyDescent="0.3">
      <c r="A277" s="18" t="s">
        <v>29</v>
      </c>
      <c r="B277" s="12" t="s">
        <v>493</v>
      </c>
      <c r="C277" s="11" t="s">
        <v>494</v>
      </c>
      <c r="D277" s="33">
        <v>0</v>
      </c>
      <c r="E277" s="33">
        <v>0</v>
      </c>
      <c r="F277" s="33">
        <v>0</v>
      </c>
      <c r="G277" s="38">
        <f t="shared" si="64"/>
        <v>0</v>
      </c>
      <c r="H277" s="33">
        <v>0</v>
      </c>
      <c r="I277" s="38">
        <f t="shared" si="65"/>
        <v>0</v>
      </c>
      <c r="J277" s="33">
        <v>0</v>
      </c>
      <c r="K277" s="38">
        <f t="shared" si="66"/>
        <v>0</v>
      </c>
      <c r="L277" s="33">
        <v>0</v>
      </c>
      <c r="M277" s="38">
        <f t="shared" si="67"/>
        <v>0</v>
      </c>
      <c r="N277" s="33">
        <f t="shared" si="68"/>
        <v>0</v>
      </c>
      <c r="O277" s="38">
        <f t="shared" si="69"/>
        <v>0</v>
      </c>
      <c r="P277" s="33">
        <v>0</v>
      </c>
      <c r="Q277" s="33">
        <v>0</v>
      </c>
      <c r="R277" s="33">
        <v>0</v>
      </c>
      <c r="S277" s="33">
        <v>0</v>
      </c>
      <c r="T277" s="38">
        <f t="shared" si="70"/>
        <v>0</v>
      </c>
      <c r="U277" s="38">
        <f t="shared" si="71"/>
        <v>0</v>
      </c>
    </row>
    <row r="278" spans="1:21" ht="13" x14ac:dyDescent="0.3">
      <c r="A278" s="18" t="s">
        <v>29</v>
      </c>
      <c r="B278" s="12" t="s">
        <v>495</v>
      </c>
      <c r="C278" s="11" t="s">
        <v>496</v>
      </c>
      <c r="D278" s="33">
        <v>1389000</v>
      </c>
      <c r="E278" s="33">
        <v>1389000</v>
      </c>
      <c r="F278" s="33">
        <v>696000</v>
      </c>
      <c r="G278" s="38">
        <f t="shared" si="64"/>
        <v>0.5010799136069114</v>
      </c>
      <c r="H278" s="33">
        <v>973000</v>
      </c>
      <c r="I278" s="38">
        <f t="shared" si="65"/>
        <v>0.70050395968322532</v>
      </c>
      <c r="J278" s="33">
        <v>0</v>
      </c>
      <c r="K278" s="38">
        <f t="shared" si="66"/>
        <v>0</v>
      </c>
      <c r="L278" s="33">
        <v>0</v>
      </c>
      <c r="M278" s="38">
        <f t="shared" si="67"/>
        <v>0</v>
      </c>
      <c r="N278" s="33">
        <f t="shared" si="68"/>
        <v>1669000</v>
      </c>
      <c r="O278" s="38">
        <f t="shared" si="69"/>
        <v>1.2015838732901367</v>
      </c>
      <c r="P278" s="33">
        <v>1035000</v>
      </c>
      <c r="Q278" s="33">
        <v>1380001</v>
      </c>
      <c r="R278" s="33">
        <v>1380001</v>
      </c>
      <c r="S278" s="33">
        <v>1380000</v>
      </c>
      <c r="T278" s="38">
        <f t="shared" si="70"/>
        <v>0.99999927536284394</v>
      </c>
      <c r="U278" s="38">
        <f t="shared" si="71"/>
        <v>-1</v>
      </c>
    </row>
    <row r="279" spans="1:21" ht="13" x14ac:dyDescent="0.3">
      <c r="A279" s="18" t="s">
        <v>29</v>
      </c>
      <c r="B279" s="12" t="s">
        <v>497</v>
      </c>
      <c r="C279" s="11" t="s">
        <v>498</v>
      </c>
      <c r="D279" s="33">
        <v>0</v>
      </c>
      <c r="E279" s="33">
        <v>0</v>
      </c>
      <c r="F279" s="33">
        <v>0</v>
      </c>
      <c r="G279" s="38">
        <f t="shared" si="64"/>
        <v>0</v>
      </c>
      <c r="H279" s="33">
        <v>0</v>
      </c>
      <c r="I279" s="38">
        <f t="shared" si="65"/>
        <v>0</v>
      </c>
      <c r="J279" s="33">
        <v>0</v>
      </c>
      <c r="K279" s="38">
        <f t="shared" si="66"/>
        <v>0</v>
      </c>
      <c r="L279" s="33">
        <v>0</v>
      </c>
      <c r="M279" s="38">
        <f t="shared" si="67"/>
        <v>0</v>
      </c>
      <c r="N279" s="33">
        <f t="shared" si="68"/>
        <v>0</v>
      </c>
      <c r="O279" s="38">
        <f t="shared" si="69"/>
        <v>0</v>
      </c>
      <c r="P279" s="33">
        <v>0</v>
      </c>
      <c r="Q279" s="33">
        <v>0</v>
      </c>
      <c r="R279" s="33">
        <v>0</v>
      </c>
      <c r="S279" s="33">
        <v>0</v>
      </c>
      <c r="T279" s="38">
        <f t="shared" si="70"/>
        <v>0</v>
      </c>
      <c r="U279" s="38">
        <f t="shared" si="71"/>
        <v>0</v>
      </c>
    </row>
    <row r="280" spans="1:21" ht="13" x14ac:dyDescent="0.3">
      <c r="A280" s="18" t="s">
        <v>29</v>
      </c>
      <c r="B280" s="12" t="s">
        <v>499</v>
      </c>
      <c r="C280" s="11" t="s">
        <v>500</v>
      </c>
      <c r="D280" s="33">
        <v>0</v>
      </c>
      <c r="E280" s="33">
        <v>0</v>
      </c>
      <c r="F280" s="33">
        <v>0</v>
      </c>
      <c r="G280" s="38">
        <f t="shared" si="64"/>
        <v>0</v>
      </c>
      <c r="H280" s="33">
        <v>0</v>
      </c>
      <c r="I280" s="38">
        <f t="shared" si="65"/>
        <v>0</v>
      </c>
      <c r="J280" s="33">
        <v>0</v>
      </c>
      <c r="K280" s="38">
        <f t="shared" si="66"/>
        <v>0</v>
      </c>
      <c r="L280" s="33">
        <v>0</v>
      </c>
      <c r="M280" s="38">
        <f t="shared" si="67"/>
        <v>0</v>
      </c>
      <c r="N280" s="33">
        <f t="shared" si="68"/>
        <v>0</v>
      </c>
      <c r="O280" s="38">
        <f t="shared" si="69"/>
        <v>0</v>
      </c>
      <c r="P280" s="33">
        <v>0</v>
      </c>
      <c r="Q280" s="33">
        <v>0</v>
      </c>
      <c r="R280" s="33">
        <v>0</v>
      </c>
      <c r="S280" s="33">
        <v>0</v>
      </c>
      <c r="T280" s="38">
        <f t="shared" si="70"/>
        <v>0</v>
      </c>
      <c r="U280" s="38">
        <f t="shared" si="71"/>
        <v>0</v>
      </c>
    </row>
    <row r="281" spans="1:21" ht="13" x14ac:dyDescent="0.3">
      <c r="A281" s="18" t="s">
        <v>29</v>
      </c>
      <c r="B281" s="12" t="s">
        <v>501</v>
      </c>
      <c r="C281" s="11" t="s">
        <v>502</v>
      </c>
      <c r="D281" s="33">
        <v>4221450</v>
      </c>
      <c r="E281" s="33">
        <v>4221450</v>
      </c>
      <c r="F281" s="33">
        <v>1942</v>
      </c>
      <c r="G281" s="38">
        <f t="shared" si="64"/>
        <v>4.6003150576223809E-4</v>
      </c>
      <c r="H281" s="33">
        <v>0</v>
      </c>
      <c r="I281" s="38">
        <f t="shared" si="65"/>
        <v>0</v>
      </c>
      <c r="J281" s="33">
        <v>18721</v>
      </c>
      <c r="K281" s="38">
        <f t="shared" si="66"/>
        <v>4.4347321417996183E-3</v>
      </c>
      <c r="L281" s="33">
        <v>0</v>
      </c>
      <c r="M281" s="38">
        <f t="shared" si="67"/>
        <v>0</v>
      </c>
      <c r="N281" s="33">
        <f t="shared" si="68"/>
        <v>20663</v>
      </c>
      <c r="O281" s="38">
        <f t="shared" si="69"/>
        <v>4.8947636475618565E-3</v>
      </c>
      <c r="P281" s="33">
        <v>194226</v>
      </c>
      <c r="Q281" s="33">
        <v>2510732</v>
      </c>
      <c r="R281" s="33">
        <v>2400378</v>
      </c>
      <c r="S281" s="33">
        <v>194226</v>
      </c>
      <c r="T281" s="38">
        <f t="shared" si="70"/>
        <v>8.0914755925941662E-2</v>
      </c>
      <c r="U281" s="38">
        <f t="shared" si="71"/>
        <v>-0.90361228671753524</v>
      </c>
    </row>
    <row r="282" spans="1:21" ht="13" x14ac:dyDescent="0.3">
      <c r="A282" s="18" t="s">
        <v>29</v>
      </c>
      <c r="B282" s="12" t="s">
        <v>503</v>
      </c>
      <c r="C282" s="11" t="s">
        <v>504</v>
      </c>
      <c r="D282" s="33">
        <v>0</v>
      </c>
      <c r="E282" s="33">
        <v>0</v>
      </c>
      <c r="F282" s="33">
        <v>0</v>
      </c>
      <c r="G282" s="38">
        <f t="shared" si="64"/>
        <v>0</v>
      </c>
      <c r="H282" s="33">
        <v>0</v>
      </c>
      <c r="I282" s="38">
        <f t="shared" si="65"/>
        <v>0</v>
      </c>
      <c r="J282" s="33">
        <v>0</v>
      </c>
      <c r="K282" s="38">
        <f t="shared" si="66"/>
        <v>0</v>
      </c>
      <c r="L282" s="33">
        <v>0</v>
      </c>
      <c r="M282" s="38">
        <f t="shared" si="67"/>
        <v>0</v>
      </c>
      <c r="N282" s="33">
        <f t="shared" si="68"/>
        <v>0</v>
      </c>
      <c r="O282" s="38">
        <f t="shared" si="69"/>
        <v>0</v>
      </c>
      <c r="P282" s="33">
        <v>0</v>
      </c>
      <c r="Q282" s="33">
        <v>0</v>
      </c>
      <c r="R282" s="33">
        <v>0</v>
      </c>
      <c r="S282" s="33">
        <v>0</v>
      </c>
      <c r="T282" s="38">
        <f t="shared" si="70"/>
        <v>0</v>
      </c>
      <c r="U282" s="38">
        <f t="shared" si="71"/>
        <v>0</v>
      </c>
    </row>
    <row r="283" spans="1:21" ht="13" x14ac:dyDescent="0.3">
      <c r="A283" s="18" t="s">
        <v>29</v>
      </c>
      <c r="B283" s="12" t="s">
        <v>505</v>
      </c>
      <c r="C283" s="11" t="s">
        <v>506</v>
      </c>
      <c r="D283" s="33">
        <v>17711</v>
      </c>
      <c r="E283" s="33">
        <v>65000</v>
      </c>
      <c r="F283" s="33">
        <v>49301</v>
      </c>
      <c r="G283" s="38">
        <f t="shared" si="64"/>
        <v>2.7836372875614024</v>
      </c>
      <c r="H283" s="33">
        <v>8089</v>
      </c>
      <c r="I283" s="38">
        <f t="shared" si="65"/>
        <v>0.45672181130370954</v>
      </c>
      <c r="J283" s="33">
        <v>79204</v>
      </c>
      <c r="K283" s="38">
        <f t="shared" si="66"/>
        <v>1.2185230769230768</v>
      </c>
      <c r="L283" s="33">
        <v>0</v>
      </c>
      <c r="M283" s="38">
        <f t="shared" si="67"/>
        <v>0</v>
      </c>
      <c r="N283" s="33">
        <f t="shared" si="68"/>
        <v>136594</v>
      </c>
      <c r="O283" s="38">
        <f t="shared" si="69"/>
        <v>2.1014461538461537</v>
      </c>
      <c r="P283" s="33">
        <v>6564</v>
      </c>
      <c r="Q283" s="33">
        <v>16867</v>
      </c>
      <c r="R283" s="33">
        <v>16867</v>
      </c>
      <c r="S283" s="33">
        <v>13276</v>
      </c>
      <c r="T283" s="38">
        <f t="shared" si="70"/>
        <v>0.78709906918835593</v>
      </c>
      <c r="U283" s="38">
        <f t="shared" si="71"/>
        <v>11.066422912858014</v>
      </c>
    </row>
    <row r="284" spans="1:21" ht="13" x14ac:dyDescent="0.3">
      <c r="A284" s="18" t="s">
        <v>44</v>
      </c>
      <c r="B284" s="12" t="s">
        <v>507</v>
      </c>
      <c r="C284" s="11" t="s">
        <v>508</v>
      </c>
      <c r="D284" s="33">
        <v>5661000</v>
      </c>
      <c r="E284" s="33">
        <v>5151000</v>
      </c>
      <c r="F284" s="33">
        <v>2672000</v>
      </c>
      <c r="G284" s="38">
        <f t="shared" si="64"/>
        <v>0.47200141317788374</v>
      </c>
      <c r="H284" s="33">
        <v>783000</v>
      </c>
      <c r="I284" s="38">
        <f t="shared" si="65"/>
        <v>0.13831478537360889</v>
      </c>
      <c r="J284" s="33">
        <v>1696000</v>
      </c>
      <c r="K284" s="38">
        <f t="shared" si="66"/>
        <v>0.32925645505727041</v>
      </c>
      <c r="L284" s="33">
        <v>0</v>
      </c>
      <c r="M284" s="38">
        <f t="shared" si="67"/>
        <v>0</v>
      </c>
      <c r="N284" s="33">
        <f t="shared" si="68"/>
        <v>5151000</v>
      </c>
      <c r="O284" s="38">
        <f t="shared" si="69"/>
        <v>1</v>
      </c>
      <c r="P284" s="33">
        <v>1027500</v>
      </c>
      <c r="Q284" s="33">
        <v>1000000</v>
      </c>
      <c r="R284" s="33">
        <v>1970000</v>
      </c>
      <c r="S284" s="33">
        <v>1970000</v>
      </c>
      <c r="T284" s="38">
        <f t="shared" si="70"/>
        <v>1</v>
      </c>
      <c r="U284" s="38">
        <f t="shared" si="71"/>
        <v>0.65060827250608266</v>
      </c>
    </row>
    <row r="285" spans="1:21" ht="14" x14ac:dyDescent="0.3">
      <c r="A285" s="19" t="s">
        <v>0</v>
      </c>
      <c r="B285" s="14" t="s">
        <v>509</v>
      </c>
      <c r="C285" s="13" t="s">
        <v>0</v>
      </c>
      <c r="D285" s="34">
        <f>SUM(D276:D284)</f>
        <v>11378025</v>
      </c>
      <c r="E285" s="34">
        <f>SUM(E276:E284)</f>
        <v>10911667</v>
      </c>
      <c r="F285" s="34">
        <f>SUM(F276:F284)</f>
        <v>3401703</v>
      </c>
      <c r="G285" s="39">
        <f t="shared" si="64"/>
        <v>0.29897130653166959</v>
      </c>
      <c r="H285" s="34">
        <f>SUM(H276:H284)</f>
        <v>1764685</v>
      </c>
      <c r="I285" s="39">
        <f t="shared" si="65"/>
        <v>0.15509589757449119</v>
      </c>
      <c r="J285" s="34">
        <f>SUM(J276:J284)</f>
        <v>2994483</v>
      </c>
      <c r="K285" s="39">
        <f t="shared" si="66"/>
        <v>0.27442947076739055</v>
      </c>
      <c r="L285" s="34">
        <f>SUM(L276:L284)</f>
        <v>0</v>
      </c>
      <c r="M285" s="39">
        <f t="shared" si="67"/>
        <v>0</v>
      </c>
      <c r="N285" s="34">
        <f t="shared" si="68"/>
        <v>8160871</v>
      </c>
      <c r="O285" s="39">
        <f t="shared" si="69"/>
        <v>0.74790323055129893</v>
      </c>
      <c r="P285" s="34">
        <f>SUM(P276:P284)</f>
        <v>2265117</v>
      </c>
      <c r="Q285" s="34">
        <f>SUM(Q276:Q284)</f>
        <v>4995756</v>
      </c>
      <c r="R285" s="34">
        <f>SUM(R276:R284)</f>
        <v>5855675</v>
      </c>
      <c r="S285" s="34">
        <f>SUM(S276:S284)</f>
        <v>3561963</v>
      </c>
      <c r="T285" s="39">
        <f t="shared" si="70"/>
        <v>0.60829246841738993</v>
      </c>
      <c r="U285" s="39">
        <f t="shared" si="71"/>
        <v>0.32199926096532772</v>
      </c>
    </row>
    <row r="286" spans="1:21" ht="13" x14ac:dyDescent="0.3">
      <c r="A286" s="18" t="s">
        <v>29</v>
      </c>
      <c r="B286" s="12" t="s">
        <v>510</v>
      </c>
      <c r="C286" s="11" t="s">
        <v>511</v>
      </c>
      <c r="D286" s="33">
        <v>44006</v>
      </c>
      <c r="E286" s="33">
        <v>50606</v>
      </c>
      <c r="F286" s="33">
        <v>6393</v>
      </c>
      <c r="G286" s="38">
        <f t="shared" si="64"/>
        <v>0.14527564423033223</v>
      </c>
      <c r="H286" s="33">
        <v>24065</v>
      </c>
      <c r="I286" s="38">
        <f t="shared" si="65"/>
        <v>0.54685724673908098</v>
      </c>
      <c r="J286" s="33">
        <v>16017</v>
      </c>
      <c r="K286" s="38">
        <f t="shared" si="66"/>
        <v>0.31650397186104412</v>
      </c>
      <c r="L286" s="33">
        <v>0</v>
      </c>
      <c r="M286" s="38">
        <f t="shared" si="67"/>
        <v>0</v>
      </c>
      <c r="N286" s="33">
        <f t="shared" si="68"/>
        <v>46475</v>
      </c>
      <c r="O286" s="38">
        <f t="shared" si="69"/>
        <v>0.91836936331660279</v>
      </c>
      <c r="P286" s="33">
        <v>12074</v>
      </c>
      <c r="Q286" s="33">
        <v>48000</v>
      </c>
      <c r="R286" s="33">
        <v>48000</v>
      </c>
      <c r="S286" s="33">
        <v>33562</v>
      </c>
      <c r="T286" s="38">
        <f t="shared" si="70"/>
        <v>0.69920833333333332</v>
      </c>
      <c r="U286" s="38">
        <f t="shared" si="71"/>
        <v>0.32656948815636899</v>
      </c>
    </row>
    <row r="287" spans="1:21" ht="13" x14ac:dyDescent="0.3">
      <c r="A287" s="18" t="s">
        <v>29</v>
      </c>
      <c r="B287" s="12" t="s">
        <v>512</v>
      </c>
      <c r="C287" s="11" t="s">
        <v>513</v>
      </c>
      <c r="D287" s="33">
        <v>0</v>
      </c>
      <c r="E287" s="33">
        <v>0</v>
      </c>
      <c r="F287" s="33">
        <v>0</v>
      </c>
      <c r="G287" s="38">
        <f t="shared" si="64"/>
        <v>0</v>
      </c>
      <c r="H287" s="33">
        <v>0</v>
      </c>
      <c r="I287" s="38">
        <f t="shared" si="65"/>
        <v>0</v>
      </c>
      <c r="J287" s="33">
        <v>0</v>
      </c>
      <c r="K287" s="38">
        <f t="shared" si="66"/>
        <v>0</v>
      </c>
      <c r="L287" s="33">
        <v>0</v>
      </c>
      <c r="M287" s="38">
        <f t="shared" si="67"/>
        <v>0</v>
      </c>
      <c r="N287" s="33">
        <f t="shared" si="68"/>
        <v>0</v>
      </c>
      <c r="O287" s="38">
        <f t="shared" si="69"/>
        <v>0</v>
      </c>
      <c r="P287" s="33">
        <v>0</v>
      </c>
      <c r="Q287" s="33">
        <v>0</v>
      </c>
      <c r="R287" s="33">
        <v>0</v>
      </c>
      <c r="S287" s="33">
        <v>0</v>
      </c>
      <c r="T287" s="38">
        <f t="shared" si="70"/>
        <v>0</v>
      </c>
      <c r="U287" s="38">
        <f t="shared" si="71"/>
        <v>0</v>
      </c>
    </row>
    <row r="288" spans="1:21" ht="13" x14ac:dyDescent="0.3">
      <c r="A288" s="18" t="s">
        <v>29</v>
      </c>
      <c r="B288" s="12" t="s">
        <v>514</v>
      </c>
      <c r="C288" s="11" t="s">
        <v>515</v>
      </c>
      <c r="D288" s="33">
        <v>809350</v>
      </c>
      <c r="E288" s="33">
        <v>809350</v>
      </c>
      <c r="F288" s="33">
        <v>0</v>
      </c>
      <c r="G288" s="38">
        <f t="shared" si="64"/>
        <v>0</v>
      </c>
      <c r="H288" s="33">
        <v>0</v>
      </c>
      <c r="I288" s="38">
        <f t="shared" si="65"/>
        <v>0</v>
      </c>
      <c r="J288" s="33">
        <v>0</v>
      </c>
      <c r="K288" s="38">
        <f t="shared" si="66"/>
        <v>0</v>
      </c>
      <c r="L288" s="33">
        <v>0</v>
      </c>
      <c r="M288" s="38">
        <f t="shared" si="67"/>
        <v>0</v>
      </c>
      <c r="N288" s="33">
        <f t="shared" si="68"/>
        <v>0</v>
      </c>
      <c r="O288" s="38">
        <f t="shared" si="69"/>
        <v>0</v>
      </c>
      <c r="P288" s="33">
        <v>-943240</v>
      </c>
      <c r="Q288" s="33">
        <v>1237280</v>
      </c>
      <c r="R288" s="33">
        <v>763800</v>
      </c>
      <c r="S288" s="33">
        <v>-943240</v>
      </c>
      <c r="T288" s="38">
        <f t="shared" si="70"/>
        <v>-1.2349306101073581</v>
      </c>
      <c r="U288" s="38">
        <f t="shared" si="71"/>
        <v>-1</v>
      </c>
    </row>
    <row r="289" spans="1:21" ht="13" x14ac:dyDescent="0.3">
      <c r="A289" s="18" t="s">
        <v>29</v>
      </c>
      <c r="B289" s="12" t="s">
        <v>516</v>
      </c>
      <c r="C289" s="11" t="s">
        <v>517</v>
      </c>
      <c r="D289" s="33">
        <v>26000</v>
      </c>
      <c r="E289" s="33">
        <v>0</v>
      </c>
      <c r="F289" s="33">
        <v>0</v>
      </c>
      <c r="G289" s="38">
        <f t="shared" si="64"/>
        <v>0</v>
      </c>
      <c r="H289" s="33">
        <v>0</v>
      </c>
      <c r="I289" s="38">
        <f t="shared" si="65"/>
        <v>0</v>
      </c>
      <c r="J289" s="33">
        <v>0</v>
      </c>
      <c r="K289" s="38">
        <f t="shared" si="66"/>
        <v>0</v>
      </c>
      <c r="L289" s="33">
        <v>0</v>
      </c>
      <c r="M289" s="38">
        <f t="shared" si="67"/>
        <v>0</v>
      </c>
      <c r="N289" s="33">
        <f t="shared" si="68"/>
        <v>0</v>
      </c>
      <c r="O289" s="38">
        <f t="shared" si="69"/>
        <v>0</v>
      </c>
      <c r="P289" s="33">
        <v>0</v>
      </c>
      <c r="Q289" s="33">
        <v>1079996</v>
      </c>
      <c r="R289" s="33">
        <v>26000</v>
      </c>
      <c r="S289" s="33">
        <v>0</v>
      </c>
      <c r="T289" s="38">
        <f t="shared" si="70"/>
        <v>0</v>
      </c>
      <c r="U289" s="38">
        <f t="shared" si="71"/>
        <v>0</v>
      </c>
    </row>
    <row r="290" spans="1:21" ht="13" x14ac:dyDescent="0.3">
      <c r="A290" s="18" t="s">
        <v>29</v>
      </c>
      <c r="B290" s="12" t="s">
        <v>518</v>
      </c>
      <c r="C290" s="11" t="s">
        <v>519</v>
      </c>
      <c r="D290" s="33">
        <v>11114032</v>
      </c>
      <c r="E290" s="33">
        <v>11114032</v>
      </c>
      <c r="F290" s="33">
        <v>2441837</v>
      </c>
      <c r="G290" s="38">
        <f t="shared" si="64"/>
        <v>0.21970757327313795</v>
      </c>
      <c r="H290" s="33">
        <v>3316252</v>
      </c>
      <c r="I290" s="38">
        <f t="shared" si="65"/>
        <v>0.29838424075079145</v>
      </c>
      <c r="J290" s="33">
        <v>1735336</v>
      </c>
      <c r="K290" s="38">
        <f t="shared" si="66"/>
        <v>0.15613919412864746</v>
      </c>
      <c r="L290" s="33">
        <v>0</v>
      </c>
      <c r="M290" s="38">
        <f t="shared" si="67"/>
        <v>0</v>
      </c>
      <c r="N290" s="33">
        <f t="shared" si="68"/>
        <v>7493425</v>
      </c>
      <c r="O290" s="38">
        <f t="shared" si="69"/>
        <v>0.67423100815257686</v>
      </c>
      <c r="P290" s="33">
        <v>1798116</v>
      </c>
      <c r="Q290" s="33">
        <v>11170419</v>
      </c>
      <c r="R290" s="33">
        <v>11419131</v>
      </c>
      <c r="S290" s="33">
        <v>-24170946</v>
      </c>
      <c r="T290" s="38">
        <f t="shared" si="70"/>
        <v>-2.1167062537420755</v>
      </c>
      <c r="U290" s="38">
        <f t="shared" si="71"/>
        <v>-3.4914321434212248E-2</v>
      </c>
    </row>
    <row r="291" spans="1:21" ht="13" x14ac:dyDescent="0.3">
      <c r="A291" s="18" t="s">
        <v>44</v>
      </c>
      <c r="B291" s="12" t="s">
        <v>520</v>
      </c>
      <c r="C291" s="11" t="s">
        <v>521</v>
      </c>
      <c r="D291" s="33">
        <v>2600000</v>
      </c>
      <c r="E291" s="33">
        <v>1805000</v>
      </c>
      <c r="F291" s="33">
        <v>0</v>
      </c>
      <c r="G291" s="38">
        <f t="shared" si="64"/>
        <v>0</v>
      </c>
      <c r="H291" s="33">
        <v>0</v>
      </c>
      <c r="I291" s="38">
        <f t="shared" si="65"/>
        <v>0</v>
      </c>
      <c r="J291" s="33">
        <v>0</v>
      </c>
      <c r="K291" s="38">
        <f t="shared" si="66"/>
        <v>0</v>
      </c>
      <c r="L291" s="33">
        <v>0</v>
      </c>
      <c r="M291" s="38">
        <f t="shared" si="67"/>
        <v>0</v>
      </c>
      <c r="N291" s="33">
        <f t="shared" si="68"/>
        <v>0</v>
      </c>
      <c r="O291" s="38">
        <f t="shared" si="69"/>
        <v>0</v>
      </c>
      <c r="P291" s="33">
        <v>0</v>
      </c>
      <c r="Q291" s="33">
        <v>3890000</v>
      </c>
      <c r="R291" s="33">
        <v>4140000</v>
      </c>
      <c r="S291" s="33">
        <v>710371</v>
      </c>
      <c r="T291" s="38">
        <f t="shared" si="70"/>
        <v>0.17158719806763284</v>
      </c>
      <c r="U291" s="38">
        <f t="shared" si="71"/>
        <v>0</v>
      </c>
    </row>
    <row r="292" spans="1:21" ht="14" x14ac:dyDescent="0.3">
      <c r="A292" s="19" t="s">
        <v>0</v>
      </c>
      <c r="B292" s="14" t="s">
        <v>522</v>
      </c>
      <c r="C292" s="13" t="s">
        <v>0</v>
      </c>
      <c r="D292" s="34">
        <f>SUM(D286:D291)</f>
        <v>14593388</v>
      </c>
      <c r="E292" s="34">
        <f>SUM(E286:E291)</f>
        <v>13778988</v>
      </c>
      <c r="F292" s="34">
        <f>SUM(F286:F291)</f>
        <v>2448230</v>
      </c>
      <c r="G292" s="39">
        <f t="shared" si="64"/>
        <v>0.16776296224015971</v>
      </c>
      <c r="H292" s="34">
        <f>SUM(H286:H291)</f>
        <v>3340317</v>
      </c>
      <c r="I292" s="39">
        <f t="shared" si="65"/>
        <v>0.2288924956973665</v>
      </c>
      <c r="J292" s="34">
        <f>SUM(J286:J291)</f>
        <v>1751353</v>
      </c>
      <c r="K292" s="39">
        <f t="shared" si="66"/>
        <v>0.12710316606705804</v>
      </c>
      <c r="L292" s="34">
        <f>SUM(L286:L291)</f>
        <v>0</v>
      </c>
      <c r="M292" s="39">
        <f t="shared" si="67"/>
        <v>0</v>
      </c>
      <c r="N292" s="34">
        <f t="shared" si="68"/>
        <v>7539900</v>
      </c>
      <c r="O292" s="39">
        <f t="shared" si="69"/>
        <v>0.54720274086892307</v>
      </c>
      <c r="P292" s="34">
        <f>SUM(P286:P291)</f>
        <v>866950</v>
      </c>
      <c r="Q292" s="34">
        <f>SUM(Q286:Q291)</f>
        <v>17425695</v>
      </c>
      <c r="R292" s="34">
        <f>SUM(R286:R291)</f>
        <v>16396931</v>
      </c>
      <c r="S292" s="34">
        <f>SUM(S286:S291)</f>
        <v>-24370253</v>
      </c>
      <c r="T292" s="39">
        <f t="shared" si="70"/>
        <v>-1.4862691682974087</v>
      </c>
      <c r="U292" s="39">
        <f t="shared" si="71"/>
        <v>1.0201314954726342</v>
      </c>
    </row>
    <row r="293" spans="1:21" ht="13" x14ac:dyDescent="0.3">
      <c r="A293" s="18" t="s">
        <v>29</v>
      </c>
      <c r="B293" s="12" t="s">
        <v>523</v>
      </c>
      <c r="C293" s="11" t="s">
        <v>524</v>
      </c>
      <c r="D293" s="33">
        <v>5166000</v>
      </c>
      <c r="E293" s="33">
        <v>5166000</v>
      </c>
      <c r="F293" s="33">
        <v>939594</v>
      </c>
      <c r="G293" s="38">
        <f t="shared" si="64"/>
        <v>0.18188037166085946</v>
      </c>
      <c r="H293" s="33">
        <v>917033</v>
      </c>
      <c r="I293" s="38">
        <f t="shared" si="65"/>
        <v>0.17751316298877273</v>
      </c>
      <c r="J293" s="33">
        <v>979663</v>
      </c>
      <c r="K293" s="38">
        <f t="shared" si="66"/>
        <v>0.18963666279519939</v>
      </c>
      <c r="L293" s="33">
        <v>0</v>
      </c>
      <c r="M293" s="38">
        <f t="shared" si="67"/>
        <v>0</v>
      </c>
      <c r="N293" s="33">
        <f t="shared" si="68"/>
        <v>2836290</v>
      </c>
      <c r="O293" s="38">
        <f t="shared" si="69"/>
        <v>0.54903019744483161</v>
      </c>
      <c r="P293" s="33">
        <v>905489</v>
      </c>
      <c r="Q293" s="33">
        <v>4231000</v>
      </c>
      <c r="R293" s="33">
        <v>4231000</v>
      </c>
      <c r="S293" s="33">
        <v>3863160</v>
      </c>
      <c r="T293" s="38">
        <f t="shared" si="70"/>
        <v>0.9130607421413377</v>
      </c>
      <c r="U293" s="38">
        <f t="shared" si="71"/>
        <v>8.1915959222033541E-2</v>
      </c>
    </row>
    <row r="294" spans="1:21" ht="13" x14ac:dyDescent="0.3">
      <c r="A294" s="18" t="s">
        <v>29</v>
      </c>
      <c r="B294" s="12" t="s">
        <v>525</v>
      </c>
      <c r="C294" s="11" t="s">
        <v>526</v>
      </c>
      <c r="D294" s="33">
        <v>0</v>
      </c>
      <c r="E294" s="33">
        <v>0</v>
      </c>
      <c r="F294" s="33">
        <v>10286</v>
      </c>
      <c r="G294" s="38">
        <f t="shared" si="64"/>
        <v>0</v>
      </c>
      <c r="H294" s="33">
        <v>10148</v>
      </c>
      <c r="I294" s="38">
        <f t="shared" si="65"/>
        <v>0</v>
      </c>
      <c r="J294" s="33">
        <v>1778</v>
      </c>
      <c r="K294" s="38">
        <f t="shared" si="66"/>
        <v>0</v>
      </c>
      <c r="L294" s="33">
        <v>0</v>
      </c>
      <c r="M294" s="38">
        <f t="shared" si="67"/>
        <v>0</v>
      </c>
      <c r="N294" s="33">
        <f t="shared" si="68"/>
        <v>22212</v>
      </c>
      <c r="O294" s="38">
        <f t="shared" si="69"/>
        <v>0</v>
      </c>
      <c r="P294" s="33">
        <v>5277</v>
      </c>
      <c r="Q294" s="33">
        <v>38175</v>
      </c>
      <c r="R294" s="33">
        <v>38175</v>
      </c>
      <c r="S294" s="33">
        <v>28922</v>
      </c>
      <c r="T294" s="38">
        <f t="shared" si="70"/>
        <v>0.7576162409954158</v>
      </c>
      <c r="U294" s="38">
        <f t="shared" si="71"/>
        <v>-0.66306613606215659</v>
      </c>
    </row>
    <row r="295" spans="1:21" ht="13" x14ac:dyDescent="0.3">
      <c r="A295" s="18" t="s">
        <v>29</v>
      </c>
      <c r="B295" s="12" t="s">
        <v>527</v>
      </c>
      <c r="C295" s="11" t="s">
        <v>528</v>
      </c>
      <c r="D295" s="33">
        <v>0</v>
      </c>
      <c r="E295" s="33">
        <v>0</v>
      </c>
      <c r="F295" s="33">
        <v>0</v>
      </c>
      <c r="G295" s="38">
        <f t="shared" si="64"/>
        <v>0</v>
      </c>
      <c r="H295" s="33">
        <v>0</v>
      </c>
      <c r="I295" s="38">
        <f t="shared" si="65"/>
        <v>0</v>
      </c>
      <c r="J295" s="33">
        <v>0</v>
      </c>
      <c r="K295" s="38">
        <f t="shared" si="66"/>
        <v>0</v>
      </c>
      <c r="L295" s="33">
        <v>0</v>
      </c>
      <c r="M295" s="38">
        <f t="shared" si="67"/>
        <v>0</v>
      </c>
      <c r="N295" s="33">
        <f t="shared" si="68"/>
        <v>0</v>
      </c>
      <c r="O295" s="38">
        <f t="shared" si="69"/>
        <v>0</v>
      </c>
      <c r="P295" s="33">
        <v>0</v>
      </c>
      <c r="Q295" s="33">
        <v>0</v>
      </c>
      <c r="R295" s="33">
        <v>0</v>
      </c>
      <c r="S295" s="33">
        <v>0</v>
      </c>
      <c r="T295" s="38">
        <f t="shared" si="70"/>
        <v>0</v>
      </c>
      <c r="U295" s="38">
        <f t="shared" si="71"/>
        <v>0</v>
      </c>
    </row>
    <row r="296" spans="1:21" ht="13" x14ac:dyDescent="0.3">
      <c r="A296" s="18" t="s">
        <v>29</v>
      </c>
      <c r="B296" s="12" t="s">
        <v>529</v>
      </c>
      <c r="C296" s="11" t="s">
        <v>530</v>
      </c>
      <c r="D296" s="33">
        <v>3967030</v>
      </c>
      <c r="E296" s="33">
        <v>3967030</v>
      </c>
      <c r="F296" s="33">
        <v>0</v>
      </c>
      <c r="G296" s="38">
        <f t="shared" si="64"/>
        <v>0</v>
      </c>
      <c r="H296" s="33">
        <v>0</v>
      </c>
      <c r="I296" s="38">
        <f t="shared" si="65"/>
        <v>0</v>
      </c>
      <c r="J296" s="33">
        <v>0</v>
      </c>
      <c r="K296" s="38">
        <f t="shared" si="66"/>
        <v>0</v>
      </c>
      <c r="L296" s="33">
        <v>0</v>
      </c>
      <c r="M296" s="38">
        <f t="shared" si="67"/>
        <v>0</v>
      </c>
      <c r="N296" s="33">
        <f t="shared" si="68"/>
        <v>0</v>
      </c>
      <c r="O296" s="38">
        <f t="shared" si="69"/>
        <v>0</v>
      </c>
      <c r="P296" s="33">
        <v>0</v>
      </c>
      <c r="Q296" s="33">
        <v>4967030</v>
      </c>
      <c r="R296" s="33">
        <v>4967030</v>
      </c>
      <c r="S296" s="33">
        <v>0</v>
      </c>
      <c r="T296" s="38">
        <f t="shared" si="70"/>
        <v>0</v>
      </c>
      <c r="U296" s="38">
        <f t="shared" si="71"/>
        <v>0</v>
      </c>
    </row>
    <row r="297" spans="1:21" ht="13" x14ac:dyDescent="0.3">
      <c r="A297" s="18" t="s">
        <v>44</v>
      </c>
      <c r="B297" s="12" t="s">
        <v>531</v>
      </c>
      <c r="C297" s="11" t="s">
        <v>532</v>
      </c>
      <c r="D297" s="33">
        <v>7653000</v>
      </c>
      <c r="E297" s="33">
        <v>7653000</v>
      </c>
      <c r="F297" s="33">
        <v>104250</v>
      </c>
      <c r="G297" s="38">
        <f t="shared" si="64"/>
        <v>1.3622108976871815E-2</v>
      </c>
      <c r="H297" s="33">
        <v>170845</v>
      </c>
      <c r="I297" s="38">
        <f t="shared" si="65"/>
        <v>2.2323925258068731E-2</v>
      </c>
      <c r="J297" s="33">
        <v>850222</v>
      </c>
      <c r="K297" s="38">
        <f t="shared" si="66"/>
        <v>0.11109656343917418</v>
      </c>
      <c r="L297" s="33">
        <v>0</v>
      </c>
      <c r="M297" s="38">
        <f t="shared" si="67"/>
        <v>0</v>
      </c>
      <c r="N297" s="33">
        <f t="shared" si="68"/>
        <v>1125317</v>
      </c>
      <c r="O297" s="38">
        <f t="shared" si="69"/>
        <v>0.14704259767411473</v>
      </c>
      <c r="P297" s="33">
        <v>1561883</v>
      </c>
      <c r="Q297" s="33">
        <v>5941470</v>
      </c>
      <c r="R297" s="33">
        <v>5941470</v>
      </c>
      <c r="S297" s="33">
        <v>1824793</v>
      </c>
      <c r="T297" s="38">
        <f t="shared" si="70"/>
        <v>0.30712820227990717</v>
      </c>
      <c r="U297" s="38">
        <f t="shared" si="71"/>
        <v>-0.45564296429374029</v>
      </c>
    </row>
    <row r="298" spans="1:21" ht="14" x14ac:dyDescent="0.3">
      <c r="A298" s="19" t="s">
        <v>0</v>
      </c>
      <c r="B298" s="14" t="s">
        <v>533</v>
      </c>
      <c r="C298" s="13" t="s">
        <v>0</v>
      </c>
      <c r="D298" s="34">
        <f>SUM(D293:D297)</f>
        <v>16786030</v>
      </c>
      <c r="E298" s="34">
        <f>SUM(E293:E297)</f>
        <v>16786030</v>
      </c>
      <c r="F298" s="34">
        <f>SUM(F293:F297)</f>
        <v>1054130</v>
      </c>
      <c r="G298" s="39">
        <f t="shared" si="64"/>
        <v>6.2798052904707066E-2</v>
      </c>
      <c r="H298" s="34">
        <f>SUM(H293:H297)</f>
        <v>1098026</v>
      </c>
      <c r="I298" s="39">
        <f t="shared" si="65"/>
        <v>6.5413084570919988E-2</v>
      </c>
      <c r="J298" s="34">
        <f>SUM(J293:J297)</f>
        <v>1831663</v>
      </c>
      <c r="K298" s="39">
        <f t="shared" si="66"/>
        <v>0.10911829658352809</v>
      </c>
      <c r="L298" s="34">
        <f>SUM(L293:L297)</f>
        <v>0</v>
      </c>
      <c r="M298" s="39">
        <f t="shared" si="67"/>
        <v>0</v>
      </c>
      <c r="N298" s="34">
        <f t="shared" si="68"/>
        <v>3983819</v>
      </c>
      <c r="O298" s="39">
        <f t="shared" si="69"/>
        <v>0.23732943405915513</v>
      </c>
      <c r="P298" s="34">
        <f>SUM(P293:P297)</f>
        <v>2472649</v>
      </c>
      <c r="Q298" s="34">
        <f>SUM(Q293:Q297)</f>
        <v>15177675</v>
      </c>
      <c r="R298" s="34">
        <f>SUM(R293:R297)</f>
        <v>15177675</v>
      </c>
      <c r="S298" s="34">
        <f>SUM(S293:S297)</f>
        <v>5716875</v>
      </c>
      <c r="T298" s="39">
        <f t="shared" si="70"/>
        <v>0.37666342176914447</v>
      </c>
      <c r="U298" s="39">
        <f t="shared" si="71"/>
        <v>-0.25923048520028524</v>
      </c>
    </row>
    <row r="299" spans="1:21" ht="14" x14ac:dyDescent="0.3">
      <c r="A299" s="19" t="s">
        <v>0</v>
      </c>
      <c r="B299" s="14" t="s">
        <v>534</v>
      </c>
      <c r="C299" s="13" t="s">
        <v>0</v>
      </c>
      <c r="D299" s="34">
        <f>SUM(D263:D266,D268:D274,D276:D284,D286:D291,D293:D297)</f>
        <v>96779272</v>
      </c>
      <c r="E299" s="34">
        <f>SUM(E263:E266,E268:E274,E276:E284,E286:E291,E293:E297)</f>
        <v>98729224</v>
      </c>
      <c r="F299" s="34">
        <f>SUM(F263:F266,F268:F274,F276:F284,F286:F291,F293:F297)</f>
        <v>17625276</v>
      </c>
      <c r="G299" s="39">
        <f t="shared" si="64"/>
        <v>0.18211829491753151</v>
      </c>
      <c r="H299" s="34">
        <f>SUM(H263:H266,H268:H274,H276:H284,H286:H291,H293:H297)</f>
        <v>16321246</v>
      </c>
      <c r="I299" s="39">
        <f t="shared" si="65"/>
        <v>0.16864402534460066</v>
      </c>
      <c r="J299" s="34">
        <f>SUM(J263:J266,J268:J274,J276:J284,J286:J291,J293:J297)</f>
        <v>18443199</v>
      </c>
      <c r="K299" s="39">
        <f t="shared" si="66"/>
        <v>0.18680587421612876</v>
      </c>
      <c r="L299" s="34">
        <f>SUM(L263:L266,L268:L274,L276:L284,L286:L291,L293:L297)</f>
        <v>0</v>
      </c>
      <c r="M299" s="39">
        <f t="shared" si="67"/>
        <v>0</v>
      </c>
      <c r="N299" s="34">
        <f t="shared" si="68"/>
        <v>52389721</v>
      </c>
      <c r="O299" s="39">
        <f t="shared" si="69"/>
        <v>0.53064046163271783</v>
      </c>
      <c r="P299" s="34">
        <f>SUM(P263:P266,P268:P274,P276:P284,P286:P291,P293:P297)</f>
        <v>13752912</v>
      </c>
      <c r="Q299" s="34">
        <f>SUM(Q263:Q266,Q268:Q274,Q276:Q284,Q286:Q291,Q293:Q297)</f>
        <v>82748988</v>
      </c>
      <c r="R299" s="34">
        <f>SUM(R263:R266,R268:R274,R276:R284,R286:R291,R293:R297)</f>
        <v>92686434</v>
      </c>
      <c r="S299" s="34">
        <f>SUM(S263:S266,S268:S274,S276:S284,S286:S291,S293:S297)</f>
        <v>16049106</v>
      </c>
      <c r="T299" s="39">
        <f t="shared" si="70"/>
        <v>0.17315485457127416</v>
      </c>
      <c r="U299" s="39">
        <f t="shared" si="71"/>
        <v>0.34103955584097401</v>
      </c>
    </row>
    <row r="300" spans="1:21" ht="14.5" customHeight="1" x14ac:dyDescent="0.3">
      <c r="A300" s="17" t="s">
        <v>0</v>
      </c>
      <c r="B300" s="15" t="s">
        <v>618</v>
      </c>
      <c r="C300" s="10"/>
      <c r="D300" s="35"/>
      <c r="E300" s="35"/>
      <c r="F300" s="35"/>
      <c r="G300" s="40"/>
      <c r="H300" s="35"/>
      <c r="I300" s="40"/>
      <c r="J300" s="35"/>
      <c r="K300" s="40"/>
      <c r="L300" s="35"/>
      <c r="M300" s="40"/>
      <c r="N300" s="35"/>
      <c r="O300" s="40"/>
      <c r="P300" s="35"/>
      <c r="Q300" s="35"/>
      <c r="R300" s="35"/>
      <c r="S300" s="35"/>
      <c r="T300" s="40"/>
      <c r="U300" s="40"/>
    </row>
    <row r="301" spans="1:21" ht="28.9" customHeight="1" x14ac:dyDescent="0.3">
      <c r="A301" s="17" t="s">
        <v>0</v>
      </c>
      <c r="B301" s="9" t="s">
        <v>535</v>
      </c>
      <c r="C301" s="10"/>
      <c r="D301" s="35"/>
      <c r="E301" s="35"/>
      <c r="F301" s="35"/>
      <c r="G301" s="40"/>
      <c r="H301" s="35"/>
      <c r="I301" s="40"/>
      <c r="J301" s="35"/>
      <c r="K301" s="40"/>
      <c r="L301" s="35"/>
      <c r="M301" s="40"/>
      <c r="N301" s="35"/>
      <c r="O301" s="40"/>
      <c r="P301" s="35"/>
      <c r="Q301" s="35"/>
      <c r="R301" s="35"/>
      <c r="S301" s="35"/>
      <c r="T301" s="40"/>
      <c r="U301" s="40"/>
    </row>
    <row r="302" spans="1:21" ht="13" x14ac:dyDescent="0.3">
      <c r="A302" s="18" t="s">
        <v>23</v>
      </c>
      <c r="B302" s="12" t="s">
        <v>536</v>
      </c>
      <c r="C302" s="11" t="s">
        <v>537</v>
      </c>
      <c r="D302" s="33">
        <v>512203464</v>
      </c>
      <c r="E302" s="33">
        <v>563800846</v>
      </c>
      <c r="F302" s="33">
        <v>112978910</v>
      </c>
      <c r="G302" s="38">
        <f t="shared" ref="G302:G339" si="72">IF(($D302     =0),0,($F302     /$D302     ))</f>
        <v>0.22057427944298322</v>
      </c>
      <c r="H302" s="33">
        <v>115179567</v>
      </c>
      <c r="I302" s="38">
        <f t="shared" ref="I302:I339" si="73">IF(($D302     =0),0,($H302     /$D302     ))</f>
        <v>0.22487073027682608</v>
      </c>
      <c r="J302" s="33">
        <v>115580677</v>
      </c>
      <c r="K302" s="38">
        <f t="shared" ref="K302:K339" si="74">IF(($E302     =0),0,($J302     /$E302     ))</f>
        <v>0.20500266684594509</v>
      </c>
      <c r="L302" s="33">
        <v>0</v>
      </c>
      <c r="M302" s="38">
        <f t="shared" ref="M302:M339" si="75">IF(($E302     =0),0,($L302     /$E302     ))</f>
        <v>0</v>
      </c>
      <c r="N302" s="33">
        <f t="shared" ref="N302:N339" si="76">$F302     +$H302     +$J302</f>
        <v>343739154</v>
      </c>
      <c r="O302" s="38">
        <f t="shared" ref="O302:O339" si="77">IF(($E302     =0),0,($N302     /$E302     ))</f>
        <v>0.60968186982819816</v>
      </c>
      <c r="P302" s="33">
        <v>92362173</v>
      </c>
      <c r="Q302" s="33">
        <v>470490093</v>
      </c>
      <c r="R302" s="33">
        <v>453306838</v>
      </c>
      <c r="S302" s="33">
        <v>289004075</v>
      </c>
      <c r="T302" s="38">
        <f t="shared" ref="T302:T339" si="78">IF(($R302     =0),0,($S302     /$R302     ))</f>
        <v>0.63754625073623972</v>
      </c>
      <c r="U302" s="38">
        <f t="shared" ref="U302:U339" si="79">IF(($P302     =0),0,(($J302     /$P302     )-1))</f>
        <v>0.25138542377083306</v>
      </c>
    </row>
    <row r="303" spans="1:21" ht="14" x14ac:dyDescent="0.3">
      <c r="A303" s="19" t="s">
        <v>0</v>
      </c>
      <c r="B303" s="14" t="s">
        <v>28</v>
      </c>
      <c r="C303" s="13" t="s">
        <v>0</v>
      </c>
      <c r="D303" s="34">
        <f>D302</f>
        <v>512203464</v>
      </c>
      <c r="E303" s="34">
        <f>E302</f>
        <v>563800846</v>
      </c>
      <c r="F303" s="34">
        <f>F302</f>
        <v>112978910</v>
      </c>
      <c r="G303" s="39">
        <f t="shared" si="72"/>
        <v>0.22057427944298322</v>
      </c>
      <c r="H303" s="34">
        <f>H302</f>
        <v>115179567</v>
      </c>
      <c r="I303" s="39">
        <f t="shared" si="73"/>
        <v>0.22487073027682608</v>
      </c>
      <c r="J303" s="34">
        <f>J302</f>
        <v>115580677</v>
      </c>
      <c r="K303" s="39">
        <f t="shared" si="74"/>
        <v>0.20500266684594509</v>
      </c>
      <c r="L303" s="34">
        <f>L302</f>
        <v>0</v>
      </c>
      <c r="M303" s="39">
        <f t="shared" si="75"/>
        <v>0</v>
      </c>
      <c r="N303" s="34">
        <f t="shared" si="76"/>
        <v>343739154</v>
      </c>
      <c r="O303" s="39">
        <f t="shared" si="77"/>
        <v>0.60968186982819816</v>
      </c>
      <c r="P303" s="34">
        <f>P302</f>
        <v>92362173</v>
      </c>
      <c r="Q303" s="34">
        <f>Q302</f>
        <v>470490093</v>
      </c>
      <c r="R303" s="34">
        <f>R302</f>
        <v>453306838</v>
      </c>
      <c r="S303" s="34">
        <f>S302</f>
        <v>289004075</v>
      </c>
      <c r="T303" s="39">
        <f t="shared" si="78"/>
        <v>0.63754625073623972</v>
      </c>
      <c r="U303" s="39">
        <f t="shared" si="79"/>
        <v>0.25138542377083306</v>
      </c>
    </row>
    <row r="304" spans="1:21" ht="13" x14ac:dyDescent="0.3">
      <c r="A304" s="18" t="s">
        <v>29</v>
      </c>
      <c r="B304" s="12" t="s">
        <v>538</v>
      </c>
      <c r="C304" s="11" t="s">
        <v>539</v>
      </c>
      <c r="D304" s="33">
        <v>564088</v>
      </c>
      <c r="E304" s="33">
        <v>564088</v>
      </c>
      <c r="F304" s="33">
        <v>136478</v>
      </c>
      <c r="G304" s="38">
        <f t="shared" si="72"/>
        <v>0.2419445192948618</v>
      </c>
      <c r="H304" s="33">
        <v>117004</v>
      </c>
      <c r="I304" s="38">
        <f t="shared" si="73"/>
        <v>0.20742153706513877</v>
      </c>
      <c r="J304" s="33">
        <v>109190</v>
      </c>
      <c r="K304" s="38">
        <f t="shared" si="74"/>
        <v>0.19356908851101245</v>
      </c>
      <c r="L304" s="33">
        <v>0</v>
      </c>
      <c r="M304" s="38">
        <f t="shared" si="75"/>
        <v>0</v>
      </c>
      <c r="N304" s="33">
        <f t="shared" si="76"/>
        <v>362672</v>
      </c>
      <c r="O304" s="38">
        <f t="shared" si="77"/>
        <v>0.642935144871013</v>
      </c>
      <c r="P304" s="33">
        <v>123636</v>
      </c>
      <c r="Q304" s="33">
        <v>542914</v>
      </c>
      <c r="R304" s="33">
        <v>542914</v>
      </c>
      <c r="S304" s="33">
        <v>241841</v>
      </c>
      <c r="T304" s="38">
        <f t="shared" si="78"/>
        <v>0.44544992392902005</v>
      </c>
      <c r="U304" s="38">
        <f t="shared" si="79"/>
        <v>-0.11684299071467852</v>
      </c>
    </row>
    <row r="305" spans="1:21" ht="13" x14ac:dyDescent="0.3">
      <c r="A305" s="18" t="s">
        <v>29</v>
      </c>
      <c r="B305" s="12" t="s">
        <v>540</v>
      </c>
      <c r="C305" s="11" t="s">
        <v>541</v>
      </c>
      <c r="D305" s="33">
        <v>2369857</v>
      </c>
      <c r="E305" s="33">
        <v>2398280</v>
      </c>
      <c r="F305" s="33">
        <v>825387</v>
      </c>
      <c r="G305" s="38">
        <f t="shared" si="72"/>
        <v>0.34828557166107493</v>
      </c>
      <c r="H305" s="33">
        <v>818674</v>
      </c>
      <c r="I305" s="38">
        <f t="shared" si="73"/>
        <v>0.34545291129380379</v>
      </c>
      <c r="J305" s="33">
        <v>565481</v>
      </c>
      <c r="K305" s="38">
        <f t="shared" si="74"/>
        <v>0.23578606334539753</v>
      </c>
      <c r="L305" s="33">
        <v>0</v>
      </c>
      <c r="M305" s="38">
        <f t="shared" si="75"/>
        <v>0</v>
      </c>
      <c r="N305" s="33">
        <f t="shared" si="76"/>
        <v>2209542</v>
      </c>
      <c r="O305" s="38">
        <f t="shared" si="77"/>
        <v>0.92130276698300451</v>
      </c>
      <c r="P305" s="33">
        <v>250937</v>
      </c>
      <c r="Q305" s="33">
        <v>2104789</v>
      </c>
      <c r="R305" s="33">
        <v>2105185</v>
      </c>
      <c r="S305" s="33">
        <v>1771950</v>
      </c>
      <c r="T305" s="38">
        <f t="shared" si="78"/>
        <v>0.84170749839087777</v>
      </c>
      <c r="U305" s="38">
        <f t="shared" si="79"/>
        <v>1.2534779645887215</v>
      </c>
    </row>
    <row r="306" spans="1:21" ht="13" x14ac:dyDescent="0.3">
      <c r="A306" s="18" t="s">
        <v>29</v>
      </c>
      <c r="B306" s="12" t="s">
        <v>542</v>
      </c>
      <c r="C306" s="11" t="s">
        <v>543</v>
      </c>
      <c r="D306" s="33">
        <v>4033000</v>
      </c>
      <c r="E306" s="33">
        <v>5149860</v>
      </c>
      <c r="F306" s="33">
        <v>501183</v>
      </c>
      <c r="G306" s="38">
        <f t="shared" si="72"/>
        <v>0.12427051822464666</v>
      </c>
      <c r="H306" s="33">
        <v>745427</v>
      </c>
      <c r="I306" s="38">
        <f t="shared" si="73"/>
        <v>0.18483188693280436</v>
      </c>
      <c r="J306" s="33">
        <v>870281</v>
      </c>
      <c r="K306" s="38">
        <f t="shared" si="74"/>
        <v>0.16899119587716949</v>
      </c>
      <c r="L306" s="33">
        <v>0</v>
      </c>
      <c r="M306" s="38">
        <f t="shared" si="75"/>
        <v>0</v>
      </c>
      <c r="N306" s="33">
        <f t="shared" si="76"/>
        <v>2116891</v>
      </c>
      <c r="O306" s="38">
        <f t="shared" si="77"/>
        <v>0.41105797050793613</v>
      </c>
      <c r="P306" s="33">
        <v>460039</v>
      </c>
      <c r="Q306" s="33">
        <v>3755000</v>
      </c>
      <c r="R306" s="33">
        <v>4280783</v>
      </c>
      <c r="S306" s="33">
        <v>1443973</v>
      </c>
      <c r="T306" s="38">
        <f t="shared" si="78"/>
        <v>0.33731515939957712</v>
      </c>
      <c r="U306" s="38">
        <f t="shared" si="79"/>
        <v>0.89175482948184825</v>
      </c>
    </row>
    <row r="307" spans="1:21" ht="13" x14ac:dyDescent="0.3">
      <c r="A307" s="18" t="s">
        <v>29</v>
      </c>
      <c r="B307" s="12" t="s">
        <v>544</v>
      </c>
      <c r="C307" s="11" t="s">
        <v>545</v>
      </c>
      <c r="D307" s="33">
        <v>8234472</v>
      </c>
      <c r="E307" s="33">
        <v>6276116</v>
      </c>
      <c r="F307" s="33">
        <v>2233443</v>
      </c>
      <c r="G307" s="38">
        <f t="shared" si="72"/>
        <v>0.27123086944736713</v>
      </c>
      <c r="H307" s="33">
        <v>2329420</v>
      </c>
      <c r="I307" s="38">
        <f t="shared" si="73"/>
        <v>0.2828863830006344</v>
      </c>
      <c r="J307" s="33">
        <v>2982275</v>
      </c>
      <c r="K307" s="38">
        <f t="shared" si="74"/>
        <v>0.47517843838450402</v>
      </c>
      <c r="L307" s="33">
        <v>0</v>
      </c>
      <c r="M307" s="38">
        <f t="shared" si="75"/>
        <v>0</v>
      </c>
      <c r="N307" s="33">
        <f t="shared" si="76"/>
        <v>7545138</v>
      </c>
      <c r="O307" s="38">
        <f t="shared" si="77"/>
        <v>1.2021986209305247</v>
      </c>
      <c r="P307" s="33">
        <v>1704739</v>
      </c>
      <c r="Q307" s="33">
        <v>9584495</v>
      </c>
      <c r="R307" s="33">
        <v>8295230</v>
      </c>
      <c r="S307" s="33">
        <v>6329093</v>
      </c>
      <c r="T307" s="38">
        <f t="shared" si="78"/>
        <v>0.76297980887811434</v>
      </c>
      <c r="U307" s="38">
        <f t="shared" si="79"/>
        <v>0.74940269448871644</v>
      </c>
    </row>
    <row r="308" spans="1:21" ht="13" x14ac:dyDescent="0.3">
      <c r="A308" s="18" t="s">
        <v>29</v>
      </c>
      <c r="B308" s="12" t="s">
        <v>546</v>
      </c>
      <c r="C308" s="11" t="s">
        <v>547</v>
      </c>
      <c r="D308" s="33">
        <v>3538600</v>
      </c>
      <c r="E308" s="33">
        <v>4065972</v>
      </c>
      <c r="F308" s="33">
        <v>1179908</v>
      </c>
      <c r="G308" s="38">
        <f t="shared" si="72"/>
        <v>0.33343921324817727</v>
      </c>
      <c r="H308" s="33">
        <v>1347128</v>
      </c>
      <c r="I308" s="38">
        <f t="shared" si="73"/>
        <v>0.38069519018821002</v>
      </c>
      <c r="J308" s="33">
        <v>1463456</v>
      </c>
      <c r="K308" s="38">
        <f t="shared" si="74"/>
        <v>0.35992771224199283</v>
      </c>
      <c r="L308" s="33">
        <v>0</v>
      </c>
      <c r="M308" s="38">
        <f t="shared" si="75"/>
        <v>0</v>
      </c>
      <c r="N308" s="33">
        <f t="shared" si="76"/>
        <v>3990492</v>
      </c>
      <c r="O308" s="38">
        <f t="shared" si="77"/>
        <v>0.98143617319548682</v>
      </c>
      <c r="P308" s="33">
        <v>1177370</v>
      </c>
      <c r="Q308" s="33">
        <v>3774497</v>
      </c>
      <c r="R308" s="33">
        <v>3774497</v>
      </c>
      <c r="S308" s="33">
        <v>2774109</v>
      </c>
      <c r="T308" s="38">
        <f t="shared" si="78"/>
        <v>0.73496124119319739</v>
      </c>
      <c r="U308" s="38">
        <f t="shared" si="79"/>
        <v>0.24298733618148916</v>
      </c>
    </row>
    <row r="309" spans="1:21" ht="13" x14ac:dyDescent="0.3">
      <c r="A309" s="18" t="s">
        <v>44</v>
      </c>
      <c r="B309" s="12" t="s">
        <v>548</v>
      </c>
      <c r="C309" s="11" t="s">
        <v>549</v>
      </c>
      <c r="D309" s="33">
        <v>76000</v>
      </c>
      <c r="E309" s="33">
        <v>332521</v>
      </c>
      <c r="F309" s="33">
        <v>0</v>
      </c>
      <c r="G309" s="38">
        <f t="shared" si="72"/>
        <v>0</v>
      </c>
      <c r="H309" s="33">
        <v>17400</v>
      </c>
      <c r="I309" s="38">
        <f t="shared" si="73"/>
        <v>0.22894736842105262</v>
      </c>
      <c r="J309" s="33">
        <v>3805</v>
      </c>
      <c r="K309" s="38">
        <f t="shared" si="74"/>
        <v>1.144288631394709E-2</v>
      </c>
      <c r="L309" s="33">
        <v>0</v>
      </c>
      <c r="M309" s="38">
        <f t="shared" si="75"/>
        <v>0</v>
      </c>
      <c r="N309" s="33">
        <f t="shared" si="76"/>
        <v>21205</v>
      </c>
      <c r="O309" s="38">
        <f t="shared" si="77"/>
        <v>6.3770408485479116E-2</v>
      </c>
      <c r="P309" s="33">
        <v>250000</v>
      </c>
      <c r="Q309" s="33">
        <v>557000</v>
      </c>
      <c r="R309" s="33">
        <v>587851</v>
      </c>
      <c r="S309" s="33">
        <v>500000</v>
      </c>
      <c r="T309" s="38">
        <f t="shared" si="78"/>
        <v>0.85055566801791616</v>
      </c>
      <c r="U309" s="38">
        <f t="shared" si="79"/>
        <v>-0.98477999999999999</v>
      </c>
    </row>
    <row r="310" spans="1:21" ht="14" x14ac:dyDescent="0.3">
      <c r="A310" s="19" t="s">
        <v>0</v>
      </c>
      <c r="B310" s="14" t="s">
        <v>550</v>
      </c>
      <c r="C310" s="13" t="s">
        <v>0</v>
      </c>
      <c r="D310" s="34">
        <f>SUM(D304:D309)</f>
        <v>18816017</v>
      </c>
      <c r="E310" s="34">
        <f>SUM(E304:E309)</f>
        <v>18786837</v>
      </c>
      <c r="F310" s="34">
        <f>SUM(F304:F309)</f>
        <v>4876399</v>
      </c>
      <c r="G310" s="39">
        <f t="shared" si="72"/>
        <v>0.25916212767027158</v>
      </c>
      <c r="H310" s="34">
        <f>SUM(H304:H309)</f>
        <v>5375053</v>
      </c>
      <c r="I310" s="39">
        <f t="shared" si="73"/>
        <v>0.28566369811421832</v>
      </c>
      <c r="J310" s="34">
        <f>SUM(J304:J309)</f>
        <v>5994488</v>
      </c>
      <c r="K310" s="39">
        <f t="shared" si="74"/>
        <v>0.31907915100343925</v>
      </c>
      <c r="L310" s="34">
        <f>SUM(L304:L309)</f>
        <v>0</v>
      </c>
      <c r="M310" s="39">
        <f t="shared" si="75"/>
        <v>0</v>
      </c>
      <c r="N310" s="34">
        <f t="shared" si="76"/>
        <v>16245940</v>
      </c>
      <c r="O310" s="39">
        <f t="shared" si="77"/>
        <v>0.86475120851902854</v>
      </c>
      <c r="P310" s="34">
        <f>SUM(P304:P309)</f>
        <v>3966721</v>
      </c>
      <c r="Q310" s="34">
        <f>SUM(Q304:Q309)</f>
        <v>20318695</v>
      </c>
      <c r="R310" s="34">
        <f>SUM(R304:R309)</f>
        <v>19586460</v>
      </c>
      <c r="S310" s="34">
        <f>SUM(S304:S309)</f>
        <v>13060966</v>
      </c>
      <c r="T310" s="39">
        <f t="shared" si="78"/>
        <v>0.66683647785255729</v>
      </c>
      <c r="U310" s="39">
        <f t="shared" si="79"/>
        <v>0.51119476262636065</v>
      </c>
    </row>
    <row r="311" spans="1:21" ht="13" x14ac:dyDescent="0.3">
      <c r="A311" s="18" t="s">
        <v>29</v>
      </c>
      <c r="B311" s="12" t="s">
        <v>551</v>
      </c>
      <c r="C311" s="11" t="s">
        <v>552</v>
      </c>
      <c r="D311" s="33">
        <v>2195280</v>
      </c>
      <c r="E311" s="33">
        <v>2766918</v>
      </c>
      <c r="F311" s="33">
        <v>410446</v>
      </c>
      <c r="G311" s="38">
        <f t="shared" si="72"/>
        <v>0.18696749389599504</v>
      </c>
      <c r="H311" s="33">
        <v>300402</v>
      </c>
      <c r="I311" s="38">
        <f t="shared" si="73"/>
        <v>0.13683994752377829</v>
      </c>
      <c r="J311" s="33">
        <v>313209</v>
      </c>
      <c r="K311" s="38">
        <f t="shared" si="74"/>
        <v>0.11319778902012997</v>
      </c>
      <c r="L311" s="33">
        <v>0</v>
      </c>
      <c r="M311" s="38">
        <f t="shared" si="75"/>
        <v>0</v>
      </c>
      <c r="N311" s="33">
        <f t="shared" si="76"/>
        <v>1024057</v>
      </c>
      <c r="O311" s="38">
        <f t="shared" si="77"/>
        <v>0.37010746252689813</v>
      </c>
      <c r="P311" s="33">
        <v>309001</v>
      </c>
      <c r="Q311" s="33">
        <v>2503535</v>
      </c>
      <c r="R311" s="33">
        <v>2841335</v>
      </c>
      <c r="S311" s="33">
        <v>963940</v>
      </c>
      <c r="T311" s="38">
        <f t="shared" si="78"/>
        <v>0.33925601873767086</v>
      </c>
      <c r="U311" s="38">
        <f t="shared" si="79"/>
        <v>1.3618078905893505E-2</v>
      </c>
    </row>
    <row r="312" spans="1:21" ht="13" x14ac:dyDescent="0.3">
      <c r="A312" s="18" t="s">
        <v>29</v>
      </c>
      <c r="B312" s="12" t="s">
        <v>553</v>
      </c>
      <c r="C312" s="11" t="s">
        <v>554</v>
      </c>
      <c r="D312" s="33">
        <v>7812450</v>
      </c>
      <c r="E312" s="33">
        <v>11877450</v>
      </c>
      <c r="F312" s="33">
        <v>2527054</v>
      </c>
      <c r="G312" s="38">
        <f t="shared" si="72"/>
        <v>0.32346498217588593</v>
      </c>
      <c r="H312" s="33">
        <v>4015448</v>
      </c>
      <c r="I312" s="38">
        <f t="shared" si="73"/>
        <v>0.51398063347605427</v>
      </c>
      <c r="J312" s="33">
        <v>2917803</v>
      </c>
      <c r="K312" s="38">
        <f t="shared" si="74"/>
        <v>0.24565904297639646</v>
      </c>
      <c r="L312" s="33">
        <v>0</v>
      </c>
      <c r="M312" s="38">
        <f t="shared" si="75"/>
        <v>0</v>
      </c>
      <c r="N312" s="33">
        <f t="shared" si="76"/>
        <v>9460305</v>
      </c>
      <c r="O312" s="38">
        <f t="shared" si="77"/>
        <v>0.79649293408938793</v>
      </c>
      <c r="P312" s="33">
        <v>1377757</v>
      </c>
      <c r="Q312" s="33">
        <v>5001769</v>
      </c>
      <c r="R312" s="33">
        <v>9360418</v>
      </c>
      <c r="S312" s="33">
        <v>5296109</v>
      </c>
      <c r="T312" s="38">
        <f t="shared" si="78"/>
        <v>0.56579834362097936</v>
      </c>
      <c r="U312" s="38">
        <f t="shared" si="79"/>
        <v>1.11779217960787</v>
      </c>
    </row>
    <row r="313" spans="1:21" ht="13" x14ac:dyDescent="0.3">
      <c r="A313" s="18" t="s">
        <v>29</v>
      </c>
      <c r="B313" s="12" t="s">
        <v>555</v>
      </c>
      <c r="C313" s="11" t="s">
        <v>556</v>
      </c>
      <c r="D313" s="33">
        <v>34669360</v>
      </c>
      <c r="E313" s="33">
        <v>30921130</v>
      </c>
      <c r="F313" s="33">
        <v>1971538</v>
      </c>
      <c r="G313" s="38">
        <f t="shared" si="72"/>
        <v>5.6866870343150265E-2</v>
      </c>
      <c r="H313" s="33">
        <v>3233704</v>
      </c>
      <c r="I313" s="38">
        <f t="shared" si="73"/>
        <v>9.3272676507440574E-2</v>
      </c>
      <c r="J313" s="33">
        <v>3359245</v>
      </c>
      <c r="K313" s="38">
        <f t="shared" si="74"/>
        <v>0.10863914093695799</v>
      </c>
      <c r="L313" s="33">
        <v>0</v>
      </c>
      <c r="M313" s="38">
        <f t="shared" si="75"/>
        <v>0</v>
      </c>
      <c r="N313" s="33">
        <f t="shared" si="76"/>
        <v>8564487</v>
      </c>
      <c r="O313" s="38">
        <f t="shared" si="77"/>
        <v>0.27697846100708479</v>
      </c>
      <c r="P313" s="33">
        <v>2307368</v>
      </c>
      <c r="Q313" s="33">
        <v>9719854</v>
      </c>
      <c r="R313" s="33">
        <v>17112592</v>
      </c>
      <c r="S313" s="33">
        <v>5331028</v>
      </c>
      <c r="T313" s="38">
        <f t="shared" si="78"/>
        <v>0.31152662320237634</v>
      </c>
      <c r="U313" s="38">
        <f t="shared" si="79"/>
        <v>0.45587743264186731</v>
      </c>
    </row>
    <row r="314" spans="1:21" ht="13" x14ac:dyDescent="0.3">
      <c r="A314" s="18" t="s">
        <v>29</v>
      </c>
      <c r="B314" s="12" t="s">
        <v>557</v>
      </c>
      <c r="C314" s="11" t="s">
        <v>558</v>
      </c>
      <c r="D314" s="33">
        <v>1352600</v>
      </c>
      <c r="E314" s="33">
        <v>1541862</v>
      </c>
      <c r="F314" s="33">
        <v>507685</v>
      </c>
      <c r="G314" s="38">
        <f t="shared" si="72"/>
        <v>0.37534008576075706</v>
      </c>
      <c r="H314" s="33">
        <v>487791</v>
      </c>
      <c r="I314" s="38">
        <f t="shared" si="73"/>
        <v>0.36063211592488542</v>
      </c>
      <c r="J314" s="33">
        <v>452202</v>
      </c>
      <c r="K314" s="38">
        <f t="shared" si="74"/>
        <v>0.29328305646030578</v>
      </c>
      <c r="L314" s="33">
        <v>0</v>
      </c>
      <c r="M314" s="38">
        <f t="shared" si="75"/>
        <v>0</v>
      </c>
      <c r="N314" s="33">
        <f t="shared" si="76"/>
        <v>1447678</v>
      </c>
      <c r="O314" s="38">
        <f t="shared" si="77"/>
        <v>0.93891541525765598</v>
      </c>
      <c r="P314" s="33">
        <v>376223</v>
      </c>
      <c r="Q314" s="33">
        <v>1309000</v>
      </c>
      <c r="R314" s="33">
        <v>1309000</v>
      </c>
      <c r="S314" s="33">
        <v>1233713</v>
      </c>
      <c r="T314" s="38">
        <f t="shared" si="78"/>
        <v>0.94248510313216194</v>
      </c>
      <c r="U314" s="38">
        <f t="shared" si="79"/>
        <v>0.20195203376720716</v>
      </c>
    </row>
    <row r="315" spans="1:21" ht="13" x14ac:dyDescent="0.3">
      <c r="A315" s="18" t="s">
        <v>29</v>
      </c>
      <c r="B315" s="12" t="s">
        <v>559</v>
      </c>
      <c r="C315" s="11" t="s">
        <v>560</v>
      </c>
      <c r="D315" s="33">
        <v>1572754</v>
      </c>
      <c r="E315" s="33">
        <v>2429754</v>
      </c>
      <c r="F315" s="33">
        <v>651331</v>
      </c>
      <c r="G315" s="38">
        <f t="shared" si="72"/>
        <v>0.41413406038070799</v>
      </c>
      <c r="H315" s="33">
        <v>405150</v>
      </c>
      <c r="I315" s="38">
        <f t="shared" si="73"/>
        <v>0.25760544878601482</v>
      </c>
      <c r="J315" s="33">
        <v>707772</v>
      </c>
      <c r="K315" s="38">
        <f t="shared" si="74"/>
        <v>0.29129368652135157</v>
      </c>
      <c r="L315" s="33">
        <v>0</v>
      </c>
      <c r="M315" s="38">
        <f t="shared" si="75"/>
        <v>0</v>
      </c>
      <c r="N315" s="33">
        <f t="shared" si="76"/>
        <v>1764253</v>
      </c>
      <c r="O315" s="38">
        <f t="shared" si="77"/>
        <v>0.7261035479311897</v>
      </c>
      <c r="P315" s="33">
        <v>444525</v>
      </c>
      <c r="Q315" s="33">
        <v>1532958</v>
      </c>
      <c r="R315" s="33">
        <v>1483731</v>
      </c>
      <c r="S315" s="33">
        <v>1250096</v>
      </c>
      <c r="T315" s="38">
        <f t="shared" si="78"/>
        <v>0.84253547307429721</v>
      </c>
      <c r="U315" s="38">
        <f t="shared" si="79"/>
        <v>0.59219841403745566</v>
      </c>
    </row>
    <row r="316" spans="1:21" ht="13" x14ac:dyDescent="0.3">
      <c r="A316" s="18" t="s">
        <v>44</v>
      </c>
      <c r="B316" s="12" t="s">
        <v>561</v>
      </c>
      <c r="C316" s="11" t="s">
        <v>562</v>
      </c>
      <c r="D316" s="33">
        <v>5686190</v>
      </c>
      <c r="E316" s="33">
        <v>7886190</v>
      </c>
      <c r="F316" s="33">
        <v>2426547</v>
      </c>
      <c r="G316" s="38">
        <f t="shared" si="72"/>
        <v>0.42674391815961127</v>
      </c>
      <c r="H316" s="33">
        <v>-1520607</v>
      </c>
      <c r="I316" s="38">
        <f t="shared" si="73"/>
        <v>-0.2674210675337968</v>
      </c>
      <c r="J316" s="33">
        <v>2389259</v>
      </c>
      <c r="K316" s="38">
        <f t="shared" si="74"/>
        <v>0.30296746591192958</v>
      </c>
      <c r="L316" s="33">
        <v>0</v>
      </c>
      <c r="M316" s="38">
        <f t="shared" si="75"/>
        <v>0</v>
      </c>
      <c r="N316" s="33">
        <f t="shared" si="76"/>
        <v>3295199</v>
      </c>
      <c r="O316" s="38">
        <f t="shared" si="77"/>
        <v>0.41784423149835342</v>
      </c>
      <c r="P316" s="33">
        <v>1458781</v>
      </c>
      <c r="Q316" s="33">
        <v>5564190</v>
      </c>
      <c r="R316" s="33">
        <v>5673190</v>
      </c>
      <c r="S316" s="33">
        <v>5044188</v>
      </c>
      <c r="T316" s="38">
        <f t="shared" si="78"/>
        <v>0.88912728112402373</v>
      </c>
      <c r="U316" s="38">
        <f t="shared" si="79"/>
        <v>0.63784625656627014</v>
      </c>
    </row>
    <row r="317" spans="1:21" ht="14" x14ac:dyDescent="0.3">
      <c r="A317" s="19" t="s">
        <v>0</v>
      </c>
      <c r="B317" s="14" t="s">
        <v>563</v>
      </c>
      <c r="C317" s="13" t="s">
        <v>0</v>
      </c>
      <c r="D317" s="34">
        <f>SUM(D311:D316)</f>
        <v>53288634</v>
      </c>
      <c r="E317" s="34">
        <f>SUM(E311:E316)</f>
        <v>57423304</v>
      </c>
      <c r="F317" s="34">
        <f>SUM(F311:F316)</f>
        <v>8494601</v>
      </c>
      <c r="G317" s="39">
        <f t="shared" si="72"/>
        <v>0.15940737005943895</v>
      </c>
      <c r="H317" s="34">
        <f>SUM(H311:H316)</f>
        <v>6921888</v>
      </c>
      <c r="I317" s="39">
        <f t="shared" si="73"/>
        <v>0.12989426600801965</v>
      </c>
      <c r="J317" s="34">
        <f>SUM(J311:J316)</f>
        <v>10139490</v>
      </c>
      <c r="K317" s="39">
        <f t="shared" si="74"/>
        <v>0.17657447923929978</v>
      </c>
      <c r="L317" s="34">
        <f>SUM(L311:L316)</f>
        <v>0</v>
      </c>
      <c r="M317" s="39">
        <f t="shared" si="75"/>
        <v>0</v>
      </c>
      <c r="N317" s="34">
        <f t="shared" si="76"/>
        <v>25555979</v>
      </c>
      <c r="O317" s="39">
        <f t="shared" si="77"/>
        <v>0.44504542963950666</v>
      </c>
      <c r="P317" s="34">
        <f>SUM(P311:P316)</f>
        <v>6273655</v>
      </c>
      <c r="Q317" s="34">
        <f>SUM(Q311:Q316)</f>
        <v>25631306</v>
      </c>
      <c r="R317" s="34">
        <f>SUM(R311:R316)</f>
        <v>37780266</v>
      </c>
      <c r="S317" s="34">
        <f>SUM(S311:S316)</f>
        <v>19119074</v>
      </c>
      <c r="T317" s="39">
        <f t="shared" si="78"/>
        <v>0.50605980381398052</v>
      </c>
      <c r="U317" s="39">
        <f t="shared" si="79"/>
        <v>0.61620140093773079</v>
      </c>
    </row>
    <row r="318" spans="1:21" ht="13" x14ac:dyDescent="0.3">
      <c r="A318" s="18" t="s">
        <v>29</v>
      </c>
      <c r="B318" s="12" t="s">
        <v>564</v>
      </c>
      <c r="C318" s="11" t="s">
        <v>565</v>
      </c>
      <c r="D318" s="33">
        <v>2613324</v>
      </c>
      <c r="E318" s="33">
        <v>3538958</v>
      </c>
      <c r="F318" s="33">
        <v>269048</v>
      </c>
      <c r="G318" s="38">
        <f t="shared" si="72"/>
        <v>0.10295240850349975</v>
      </c>
      <c r="H318" s="33">
        <v>467485</v>
      </c>
      <c r="I318" s="38">
        <f t="shared" si="73"/>
        <v>0.17888520520226348</v>
      </c>
      <c r="J318" s="33">
        <v>727834</v>
      </c>
      <c r="K318" s="38">
        <f t="shared" si="74"/>
        <v>0.20566336192743739</v>
      </c>
      <c r="L318" s="33">
        <v>0</v>
      </c>
      <c r="M318" s="38">
        <f t="shared" si="75"/>
        <v>0</v>
      </c>
      <c r="N318" s="33">
        <f t="shared" si="76"/>
        <v>1464367</v>
      </c>
      <c r="O318" s="38">
        <f t="shared" si="77"/>
        <v>0.41378479202070212</v>
      </c>
      <c r="P318" s="33">
        <v>396427</v>
      </c>
      <c r="Q318" s="33">
        <v>2965400</v>
      </c>
      <c r="R318" s="33">
        <v>2013000</v>
      </c>
      <c r="S318" s="33">
        <v>1079015</v>
      </c>
      <c r="T318" s="38">
        <f t="shared" si="78"/>
        <v>0.53602334823646303</v>
      </c>
      <c r="U318" s="38">
        <f t="shared" si="79"/>
        <v>0.83598493543578001</v>
      </c>
    </row>
    <row r="319" spans="1:21" ht="13" x14ac:dyDescent="0.3">
      <c r="A319" s="18" t="s">
        <v>29</v>
      </c>
      <c r="B319" s="12" t="s">
        <v>566</v>
      </c>
      <c r="C319" s="11" t="s">
        <v>567</v>
      </c>
      <c r="D319" s="33">
        <v>9361620</v>
      </c>
      <c r="E319" s="33">
        <v>11297534</v>
      </c>
      <c r="F319" s="33">
        <v>2956502</v>
      </c>
      <c r="G319" s="38">
        <f t="shared" si="72"/>
        <v>0.31581093870505317</v>
      </c>
      <c r="H319" s="33">
        <v>3615054</v>
      </c>
      <c r="I319" s="38">
        <f t="shared" si="73"/>
        <v>0.38615688310356538</v>
      </c>
      <c r="J319" s="33">
        <v>3728546</v>
      </c>
      <c r="K319" s="38">
        <f t="shared" si="74"/>
        <v>0.330031845887784</v>
      </c>
      <c r="L319" s="33">
        <v>0</v>
      </c>
      <c r="M319" s="38">
        <f t="shared" si="75"/>
        <v>0</v>
      </c>
      <c r="N319" s="33">
        <f t="shared" si="76"/>
        <v>10300102</v>
      </c>
      <c r="O319" s="38">
        <f t="shared" si="77"/>
        <v>0.91171241440831252</v>
      </c>
      <c r="P319" s="33">
        <v>2135410</v>
      </c>
      <c r="Q319" s="33">
        <v>9788000</v>
      </c>
      <c r="R319" s="33">
        <v>13182131</v>
      </c>
      <c r="S319" s="33">
        <v>8568464</v>
      </c>
      <c r="T319" s="38">
        <f t="shared" si="78"/>
        <v>0.65000598158218881</v>
      </c>
      <c r="U319" s="38">
        <f t="shared" si="79"/>
        <v>0.74605626085857057</v>
      </c>
    </row>
    <row r="320" spans="1:21" ht="13" x14ac:dyDescent="0.3">
      <c r="A320" s="18" t="s">
        <v>29</v>
      </c>
      <c r="B320" s="12" t="s">
        <v>568</v>
      </c>
      <c r="C320" s="11" t="s">
        <v>569</v>
      </c>
      <c r="D320" s="33">
        <v>2183700</v>
      </c>
      <c r="E320" s="33">
        <v>2183700</v>
      </c>
      <c r="F320" s="33">
        <v>819650</v>
      </c>
      <c r="G320" s="38">
        <f t="shared" si="72"/>
        <v>0.3753491780006411</v>
      </c>
      <c r="H320" s="33">
        <v>549604</v>
      </c>
      <c r="I320" s="38">
        <f t="shared" si="73"/>
        <v>0.25168475523194578</v>
      </c>
      <c r="J320" s="33">
        <v>760977</v>
      </c>
      <c r="K320" s="38">
        <f t="shared" si="74"/>
        <v>0.34848056051655446</v>
      </c>
      <c r="L320" s="33">
        <v>0</v>
      </c>
      <c r="M320" s="38">
        <f t="shared" si="75"/>
        <v>0</v>
      </c>
      <c r="N320" s="33">
        <f t="shared" si="76"/>
        <v>2130231</v>
      </c>
      <c r="O320" s="38">
        <f t="shared" si="77"/>
        <v>0.97551449374914134</v>
      </c>
      <c r="P320" s="33">
        <v>755882</v>
      </c>
      <c r="Q320" s="33">
        <v>2109700</v>
      </c>
      <c r="R320" s="33">
        <v>2109700</v>
      </c>
      <c r="S320" s="33">
        <v>1867076</v>
      </c>
      <c r="T320" s="38">
        <f t="shared" si="78"/>
        <v>0.88499597099113614</v>
      </c>
      <c r="U320" s="38">
        <f t="shared" si="79"/>
        <v>6.7404700733713074E-3</v>
      </c>
    </row>
    <row r="321" spans="1:21" ht="13" x14ac:dyDescent="0.3">
      <c r="A321" s="18" t="s">
        <v>29</v>
      </c>
      <c r="B321" s="12" t="s">
        <v>570</v>
      </c>
      <c r="C321" s="11" t="s">
        <v>571</v>
      </c>
      <c r="D321" s="33">
        <v>1256471</v>
      </c>
      <c r="E321" s="33">
        <v>1136471</v>
      </c>
      <c r="F321" s="33">
        <v>385939</v>
      </c>
      <c r="G321" s="38">
        <f t="shared" si="72"/>
        <v>0.30716108847717138</v>
      </c>
      <c r="H321" s="33">
        <v>308650</v>
      </c>
      <c r="I321" s="38">
        <f t="shared" si="73"/>
        <v>0.24564832773697123</v>
      </c>
      <c r="J321" s="33">
        <v>284967</v>
      </c>
      <c r="K321" s="38">
        <f t="shared" si="74"/>
        <v>0.2507472693979873</v>
      </c>
      <c r="L321" s="33">
        <v>0</v>
      </c>
      <c r="M321" s="38">
        <f t="shared" si="75"/>
        <v>0</v>
      </c>
      <c r="N321" s="33">
        <f t="shared" si="76"/>
        <v>979556</v>
      </c>
      <c r="O321" s="38">
        <f t="shared" si="77"/>
        <v>0.86192784505719899</v>
      </c>
      <c r="P321" s="33">
        <v>384943</v>
      </c>
      <c r="Q321" s="33">
        <v>1035221</v>
      </c>
      <c r="R321" s="33">
        <v>1470842</v>
      </c>
      <c r="S321" s="33">
        <v>1013391</v>
      </c>
      <c r="T321" s="38">
        <f t="shared" si="78"/>
        <v>0.68898698840528083</v>
      </c>
      <c r="U321" s="38">
        <f t="shared" si="79"/>
        <v>-0.2597163735929735</v>
      </c>
    </row>
    <row r="322" spans="1:21" ht="13" x14ac:dyDescent="0.3">
      <c r="A322" s="18" t="s">
        <v>44</v>
      </c>
      <c r="B322" s="12" t="s">
        <v>572</v>
      </c>
      <c r="C322" s="11" t="s">
        <v>573</v>
      </c>
      <c r="D322" s="33">
        <v>0</v>
      </c>
      <c r="E322" s="33">
        <v>0</v>
      </c>
      <c r="F322" s="33">
        <v>0</v>
      </c>
      <c r="G322" s="38">
        <f t="shared" si="72"/>
        <v>0</v>
      </c>
      <c r="H322" s="33">
        <v>0</v>
      </c>
      <c r="I322" s="38">
        <f t="shared" si="73"/>
        <v>0</v>
      </c>
      <c r="J322" s="33">
        <v>0</v>
      </c>
      <c r="K322" s="38">
        <f t="shared" si="74"/>
        <v>0</v>
      </c>
      <c r="L322" s="33">
        <v>0</v>
      </c>
      <c r="M322" s="38">
        <f t="shared" si="75"/>
        <v>0</v>
      </c>
      <c r="N322" s="33">
        <f t="shared" si="76"/>
        <v>0</v>
      </c>
      <c r="O322" s="38">
        <f t="shared" si="77"/>
        <v>0</v>
      </c>
      <c r="P322" s="33">
        <v>0</v>
      </c>
      <c r="Q322" s="33">
        <v>0</v>
      </c>
      <c r="R322" s="33">
        <v>0</v>
      </c>
      <c r="S322" s="33">
        <v>0</v>
      </c>
      <c r="T322" s="38">
        <f t="shared" si="78"/>
        <v>0</v>
      </c>
      <c r="U322" s="38">
        <f t="shared" si="79"/>
        <v>0</v>
      </c>
    </row>
    <row r="323" spans="1:21" ht="14" x14ac:dyDescent="0.3">
      <c r="A323" s="19" t="s">
        <v>0</v>
      </c>
      <c r="B323" s="14" t="s">
        <v>574</v>
      </c>
      <c r="C323" s="13" t="s">
        <v>0</v>
      </c>
      <c r="D323" s="34">
        <f>SUM(D318:D322)</f>
        <v>15415115</v>
      </c>
      <c r="E323" s="34">
        <f>SUM(E318:E322)</f>
        <v>18156663</v>
      </c>
      <c r="F323" s="34">
        <f>SUM(F318:F322)</f>
        <v>4431139</v>
      </c>
      <c r="G323" s="39">
        <f t="shared" si="72"/>
        <v>0.28745416430561821</v>
      </c>
      <c r="H323" s="34">
        <f>SUM(H318:H322)</f>
        <v>4940793</v>
      </c>
      <c r="I323" s="39">
        <f t="shared" si="73"/>
        <v>0.32051612978560329</v>
      </c>
      <c r="J323" s="34">
        <f>SUM(J318:J322)</f>
        <v>5502324</v>
      </c>
      <c r="K323" s="39">
        <f t="shared" si="74"/>
        <v>0.30304709626433007</v>
      </c>
      <c r="L323" s="34">
        <f>SUM(L318:L322)</f>
        <v>0</v>
      </c>
      <c r="M323" s="39">
        <f t="shared" si="75"/>
        <v>0</v>
      </c>
      <c r="N323" s="34">
        <f t="shared" si="76"/>
        <v>14874256</v>
      </c>
      <c r="O323" s="39">
        <f t="shared" si="77"/>
        <v>0.81921749607843686</v>
      </c>
      <c r="P323" s="34">
        <f>SUM(P318:P322)</f>
        <v>3672662</v>
      </c>
      <c r="Q323" s="34">
        <f>SUM(Q318:Q322)</f>
        <v>15898321</v>
      </c>
      <c r="R323" s="34">
        <f>SUM(R318:R322)</f>
        <v>18775673</v>
      </c>
      <c r="S323" s="34">
        <f>SUM(S318:S322)</f>
        <v>12527946</v>
      </c>
      <c r="T323" s="39">
        <f t="shared" si="78"/>
        <v>0.66724351238967572</v>
      </c>
      <c r="U323" s="39">
        <f t="shared" si="79"/>
        <v>0.49818415089654322</v>
      </c>
    </row>
    <row r="324" spans="1:21" ht="13" x14ac:dyDescent="0.3">
      <c r="A324" s="18" t="s">
        <v>29</v>
      </c>
      <c r="B324" s="12" t="s">
        <v>575</v>
      </c>
      <c r="C324" s="11" t="s">
        <v>576</v>
      </c>
      <c r="D324" s="33">
        <v>0</v>
      </c>
      <c r="E324" s="33">
        <v>0</v>
      </c>
      <c r="F324" s="33">
        <v>0</v>
      </c>
      <c r="G324" s="38">
        <f t="shared" si="72"/>
        <v>0</v>
      </c>
      <c r="H324" s="33">
        <v>0</v>
      </c>
      <c r="I324" s="38">
        <f t="shared" si="73"/>
        <v>0</v>
      </c>
      <c r="J324" s="33">
        <v>0</v>
      </c>
      <c r="K324" s="38">
        <f t="shared" si="74"/>
        <v>0</v>
      </c>
      <c r="L324" s="33">
        <v>0</v>
      </c>
      <c r="M324" s="38">
        <f t="shared" si="75"/>
        <v>0</v>
      </c>
      <c r="N324" s="33">
        <f t="shared" si="76"/>
        <v>0</v>
      </c>
      <c r="O324" s="38">
        <f t="shared" si="77"/>
        <v>0</v>
      </c>
      <c r="P324" s="33">
        <v>0</v>
      </c>
      <c r="Q324" s="33">
        <v>0</v>
      </c>
      <c r="R324" s="33">
        <v>0</v>
      </c>
      <c r="S324" s="33">
        <v>0</v>
      </c>
      <c r="T324" s="38">
        <f t="shared" si="78"/>
        <v>0</v>
      </c>
      <c r="U324" s="38">
        <f t="shared" si="79"/>
        <v>0</v>
      </c>
    </row>
    <row r="325" spans="1:21" ht="13" x14ac:dyDescent="0.3">
      <c r="A325" s="18" t="s">
        <v>29</v>
      </c>
      <c r="B325" s="12" t="s">
        <v>577</v>
      </c>
      <c r="C325" s="11" t="s">
        <v>578</v>
      </c>
      <c r="D325" s="33">
        <v>12309210</v>
      </c>
      <c r="E325" s="33">
        <v>12309210</v>
      </c>
      <c r="F325" s="33">
        <v>5830836</v>
      </c>
      <c r="G325" s="38">
        <f t="shared" si="72"/>
        <v>0.47369701223717853</v>
      </c>
      <c r="H325" s="33">
        <v>635270</v>
      </c>
      <c r="I325" s="38">
        <f t="shared" si="73"/>
        <v>5.1609323425305116E-2</v>
      </c>
      <c r="J325" s="33">
        <v>1281433</v>
      </c>
      <c r="K325" s="38">
        <f t="shared" si="74"/>
        <v>0.10410359397556788</v>
      </c>
      <c r="L325" s="33">
        <v>0</v>
      </c>
      <c r="M325" s="38">
        <f t="shared" si="75"/>
        <v>0</v>
      </c>
      <c r="N325" s="33">
        <f t="shared" si="76"/>
        <v>7747539</v>
      </c>
      <c r="O325" s="38">
        <f t="shared" si="77"/>
        <v>0.62940992963805154</v>
      </c>
      <c r="P325" s="33">
        <v>729305</v>
      </c>
      <c r="Q325" s="33">
        <v>7969820</v>
      </c>
      <c r="R325" s="33">
        <v>8026906</v>
      </c>
      <c r="S325" s="33">
        <v>1794815</v>
      </c>
      <c r="T325" s="38">
        <f t="shared" si="78"/>
        <v>0.22359985279508693</v>
      </c>
      <c r="U325" s="38">
        <f t="shared" si="79"/>
        <v>0.75706048909578305</v>
      </c>
    </row>
    <row r="326" spans="1:21" ht="13" x14ac:dyDescent="0.3">
      <c r="A326" s="18" t="s">
        <v>29</v>
      </c>
      <c r="B326" s="12" t="s">
        <v>579</v>
      </c>
      <c r="C326" s="11" t="s">
        <v>580</v>
      </c>
      <c r="D326" s="33">
        <v>12977850</v>
      </c>
      <c r="E326" s="33">
        <v>19694069</v>
      </c>
      <c r="F326" s="33">
        <v>6910546</v>
      </c>
      <c r="G326" s="38">
        <f t="shared" si="72"/>
        <v>0.53248773872405675</v>
      </c>
      <c r="H326" s="33">
        <v>4427156</v>
      </c>
      <c r="I326" s="38">
        <f t="shared" si="73"/>
        <v>0.34113169746914934</v>
      </c>
      <c r="J326" s="33">
        <v>4629105</v>
      </c>
      <c r="K326" s="38">
        <f t="shared" si="74"/>
        <v>0.23505071501475902</v>
      </c>
      <c r="L326" s="33">
        <v>0</v>
      </c>
      <c r="M326" s="38">
        <f t="shared" si="75"/>
        <v>0</v>
      </c>
      <c r="N326" s="33">
        <f t="shared" si="76"/>
        <v>15966807</v>
      </c>
      <c r="O326" s="38">
        <f t="shared" si="77"/>
        <v>0.81074190407274394</v>
      </c>
      <c r="P326" s="33">
        <v>3119668</v>
      </c>
      <c r="Q326" s="33">
        <v>13419104</v>
      </c>
      <c r="R326" s="33">
        <v>12780365</v>
      </c>
      <c r="S326" s="33">
        <v>10520560</v>
      </c>
      <c r="T326" s="38">
        <f t="shared" si="78"/>
        <v>0.82318149755503855</v>
      </c>
      <c r="U326" s="38">
        <f t="shared" si="79"/>
        <v>0.48384539636910073</v>
      </c>
    </row>
    <row r="327" spans="1:21" ht="13" x14ac:dyDescent="0.3">
      <c r="A327" s="18" t="s">
        <v>29</v>
      </c>
      <c r="B327" s="12" t="s">
        <v>581</v>
      </c>
      <c r="C327" s="11" t="s">
        <v>582</v>
      </c>
      <c r="D327" s="33">
        <v>11227940</v>
      </c>
      <c r="E327" s="33">
        <v>11278127</v>
      </c>
      <c r="F327" s="33">
        <v>2048927</v>
      </c>
      <c r="G327" s="38">
        <f t="shared" si="72"/>
        <v>0.18248467661921955</v>
      </c>
      <c r="H327" s="33">
        <v>2562192</v>
      </c>
      <c r="I327" s="38">
        <f t="shared" si="73"/>
        <v>0.22819787066906308</v>
      </c>
      <c r="J327" s="33">
        <v>3760071</v>
      </c>
      <c r="K327" s="38">
        <f t="shared" si="74"/>
        <v>0.33339498659662192</v>
      </c>
      <c r="L327" s="33">
        <v>0</v>
      </c>
      <c r="M327" s="38">
        <f t="shared" si="75"/>
        <v>0</v>
      </c>
      <c r="N327" s="33">
        <f t="shared" si="76"/>
        <v>8371190</v>
      </c>
      <c r="O327" s="38">
        <f t="shared" si="77"/>
        <v>0.74225002077029278</v>
      </c>
      <c r="P327" s="33">
        <v>2230916</v>
      </c>
      <c r="Q327" s="33">
        <v>11302063</v>
      </c>
      <c r="R327" s="33">
        <v>11058714</v>
      </c>
      <c r="S327" s="33">
        <v>6044790</v>
      </c>
      <c r="T327" s="38">
        <f t="shared" si="78"/>
        <v>0.54660876481659626</v>
      </c>
      <c r="U327" s="38">
        <f t="shared" si="79"/>
        <v>0.6854381787570667</v>
      </c>
    </row>
    <row r="328" spans="1:21" ht="13" x14ac:dyDescent="0.3">
      <c r="A328" s="18" t="s">
        <v>29</v>
      </c>
      <c r="B328" s="12" t="s">
        <v>583</v>
      </c>
      <c r="C328" s="11" t="s">
        <v>584</v>
      </c>
      <c r="D328" s="33">
        <v>0</v>
      </c>
      <c r="E328" s="33">
        <v>0</v>
      </c>
      <c r="F328" s="33">
        <v>0</v>
      </c>
      <c r="G328" s="38">
        <f t="shared" si="72"/>
        <v>0</v>
      </c>
      <c r="H328" s="33">
        <v>173913</v>
      </c>
      <c r="I328" s="38">
        <f t="shared" si="73"/>
        <v>0</v>
      </c>
      <c r="J328" s="33">
        <v>-173913</v>
      </c>
      <c r="K328" s="38">
        <f t="shared" si="74"/>
        <v>0</v>
      </c>
      <c r="L328" s="33">
        <v>0</v>
      </c>
      <c r="M328" s="38">
        <f t="shared" si="75"/>
        <v>0</v>
      </c>
      <c r="N328" s="33">
        <f t="shared" si="76"/>
        <v>0</v>
      </c>
      <c r="O328" s="38">
        <f t="shared" si="77"/>
        <v>0</v>
      </c>
      <c r="P328" s="33">
        <v>0</v>
      </c>
      <c r="Q328" s="33">
        <v>0</v>
      </c>
      <c r="R328" s="33">
        <v>0</v>
      </c>
      <c r="S328" s="33">
        <v>0</v>
      </c>
      <c r="T328" s="38">
        <f t="shared" si="78"/>
        <v>0</v>
      </c>
      <c r="U328" s="38">
        <f t="shared" si="79"/>
        <v>0</v>
      </c>
    </row>
    <row r="329" spans="1:21" ht="13" x14ac:dyDescent="0.3">
      <c r="A329" s="18" t="s">
        <v>29</v>
      </c>
      <c r="B329" s="12" t="s">
        <v>585</v>
      </c>
      <c r="C329" s="11" t="s">
        <v>586</v>
      </c>
      <c r="D329" s="33">
        <v>6773482</v>
      </c>
      <c r="E329" s="33">
        <v>7173095</v>
      </c>
      <c r="F329" s="33">
        <v>1019129</v>
      </c>
      <c r="G329" s="38">
        <f t="shared" si="72"/>
        <v>0.15045865627161922</v>
      </c>
      <c r="H329" s="33">
        <v>6791390</v>
      </c>
      <c r="I329" s="38">
        <f t="shared" si="73"/>
        <v>1.0026438396086386</v>
      </c>
      <c r="J329" s="33">
        <v>1717881</v>
      </c>
      <c r="K329" s="38">
        <f t="shared" si="74"/>
        <v>0.23948950906129085</v>
      </c>
      <c r="L329" s="33">
        <v>0</v>
      </c>
      <c r="M329" s="38">
        <f t="shared" si="75"/>
        <v>0</v>
      </c>
      <c r="N329" s="33">
        <f t="shared" si="76"/>
        <v>9528400</v>
      </c>
      <c r="O329" s="38">
        <f t="shared" si="77"/>
        <v>1.3283526845803659</v>
      </c>
      <c r="P329" s="33">
        <v>2788536</v>
      </c>
      <c r="Q329" s="33">
        <v>6256928</v>
      </c>
      <c r="R329" s="33">
        <v>5579173</v>
      </c>
      <c r="S329" s="33">
        <v>5752874</v>
      </c>
      <c r="T329" s="38">
        <f t="shared" si="78"/>
        <v>1.0311338257480096</v>
      </c>
      <c r="U329" s="38">
        <f t="shared" si="79"/>
        <v>-0.38394878172632518</v>
      </c>
    </row>
    <row r="330" spans="1:21" ht="13" x14ac:dyDescent="0.3">
      <c r="A330" s="18" t="s">
        <v>29</v>
      </c>
      <c r="B330" s="12" t="s">
        <v>587</v>
      </c>
      <c r="C330" s="11" t="s">
        <v>588</v>
      </c>
      <c r="D330" s="33">
        <v>8827956</v>
      </c>
      <c r="E330" s="33">
        <v>10051234</v>
      </c>
      <c r="F330" s="33">
        <v>1610757</v>
      </c>
      <c r="G330" s="38">
        <f t="shared" si="72"/>
        <v>0.18246092300414729</v>
      </c>
      <c r="H330" s="33">
        <v>2352364</v>
      </c>
      <c r="I330" s="38">
        <f t="shared" si="73"/>
        <v>0.26646757188187165</v>
      </c>
      <c r="J330" s="33">
        <v>2708243</v>
      </c>
      <c r="K330" s="38">
        <f t="shared" si="74"/>
        <v>0.269443831473827</v>
      </c>
      <c r="L330" s="33">
        <v>0</v>
      </c>
      <c r="M330" s="38">
        <f t="shared" si="75"/>
        <v>0</v>
      </c>
      <c r="N330" s="33">
        <f t="shared" si="76"/>
        <v>6671364</v>
      </c>
      <c r="O330" s="38">
        <f t="shared" si="77"/>
        <v>0.66373581592071185</v>
      </c>
      <c r="P330" s="33">
        <v>1303739</v>
      </c>
      <c r="Q330" s="33">
        <v>9064835</v>
      </c>
      <c r="R330" s="33">
        <v>9439541</v>
      </c>
      <c r="S330" s="33">
        <v>4223007</v>
      </c>
      <c r="T330" s="38">
        <f t="shared" si="78"/>
        <v>0.44737418906279447</v>
      </c>
      <c r="U330" s="38">
        <f t="shared" si="79"/>
        <v>1.0772892427088552</v>
      </c>
    </row>
    <row r="331" spans="1:21" ht="13" x14ac:dyDescent="0.3">
      <c r="A331" s="18" t="s">
        <v>44</v>
      </c>
      <c r="B331" s="12" t="s">
        <v>589</v>
      </c>
      <c r="C331" s="11" t="s">
        <v>590</v>
      </c>
      <c r="D331" s="33">
        <v>0</v>
      </c>
      <c r="E331" s="33">
        <v>0</v>
      </c>
      <c r="F331" s="33">
        <v>0</v>
      </c>
      <c r="G331" s="38">
        <f t="shared" si="72"/>
        <v>0</v>
      </c>
      <c r="H331" s="33">
        <v>0</v>
      </c>
      <c r="I331" s="38">
        <f t="shared" si="73"/>
        <v>0</v>
      </c>
      <c r="J331" s="33">
        <v>0</v>
      </c>
      <c r="K331" s="38">
        <f t="shared" si="74"/>
        <v>0</v>
      </c>
      <c r="L331" s="33">
        <v>0</v>
      </c>
      <c r="M331" s="38">
        <f t="shared" si="75"/>
        <v>0</v>
      </c>
      <c r="N331" s="33">
        <f t="shared" si="76"/>
        <v>0</v>
      </c>
      <c r="O331" s="38">
        <f t="shared" si="77"/>
        <v>0</v>
      </c>
      <c r="P331" s="33">
        <v>0</v>
      </c>
      <c r="Q331" s="33">
        <v>0</v>
      </c>
      <c r="R331" s="33">
        <v>0</v>
      </c>
      <c r="S331" s="33">
        <v>0</v>
      </c>
      <c r="T331" s="38">
        <f t="shared" si="78"/>
        <v>0</v>
      </c>
      <c r="U331" s="38">
        <f t="shared" si="79"/>
        <v>0</v>
      </c>
    </row>
    <row r="332" spans="1:21" ht="14" x14ac:dyDescent="0.3">
      <c r="A332" s="19" t="s">
        <v>0</v>
      </c>
      <c r="B332" s="14" t="s">
        <v>591</v>
      </c>
      <c r="C332" s="13" t="s">
        <v>0</v>
      </c>
      <c r="D332" s="34">
        <f>SUM(D324:D331)</f>
        <v>52116438</v>
      </c>
      <c r="E332" s="34">
        <f>SUM(E324:E331)</f>
        <v>60505735</v>
      </c>
      <c r="F332" s="34">
        <f>SUM(F324:F331)</f>
        <v>17420195</v>
      </c>
      <c r="G332" s="39">
        <f t="shared" si="72"/>
        <v>0.33425528813001382</v>
      </c>
      <c r="H332" s="34">
        <f>SUM(H324:H331)</f>
        <v>16942285</v>
      </c>
      <c r="I332" s="39">
        <f t="shared" si="73"/>
        <v>0.32508524469765182</v>
      </c>
      <c r="J332" s="34">
        <f>SUM(J324:J331)</f>
        <v>13922820</v>
      </c>
      <c r="K332" s="39">
        <f t="shared" si="74"/>
        <v>0.23010744353407162</v>
      </c>
      <c r="L332" s="34">
        <f>SUM(L324:L331)</f>
        <v>0</v>
      </c>
      <c r="M332" s="39">
        <f t="shared" si="75"/>
        <v>0</v>
      </c>
      <c r="N332" s="34">
        <f t="shared" si="76"/>
        <v>48285300</v>
      </c>
      <c r="O332" s="39">
        <f t="shared" si="77"/>
        <v>0.79802848440730456</v>
      </c>
      <c r="P332" s="34">
        <f>SUM(P324:P331)</f>
        <v>10172164</v>
      </c>
      <c r="Q332" s="34">
        <f>SUM(Q324:Q331)</f>
        <v>48012750</v>
      </c>
      <c r="R332" s="34">
        <f>SUM(R324:R331)</f>
        <v>46884699</v>
      </c>
      <c r="S332" s="34">
        <f>SUM(S324:S331)</f>
        <v>28336046</v>
      </c>
      <c r="T332" s="39">
        <f t="shared" si="78"/>
        <v>0.60437726175868167</v>
      </c>
      <c r="U332" s="39">
        <f t="shared" si="79"/>
        <v>0.36871761013684012</v>
      </c>
    </row>
    <row r="333" spans="1:21" ht="13" x14ac:dyDescent="0.3">
      <c r="A333" s="18" t="s">
        <v>29</v>
      </c>
      <c r="B333" s="12" t="s">
        <v>592</v>
      </c>
      <c r="C333" s="11" t="s">
        <v>593</v>
      </c>
      <c r="D333" s="33">
        <v>0</v>
      </c>
      <c r="E333" s="33">
        <v>0</v>
      </c>
      <c r="F333" s="33">
        <v>0</v>
      </c>
      <c r="G333" s="38">
        <f t="shared" si="72"/>
        <v>0</v>
      </c>
      <c r="H333" s="33">
        <v>0</v>
      </c>
      <c r="I333" s="38">
        <f t="shared" si="73"/>
        <v>0</v>
      </c>
      <c r="J333" s="33">
        <v>0</v>
      </c>
      <c r="K333" s="38">
        <f t="shared" si="74"/>
        <v>0</v>
      </c>
      <c r="L333" s="33">
        <v>0</v>
      </c>
      <c r="M333" s="38">
        <f t="shared" si="75"/>
        <v>0</v>
      </c>
      <c r="N333" s="33">
        <f t="shared" si="76"/>
        <v>0</v>
      </c>
      <c r="O333" s="38">
        <f t="shared" si="77"/>
        <v>0</v>
      </c>
      <c r="P333" s="33">
        <v>0</v>
      </c>
      <c r="Q333" s="33">
        <v>0</v>
      </c>
      <c r="R333" s="33">
        <v>0</v>
      </c>
      <c r="S333" s="33">
        <v>0</v>
      </c>
      <c r="T333" s="38">
        <f t="shared" si="78"/>
        <v>0</v>
      </c>
      <c r="U333" s="38">
        <f t="shared" si="79"/>
        <v>0</v>
      </c>
    </row>
    <row r="334" spans="1:21" ht="13" x14ac:dyDescent="0.3">
      <c r="A334" s="18" t="s">
        <v>29</v>
      </c>
      <c r="B334" s="12" t="s">
        <v>594</v>
      </c>
      <c r="C334" s="11" t="s">
        <v>595</v>
      </c>
      <c r="D334" s="33">
        <v>57000</v>
      </c>
      <c r="E334" s="33">
        <v>57000</v>
      </c>
      <c r="F334" s="33">
        <v>2713</v>
      </c>
      <c r="G334" s="38">
        <f t="shared" si="72"/>
        <v>4.7596491228070179E-2</v>
      </c>
      <c r="H334" s="33">
        <v>8914</v>
      </c>
      <c r="I334" s="38">
        <f t="shared" si="73"/>
        <v>0.15638596491228071</v>
      </c>
      <c r="J334" s="33">
        <v>904</v>
      </c>
      <c r="K334" s="38">
        <f t="shared" si="74"/>
        <v>1.5859649122807018E-2</v>
      </c>
      <c r="L334" s="33">
        <v>0</v>
      </c>
      <c r="M334" s="38">
        <f t="shared" si="75"/>
        <v>0</v>
      </c>
      <c r="N334" s="33">
        <f t="shared" si="76"/>
        <v>12531</v>
      </c>
      <c r="O334" s="38">
        <f t="shared" si="77"/>
        <v>0.21984210526315789</v>
      </c>
      <c r="P334" s="33">
        <v>0</v>
      </c>
      <c r="Q334" s="33">
        <v>56000</v>
      </c>
      <c r="R334" s="33">
        <v>56000</v>
      </c>
      <c r="S334" s="33">
        <v>3191</v>
      </c>
      <c r="T334" s="38">
        <f t="shared" si="78"/>
        <v>5.6982142857142856E-2</v>
      </c>
      <c r="U334" s="38">
        <f t="shared" si="79"/>
        <v>0</v>
      </c>
    </row>
    <row r="335" spans="1:21" ht="13" x14ac:dyDescent="0.3">
      <c r="A335" s="18" t="s">
        <v>29</v>
      </c>
      <c r="B335" s="12" t="s">
        <v>596</v>
      </c>
      <c r="C335" s="11" t="s">
        <v>597</v>
      </c>
      <c r="D335" s="33">
        <v>1343450</v>
      </c>
      <c r="E335" s="33">
        <v>3660810</v>
      </c>
      <c r="F335" s="33">
        <v>269251</v>
      </c>
      <c r="G335" s="38">
        <f t="shared" si="72"/>
        <v>0.20041758159961293</v>
      </c>
      <c r="H335" s="33">
        <v>293139</v>
      </c>
      <c r="I335" s="38">
        <f t="shared" si="73"/>
        <v>0.21819866760951281</v>
      </c>
      <c r="J335" s="33">
        <v>273827</v>
      </c>
      <c r="K335" s="38">
        <f t="shared" si="74"/>
        <v>7.4799566216219901E-2</v>
      </c>
      <c r="L335" s="33">
        <v>0</v>
      </c>
      <c r="M335" s="38">
        <f t="shared" si="75"/>
        <v>0</v>
      </c>
      <c r="N335" s="33">
        <f t="shared" si="76"/>
        <v>836217</v>
      </c>
      <c r="O335" s="38">
        <f t="shared" si="77"/>
        <v>0.22842403730321978</v>
      </c>
      <c r="P335" s="33">
        <v>419056</v>
      </c>
      <c r="Q335" s="33">
        <v>1544400</v>
      </c>
      <c r="R335" s="33">
        <v>1839990</v>
      </c>
      <c r="S335" s="33">
        <v>1163985</v>
      </c>
      <c r="T335" s="38">
        <f t="shared" si="78"/>
        <v>0.63260398154337794</v>
      </c>
      <c r="U335" s="38">
        <f t="shared" si="79"/>
        <v>-0.34656227329998857</v>
      </c>
    </row>
    <row r="336" spans="1:21" ht="13" x14ac:dyDescent="0.3">
      <c r="A336" s="18" t="s">
        <v>44</v>
      </c>
      <c r="B336" s="12" t="s">
        <v>598</v>
      </c>
      <c r="C336" s="11" t="s">
        <v>599</v>
      </c>
      <c r="D336" s="33">
        <v>2323000</v>
      </c>
      <c r="E336" s="33">
        <v>3363546</v>
      </c>
      <c r="F336" s="33">
        <v>0</v>
      </c>
      <c r="G336" s="38">
        <f t="shared" si="72"/>
        <v>0</v>
      </c>
      <c r="H336" s="33">
        <v>0</v>
      </c>
      <c r="I336" s="38">
        <f t="shared" si="73"/>
        <v>0</v>
      </c>
      <c r="J336" s="33">
        <v>0</v>
      </c>
      <c r="K336" s="38">
        <f t="shared" si="74"/>
        <v>0</v>
      </c>
      <c r="L336" s="33">
        <v>0</v>
      </c>
      <c r="M336" s="38">
        <f t="shared" si="75"/>
        <v>0</v>
      </c>
      <c r="N336" s="33">
        <f t="shared" si="76"/>
        <v>0</v>
      </c>
      <c r="O336" s="38">
        <f t="shared" si="77"/>
        <v>0</v>
      </c>
      <c r="P336" s="33">
        <v>910585</v>
      </c>
      <c r="Q336" s="33">
        <v>2100000</v>
      </c>
      <c r="R336" s="33">
        <v>5191443</v>
      </c>
      <c r="S336" s="33">
        <v>900415</v>
      </c>
      <c r="T336" s="38">
        <f t="shared" si="78"/>
        <v>0.17344214315749976</v>
      </c>
      <c r="U336" s="38">
        <f t="shared" si="79"/>
        <v>-1</v>
      </c>
    </row>
    <row r="337" spans="1:21" ht="14" x14ac:dyDescent="0.3">
      <c r="A337" s="19" t="s">
        <v>0</v>
      </c>
      <c r="B337" s="14" t="s">
        <v>600</v>
      </c>
      <c r="C337" s="13" t="s">
        <v>0</v>
      </c>
      <c r="D337" s="34">
        <f>SUM(D333:D336)</f>
        <v>3723450</v>
      </c>
      <c r="E337" s="34">
        <f>SUM(E333:E336)</f>
        <v>7081356</v>
      </c>
      <c r="F337" s="34">
        <f>SUM(F333:F336)</f>
        <v>271964</v>
      </c>
      <c r="G337" s="39">
        <f t="shared" si="72"/>
        <v>7.3040862640830415E-2</v>
      </c>
      <c r="H337" s="34">
        <f>SUM(H333:H336)</f>
        <v>302053</v>
      </c>
      <c r="I337" s="39">
        <f t="shared" si="73"/>
        <v>8.1121809074917076E-2</v>
      </c>
      <c r="J337" s="34">
        <f>SUM(J333:J336)</f>
        <v>274731</v>
      </c>
      <c r="K337" s="39">
        <f t="shared" si="74"/>
        <v>3.8796383065616245E-2</v>
      </c>
      <c r="L337" s="34">
        <f>SUM(L333:L336)</f>
        <v>0</v>
      </c>
      <c r="M337" s="39">
        <f t="shared" si="75"/>
        <v>0</v>
      </c>
      <c r="N337" s="34">
        <f t="shared" si="76"/>
        <v>848748</v>
      </c>
      <c r="O337" s="39">
        <f t="shared" si="77"/>
        <v>0.11985670541065864</v>
      </c>
      <c r="P337" s="34">
        <f>SUM(P333:P336)</f>
        <v>1329641</v>
      </c>
      <c r="Q337" s="34">
        <f>SUM(Q333:Q336)</f>
        <v>3700400</v>
      </c>
      <c r="R337" s="34">
        <f>SUM(R333:R336)</f>
        <v>7087433</v>
      </c>
      <c r="S337" s="34">
        <f>SUM(S333:S336)</f>
        <v>2067591</v>
      </c>
      <c r="T337" s="39">
        <f t="shared" si="78"/>
        <v>0.29172635564949961</v>
      </c>
      <c r="U337" s="39">
        <f t="shared" si="79"/>
        <v>-0.79337956636415397</v>
      </c>
    </row>
    <row r="338" spans="1:21" ht="14" x14ac:dyDescent="0.3">
      <c r="A338" s="19" t="s">
        <v>0</v>
      </c>
      <c r="B338" s="14" t="s">
        <v>601</v>
      </c>
      <c r="C338" s="13" t="s">
        <v>0</v>
      </c>
      <c r="D338" s="34">
        <f>SUM(D302,D304:D309,D311:D316,D318:D322,D324:D331,D333:D336)</f>
        <v>655563118</v>
      </c>
      <c r="E338" s="34">
        <f>SUM(E302,E304:E309,E311:E316,E318:E322,E324:E331,E333:E336)</f>
        <v>725754741</v>
      </c>
      <c r="F338" s="34">
        <f>SUM(F302,F304:F309,F311:F316,F318:F322,F324:F331,F333:F336)</f>
        <v>148473208</v>
      </c>
      <c r="G338" s="39">
        <f t="shared" si="72"/>
        <v>0.22648194189594417</v>
      </c>
      <c r="H338" s="34">
        <f>SUM(H302,H304:H309,H311:H316,H318:H322,H324:H331,H333:H336)</f>
        <v>149661639</v>
      </c>
      <c r="I338" s="39">
        <f t="shared" si="73"/>
        <v>0.22829478183060323</v>
      </c>
      <c r="J338" s="34">
        <f>SUM(J302,J304:J309,J311:J316,J318:J322,J324:J331,J333:J336)</f>
        <v>151414530</v>
      </c>
      <c r="K338" s="39">
        <f t="shared" si="74"/>
        <v>0.20863043869526718</v>
      </c>
      <c r="L338" s="34">
        <f>SUM(L302,L304:L309,L311:L316,L318:L322,L324:L331,L333:L336)</f>
        <v>0</v>
      </c>
      <c r="M338" s="39">
        <f t="shared" si="75"/>
        <v>0</v>
      </c>
      <c r="N338" s="34">
        <f t="shared" si="76"/>
        <v>449549377</v>
      </c>
      <c r="O338" s="39">
        <f t="shared" si="77"/>
        <v>0.61942327290976662</v>
      </c>
      <c r="P338" s="34">
        <f>SUM(P302,P304:P309,P311:P316,P318:P322,P324:P331,P333:P336)</f>
        <v>117777016</v>
      </c>
      <c r="Q338" s="34">
        <f>SUM(Q302,Q304:Q309,Q311:Q316,Q318:Q322,Q324:Q331,Q333:Q336)</f>
        <v>584051565</v>
      </c>
      <c r="R338" s="34">
        <f>SUM(R302,R304:R309,R311:R316,R318:R322,R324:R331,R333:R336)</f>
        <v>583421369</v>
      </c>
      <c r="S338" s="34">
        <f>SUM(S302,S304:S309,S311:S316,S318:S322,S324:S331,S333:S336)</f>
        <v>364115698</v>
      </c>
      <c r="T338" s="39">
        <f t="shared" si="78"/>
        <v>0.62410415070004066</v>
      </c>
      <c r="U338" s="39">
        <f t="shared" si="79"/>
        <v>0.28560338122337892</v>
      </c>
    </row>
    <row r="339" spans="1:21" ht="14" x14ac:dyDescent="0.3">
      <c r="A339" s="23" t="s">
        <v>0</v>
      </c>
      <c r="B339" s="24" t="s">
        <v>602</v>
      </c>
      <c r="C339" s="25" t="s">
        <v>0</v>
      </c>
      <c r="D339" s="36">
        <f>SUM(D8:D9,D11:D18,D20:D26,D28:D34,D36:D39,D41:D46,D48:D52,D57,D59:D62,D64:D69,D71:D77,D79:D83,D88:D90,D92:D95,D97:D100,D105,D107:D111,D113:D120,D122:D125,D127:D131,D133:D136,D138:D143,D145:D149,D151:D156,D158:D162,D164:D168,D173:D178,D180:D184,D186:D190,D192:D197,D199:D203,D208:D215,D217:D223,D225:D229,D234:D239,D241:D246,D248:D253,D255:D258,D263:D266,D268:D274,D276:D284,D286:D291,D293:D297,D302,D304:D309,D311:D316,D318:D322,D324:D331,D333:D336)</f>
        <v>4910758831</v>
      </c>
      <c r="E339" s="36">
        <f>SUM(E8:E9,E11:E18,E20:E26,E28:E34,E36:E39,E41:E46,E48:E52,E57,E59:E62,E64:E69,E71:E77,E79:E83,E88:E90,E92:E95,E97:E100,E105,E107:E111,E113:E120,E122:E125,E127:E131,E133:E136,E138:E143,E145:E149,E151:E156,E158:E162,E164:E168,E173:E178,E180:E184,E186:E190,E192:E197,E199:E203,E208:E215,E217:E223,E225:E229,E234:E239,E241:E246,E248:E253,E255:E258,E263:E266,E268:E274,E276:E284,E286:E291,E293:E297,E302,E304:E309,E311:E316,E318:E322,E324:E331,E333:E336)</f>
        <v>6804050884</v>
      </c>
      <c r="F339" s="36">
        <f>SUM(F8:F9,F11:F18,F20:F26,F28:F34,F36:F39,F41:F46,F48:F52,F57,F59:F62,F64:F69,F71:F77,F79:F83,F88:F90,F92:F95,F97:F100,F105,F107:F111,F113:F120,F122:F125,F127:F131,F133:F136,F138:F143,F145:F149,F151:F156,F158:F162,F164:F168,F173:F178,F180:F184,F186:F190,F192:F197,F199:F203,F208:F215,F217:F223,F225:F229,F234:F239,F241:F246,F248:F253,F255:F258,F263:F266,F268:F274,F276:F284,F286:F291,F293:F297,F302,F304:F309,F311:F316,F318:F322,F324:F331,F333:F336)</f>
        <v>1679945007</v>
      </c>
      <c r="G339" s="41">
        <f t="shared" si="72"/>
        <v>0.34209478917902902</v>
      </c>
      <c r="H339" s="36">
        <f>SUM(H8:H9,H11:H18,H20:H26,H28:H34,H36:H39,H41:H46,H48:H52,H57,H59:H62,H64:H69,H71:H77,H79:H83,H88:H90,H92:H95,H97:H100,H105,H107:H111,H113:H120,H122:H125,H127:H131,H133:H136,H138:H143,H145:H149,H151:H156,H158:H162,H164:H168,H173:H178,H180:H184,H186:H190,H192:H197,H199:H203,H208:H215,H217:H223,H225:H229,H234:H239,H241:H246,H248:H253,H255:H258,H263:H266,H268:H274,H276:H284,H286:H291,H293:H297,H302,H304:H309,H311:H316,H318:H322,H324:H331,H333:H336)</f>
        <v>1167612595</v>
      </c>
      <c r="I339" s="41">
        <f t="shared" si="73"/>
        <v>0.23776622619486973</v>
      </c>
      <c r="J339" s="36">
        <f>SUM(J8:J9,J11:J18,J20:J26,J28:J34,J36:J39,J41:J46,J48:J52,J57,J59:J62,J64:J69,J71:J77,J79:J83,J88:J90,J92:J95,J97:J100,J105,J107:J111,J113:J120,J122:J125,J127:J131,J133:J136,J138:J143,J145:J149,J151:J156,J158:J162,J164:J168,J173:J178,J180:J184,J186:J190,J192:J197,J199:J203,J208:J215,J217:J223,J225:J229,J234:J239,J241:J246,J248:J253,J255:J258,J263:J266,J268:J274,J276:J284,J286:J291,J293:J297,J302,J304:J309,J311:J316,J318:J322,J324:J331,J333:J336)</f>
        <v>513387936</v>
      </c>
      <c r="K339" s="41">
        <f t="shared" si="74"/>
        <v>7.5453276989337695E-2</v>
      </c>
      <c r="L339" s="36">
        <f>SUM(L8:L9,L11:L18,L20:L26,L28:L34,L36:L39,L41:L46,L48:L52,L57,L59:L62,L64:L69,L71:L77,L79:L83,L88:L90,L92:L95,L97:L100,L105,L107:L111,L113:L120,L122:L125,L127:L131,L133:L136,L138:L143,L145:L149,L151:L156,L158:L162,L164:L168,L173:L178,L180:L184,L186:L190,L192:L197,L199:L203,L208:L215,L217:L223,L225:L229,L234:L239,L241:L246,L248:L253,L255:L258,L263:L266,L268:L274,L276:L284,L286:L291,L293:L297,L302,L304:L309,L311:L316,L318:L322,L324:L331,L333:L336)</f>
        <v>0</v>
      </c>
      <c r="M339" s="41">
        <f t="shared" si="75"/>
        <v>0</v>
      </c>
      <c r="N339" s="36">
        <f t="shared" si="76"/>
        <v>3360945538</v>
      </c>
      <c r="O339" s="41">
        <f t="shared" si="77"/>
        <v>0.49396243433502224</v>
      </c>
      <c r="P339" s="36">
        <f>SUM(P8:P9,P11:P18,P20:P26,P28:P34,P36:P39,P41:P46,P48:P52,P57,P59:P62,P64:P69,P71:P77,P79:P83,P88:P90,P92:P95,P97:P100,P105,P107:P111,P113:P120,P122:P125,P127:P131,P133:P136,P138:P143,P145:P149,P151:P156,P158:P162,P164:P168,P173:P178,P180:P184,P186:P190,P192:P197,P199:P203,P208:P215,P217:P223,P225:P229,P234:P239,P241:P246,P248:P253,P255:P258,P263:P266,P268:P274,P276:P284,P286:P291,P293:P297,P302,P304:P309,P311:P316,P318:P322,P324:P331,P333:P336)</f>
        <v>1495725348</v>
      </c>
      <c r="Q339" s="36">
        <f>SUM(Q8:Q9,Q11:Q18,Q20:Q26,Q28:Q34,Q36:Q39,Q41:Q46,Q48:Q52,Q57,Q59:Q62,Q64:Q69,Q71:Q77,Q79:Q83,Q88:Q90,Q92:Q95,Q97:Q100,Q105,Q107:Q111,Q113:Q120,Q122:Q125,Q127:Q131,Q133:Q136,Q138:Q143,Q145:Q149,Q151:Q156,Q158:Q162,Q164:Q168,Q173:Q178,Q180:Q184,Q186:Q190,Q192:Q197,Q199:Q203,Q208:Q215,Q217:Q223,Q225:Q229,Q234:Q239,Q241:Q246,Q248:Q253,Q255:Q258,Q263:Q266,Q268:Q274,Q276:Q284,Q286:Q291,Q293:Q297,Q302,Q304:Q309,Q311:Q316,Q318:Q322,Q324:Q331,Q333:Q336)</f>
        <v>4161389058</v>
      </c>
      <c r="R339" s="36">
        <f>SUM(R8:R9,R11:R18,R20:R26,R28:R34,R36:R39,R41:R46,R48:R52,R57,R59:R62,R64:R69,R71:R77,R79:R83,R88:R90,R92:R95,R97:R100,R105,R107:R111,R113:R120,R122:R125,R127:R131,R133:R136,R138:R143,R145:R149,R151:R156,R158:R162,R164:R168,R173:R178,R180:R184,R186:R190,R192:R197,R199:R203,R208:R215,R217:R223,R225:R229,R234:R239,R241:R246,R248:R253,R255:R258,R263:R266,R268:R274,R276:R284,R286:R291,R293:R297,R302,R304:R309,R311:R316,R318:R322,R324:R331,R333:R336)</f>
        <v>4416194989</v>
      </c>
      <c r="S339" s="36">
        <f>SUM(S8:S9,S11:S18,S20:S26,S28:S34,S36:S39,S41:S46,S48:S52,S57,S59:S62,S64:S69,S71:S77,S79:S83,S88:S90,S92:S95,S97:S100,S105,S107:S111,S113:S120,S122:S125,S127:S131,S133:S136,S138:S143,S145:S149,S151:S156,S158:S162,S164:S168,S173:S178,S180:S184,S186:S190,S192:S197,S199:S203,S208:S215,S217:S223,S225:S229,S234:S239,S241:S246,S248:S253,S255:S258,S263:S266,S268:S274,S276:S284,S286:S291,S293:S297,S302,S304:S309,S311:S316,S318:S322,S324:S331,S333:S336)</f>
        <v>4169547651</v>
      </c>
      <c r="T339" s="41">
        <f t="shared" si="78"/>
        <v>0.94414935513165588</v>
      </c>
      <c r="U339" s="41">
        <f t="shared" si="79"/>
        <v>-0.65676323083882115</v>
      </c>
    </row>
    <row r="340" spans="1:21" x14ac:dyDescent="0.25">
      <c r="B340" s="1"/>
      <c r="D340" s="37"/>
      <c r="E340" s="37"/>
      <c r="F340" s="37"/>
      <c r="G340" s="42"/>
      <c r="H340" s="37"/>
      <c r="I340" s="42"/>
      <c r="J340" s="37"/>
      <c r="K340" s="42"/>
      <c r="L340" s="37"/>
      <c r="M340" s="42"/>
      <c r="N340" s="37"/>
      <c r="O340" s="42"/>
      <c r="P340" s="37"/>
      <c r="Q340" s="37"/>
      <c r="R340" s="37"/>
      <c r="S340" s="37"/>
      <c r="T340" s="42"/>
      <c r="U340" s="42"/>
    </row>
    <row r="341" spans="1:21" x14ac:dyDescent="0.25">
      <c r="B341" s="1"/>
      <c r="D341" s="37"/>
      <c r="E341" s="37"/>
      <c r="F341" s="37"/>
      <c r="G341" s="42"/>
      <c r="H341" s="37"/>
      <c r="I341" s="42"/>
      <c r="J341" s="37"/>
      <c r="K341" s="42"/>
      <c r="L341" s="37"/>
      <c r="M341" s="42"/>
      <c r="N341" s="37"/>
      <c r="O341" s="42"/>
      <c r="P341" s="37"/>
      <c r="Q341" s="37"/>
      <c r="R341" s="37"/>
      <c r="S341" s="37"/>
      <c r="T341" s="42"/>
      <c r="U341" s="42"/>
    </row>
    <row r="342" spans="1:21" x14ac:dyDescent="0.25">
      <c r="B342" s="1"/>
      <c r="D342" s="37"/>
      <c r="E342" s="37"/>
      <c r="F342" s="37"/>
      <c r="G342" s="42"/>
      <c r="H342" s="37"/>
      <c r="I342" s="42"/>
      <c r="J342" s="37"/>
      <c r="K342" s="42"/>
      <c r="L342" s="37"/>
      <c r="M342" s="42"/>
      <c r="N342" s="37"/>
      <c r="O342" s="42"/>
      <c r="P342" s="37"/>
      <c r="Q342" s="37"/>
      <c r="R342" s="37"/>
      <c r="S342" s="37"/>
      <c r="T342" s="42"/>
      <c r="U342" s="42"/>
    </row>
    <row r="343" spans="1:21" x14ac:dyDescent="0.25">
      <c r="B343" s="1"/>
      <c r="D343" s="37"/>
      <c r="E343" s="37"/>
      <c r="F343" s="37"/>
      <c r="G343" s="42"/>
      <c r="H343" s="37"/>
      <c r="I343" s="42"/>
      <c r="J343" s="37"/>
      <c r="K343" s="42"/>
      <c r="L343" s="37"/>
      <c r="M343" s="42"/>
      <c r="N343" s="37"/>
      <c r="O343" s="42"/>
      <c r="P343" s="37"/>
      <c r="Q343" s="37"/>
      <c r="R343" s="37"/>
      <c r="S343" s="37"/>
      <c r="T343" s="42"/>
      <c r="U343" s="42"/>
    </row>
    <row r="344" spans="1:21" x14ac:dyDescent="0.25">
      <c r="B344" s="1"/>
      <c r="D344" s="37"/>
      <c r="E344" s="37"/>
      <c r="F344" s="37"/>
      <c r="G344" s="42"/>
      <c r="H344" s="37"/>
      <c r="I344" s="42"/>
      <c r="J344" s="37"/>
      <c r="K344" s="42"/>
      <c r="L344" s="37"/>
      <c r="M344" s="42"/>
      <c r="N344" s="37"/>
      <c r="O344" s="42"/>
      <c r="P344" s="37"/>
      <c r="Q344" s="37"/>
      <c r="R344" s="37"/>
      <c r="S344" s="37"/>
      <c r="T344" s="42"/>
      <c r="U344" s="42"/>
    </row>
    <row r="345" spans="1:21" x14ac:dyDescent="0.25">
      <c r="B345" s="1"/>
      <c r="D345" s="37"/>
      <c r="E345" s="37"/>
      <c r="F345" s="37"/>
      <c r="G345" s="42"/>
      <c r="H345" s="37"/>
      <c r="I345" s="42"/>
      <c r="J345" s="37"/>
      <c r="K345" s="42"/>
      <c r="L345" s="37"/>
      <c r="M345" s="42"/>
      <c r="N345" s="37"/>
      <c r="O345" s="42"/>
      <c r="P345" s="37"/>
      <c r="Q345" s="37"/>
      <c r="R345" s="37"/>
      <c r="S345" s="37"/>
      <c r="T345" s="42"/>
      <c r="U345" s="42"/>
    </row>
    <row r="346" spans="1:21" x14ac:dyDescent="0.25">
      <c r="B346" s="1"/>
      <c r="D346" s="37"/>
      <c r="E346" s="37"/>
      <c r="F346" s="37"/>
      <c r="G346" s="42"/>
      <c r="H346" s="37"/>
      <c r="I346" s="42"/>
      <c r="J346" s="37"/>
      <c r="K346" s="42"/>
      <c r="L346" s="37"/>
      <c r="M346" s="42"/>
      <c r="N346" s="37"/>
      <c r="O346" s="42"/>
      <c r="P346" s="37"/>
      <c r="Q346" s="37"/>
      <c r="R346" s="37"/>
      <c r="S346" s="37"/>
      <c r="T346" s="42"/>
      <c r="U346" s="42"/>
    </row>
    <row r="347" spans="1:21" x14ac:dyDescent="0.25">
      <c r="B347" s="1"/>
      <c r="D347" s="37"/>
      <c r="E347" s="37"/>
      <c r="F347" s="37"/>
      <c r="G347" s="42"/>
      <c r="H347" s="37"/>
      <c r="I347" s="42"/>
      <c r="J347" s="37"/>
      <c r="K347" s="42"/>
      <c r="L347" s="37"/>
      <c r="M347" s="42"/>
      <c r="N347" s="37"/>
      <c r="O347" s="42"/>
      <c r="P347" s="37"/>
      <c r="Q347" s="37"/>
      <c r="R347" s="37"/>
      <c r="S347" s="37"/>
      <c r="T347" s="42"/>
      <c r="U347" s="42"/>
    </row>
    <row r="348" spans="1:21" x14ac:dyDescent="0.25">
      <c r="B348" s="1"/>
      <c r="D348" s="37"/>
      <c r="E348" s="37"/>
      <c r="F348" s="37"/>
      <c r="G348" s="42"/>
      <c r="H348" s="37"/>
      <c r="I348" s="42"/>
      <c r="J348" s="37"/>
      <c r="K348" s="42"/>
      <c r="L348" s="37"/>
      <c r="M348" s="42"/>
      <c r="N348" s="37"/>
      <c r="O348" s="42"/>
      <c r="P348" s="37"/>
      <c r="Q348" s="37"/>
      <c r="R348" s="37"/>
      <c r="S348" s="37"/>
      <c r="T348" s="42"/>
      <c r="U348" s="42"/>
    </row>
    <row r="349" spans="1:21" x14ac:dyDescent="0.25">
      <c r="B349" s="1"/>
      <c r="D349" s="37"/>
      <c r="E349" s="37"/>
      <c r="F349" s="37"/>
      <c r="G349" s="42"/>
      <c r="H349" s="37"/>
      <c r="I349" s="42"/>
      <c r="J349" s="37"/>
      <c r="K349" s="42"/>
      <c r="L349" s="37"/>
      <c r="M349" s="42"/>
      <c r="N349" s="37"/>
      <c r="O349" s="42"/>
      <c r="P349" s="37"/>
      <c r="Q349" s="37"/>
      <c r="R349" s="37"/>
      <c r="S349" s="37"/>
      <c r="T349" s="42"/>
      <c r="U349" s="42"/>
    </row>
    <row r="350" spans="1:21" x14ac:dyDescent="0.25">
      <c r="B350" s="1"/>
      <c r="D350" s="37"/>
      <c r="E350" s="37"/>
      <c r="F350" s="37"/>
      <c r="G350" s="42"/>
      <c r="H350" s="37"/>
      <c r="I350" s="42"/>
      <c r="J350" s="37"/>
      <c r="K350" s="42"/>
      <c r="L350" s="37"/>
      <c r="M350" s="42"/>
      <c r="N350" s="37"/>
      <c r="O350" s="42"/>
      <c r="P350" s="37"/>
      <c r="Q350" s="37"/>
      <c r="R350" s="37"/>
      <c r="S350" s="37"/>
      <c r="T350" s="42"/>
      <c r="U350" s="42"/>
    </row>
    <row r="351" spans="1:21" x14ac:dyDescent="0.25">
      <c r="B351" s="1"/>
      <c r="D351" s="37"/>
      <c r="E351" s="37"/>
      <c r="F351" s="37"/>
      <c r="G351" s="42"/>
      <c r="H351" s="37"/>
      <c r="I351" s="42"/>
      <c r="J351" s="37"/>
      <c r="K351" s="42"/>
      <c r="L351" s="37"/>
      <c r="M351" s="42"/>
      <c r="N351" s="37"/>
      <c r="O351" s="42"/>
      <c r="P351" s="37"/>
      <c r="Q351" s="37"/>
      <c r="R351" s="37"/>
      <c r="S351" s="37"/>
      <c r="T351" s="42"/>
      <c r="U351" s="42"/>
    </row>
    <row r="352" spans="1:21" x14ac:dyDescent="0.25">
      <c r="B352" s="1"/>
      <c r="D352" s="37"/>
      <c r="E352" s="37"/>
      <c r="F352" s="37"/>
      <c r="G352" s="42"/>
      <c r="H352" s="37"/>
      <c r="I352" s="42"/>
      <c r="J352" s="37"/>
      <c r="K352" s="42"/>
      <c r="L352" s="37"/>
      <c r="M352" s="42"/>
      <c r="N352" s="37"/>
      <c r="O352" s="42"/>
      <c r="P352" s="37"/>
      <c r="Q352" s="37"/>
      <c r="R352" s="37"/>
      <c r="S352" s="37"/>
      <c r="T352" s="42"/>
      <c r="U352" s="42"/>
    </row>
    <row r="353" spans="2:21" x14ac:dyDescent="0.25">
      <c r="B353" s="1"/>
      <c r="D353" s="37"/>
      <c r="E353" s="37"/>
      <c r="F353" s="37"/>
      <c r="G353" s="42"/>
      <c r="H353" s="37"/>
      <c r="I353" s="42"/>
      <c r="J353" s="37"/>
      <c r="K353" s="42"/>
      <c r="L353" s="37"/>
      <c r="M353" s="42"/>
      <c r="N353" s="37"/>
      <c r="O353" s="42"/>
      <c r="P353" s="37"/>
      <c r="Q353" s="37"/>
      <c r="R353" s="37"/>
      <c r="S353" s="37"/>
      <c r="T353" s="42"/>
      <c r="U353" s="42"/>
    </row>
    <row r="354" spans="2:21" x14ac:dyDescent="0.25">
      <c r="B354" s="1"/>
      <c r="D354" s="37"/>
      <c r="E354" s="37"/>
      <c r="F354" s="37"/>
      <c r="G354" s="42"/>
      <c r="H354" s="37"/>
      <c r="I354" s="42"/>
      <c r="J354" s="37"/>
      <c r="K354" s="42"/>
      <c r="L354" s="37"/>
      <c r="M354" s="42"/>
      <c r="N354" s="37"/>
      <c r="O354" s="42"/>
      <c r="P354" s="37"/>
      <c r="Q354" s="37"/>
      <c r="R354" s="37"/>
      <c r="S354" s="37"/>
      <c r="T354" s="42"/>
      <c r="U354" s="42"/>
    </row>
    <row r="355" spans="2:21" x14ac:dyDescent="0.25">
      <c r="B355" s="1"/>
      <c r="D355" s="37"/>
      <c r="E355" s="37"/>
      <c r="F355" s="37"/>
      <c r="G355" s="42"/>
      <c r="H355" s="37"/>
      <c r="I355" s="42"/>
      <c r="J355" s="37"/>
      <c r="K355" s="42"/>
      <c r="L355" s="37"/>
      <c r="M355" s="42"/>
      <c r="N355" s="37"/>
      <c r="O355" s="42"/>
      <c r="P355" s="37"/>
      <c r="Q355" s="37"/>
      <c r="R355" s="37"/>
      <c r="S355" s="37"/>
      <c r="T355" s="42"/>
      <c r="U355" s="42"/>
    </row>
    <row r="356" spans="2:21" x14ac:dyDescent="0.25">
      <c r="B356" s="1"/>
      <c r="D356" s="37"/>
      <c r="E356" s="37"/>
      <c r="F356" s="37"/>
      <c r="G356" s="42"/>
      <c r="H356" s="37"/>
      <c r="I356" s="42"/>
      <c r="J356" s="37"/>
      <c r="K356" s="42"/>
      <c r="L356" s="37"/>
      <c r="M356" s="42"/>
      <c r="N356" s="37"/>
      <c r="O356" s="42"/>
      <c r="P356" s="37"/>
      <c r="Q356" s="37"/>
      <c r="R356" s="37"/>
      <c r="S356" s="37"/>
      <c r="T356" s="42"/>
      <c r="U356" s="42"/>
    </row>
    <row r="357" spans="2:21" x14ac:dyDescent="0.25">
      <c r="B357" s="1"/>
      <c r="D357" s="37"/>
      <c r="E357" s="37"/>
      <c r="F357" s="37"/>
      <c r="G357" s="42"/>
      <c r="H357" s="37"/>
      <c r="I357" s="42"/>
      <c r="J357" s="37"/>
      <c r="K357" s="42"/>
      <c r="L357" s="37"/>
      <c r="M357" s="42"/>
      <c r="N357" s="37"/>
      <c r="O357" s="42"/>
      <c r="P357" s="37"/>
      <c r="Q357" s="37"/>
      <c r="R357" s="37"/>
      <c r="S357" s="37"/>
      <c r="T357" s="42"/>
      <c r="U357" s="42"/>
    </row>
    <row r="358" spans="2:21" x14ac:dyDescent="0.25">
      <c r="B358" s="1"/>
      <c r="D358" s="37"/>
      <c r="E358" s="37"/>
      <c r="F358" s="37"/>
      <c r="G358" s="42"/>
      <c r="H358" s="37"/>
      <c r="I358" s="42"/>
      <c r="J358" s="37"/>
      <c r="K358" s="42"/>
      <c r="L358" s="37"/>
      <c r="M358" s="42"/>
      <c r="N358" s="37"/>
      <c r="O358" s="42"/>
      <c r="P358" s="37"/>
      <c r="Q358" s="37"/>
      <c r="R358" s="37"/>
      <c r="S358" s="37"/>
      <c r="T358" s="42"/>
      <c r="U358" s="42"/>
    </row>
    <row r="359" spans="2:21" x14ac:dyDescent="0.25">
      <c r="B359" s="1"/>
      <c r="D359" s="37"/>
      <c r="E359" s="37"/>
      <c r="F359" s="37"/>
      <c r="G359" s="42"/>
      <c r="H359" s="37"/>
      <c r="I359" s="42"/>
      <c r="J359" s="37"/>
      <c r="K359" s="42"/>
      <c r="L359" s="37"/>
      <c r="M359" s="42"/>
      <c r="N359" s="37"/>
      <c r="O359" s="42"/>
      <c r="P359" s="37"/>
      <c r="Q359" s="37"/>
      <c r="R359" s="37"/>
      <c r="S359" s="37"/>
      <c r="T359" s="42"/>
      <c r="U359" s="42"/>
    </row>
    <row r="360" spans="2:21" x14ac:dyDescent="0.25">
      <c r="B360" s="1"/>
      <c r="D360" s="37"/>
      <c r="E360" s="37"/>
      <c r="F360" s="37"/>
      <c r="G360" s="42"/>
      <c r="H360" s="37"/>
      <c r="I360" s="42"/>
      <c r="J360" s="37"/>
      <c r="K360" s="42"/>
      <c r="L360" s="37"/>
      <c r="M360" s="42"/>
      <c r="N360" s="37"/>
      <c r="O360" s="42"/>
      <c r="P360" s="37"/>
      <c r="Q360" s="37"/>
      <c r="R360" s="37"/>
      <c r="S360" s="37"/>
      <c r="T360" s="42"/>
      <c r="U360" s="42"/>
    </row>
  </sheetData>
  <mergeCells count="10">
    <mergeCell ref="P4:T4"/>
    <mergeCell ref="B2:T2"/>
    <mergeCell ref="B1:U1"/>
    <mergeCell ref="B3:O3"/>
    <mergeCell ref="D4:E4"/>
    <mergeCell ref="F4:G4"/>
    <mergeCell ref="H4:I4"/>
    <mergeCell ref="J4:K4"/>
    <mergeCell ref="L4:M4"/>
    <mergeCell ref="N4:O4"/>
  </mergeCells>
  <printOptions horizontalCentered="1"/>
  <pageMargins left="0.5" right="0.27559055118110198" top="0.78740157480314998" bottom="0.78740157480314998" header="0.78740157480314998" footer="0.78740157480314998"/>
  <pageSetup paperSize="9" scale="60" orientation="landscape" r:id="rId1"/>
  <rowBreaks count="1" manualBreakCount="1">
    <brk id="339" max="16383" man="1"/>
  </rowBreak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5315D5594D0C8428CC165A793450781" ma:contentTypeVersion="10" ma:contentTypeDescription="Create a new document." ma:contentTypeScope="" ma:versionID="1abd8c7cf7de20f5382965d3e2228a83">
  <xsd:schema xmlns:xsd="http://www.w3.org/2001/XMLSchema" xmlns:xs="http://www.w3.org/2001/XMLSchema" xmlns:p="http://schemas.microsoft.com/office/2006/metadata/properties" xmlns:ns2="4a6efc74-3ca5-40d0-86bc-4e468c478a03" xmlns:ns3="90138662-c55e-4ac0-9ca9-54cb48d0f27b" targetNamespace="http://schemas.microsoft.com/office/2006/metadata/properties" ma:root="true" ma:fieldsID="949da9a768bcd1d21c9e85ef5da2d8ad" ns2:_="" ns3:_="">
    <xsd:import namespace="4a6efc74-3ca5-40d0-86bc-4e468c478a03"/>
    <xsd:import namespace="90138662-c55e-4ac0-9ca9-54cb48d0f27b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DateTaken" minOccurs="0"/>
                <xsd:element ref="ns2:lcf76f155ced4ddcb4097134ff3c332f" minOccurs="0"/>
                <xsd:element ref="ns3:TaxCatchAll" minOccurs="0"/>
                <xsd:element ref="ns2:MediaServiceGenerationTime" minOccurs="0"/>
                <xsd:element ref="ns2:MediaServiceEventHashCode" minOccurs="0"/>
                <xsd:element ref="ns2:MediaServiceOC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a6efc74-3ca5-40d0-86bc-4e468c478a0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DateTaken" ma:index="1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lcf76f155ced4ddcb4097134ff3c332f" ma:index="13" nillable="true" ma:taxonomy="true" ma:internalName="lcf76f155ced4ddcb4097134ff3c332f" ma:taxonomyFieldName="MediaServiceImageTags" ma:displayName="Image Tags" ma:readOnly="false" ma:fieldId="{5cf76f15-5ced-4ddc-b409-7134ff3c332f}" ma:taxonomyMulti="true" ma:sspId="7926958f-279b-4216-9c18-088c7a0f9402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0138662-c55e-4ac0-9ca9-54cb48d0f27b" elementFormDefault="qualified">
    <xsd:import namespace="http://schemas.microsoft.com/office/2006/documentManagement/types"/>
    <xsd:import namespace="http://schemas.microsoft.com/office/infopath/2007/PartnerControls"/>
    <xsd:element name="TaxCatchAll" ma:index="14" nillable="true" ma:displayName="Taxonomy Catch All Column" ma:hidden="true" ma:list="{db981804-b705-431d-bffd-620f60b7c6e7}" ma:internalName="TaxCatchAll" ma:showField="CatchAllData" ma:web="90138662-c55e-4ac0-9ca9-54cb48d0f27b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90138662-c55e-4ac0-9ca9-54cb48d0f27b" xsi:nil="true"/>
    <lcf76f155ced4ddcb4097134ff3c332f xmlns="4a6efc74-3ca5-40d0-86bc-4e468c478a03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E7373C69-0C31-440C-82A9-51142A5C4BEF}"/>
</file>

<file path=customXml/itemProps2.xml><?xml version="1.0" encoding="utf-8"?>
<ds:datastoreItem xmlns:ds="http://schemas.openxmlformats.org/officeDocument/2006/customXml" ds:itemID="{BFC152E6-2568-48CA-B4DE-EAB7ED593709}"/>
</file>

<file path=customXml/itemProps3.xml><?xml version="1.0" encoding="utf-8"?>
<ds:datastoreItem xmlns:ds="http://schemas.openxmlformats.org/officeDocument/2006/customXml" ds:itemID="{97658132-C604-40BD-845A-8938C59C3823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16</vt:i4>
      </vt:variant>
    </vt:vector>
  </HeadingPairs>
  <TitlesOfParts>
    <vt:vector size="16" baseType="lpstr">
      <vt:lpstr>Executive and council</vt:lpstr>
      <vt:lpstr>Finance and administration</vt:lpstr>
      <vt:lpstr>Internal audit</vt:lpstr>
      <vt:lpstr>Community and social services</vt:lpstr>
      <vt:lpstr>Sport and recreation</vt:lpstr>
      <vt:lpstr>Public safety</vt:lpstr>
      <vt:lpstr>Housing</vt:lpstr>
      <vt:lpstr>Health</vt:lpstr>
      <vt:lpstr>Planning and development</vt:lpstr>
      <vt:lpstr>Road transport</vt:lpstr>
      <vt:lpstr>Environmental protection</vt:lpstr>
      <vt:lpstr>Energy sources</vt:lpstr>
      <vt:lpstr>Water management</vt:lpstr>
      <vt:lpstr>Waste water management</vt:lpstr>
      <vt:lpstr>Waste management</vt:lpstr>
      <vt:lpstr>Other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Lawrence Gqesha</dc:creator>
  <cp:lastModifiedBy>Lawrence Gqesha</cp:lastModifiedBy>
  <dcterms:created xsi:type="dcterms:W3CDTF">2022-06-03T07:50:01Z</dcterms:created>
  <dcterms:modified xsi:type="dcterms:W3CDTF">2022-06-03T07:53:05Z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0x01010045315D5594D0C8428CC165A793450781</vt:lpwstr>
  </property>
</Properties>
</file>